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Rozpočty 2025\037 Přechod pro chodce ul. Lužická\"/>
    </mc:Choice>
  </mc:AlternateContent>
  <bookViews>
    <workbookView xWindow="0" yWindow="0" windowWidth="0" windowHeight="0"/>
  </bookViews>
  <sheets>
    <sheet name="Rekapitulace stavby" sheetId="1" r:id="rId1"/>
    <sheet name="SO 101 - CHODNÍK HLAVNÍ T..." sheetId="2" r:id="rId2"/>
    <sheet name="SO 102 - ODSTAVNÉ PLOCHY" sheetId="3" r:id="rId3"/>
    <sheet name="SO 401 - Veřejné osvětlen..." sheetId="4" r:id="rId4"/>
    <sheet name="VRN - VRN" sheetId="5" r:id="rId5"/>
    <sheet name="Pokyny pro vyplnění" sheetId="6" r:id="rId6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 101 - CHODNÍK HLAVNÍ T...'!$C$86:$K$384</definedName>
    <definedName name="_xlnm.Print_Area" localSheetId="1">'SO 101 - CHODNÍK HLAVNÍ T...'!$C$4:$J$39,'SO 101 - CHODNÍK HLAVNÍ T...'!$C$45:$J$68,'SO 101 - CHODNÍK HLAVNÍ T...'!$C$74:$K$384</definedName>
    <definedName name="_xlnm.Print_Titles" localSheetId="1">'SO 101 - CHODNÍK HLAVNÍ T...'!$86:$86</definedName>
    <definedName name="_xlnm._FilterDatabase" localSheetId="2" hidden="1">'SO 102 - ODSTAVNÉ PLOCHY'!$C$84:$K$152</definedName>
    <definedName name="_xlnm.Print_Area" localSheetId="2">'SO 102 - ODSTAVNÉ PLOCHY'!$C$4:$J$39,'SO 102 - ODSTAVNÉ PLOCHY'!$C$45:$J$66,'SO 102 - ODSTAVNÉ PLOCHY'!$C$72:$K$152</definedName>
    <definedName name="_xlnm.Print_Titles" localSheetId="2">'SO 102 - ODSTAVNÉ PLOCHY'!$84:$84</definedName>
    <definedName name="_xlnm._FilterDatabase" localSheetId="3" hidden="1">'SO 401 - Veřejné osvětlen...'!$C$84:$K$279</definedName>
    <definedName name="_xlnm.Print_Area" localSheetId="3">'SO 401 - Veřejné osvětlen...'!$C$4:$J$39,'SO 401 - Veřejné osvětlen...'!$C$45:$J$66,'SO 401 - Veřejné osvětlen...'!$C$72:$K$279</definedName>
    <definedName name="_xlnm.Print_Titles" localSheetId="3">'SO 401 - Veřejné osvětlen...'!$84:$84</definedName>
    <definedName name="_xlnm._FilterDatabase" localSheetId="4" hidden="1">'VRN - VRN'!$C$83:$K$125</definedName>
    <definedName name="_xlnm.Print_Area" localSheetId="4">'VRN - VRN'!$C$4:$J$39,'VRN - VRN'!$C$45:$J$65,'VRN - VRN'!$C$71:$K$125</definedName>
    <definedName name="_xlnm.Print_Titles" localSheetId="4">'VRN - VRN'!$83:$83</definedName>
    <definedName name="_xlnm.Print_Area" localSheetId="5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5" l="1" r="J37"/>
  <c r="J36"/>
  <c i="1" r="AY58"/>
  <c i="5" r="J35"/>
  <c i="1" r="AX58"/>
  <c i="5"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T109"/>
  <c r="R110"/>
  <c r="R109"/>
  <c r="P110"/>
  <c r="P109"/>
  <c r="BI106"/>
  <c r="BH106"/>
  <c r="BG106"/>
  <c r="BF106"/>
  <c r="T106"/>
  <c r="T105"/>
  <c r="R106"/>
  <c r="R105"/>
  <c r="P106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0"/>
  <c r="F80"/>
  <c r="F78"/>
  <c r="E76"/>
  <c r="J54"/>
  <c r="F54"/>
  <c r="F52"/>
  <c r="E50"/>
  <c r="J24"/>
  <c r="E24"/>
  <c r="J81"/>
  <c r="J23"/>
  <c r="J18"/>
  <c r="E18"/>
  <c r="F55"/>
  <c r="J17"/>
  <c r="J12"/>
  <c r="J52"/>
  <c r="E7"/>
  <c r="E48"/>
  <c i="4" r="J37"/>
  <c r="J36"/>
  <c i="1" r="AY57"/>
  <c i="4" r="J35"/>
  <c i="1" r="AX57"/>
  <c i="4" r="BI276"/>
  <c r="BH276"/>
  <c r="BG276"/>
  <c r="BF276"/>
  <c r="T276"/>
  <c r="R276"/>
  <c r="P276"/>
  <c r="BI272"/>
  <c r="BH272"/>
  <c r="BG272"/>
  <c r="BF272"/>
  <c r="T272"/>
  <c r="R272"/>
  <c r="P272"/>
  <c r="BI268"/>
  <c r="BH268"/>
  <c r="BG268"/>
  <c r="BF268"/>
  <c r="T268"/>
  <c r="R268"/>
  <c r="P268"/>
  <c r="BI264"/>
  <c r="BH264"/>
  <c r="BG264"/>
  <c r="BF264"/>
  <c r="T264"/>
  <c r="R264"/>
  <c r="P264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30"/>
  <c r="BH230"/>
  <c r="BG230"/>
  <c r="BF230"/>
  <c r="T230"/>
  <c r="R230"/>
  <c r="P230"/>
  <c r="BI225"/>
  <c r="BH225"/>
  <c r="BG225"/>
  <c r="BF225"/>
  <c r="T225"/>
  <c r="R225"/>
  <c r="P225"/>
  <c r="BI222"/>
  <c r="BH222"/>
  <c r="BG222"/>
  <c r="BF222"/>
  <c r="T222"/>
  <c r="R222"/>
  <c r="P222"/>
  <c r="BI218"/>
  <c r="BH218"/>
  <c r="BG218"/>
  <c r="BF218"/>
  <c r="T218"/>
  <c r="R218"/>
  <c r="P218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7"/>
  <c r="BH177"/>
  <c r="BG177"/>
  <c r="BF177"/>
  <c r="T177"/>
  <c r="R177"/>
  <c r="P177"/>
  <c r="BI175"/>
  <c r="BH175"/>
  <c r="BG175"/>
  <c r="BF175"/>
  <c r="T175"/>
  <c r="R175"/>
  <c r="P175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5"/>
  <c r="BH165"/>
  <c r="BG165"/>
  <c r="BF165"/>
  <c r="T165"/>
  <c r="R165"/>
  <c r="P165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8"/>
  <c r="BH128"/>
  <c r="BG128"/>
  <c r="BF128"/>
  <c r="T128"/>
  <c r="R128"/>
  <c r="P128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R120"/>
  <c r="P120"/>
  <c r="BI117"/>
  <c r="BH117"/>
  <c r="BG117"/>
  <c r="BF117"/>
  <c r="T117"/>
  <c r="R117"/>
  <c r="P117"/>
  <c r="BI113"/>
  <c r="BH113"/>
  <c r="BG113"/>
  <c r="BF113"/>
  <c r="T113"/>
  <c r="R113"/>
  <c r="P113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5"/>
  <c r="BH95"/>
  <c r="BG95"/>
  <c r="BF95"/>
  <c r="T95"/>
  <c r="R95"/>
  <c r="P95"/>
  <c r="BI92"/>
  <c r="BH92"/>
  <c r="BG92"/>
  <c r="BF92"/>
  <c r="T92"/>
  <c r="R92"/>
  <c r="P92"/>
  <c r="BI88"/>
  <c r="BH88"/>
  <c r="BG88"/>
  <c r="BF88"/>
  <c r="T88"/>
  <c r="R88"/>
  <c r="P88"/>
  <c r="J82"/>
  <c r="F79"/>
  <c r="E77"/>
  <c r="J55"/>
  <c r="F52"/>
  <c r="E50"/>
  <c r="J21"/>
  <c r="E21"/>
  <c r="J81"/>
  <c r="J20"/>
  <c r="J18"/>
  <c r="E18"/>
  <c r="F55"/>
  <c r="J17"/>
  <c r="J15"/>
  <c r="E15"/>
  <c r="F54"/>
  <c r="J14"/>
  <c r="J12"/>
  <c r="J79"/>
  <c r="E7"/>
  <c r="E48"/>
  <c i="3" r="J37"/>
  <c r="J36"/>
  <c i="1" r="AY56"/>
  <c i="3" r="J35"/>
  <c i="1" r="AX56"/>
  <c i="3" r="BI150"/>
  <c r="BH150"/>
  <c r="BG150"/>
  <c r="BF150"/>
  <c r="T150"/>
  <c r="T149"/>
  <c r="R150"/>
  <c r="R149"/>
  <c r="P150"/>
  <c r="P149"/>
  <c r="BI146"/>
  <c r="BH146"/>
  <c r="BG146"/>
  <c r="BF146"/>
  <c r="T146"/>
  <c r="R146"/>
  <c r="P146"/>
  <c r="BI143"/>
  <c r="BH143"/>
  <c r="BG143"/>
  <c r="BF143"/>
  <c r="T143"/>
  <c r="R143"/>
  <c r="P143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BI91"/>
  <c r="BH91"/>
  <c r="BG91"/>
  <c r="BF91"/>
  <c r="T91"/>
  <c r="R91"/>
  <c r="P91"/>
  <c r="BI88"/>
  <c r="BH88"/>
  <c r="BG88"/>
  <c r="BF88"/>
  <c r="T88"/>
  <c r="R88"/>
  <c r="P88"/>
  <c r="J81"/>
  <c r="F81"/>
  <c r="F79"/>
  <c r="E77"/>
  <c r="J54"/>
  <c r="F54"/>
  <c r="F52"/>
  <c r="E50"/>
  <c r="J24"/>
  <c r="E24"/>
  <c r="J82"/>
  <c r="J23"/>
  <c r="J18"/>
  <c r="E18"/>
  <c r="F55"/>
  <c r="J17"/>
  <c r="J12"/>
  <c r="J79"/>
  <c r="E7"/>
  <c r="E75"/>
  <c i="2" r="J37"/>
  <c r="J36"/>
  <c i="1" r="AY55"/>
  <c i="2" r="J35"/>
  <c i="1" r="AX55"/>
  <c i="2" r="BI382"/>
  <c r="BH382"/>
  <c r="BG382"/>
  <c r="BF382"/>
  <c r="T382"/>
  <c r="R382"/>
  <c r="P382"/>
  <c r="BI380"/>
  <c r="BH380"/>
  <c r="BG380"/>
  <c r="BF380"/>
  <c r="T380"/>
  <c r="R380"/>
  <c r="P380"/>
  <c r="BI375"/>
  <c r="BH375"/>
  <c r="BG375"/>
  <c r="BF375"/>
  <c r="T375"/>
  <c r="R375"/>
  <c r="P375"/>
  <c r="BI370"/>
  <c r="BH370"/>
  <c r="BG370"/>
  <c r="BF370"/>
  <c r="T370"/>
  <c r="T369"/>
  <c r="R370"/>
  <c r="R369"/>
  <c r="P370"/>
  <c r="P369"/>
  <c r="BI363"/>
  <c r="BH363"/>
  <c r="BG363"/>
  <c r="BF363"/>
  <c r="T363"/>
  <c r="R363"/>
  <c r="P363"/>
  <c r="BI359"/>
  <c r="BH359"/>
  <c r="BG359"/>
  <c r="BF359"/>
  <c r="T359"/>
  <c r="R359"/>
  <c r="P359"/>
  <c r="BI356"/>
  <c r="BH356"/>
  <c r="BG356"/>
  <c r="BF356"/>
  <c r="T356"/>
  <c r="R356"/>
  <c r="P356"/>
  <c r="BI352"/>
  <c r="BH352"/>
  <c r="BG352"/>
  <c r="BF352"/>
  <c r="T352"/>
  <c r="R352"/>
  <c r="P352"/>
  <c r="BI349"/>
  <c r="BH349"/>
  <c r="BG349"/>
  <c r="BF349"/>
  <c r="T349"/>
  <c r="R349"/>
  <c r="P349"/>
  <c r="BI345"/>
  <c r="BH345"/>
  <c r="BG345"/>
  <c r="BF345"/>
  <c r="T345"/>
  <c r="R345"/>
  <c r="P345"/>
  <c r="BI342"/>
  <c r="BH342"/>
  <c r="BG342"/>
  <c r="BF342"/>
  <c r="T342"/>
  <c r="R342"/>
  <c r="P342"/>
  <c r="BI338"/>
  <c r="BH338"/>
  <c r="BG338"/>
  <c r="BF338"/>
  <c r="T338"/>
  <c r="R338"/>
  <c r="P338"/>
  <c r="BI335"/>
  <c r="BH335"/>
  <c r="BG335"/>
  <c r="BF335"/>
  <c r="T335"/>
  <c r="R335"/>
  <c r="P335"/>
  <c r="BI332"/>
  <c r="BH332"/>
  <c r="BG332"/>
  <c r="BF332"/>
  <c r="T332"/>
  <c r="R332"/>
  <c r="P332"/>
  <c r="BI325"/>
  <c r="BH325"/>
  <c r="BG325"/>
  <c r="BF325"/>
  <c r="T325"/>
  <c r="R325"/>
  <c r="P325"/>
  <c r="BI321"/>
  <c r="BH321"/>
  <c r="BG321"/>
  <c r="BF321"/>
  <c r="T321"/>
  <c r="R321"/>
  <c r="P321"/>
  <c r="BI318"/>
  <c r="BH318"/>
  <c r="BG318"/>
  <c r="BF318"/>
  <c r="T318"/>
  <c r="R318"/>
  <c r="P318"/>
  <c r="BI310"/>
  <c r="BH310"/>
  <c r="BG310"/>
  <c r="BF310"/>
  <c r="T310"/>
  <c r="R310"/>
  <c r="P310"/>
  <c r="BI302"/>
  <c r="BH302"/>
  <c r="BG302"/>
  <c r="BF302"/>
  <c r="T302"/>
  <c r="R302"/>
  <c r="P302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8"/>
  <c r="BH278"/>
  <c r="BG278"/>
  <c r="BF278"/>
  <c r="T278"/>
  <c r="R278"/>
  <c r="P278"/>
  <c r="BI275"/>
  <c r="BH275"/>
  <c r="BG275"/>
  <c r="BF275"/>
  <c r="T275"/>
  <c r="R275"/>
  <c r="P275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56"/>
  <c r="BH256"/>
  <c r="BG256"/>
  <c r="BF256"/>
  <c r="T256"/>
  <c r="R256"/>
  <c r="P256"/>
  <c r="BI251"/>
  <c r="BH251"/>
  <c r="BG251"/>
  <c r="BF251"/>
  <c r="T251"/>
  <c r="R251"/>
  <c r="P251"/>
  <c r="BI246"/>
  <c r="BH246"/>
  <c r="BG246"/>
  <c r="BF246"/>
  <c r="T246"/>
  <c r="R246"/>
  <c r="P246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1"/>
  <c r="BH211"/>
  <c r="BG211"/>
  <c r="BF211"/>
  <c r="T211"/>
  <c r="R211"/>
  <c r="P211"/>
  <c r="BI207"/>
  <c r="BH207"/>
  <c r="BG207"/>
  <c r="BF207"/>
  <c r="T207"/>
  <c r="R207"/>
  <c r="P207"/>
  <c r="BI204"/>
  <c r="BH204"/>
  <c r="BG204"/>
  <c r="BF204"/>
  <c r="T204"/>
  <c r="R204"/>
  <c r="P204"/>
  <c r="BI200"/>
  <c r="BH200"/>
  <c r="BG200"/>
  <c r="BF200"/>
  <c r="T200"/>
  <c r="R200"/>
  <c r="P200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65"/>
  <c r="BH165"/>
  <c r="BG165"/>
  <c r="BF165"/>
  <c r="T165"/>
  <c r="R165"/>
  <c r="P165"/>
  <c r="BI160"/>
  <c r="BH160"/>
  <c r="BG160"/>
  <c r="BF160"/>
  <c r="T160"/>
  <c r="R160"/>
  <c r="P160"/>
  <c r="BI149"/>
  <c r="BH149"/>
  <c r="BG149"/>
  <c r="BF149"/>
  <c r="T149"/>
  <c r="R149"/>
  <c r="P149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4"/>
  <c r="BH134"/>
  <c r="BG134"/>
  <c r="BF134"/>
  <c r="T134"/>
  <c r="R134"/>
  <c r="P134"/>
  <c r="BI129"/>
  <c r="BH129"/>
  <c r="BG129"/>
  <c r="BF129"/>
  <c r="T129"/>
  <c r="R129"/>
  <c r="P129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5"/>
  <c r="BH115"/>
  <c r="BG115"/>
  <c r="BF115"/>
  <c r="T115"/>
  <c r="R115"/>
  <c r="P115"/>
  <c r="BI110"/>
  <c r="BH110"/>
  <c r="BG110"/>
  <c r="BF110"/>
  <c r="T110"/>
  <c r="R110"/>
  <c r="P110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BI90"/>
  <c r="BH90"/>
  <c r="BG90"/>
  <c r="BF90"/>
  <c r="T90"/>
  <c r="R90"/>
  <c r="P90"/>
  <c r="J83"/>
  <c r="F83"/>
  <c r="F81"/>
  <c r="E79"/>
  <c r="J54"/>
  <c r="F54"/>
  <c r="F52"/>
  <c r="E50"/>
  <c r="J24"/>
  <c r="E24"/>
  <c r="J84"/>
  <c r="J23"/>
  <c r="J18"/>
  <c r="E18"/>
  <c r="F55"/>
  <c r="J17"/>
  <c r="J12"/>
  <c r="J81"/>
  <c r="E7"/>
  <c r="E48"/>
  <c i="1" r="L50"/>
  <c r="AM50"/>
  <c r="AM49"/>
  <c r="L49"/>
  <c r="AM47"/>
  <c r="L47"/>
  <c r="L45"/>
  <c r="L44"/>
  <c i="3" r="BK94"/>
  <c i="5" r="BK102"/>
  <c i="2" r="J302"/>
  <c i="4" r="J180"/>
  <c i="2" r="BK230"/>
  <c r="J134"/>
  <c i="4" r="BK202"/>
  <c i="5" r="BK90"/>
  <c i="4" r="BK233"/>
  <c i="3" r="BK129"/>
  <c r="J146"/>
  <c i="2" r="BK352"/>
  <c r="J342"/>
  <c i="4" r="BK142"/>
  <c i="2" r="J223"/>
  <c i="3" r="J126"/>
  <c i="4" r="BK125"/>
  <c i="2" r="J363"/>
  <c i="4" r="BK195"/>
  <c r="J249"/>
  <c i="5" r="BK93"/>
  <c i="2" r="BK264"/>
  <c i="4" r="BK276"/>
  <c i="2" r="J246"/>
  <c r="J225"/>
  <c i="4" r="BK134"/>
  <c i="2" r="J185"/>
  <c i="3" r="J143"/>
  <c r="J98"/>
  <c i="4" r="BK177"/>
  <c i="5" r="BK96"/>
  <c i="2" r="J179"/>
  <c r="J110"/>
  <c i="5" r="BK123"/>
  <c i="2" r="J285"/>
  <c r="BK160"/>
  <c i="4" r="J264"/>
  <c i="5" r="J110"/>
  <c i="3" r="J136"/>
  <c i="4" r="J148"/>
  <c i="2" r="J118"/>
  <c i="4" r="BK264"/>
  <c i="2" r="J370"/>
  <c r="J230"/>
  <c r="BK235"/>
  <c i="3" r="BK123"/>
  <c i="4" r="J123"/>
  <c i="2" r="J318"/>
  <c r="J380"/>
  <c i="4" r="J218"/>
  <c i="2" r="J200"/>
  <c i="1" r="AS54"/>
  <c i="2" r="J345"/>
  <c r="J235"/>
  <c r="BK176"/>
  <c r="BK90"/>
  <c i="3" r="J91"/>
  <c i="2" r="BK232"/>
  <c r="BK380"/>
  <c i="3" r="BK139"/>
  <c i="2" r="J321"/>
  <c i="3" r="BK91"/>
  <c i="4" r="BK237"/>
  <c i="2" r="J335"/>
  <c r="BK285"/>
  <c r="J191"/>
  <c i="3" r="BK146"/>
  <c i="4" r="J246"/>
  <c i="2" r="BK288"/>
  <c r="BK115"/>
  <c i="4" r="J134"/>
  <c i="5" r="J90"/>
  <c i="2" r="BK138"/>
  <c i="4" r="BK117"/>
  <c r="BK213"/>
  <c i="5" r="J114"/>
  <c i="4" r="BK120"/>
  <c i="2" r="J359"/>
  <c r="BK302"/>
  <c i="4" r="J170"/>
  <c i="2" r="J122"/>
  <c i="4" r="BK160"/>
  <c r="J125"/>
  <c i="2" r="BK251"/>
  <c r="BK144"/>
  <c i="3" r="BK119"/>
  <c i="4" r="BK182"/>
  <c r="J172"/>
  <c r="J195"/>
  <c i="2" r="J188"/>
  <c i="4" r="J120"/>
  <c i="2" r="J356"/>
  <c r="BK126"/>
  <c r="BK270"/>
  <c i="4" r="BK268"/>
  <c i="5" r="BK99"/>
  <c i="2" r="BK225"/>
  <c i="3" r="BK133"/>
  <c i="4" r="J165"/>
  <c i="2" r="J352"/>
  <c i="3" r="BK115"/>
  <c r="J103"/>
  <c i="4" r="BK218"/>
  <c i="3" r="J123"/>
  <c i="5" r="BK120"/>
  <c i="4" r="J128"/>
  <c i="2" r="J325"/>
  <c i="4" r="J158"/>
  <c i="2" r="BK310"/>
  <c i="4" r="BK191"/>
  <c r="J243"/>
  <c i="2" r="BK129"/>
  <c i="4" r="J113"/>
  <c r="BK209"/>
  <c r="BK225"/>
  <c i="2" r="J138"/>
  <c i="4" r="J191"/>
  <c i="2" r="BK239"/>
  <c r="J160"/>
  <c i="4" r="BK145"/>
  <c r="BK131"/>
  <c i="5" r="J102"/>
  <c i="2" r="BK95"/>
  <c i="3" r="BK136"/>
  <c i="4" r="J99"/>
  <c i="2" r="J90"/>
  <c i="3" r="BK98"/>
  <c i="4" r="J131"/>
  <c i="2" r="BK370"/>
  <c r="BK267"/>
  <c i="5" r="BK114"/>
  <c i="2" r="BK332"/>
  <c i="4" r="BK185"/>
  <c i="2" r="BK375"/>
  <c r="J129"/>
  <c i="4" r="BK162"/>
  <c i="5" r="J123"/>
  <c i="2" r="J165"/>
  <c r="J256"/>
  <c r="J95"/>
  <c i="3" r="J88"/>
  <c i="4" r="BK246"/>
  <c i="5" r="J106"/>
  <c i="3" r="J109"/>
  <c i="2" r="J237"/>
  <c r="J126"/>
  <c i="4" r="BK153"/>
  <c i="3" r="J94"/>
  <c i="4" r="J155"/>
  <c i="2" r="BK191"/>
  <c r="J141"/>
  <c i="4" r="J222"/>
  <c i="2" r="BK134"/>
  <c r="J115"/>
  <c i="4" r="BK108"/>
  <c i="2" r="BK318"/>
  <c i="4" r="BK168"/>
  <c i="2" r="J310"/>
  <c i="5" r="BK110"/>
  <c i="4" r="J88"/>
  <c i="2" r="BK122"/>
  <c i="3" r="BK103"/>
  <c i="4" r="BK180"/>
  <c i="2" r="BK105"/>
  <c r="BK211"/>
  <c i="4" r="J252"/>
  <c i="5" r="J87"/>
  <c i="4" r="BK230"/>
  <c i="3" r="J112"/>
  <c i="2" r="BK282"/>
  <c r="J144"/>
  <c r="J232"/>
  <c i="4" r="J117"/>
  <c i="2" r="J270"/>
  <c r="J278"/>
  <c r="J375"/>
  <c r="BK118"/>
  <c r="J349"/>
  <c i="4" r="J137"/>
  <c i="2" r="BK149"/>
  <c i="4" r="J182"/>
  <c r="BK105"/>
  <c i="2" r="BK200"/>
  <c r="BK342"/>
  <c i="4" r="BK137"/>
  <c i="2" r="BK356"/>
  <c i="4" r="J272"/>
  <c i="2" r="BK278"/>
  <c r="BK275"/>
  <c r="BK179"/>
  <c i="4" r="J237"/>
  <c i="5" r="J117"/>
  <c i="2" r="BK100"/>
  <c i="4" r="BK95"/>
  <c i="2" r="J251"/>
  <c i="4" r="BK252"/>
  <c r="BK92"/>
  <c i="2" r="J207"/>
  <c r="BK237"/>
  <c i="4" r="J102"/>
  <c i="2" r="BK188"/>
  <c i="3" r="J106"/>
  <c i="4" r="BK165"/>
  <c r="BK241"/>
  <c r="J175"/>
  <c i="3" r="J133"/>
  <c i="2" r="J105"/>
  <c i="4" r="BK249"/>
  <c i="2" r="J264"/>
  <c r="J338"/>
  <c i="4" r="J260"/>
  <c r="J256"/>
  <c i="2" r="BK256"/>
  <c r="BK363"/>
  <c r="BK241"/>
  <c i="4" r="J199"/>
  <c r="BK243"/>
  <c i="5" r="BK117"/>
  <c i="4" r="BK123"/>
  <c i="2" r="BK349"/>
  <c i="4" r="J142"/>
  <c i="2" r="BK335"/>
  <c r="J204"/>
  <c i="3" r="BK112"/>
  <c i="4" r="J268"/>
  <c r="J213"/>
  <c i="2" r="J100"/>
  <c r="BK207"/>
  <c i="3" r="J119"/>
  <c i="2" r="J275"/>
  <c r="J288"/>
  <c i="4" r="BK222"/>
  <c r="J209"/>
  <c i="2" r="BK338"/>
  <c r="BK185"/>
  <c i="3" r="BK106"/>
  <c i="2" r="J282"/>
  <c r="BK182"/>
  <c i="3" r="J115"/>
  <c i="2" r="BK359"/>
  <c r="J182"/>
  <c i="4" r="J151"/>
  <c r="J153"/>
  <c i="2" r="BK345"/>
  <c r="BK110"/>
  <c r="BK141"/>
  <c i="4" r="BK170"/>
  <c r="BK148"/>
  <c i="5" r="BK106"/>
  <c i="2" r="J211"/>
  <c i="3" r="BK109"/>
  <c i="4" r="BK113"/>
  <c i="2" r="J239"/>
  <c i="4" r="BK151"/>
  <c r="BK88"/>
  <c r="BK199"/>
  <c r="BK175"/>
  <c i="2" r="J332"/>
  <c i="4" r="J276"/>
  <c r="J95"/>
  <c i="2" r="J176"/>
  <c i="4" r="BK260"/>
  <c r="BK272"/>
  <c r="J188"/>
  <c i="2" r="J382"/>
  <c r="BK221"/>
  <c i="4" r="J111"/>
  <c r="BK256"/>
  <c r="J168"/>
  <c r="J160"/>
  <c i="3" r="BK88"/>
  <c r="BK126"/>
  <c i="4" r="J177"/>
  <c r="J230"/>
  <c i="2" r="BK246"/>
  <c i="5" r="J120"/>
  <c i="4" r="BK188"/>
  <c r="J185"/>
  <c i="2" r="BK325"/>
  <c i="5" r="J93"/>
  <c i="3" r="J139"/>
  <c i="4" r="BK102"/>
  <c r="J225"/>
  <c i="2" r="BK382"/>
  <c i="4" r="BK158"/>
  <c i="3" r="BK143"/>
  <c r="BK150"/>
  <c i="4" r="BK128"/>
  <c r="BK155"/>
  <c r="BK205"/>
  <c r="J162"/>
  <c i="2" r="BK223"/>
  <c i="4" r="J233"/>
  <c r="J92"/>
  <c i="5" r="BK87"/>
  <c i="4" r="J108"/>
  <c i="3" r="J150"/>
  <c i="4" r="J241"/>
  <c i="3" r="J129"/>
  <c i="2" r="BK321"/>
  <c i="4" r="J205"/>
  <c i="2" r="BK165"/>
  <c r="J221"/>
  <c i="4" r="BK99"/>
  <c i="2" r="J149"/>
  <c r="J267"/>
  <c i="4" r="J145"/>
  <c r="BK111"/>
  <c i="2" r="BK204"/>
  <c i="5" r="J99"/>
  <c i="4" r="J105"/>
  <c i="5" r="J96"/>
  <c i="4" r="J202"/>
  <c i="2" r="J241"/>
  <c i="4" r="BK172"/>
  <c i="2" l="1" r="T89"/>
  <c i="3" r="R118"/>
  <c i="2" r="P210"/>
  <c r="T374"/>
  <c r="T373"/>
  <c i="3" r="P87"/>
  <c r="P135"/>
  <c i="2" r="P148"/>
  <c r="R374"/>
  <c r="R373"/>
  <c i="3" r="P97"/>
  <c i="2" r="BK148"/>
  <c r="J148"/>
  <c r="J62"/>
  <c r="P374"/>
  <c r="P373"/>
  <c r="R348"/>
  <c i="4" r="BK141"/>
  <c r="J141"/>
  <c r="J63"/>
  <c i="2" r="T348"/>
  <c i="4" r="R87"/>
  <c r="R86"/>
  <c i="2" r="BK348"/>
  <c r="J348"/>
  <c r="J64"/>
  <c i="3" r="P118"/>
  <c i="4" r="BK187"/>
  <c r="J187"/>
  <c r="J64"/>
  <c i="2" r="T210"/>
  <c i="3" r="BK97"/>
  <c r="J97"/>
  <c r="J62"/>
  <c i="4" r="BK87"/>
  <c r="J87"/>
  <c r="J61"/>
  <c r="P141"/>
  <c i="2" r="R210"/>
  <c i="4" r="BK259"/>
  <c r="J259"/>
  <c r="J65"/>
  <c i="2" r="R148"/>
  <c i="3" r="R97"/>
  <c i="4" r="T259"/>
  <c i="2" r="R89"/>
  <c i="4" r="P87"/>
  <c r="P86"/>
  <c i="2" r="P89"/>
  <c i="3" r="T118"/>
  <c i="4" r="P259"/>
  <c i="3" r="R87"/>
  <c r="BK135"/>
  <c r="J135"/>
  <c r="J64"/>
  <c i="4" r="R259"/>
  <c i="2" r="BK89"/>
  <c r="J89"/>
  <c r="J61"/>
  <c i="3" r="BK87"/>
  <c i="4" r="T141"/>
  <c i="2" r="BK210"/>
  <c r="J210"/>
  <c r="J63"/>
  <c r="BK374"/>
  <c r="J374"/>
  <c r="J67"/>
  <c i="3" r="T87"/>
  <c r="R135"/>
  <c i="4" r="T87"/>
  <c r="T86"/>
  <c r="R187"/>
  <c r="T187"/>
  <c i="5" r="P86"/>
  <c r="BK113"/>
  <c r="J113"/>
  <c r="J64"/>
  <c i="2" r="P348"/>
  <c i="3" r="T97"/>
  <c i="5" r="BK86"/>
  <c i="2" r="T148"/>
  <c i="3" r="BK118"/>
  <c r="J118"/>
  <c r="J63"/>
  <c i="5" r="T86"/>
  <c r="P113"/>
  <c i="4" r="P187"/>
  <c i="5" r="R86"/>
  <c r="R85"/>
  <c r="R84"/>
  <c r="R113"/>
  <c i="3" r="T135"/>
  <c i="4" r="R141"/>
  <c i="5" r="T113"/>
  <c i="3" r="BK149"/>
  <c r="J149"/>
  <c r="J65"/>
  <c i="5" r="BK109"/>
  <c r="J109"/>
  <c r="J63"/>
  <c i="2" r="BK369"/>
  <c r="J369"/>
  <c r="J65"/>
  <c i="5" r="BK105"/>
  <c r="J105"/>
  <c r="J62"/>
  <c i="4" r="BK140"/>
  <c r="J140"/>
  <c r="J62"/>
  <c i="5" r="BE93"/>
  <c r="F81"/>
  <c r="BE99"/>
  <c i="4" r="BK86"/>
  <c r="J86"/>
  <c r="J60"/>
  <c i="5" r="BE87"/>
  <c r="BE106"/>
  <c r="BE117"/>
  <c r="E74"/>
  <c r="BE90"/>
  <c r="BE120"/>
  <c r="BE114"/>
  <c r="J55"/>
  <c r="J78"/>
  <c r="BE96"/>
  <c r="BE110"/>
  <c r="BE102"/>
  <c r="BE123"/>
  <c i="3" r="J87"/>
  <c r="J61"/>
  <c i="4" r="J52"/>
  <c r="F82"/>
  <c r="BE168"/>
  <c r="BE175"/>
  <c r="BE182"/>
  <c r="BE213"/>
  <c r="J54"/>
  <c r="BE95"/>
  <c r="BE131"/>
  <c r="BE137"/>
  <c r="BE199"/>
  <c r="BE202"/>
  <c r="BE205"/>
  <c r="E75"/>
  <c r="BE230"/>
  <c r="BE102"/>
  <c r="BE185"/>
  <c r="BE188"/>
  <c r="BE243"/>
  <c r="BE113"/>
  <c r="BE117"/>
  <c r="BE120"/>
  <c r="BE134"/>
  <c r="BE123"/>
  <c r="BE128"/>
  <c r="BE151"/>
  <c r="BE222"/>
  <c r="BE225"/>
  <c r="BE111"/>
  <c r="BE145"/>
  <c r="BE158"/>
  <c r="BE249"/>
  <c r="BE272"/>
  <c r="BE88"/>
  <c r="BE92"/>
  <c r="BE170"/>
  <c r="BE268"/>
  <c r="BE162"/>
  <c r="BE165"/>
  <c r="BE191"/>
  <c r="BE195"/>
  <c r="F81"/>
  <c r="BE252"/>
  <c r="BE256"/>
  <c r="BE99"/>
  <c r="BE153"/>
  <c r="BE180"/>
  <c r="BE246"/>
  <c r="BE260"/>
  <c r="BE155"/>
  <c r="BE209"/>
  <c r="BE233"/>
  <c r="BE237"/>
  <c r="BE241"/>
  <c r="BE264"/>
  <c r="BE105"/>
  <c r="BE108"/>
  <c r="BE148"/>
  <c r="BE172"/>
  <c r="BE177"/>
  <c r="BE218"/>
  <c r="BE142"/>
  <c r="BE160"/>
  <c r="BE276"/>
  <c r="BE125"/>
  <c i="2" r="BK88"/>
  <c r="BK373"/>
  <c r="J373"/>
  <c r="J66"/>
  <c i="3" r="E48"/>
  <c r="BE94"/>
  <c r="BE129"/>
  <c r="BE139"/>
  <c r="J55"/>
  <c r="F82"/>
  <c r="BE98"/>
  <c r="BE106"/>
  <c r="BE143"/>
  <c r="J52"/>
  <c r="BE88"/>
  <c r="BE91"/>
  <c r="BE103"/>
  <c r="BE112"/>
  <c r="BE115"/>
  <c r="BE119"/>
  <c r="BE109"/>
  <c r="BE123"/>
  <c r="BE126"/>
  <c r="BE133"/>
  <c r="BE136"/>
  <c r="BE146"/>
  <c r="BE150"/>
  <c i="2" r="J52"/>
  <c r="F84"/>
  <c r="BE100"/>
  <c r="BE115"/>
  <c r="BE356"/>
  <c r="J55"/>
  <c r="BE118"/>
  <c r="BE375"/>
  <c r="BE138"/>
  <c r="BE235"/>
  <c r="BE246"/>
  <c r="BE256"/>
  <c r="BE122"/>
  <c r="BE126"/>
  <c r="BE149"/>
  <c r="BE264"/>
  <c r="BE267"/>
  <c r="BE275"/>
  <c r="BE110"/>
  <c r="BE380"/>
  <c r="E77"/>
  <c r="BE191"/>
  <c r="BE134"/>
  <c r="BE239"/>
  <c r="BE90"/>
  <c r="BE176"/>
  <c r="BE95"/>
  <c r="BE207"/>
  <c r="BE382"/>
  <c r="BE160"/>
  <c r="BE182"/>
  <c r="BE200"/>
  <c r="BE251"/>
  <c r="BE211"/>
  <c r="BE225"/>
  <c r="BE165"/>
  <c r="BE185"/>
  <c r="BE223"/>
  <c r="BE325"/>
  <c r="BE335"/>
  <c r="BE129"/>
  <c r="BE144"/>
  <c r="BE237"/>
  <c r="BE282"/>
  <c r="BE318"/>
  <c r="BE338"/>
  <c r="BE345"/>
  <c r="BE349"/>
  <c r="BE105"/>
  <c r="BE232"/>
  <c r="BE359"/>
  <c r="BE141"/>
  <c r="BE179"/>
  <c r="BE204"/>
  <c r="BE221"/>
  <c r="BE241"/>
  <c r="BE270"/>
  <c r="BE278"/>
  <c r="BE302"/>
  <c r="BE310"/>
  <c r="BE321"/>
  <c r="BE342"/>
  <c r="BE352"/>
  <c r="BE363"/>
  <c r="BE370"/>
  <c r="BE188"/>
  <c r="BE230"/>
  <c r="BE285"/>
  <c r="BE288"/>
  <c r="BE332"/>
  <c r="F35"/>
  <c i="1" r="BB55"/>
  <c i="5" r="J34"/>
  <c i="1" r="AW58"/>
  <c i="2" r="F37"/>
  <c i="1" r="BD55"/>
  <c i="3" r="F34"/>
  <c i="1" r="BA56"/>
  <c i="2" r="J34"/>
  <c i="1" r="AW55"/>
  <c i="5" r="F34"/>
  <c i="1" r="BA58"/>
  <c i="2" r="F34"/>
  <c i="1" r="BA55"/>
  <c i="4" r="F34"/>
  <c i="1" r="BA57"/>
  <c i="4" r="F35"/>
  <c i="1" r="BB57"/>
  <c i="3" r="J34"/>
  <c i="1" r="AW56"/>
  <c i="3" r="F36"/>
  <c i="1" r="BC56"/>
  <c i="3" r="F37"/>
  <c i="1" r="BD56"/>
  <c i="5" r="F37"/>
  <c i="1" r="BD58"/>
  <c i="5" r="F36"/>
  <c i="1" r="BC58"/>
  <c i="4" r="J34"/>
  <c i="1" r="AW57"/>
  <c i="4" r="F37"/>
  <c i="1" r="BD57"/>
  <c i="5" r="F35"/>
  <c i="1" r="BB58"/>
  <c i="2" r="F36"/>
  <c i="1" r="BC55"/>
  <c i="3" r="F35"/>
  <c i="1" r="BB56"/>
  <c i="4" r="F36"/>
  <c i="1" r="BC57"/>
  <c i="4" l="1" r="T140"/>
  <c r="P140"/>
  <c r="P85"/>
  <c i="1" r="AU57"/>
  <c i="4" r="T85"/>
  <c i="2" r="P88"/>
  <c r="P87"/>
  <c i="1" r="AU55"/>
  <c i="2" r="R88"/>
  <c r="R87"/>
  <c i="5" r="BK85"/>
  <c r="J85"/>
  <c r="J60"/>
  <c i="3" r="R86"/>
  <c r="R85"/>
  <c i="4" r="R140"/>
  <c r="R85"/>
  <c i="5" r="P85"/>
  <c r="P84"/>
  <c i="1" r="AU58"/>
  <c i="3" r="T86"/>
  <c r="T85"/>
  <c r="P86"/>
  <c r="P85"/>
  <c i="1" r="AU56"/>
  <c i="5" r="T85"/>
  <c r="T84"/>
  <c i="3" r="BK86"/>
  <c r="J86"/>
  <c r="J60"/>
  <c i="2" r="T88"/>
  <c r="T87"/>
  <c i="5" r="J86"/>
  <c r="J61"/>
  <c i="4" r="BK85"/>
  <c r="J85"/>
  <c i="2" r="BK87"/>
  <c r="J87"/>
  <c r="J59"/>
  <c r="J88"/>
  <c r="J60"/>
  <c i="3" r="J33"/>
  <c i="1" r="AV56"/>
  <c r="AT56"/>
  <c i="2" r="J33"/>
  <c i="1" r="AV55"/>
  <c r="AT55"/>
  <c i="2" r="F33"/>
  <c i="1" r="AZ55"/>
  <c i="4" r="J33"/>
  <c i="1" r="AV57"/>
  <c r="AT57"/>
  <c i="5" r="F33"/>
  <c i="1" r="AZ58"/>
  <c i="4" r="F33"/>
  <c i="1" r="AZ57"/>
  <c i="3" r="F33"/>
  <c i="1" r="AZ56"/>
  <c r="BC54"/>
  <c r="W32"/>
  <c r="BD54"/>
  <c r="W33"/>
  <c r="BA54"/>
  <c r="W30"/>
  <c r="BB54"/>
  <c r="W31"/>
  <c i="5" r="J33"/>
  <c i="1" r="AV58"/>
  <c r="AT58"/>
  <c i="4" r="J30"/>
  <c i="1" r="AG57"/>
  <c i="5" l="1" r="BK84"/>
  <c r="J84"/>
  <c r="J59"/>
  <c i="3" r="BK85"/>
  <c r="J85"/>
  <c r="J59"/>
  <c i="1" r="AN57"/>
  <c i="4" r="J59"/>
  <c r="J39"/>
  <c i="1" r="AZ54"/>
  <c r="W29"/>
  <c r="AY54"/>
  <c r="AU54"/>
  <c r="AX54"/>
  <c r="AW54"/>
  <c r="AK30"/>
  <c i="2" r="J30"/>
  <c i="1" r="AG55"/>
  <c i="2" l="1" r="J39"/>
  <c i="1" r="AN55"/>
  <c i="5" r="J30"/>
  <c i="1" r="AG58"/>
  <c i="3" r="J30"/>
  <c i="1" r="AG56"/>
  <c r="AN56"/>
  <c r="AV54"/>
  <c r="AK29"/>
  <c i="5" l="1" r="J39"/>
  <c i="3" r="J39"/>
  <c i="1" r="AN58"/>
  <c r="AT54"/>
  <c r="AG54"/>
  <c r="AK26"/>
  <c l="1" r="AN54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<sst xmlns="http://schemas.openxmlformats.org/spreadsheetml/2006/main">
  <si>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</si>
  <si>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</si>
  <si>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</si>
  <si>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</si>
  <si>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</si>
  <si>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{ec8db13d-dff7-45db-90e2-fc824d809b20}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</si>
  <si>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</si>
  <si>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</si>
  <si>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</si>
  <si>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</si>
  <si>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</si>
  <si>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</si>
  <si>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</si>
  <si>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</si>
  <si>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2025-037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</si>
  <si>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</si>
  <si>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</si>
  <si>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Přechod pro chodce ul. Lužická, Česká Kamenice</t>
  </si>
  <si>
    <t>KSO:</t>
  </si>
  <si>
    <t/>
  </si>
  <si>
    <t>CC-CZ:</t>
  </si>
  <si>
    <t>Místo:</t>
  </si>
  <si>
    <t>Česká Kamenice</t>
  </si>
  <si>
    <t>Datum:</t>
  </si>
  <si>
    <t>23. 4. 2025</t>
  </si>
  <si>
    <t>Zadavatel:</t>
  </si>
  <si>
    <t>IČ:</t>
  </si>
  <si>
    <t>00261220</t>
  </si>
  <si>
    <t>Město Česká Kamenice, Náměstí Míru 219,Č. Kamenice</t>
  </si>
  <si>
    <t>DIČ:</t>
  </si>
  <si>
    <t>Účastník:</t>
  </si>
  <si>
    <t>Vyplň údaj</t>
  </si>
  <si>
    <t>Projektant:</t>
  </si>
  <si>
    <t>03258106</t>
  </si>
  <si>
    <t>IQ PROJEKT s.r.o., Školní 3635/24, Chomutov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</si>
  <si>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</si>
  <si>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</si>
  <si>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</si>
  <si>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</si>
  <si>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</si>
  <si>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</si>
  <si>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</si>
  <si>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</si>
  <si>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</si>
  <si>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</si>
  <si>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</si>
  <si>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</si>
  <si>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</si>
  <si>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</si>
  <si>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</si>
  <si>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</si>
  <si>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</si>
  <si>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</si>
  <si>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</si>
  <si>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</si>
  <si>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</si>
  <si>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</si>
  <si>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</si>
  <si>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</si>
  <si>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</si>
  <si>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</si>
  <si>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</si>
  <si>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</si>
  <si>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</si>
  <si>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</si>
  <si>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</si>
  <si>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</si>
  <si>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</si>
  <si>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</si>
  <si>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</si>
  <si>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</si>
  <si>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</si>
  <si>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</si>
  <si>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</si>
  <si>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</si>
  <si>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</si>
  <si>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</si>
  <si>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</si>
  <si>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</si>
  <si>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</t>
  </si>
  <si>
    <t>CHODNÍK HLAVNÍ TRASA</t>
  </si>
  <si>
    <t>STA</t>
  </si>
  <si>
    <t>1</t>
  </si>
  <si>
    <t>{81b491eb-5e4e-494d-b652-8d8075f3bba1}</t>
  </si>
  <si>
    <t>2</t>
  </si>
  <si>
    <t>SO 102</t>
  </si>
  <si>
    <t>ODSTAVNÉ PLOCHY</t>
  </si>
  <si>
    <t>{f4ff6bfc-4803-44ac-8c74-eb72ff612bc6}</t>
  </si>
  <si>
    <t>SO 401</t>
  </si>
  <si>
    <t>Veřejné osvětlení přechodu</t>
  </si>
  <si>
    <t>{b446c86c-6a5d-4b27-8d56-b571dc87ff1d}</t>
  </si>
  <si>
    <t>VRN</t>
  </si>
  <si>
    <t>{1320be64-0e74-4ab5-849f-627a7c44eff7}</t>
  </si>
  <si>
    <t>KRYCÍ LIST SOUPISU PRACÍ</t>
  </si>
  <si>
    <t>Objekt:</t>
  </si>
  <si>
    <t>SO 101 - CHODNÍK HLAVNÍ TRASA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</si>
  <si>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</si>
  <si>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</si>
  <si>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</si>
  <si>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</si>
  <si>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</si>
  <si>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</si>
  <si>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</si>
  <si>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</si>
  <si>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</si>
  <si>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</si>
  <si>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</si>
  <si>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</si>
  <si>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</si>
  <si>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</si>
  <si>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</si>
  <si>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</si>
  <si>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</si>
  <si>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</si>
  <si>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</si>
  <si>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</si>
  <si>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</si>
  <si>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</si>
  <si>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</si>
  <si>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</si>
  <si>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</si>
  <si>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</si>
  <si>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</si>
  <si>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</si>
  <si>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</si>
  <si>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</si>
  <si>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113107162</t>
  </si>
  <si>
    <t>Odstranění podkladu z kameniva drceného tl přes 100 do 200 mm strojně pl přes 50 do 200 m2</t>
  </si>
  <si>
    <t>m2</t>
  </si>
  <si>
    <t>CS ÚRS 2025 01</t>
  </si>
  <si>
    <t>4</t>
  </si>
  <si>
    <t>-1130653506</t>
  </si>
  <si>
    <t>PP</t>
  </si>
  <si>
    <t>Odstranění podkladů nebo krytů strojně plochy jednotlivě přes 50 m2 do 200 m2 s přemístěním hmot na skládku na vzdálenost do 20 m nebo s naložením na dopravní prostředek z kameniva hrubého drceného, o tl. vrstvy přes 100 do 200 mm</t>
  </si>
  <si>
    <t>Online PSC</t>
  </si>
  <si>
    <t>https://podminky.urs.cz/item/CS_URS_2025_01/113107162</t>
  </si>
  <si>
    <t>VV</t>
  </si>
  <si>
    <t>vyburání podkladních vrstev chodníků tl. 150 mm</t>
  </si>
  <si>
    <t>93,14</t>
  </si>
  <si>
    <t>113107181</t>
  </si>
  <si>
    <t>Odstranění podkladu živičného tl do 50 mm strojně pl přes 50 do 200 m2</t>
  </si>
  <si>
    <t>1182498065</t>
  </si>
  <si>
    <t>Odstranění podkladů nebo krytů strojně plochy jednotlivě přes 50 m2 do 200 m2 s přemístěním hmot na skládku na vzdálenost do 20 m nebo s naložením na dopravní prostředek živičných, o tl. vrstvy do 50 mm</t>
  </si>
  <si>
    <t>https://podminky.urs.cz/item/CS_URS_2025_01/113107181</t>
  </si>
  <si>
    <t>bourání asfaltových ploch chodníků tl 50 mm</t>
  </si>
  <si>
    <t>3</t>
  </si>
  <si>
    <t>113107322</t>
  </si>
  <si>
    <t>Odstranění podkladu z kameniva drceného tl přes 100 do 200 mm strojně pl do 50 m2</t>
  </si>
  <si>
    <t>-437448870</t>
  </si>
  <si>
    <t>Odstranění podkladů nebo krytů strojně plochy jednotlivě do 50 m2 s přemístěním hmot na skládku na vzdálenost do 3 m nebo s naložením na dopravní prostředek z kameniva hrubého drceného, o tl. vrstvy přes 100 do 200 mm</t>
  </si>
  <si>
    <t>https://podminky.urs.cz/item/CS_URS_2025_01/113107322</t>
  </si>
  <si>
    <t>vyburání podkladních vrstev vozovek tl. 150 mm</t>
  </si>
  <si>
    <t>23,5</t>
  </si>
  <si>
    <t>113107343</t>
  </si>
  <si>
    <t>Odstranění podkladu živičného tl přes 100 do 150 mm strojně pl do 50 m2</t>
  </si>
  <si>
    <t>-326533937</t>
  </si>
  <si>
    <t>Odstranění podkladů nebo krytů strojně plochy jednotlivě do 50 m2 s přemístěním hmot na skládku na vzdálenost do 3 m nebo s naložením na dopravní prostředek živičných, o tl. vrstvy přes 100 do 150 mm</t>
  </si>
  <si>
    <t>https://podminky.urs.cz/item/CS_URS_2025_01/113107343</t>
  </si>
  <si>
    <t>bourání asfaltových ploch vozovek tl. 150 mm</t>
  </si>
  <si>
    <t>5</t>
  </si>
  <si>
    <t>122251101</t>
  </si>
  <si>
    <t>Odkopávky a prokopávky nezapažené v hornině třídy těžitelnosti I skupiny 3 objem do 20 m3 strojně</t>
  </si>
  <si>
    <t>m3</t>
  </si>
  <si>
    <t>-2121174570</t>
  </si>
  <si>
    <t>Odkopávky a prokopávky nezapažené strojně v hornině třídy těžitelnosti I skupiny 3 do 20 m3</t>
  </si>
  <si>
    <t>https://podminky.urs.cz/item/CS_URS_2025_01/122251101</t>
  </si>
  <si>
    <t>Odkopávky pro rozšíření chodníku tl. 250 mm</t>
  </si>
  <si>
    <t>11,6</t>
  </si>
  <si>
    <t>6</t>
  </si>
  <si>
    <t>162751117</t>
  </si>
  <si>
    <t>Vodorovné přemístění přes 9 000 do 10000 m výkopku/sypaniny z horniny třídy těžitelnosti I skupiny 1 až 3</t>
  </si>
  <si>
    <t>-1205624452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</si>
  <si>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</si>
  <si>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</si>
  <si>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7</t>
  </si>
  <si>
    <t>162751119</t>
  </si>
  <si>
    <t>Příplatek k vodorovnému přemístění výkopku/sypaniny z horniny třídy těžitelnosti I skupiny 1 až 3 ZKD 1000 m přes 10000 m</t>
  </si>
  <si>
    <t>-257008868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</si>
  <si>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</si>
  <si>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</si>
  <si>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11,6*5 'Přepočtené koeficientem množství</t>
  </si>
  <si>
    <t>8</t>
  </si>
  <si>
    <t>171201231</t>
  </si>
  <si>
    <t>Poplatek za uložení zeminy a kamení na recyklační skládce (skládkovné) kód odpadu 17 05 04</t>
  </si>
  <si>
    <t>t</t>
  </si>
  <si>
    <t>-643573565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</si>
  <si>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</si>
  <si>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</si>
  <si>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11,6*1,8 'Přepočtené koeficientem množství</t>
  </si>
  <si>
    <t>9</t>
  </si>
  <si>
    <t>171251201</t>
  </si>
  <si>
    <t>Uložení sypaniny na skládky nebo meziskládky</t>
  </si>
  <si>
    <t>768894269</t>
  </si>
  <si>
    <t>Uložení sypaniny na skládky nebo meziskládky bez hutnění s upravením uložené sypaniny do předepsaného tvaru</t>
  </si>
  <si>
    <t>https://podminky.urs.cz/item/CS_URS_2025_01/171251201</t>
  </si>
  <si>
    <t>10</t>
  </si>
  <si>
    <t>181311103</t>
  </si>
  <si>
    <t>Rozprostření ornice tl vrstvy do 200 mm v rovině nebo ve svahu do 1:5 ručně</t>
  </si>
  <si>
    <t>1258926187</t>
  </si>
  <si>
    <t>Rozprostření a urovnání ornice v rovině nebo ve svahu sklonu do 1:5 ručně při souvislé ploše, tl. vrstvy do 200 mm</t>
  </si>
  <si>
    <t>https://podminky.urs.cz/item/CS_URS_2025_01/181311103</t>
  </si>
  <si>
    <t>zatravnění ploch podél linie obrubníků v šířce 0,5 m</t>
  </si>
  <si>
    <t>20</t>
  </si>
  <si>
    <t>11</t>
  </si>
  <si>
    <t>M</t>
  </si>
  <si>
    <t>10364101</t>
  </si>
  <si>
    <t>zemina pro terénní úpravy - ornice</t>
  </si>
  <si>
    <t>-779430501</t>
  </si>
  <si>
    <t>20,000*0,15</t>
  </si>
  <si>
    <t>3*1,8 'Přepočtené koeficientem množství</t>
  </si>
  <si>
    <t>181411131</t>
  </si>
  <si>
    <t>Založení parkového trávníku výsevem pl do 1000 m2 v rovině a ve svahu do 1:5</t>
  </si>
  <si>
    <t>953264044</t>
  </si>
  <si>
    <t>Založení trávníku na půdě předem připravené plochy do 1000 m2 výsevem včetně utažení parkového v rovině nebo na svahu do 1:5</t>
  </si>
  <si>
    <t>https://podminky.urs.cz/item/CS_URS_2025_01/181411131</t>
  </si>
  <si>
    <t>13</t>
  </si>
  <si>
    <t>00572410</t>
  </si>
  <si>
    <t>osivo směs travní parková</t>
  </si>
  <si>
    <t>kg</t>
  </si>
  <si>
    <t>232621061</t>
  </si>
  <si>
    <t>20*0,035 'Přepočtené koeficientem množství</t>
  </si>
  <si>
    <t>14</t>
  </si>
  <si>
    <t>181951112</t>
  </si>
  <si>
    <t>Úprava pláně v hornině třídy těžitelnosti I skupiny 1 až 3 se zhutněním strojně</t>
  </si>
  <si>
    <t>866627598</t>
  </si>
  <si>
    <t>Úprava pláně vyrovnáním výškových rozdílů strojně v hornině třídy těžitelnosti I, skupiny 1 až 3 se zhutněním</t>
  </si>
  <si>
    <t>https://podminky.urs.cz/item/CS_URS_2025_01/181951112</t>
  </si>
  <si>
    <t>90,81+6,37</t>
  </si>
  <si>
    <t>Komunikace pozemní</t>
  </si>
  <si>
    <t>15</t>
  </si>
  <si>
    <t>564851011</t>
  </si>
  <si>
    <t>Podklad ze štěrkodrtě ŠD plochy do 100 m2 tl 150 mm</t>
  </si>
  <si>
    <t>-1718843009</t>
  </si>
  <si>
    <t>Podklad ze štěrkodrti ŠD s rozprostřením a zhutněním plochy jednotlivě do 100 m2, po zhutnění tl. 150 mm</t>
  </si>
  <si>
    <t>https://podminky.urs.cz/item/CS_URS_2025_01/564851011</t>
  </si>
  <si>
    <t>Nové chodníky, skladba 1</t>
  </si>
  <si>
    <t>Nové chodníky D+L, dlažba přírodní 60 mm</t>
  </si>
  <si>
    <t>50,58</t>
  </si>
  <si>
    <t>Betonová dlažba nopová DL + L 60 mm</t>
  </si>
  <si>
    <t>Lemování nopové dlažby z dlažby bez zkosených hran 20x20 cm</t>
  </si>
  <si>
    <t>31,23</t>
  </si>
  <si>
    <t>Součet</t>
  </si>
  <si>
    <t>16</t>
  </si>
  <si>
    <t>564871011</t>
  </si>
  <si>
    <t>Podklad ze štěrkodrtě ŠD plochy do 100 m2 tl 250 mm</t>
  </si>
  <si>
    <t>129124720</t>
  </si>
  <si>
    <t>Podklad ze štěrkodrti ŠD s rozprostřením a zhutněním plochy jednotlivě do 100 m2, po zhutnění tl. 250 mm</t>
  </si>
  <si>
    <t>https://podminky.urs.cz/item/CS_URS_2025_01/564871011</t>
  </si>
  <si>
    <t>Sjezd v profilu chodníku, skladba 3</t>
  </si>
  <si>
    <t>6,37</t>
  </si>
  <si>
    <t>17</t>
  </si>
  <si>
    <t>596211111</t>
  </si>
  <si>
    <t>Kladení zámkové dlažby komunikací pro pěší ručně tl 60 mm skupiny A pl přes 50 do 100 m2</t>
  </si>
  <si>
    <t>-1315951708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</si>
  <si>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</si>
  <si>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https://podminky.urs.cz/item/CS_URS_2025_01/596211111</t>
  </si>
  <si>
    <t>18</t>
  </si>
  <si>
    <t>59245018</t>
  </si>
  <si>
    <t>dlažba skladebná betonová 200x100mm tl 60mm přírodní</t>
  </si>
  <si>
    <t>-1260716795</t>
  </si>
  <si>
    <t>50,58*1,05 'Přepočtené koeficientem množství</t>
  </si>
  <si>
    <t>19</t>
  </si>
  <si>
    <t>BET.K08R01</t>
  </si>
  <si>
    <t>dlažba skladebná betonová 200x100mm tl 60mm přírodní - bez fazety</t>
  </si>
  <si>
    <t>-1165310023</t>
  </si>
  <si>
    <t>31,23*1,05 'Přepočtené koeficientem množství</t>
  </si>
  <si>
    <t>59245006</t>
  </si>
  <si>
    <t>dlažba pro nevidomé betonová 200x100mm tl 60mm barevná</t>
  </si>
  <si>
    <t>-820327928</t>
  </si>
  <si>
    <t>9*1,1 'Přepočtené koeficientem množství</t>
  </si>
  <si>
    <t>596211114</t>
  </si>
  <si>
    <t>Příplatek za kombinaci dvou barev u kladení betonových dlažeb komunikací pro pěší ručně tl 60 mm skupiny A</t>
  </si>
  <si>
    <t>-1194608409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</si>
  <si>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dvou barev</t>
  </si>
  <si>
    <t>https://podminky.urs.cz/item/CS_URS_2025_01/596211114</t>
  </si>
  <si>
    <t>22</t>
  </si>
  <si>
    <t>596211115</t>
  </si>
  <si>
    <t>Příplatek za kombinaci více než dvou barev u kladení betonových dlažeb pro pěší ručně tl 60 mm skupiny A</t>
  </si>
  <si>
    <t>885758801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</si>
  <si>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Příplatek k cenám za dlažbu z prvků více než dvou barev</t>
  </si>
  <si>
    <t>https://podminky.urs.cz/item/CS_URS_2025_01/596211115</t>
  </si>
  <si>
    <t>23</t>
  </si>
  <si>
    <t>596212210</t>
  </si>
  <si>
    <t>Kladení zámkové dlažby pozemních komunikací ručně tl 80 mm skupiny A pl do 50 m2</t>
  </si>
  <si>
    <t>445363143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</si>
  <si>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do 50 m2</t>
  </si>
  <si>
    <t>https://podminky.urs.cz/item/CS_URS_2025_01/596212210</t>
  </si>
  <si>
    <t>Nové chodníky D+L, dlažba přírodní 80 mm bez zkosených hran</t>
  </si>
  <si>
    <t>4,55</t>
  </si>
  <si>
    <t>Betonová dlažba nopová DL + L 80 mm</t>
  </si>
  <si>
    <t>1,82</t>
  </si>
  <si>
    <t>24</t>
  </si>
  <si>
    <t>59245020</t>
  </si>
  <si>
    <t>dlažba skladebná betonová 200x100mm tl 80mm přírodní -bez zkosených hran</t>
  </si>
  <si>
    <t>1893647152</t>
  </si>
  <si>
    <t>P</t>
  </si>
  <si>
    <t>Poznámka k položce:_x000d_
bez zkosených hran</t>
  </si>
  <si>
    <t>4,55*1,05 'Přepočtené koeficientem množství</t>
  </si>
  <si>
    <t>25</t>
  </si>
  <si>
    <t>59245226</t>
  </si>
  <si>
    <t>dlažba pro nevidomé betonová 200x100mm tl 80mm barevná</t>
  </si>
  <si>
    <t>1426999961</t>
  </si>
  <si>
    <t>1,82*1,1 'Přepočtené koeficientem množství</t>
  </si>
  <si>
    <t>26</t>
  </si>
  <si>
    <t>596212214</t>
  </si>
  <si>
    <t>Příplatek za kombinaci dvou barev u betonových dlažeb pozemních komunikací ručně tl 80 mm skupiny A</t>
  </si>
  <si>
    <t>30414579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</si>
  <si>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Příplatek k cenám za dlažbu z prvků dvou barev</t>
  </si>
  <si>
    <t>https://podminky.urs.cz/item/CS_URS_2025_01/596212214</t>
  </si>
  <si>
    <t>Ostatní konstrukce a práce, bourání</t>
  </si>
  <si>
    <t>27</t>
  </si>
  <si>
    <t>914111111</t>
  </si>
  <si>
    <t>Montáž svislé dopravní značky do velikosti 1 m2 objímkami na sloupek nebo konzolu</t>
  </si>
  <si>
    <t>kus</t>
  </si>
  <si>
    <t>-1035860802</t>
  </si>
  <si>
    <t>Montáž svislé dopravní značky základní velikosti do 1 m2 objímkami na sloupky nebo konzoly</t>
  </si>
  <si>
    <t>https://podminky.urs.cz/item/CS_URS_2025_01/914111111</t>
  </si>
  <si>
    <t>přemístění značky P2 - demontáž + montáž</t>
  </si>
  <si>
    <t>osazení značky A11 na sloupek</t>
  </si>
  <si>
    <t>osazení značky IP6 na sloupek</t>
  </si>
  <si>
    <t>28</t>
  </si>
  <si>
    <t>40445600</t>
  </si>
  <si>
    <t>výstražné dopravní značky A1-A30, A33, A34 700mm</t>
  </si>
  <si>
    <t>-426388084</t>
  </si>
  <si>
    <t>29</t>
  </si>
  <si>
    <t>40445621</t>
  </si>
  <si>
    <t>informativní značky provozní IP1-IP3, IP4b-IP7, IP10a, b 500x500mm</t>
  </si>
  <si>
    <t>-739640014</t>
  </si>
  <si>
    <t>30</t>
  </si>
  <si>
    <t>914111112</t>
  </si>
  <si>
    <t>Montáž svislé dopravní značky do velikosti 1 m2 páskováním na sloup</t>
  </si>
  <si>
    <t>-2012995294</t>
  </si>
  <si>
    <t>Montáž svislé dopravní značky základní velikosti do 1 m2 páskováním na sloupy</t>
  </si>
  <si>
    <t>https://podminky.urs.cz/item/CS_URS_2025_01/914111112</t>
  </si>
  <si>
    <t>osazení značky IP6 na stožár VO</t>
  </si>
  <si>
    <t>31</t>
  </si>
  <si>
    <t>152378887</t>
  </si>
  <si>
    <t>32</t>
  </si>
  <si>
    <t>914511111</t>
  </si>
  <si>
    <t>Montáž sloupku dopravních značek délky do 3,5 m s betonovým základem</t>
  </si>
  <si>
    <t>2081761660</t>
  </si>
  <si>
    <t>Montáž sloupku dopravních značek délky do 3,5 m do betonového základu</t>
  </si>
  <si>
    <t>https://podminky.urs.cz/item/CS_URS_2025_01/914511111</t>
  </si>
  <si>
    <t>33</t>
  </si>
  <si>
    <t>40445225</t>
  </si>
  <si>
    <t>sloupek pro dopravní značku Zn D 60mm v 3,5m</t>
  </si>
  <si>
    <t>2140225693</t>
  </si>
  <si>
    <t>34</t>
  </si>
  <si>
    <t>40445256</t>
  </si>
  <si>
    <t>svorka upínací na sloupek dopravní značky D 60mm</t>
  </si>
  <si>
    <t>745450610</t>
  </si>
  <si>
    <t>35</t>
  </si>
  <si>
    <t>40445253</t>
  </si>
  <si>
    <t>víčko plastové na sloupek D 60mm</t>
  </si>
  <si>
    <t>1118918579</t>
  </si>
  <si>
    <t>36</t>
  </si>
  <si>
    <t>915211122</t>
  </si>
  <si>
    <t>Vodorovné dopravní značení dělící čáry přerušované š 125 mm retroreflexní bílý plast</t>
  </si>
  <si>
    <t>m</t>
  </si>
  <si>
    <t>-566395604</t>
  </si>
  <si>
    <t>Vodorovné dopravní značení stříkaným plastem dělící čára šířky 125 mm přerušovaná bílá retroreflexní</t>
  </si>
  <si>
    <t>https://podminky.urs.cz/item/CS_URS_2025_01/915211122</t>
  </si>
  <si>
    <t xml:space="preserve">přerušovaná čára V 2b (3,0/1,5/0,125) </t>
  </si>
  <si>
    <t>26,5</t>
  </si>
  <si>
    <t>37</t>
  </si>
  <si>
    <t>915221112</t>
  </si>
  <si>
    <t>Vodorovné dopravní značení vodící čáry souvislé š 250 mm retroreflexní bílý plast</t>
  </si>
  <si>
    <t>1862825469</t>
  </si>
  <si>
    <t>Vodorovné dopravní značení stříkaným plastem vodící čára bílá šířky 250 mm souvislá retroreflexní</t>
  </si>
  <si>
    <t>https://podminky.urs.cz/item/CS_URS_2025_01/915221112</t>
  </si>
  <si>
    <t>plná čára V4 š. 0,25</t>
  </si>
  <si>
    <t>96,86</t>
  </si>
  <si>
    <t>38</t>
  </si>
  <si>
    <t>915221122</t>
  </si>
  <si>
    <t>Vodorovné dopravní značení vodící čáry přerušované š 250 mm retroreflexní bílý plast</t>
  </si>
  <si>
    <t>-289610843</t>
  </si>
  <si>
    <t>Vodorovné dopravní značení stříkaným plastem vodící čára bílá šířky 250 mm přerušovaná retroreflexní</t>
  </si>
  <si>
    <t>https://podminky.urs.cz/item/CS_URS_2025_01/915221122</t>
  </si>
  <si>
    <t>přerušovaná čára V 2b (1,5/1,5/0,25)</t>
  </si>
  <si>
    <t>14,5</t>
  </si>
  <si>
    <t>39</t>
  </si>
  <si>
    <t>915231112</t>
  </si>
  <si>
    <t>Vodorovné dopravní značení přechody pro chodce, šipky, symboly retroreflexní bílý plast</t>
  </si>
  <si>
    <t>-307177360</t>
  </si>
  <si>
    <t>Vodorovné dopravní značení stříkaným plastem přechody pro chodce, šipky, symboly nápisy bílé retroreflexní</t>
  </si>
  <si>
    <t>https://podminky.urs.cz/item/CS_URS_2025_01/915231112</t>
  </si>
  <si>
    <t>symbol A11</t>
  </si>
  <si>
    <t>přechod</t>
  </si>
  <si>
    <t>4,0*0,5*6</t>
  </si>
  <si>
    <t>40</t>
  </si>
  <si>
    <t>915611111</t>
  </si>
  <si>
    <t>Předznačení vodorovného liniového značení</t>
  </si>
  <si>
    <t>1265412792</t>
  </si>
  <si>
    <t>Předznačení pro vodorovné značení stříkané barvou nebo prováděné z nátěrových hmot liniové dělicí čáry, vodicí proužky</t>
  </si>
  <si>
    <t>https://podminky.urs.cz/item/CS_URS_2025_01/915611111</t>
  </si>
  <si>
    <t>41</t>
  </si>
  <si>
    <t>915621111</t>
  </si>
  <si>
    <t>Předznačení vodorovného plošného značení</t>
  </si>
  <si>
    <t>2058150641</t>
  </si>
  <si>
    <t>Předznačení pro vodorovné značení stříkané barvou nebo prováděné z nátěrových hmot plošné šipky, symboly, nápisy</t>
  </si>
  <si>
    <t>https://podminky.urs.cz/item/CS_URS_2025_01/915621111</t>
  </si>
  <si>
    <t>42</t>
  </si>
  <si>
    <t>916111113</t>
  </si>
  <si>
    <t>Osazení obruby z velkých kostek s boční opěrou do lože z betonu prostého</t>
  </si>
  <si>
    <t>-1024477556</t>
  </si>
  <si>
    <t>Osazení silniční obruby z dlažebních kostek v jedné řadě s ložem tl. přes 50 do 100 mm, s vyplněním a zatřením spár cementovou maltou z velkých kostek s boční opěrou z betonu prostého, do lože z betonu prostého téže značky</t>
  </si>
  <si>
    <t>https://podminky.urs.cz/item/CS_URS_2025_01/916111113</t>
  </si>
  <si>
    <t>přídlažba - 2 řady kostek</t>
  </si>
  <si>
    <t>72*2</t>
  </si>
  <si>
    <t>43</t>
  </si>
  <si>
    <t>58381008</t>
  </si>
  <si>
    <t>kostka štípaná dlažební žula velká 15/17</t>
  </si>
  <si>
    <t>-743422086</t>
  </si>
  <si>
    <t>144*0,33 'Přepočtené koeficientem množství</t>
  </si>
  <si>
    <t>44</t>
  </si>
  <si>
    <t>916231213</t>
  </si>
  <si>
    <t>Osazení chodníkového obrubníku betonového stojatého s boční opěrou do lože z betonu prostého</t>
  </si>
  <si>
    <t>1729352809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</si>
  <si>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</si>
  <si>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</si>
  <si>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40+13,2</t>
  </si>
  <si>
    <t>45</t>
  </si>
  <si>
    <t>59217016</t>
  </si>
  <si>
    <t>obrubník betonový chodníkový 1000x80x250mm</t>
  </si>
  <si>
    <t>752825133</t>
  </si>
  <si>
    <t>40*1,05 'Přepočtené koeficientem množství</t>
  </si>
  <si>
    <t>46</t>
  </si>
  <si>
    <t>59217048</t>
  </si>
  <si>
    <t>obrubník parkový obloukový betonový R 0,5-1m 80x250 přírodní</t>
  </si>
  <si>
    <t>1184130505</t>
  </si>
  <si>
    <t>13,2*1,05 'Přepočtené koeficientem množství</t>
  </si>
  <si>
    <t>47</t>
  </si>
  <si>
    <t>916241213</t>
  </si>
  <si>
    <t>Osazení obrubníku kamenného stojatého s boční opěrou do lože z betonu prostého</t>
  </si>
  <si>
    <t>1237332675</t>
  </si>
  <si>
    <t>Osazení obrubníku kamenného se zřízením lože, s vyplněním a zatřením spár cementovou maltou stojatého s boční opěrou z betonu prostého, do lože z betonu prostého</t>
  </si>
  <si>
    <t>https://podminky.urs.cz/item/CS_URS_2025_01/916241213</t>
  </si>
  <si>
    <t>Obrubník silniční žulový 250x200 mm přímý</t>
  </si>
  <si>
    <t>Obrubník silniční žulový 250x200 mm oblouk</t>
  </si>
  <si>
    <t>Obrubník silniční žulový 250x200 mm přímý - přechodový 20-150</t>
  </si>
  <si>
    <t>Obrubník silniční žulový 250x200 mm oblouk - přechodový 20-150</t>
  </si>
  <si>
    <t>Obrubník silniční žulový 250x200 mm přímý - nájezdový 20 mm</t>
  </si>
  <si>
    <t>48</t>
  </si>
  <si>
    <t>58380005</t>
  </si>
  <si>
    <t>obrubník kamenný žulový přímý 1000x200x250mm</t>
  </si>
  <si>
    <t>1821678831</t>
  </si>
  <si>
    <t>39*1,05 'Přepočtené koeficientem množství</t>
  </si>
  <si>
    <t>49</t>
  </si>
  <si>
    <t>58380005R</t>
  </si>
  <si>
    <t>obrubník kamenný žulový přímý 1000x200x250mm -přechodový 20-150</t>
  </si>
  <si>
    <t>1279842464</t>
  </si>
  <si>
    <t>obrubník kamenný žulový přímý 1000x200x250mm přechodový 20-150</t>
  </si>
  <si>
    <t>9*1,05 'Přepočtené koeficientem množství</t>
  </si>
  <si>
    <t>50</t>
  </si>
  <si>
    <t>58380436</t>
  </si>
  <si>
    <t>obrubník kamenný žulový obloukový R 3-5m 200x250mm</t>
  </si>
  <si>
    <t>833216360</t>
  </si>
  <si>
    <t>4,6*1,05 'Přepočtené koeficientem množství</t>
  </si>
  <si>
    <t>51</t>
  </si>
  <si>
    <t>58380456</t>
  </si>
  <si>
    <t>obrubník kamenný žulový obloukový R 10-25m 200x250mm</t>
  </si>
  <si>
    <t>-1378664320</t>
  </si>
  <si>
    <t>24-4,6</t>
  </si>
  <si>
    <t>19,4*1,05 'Přepočtené koeficientem množství</t>
  </si>
  <si>
    <t>52</t>
  </si>
  <si>
    <t>916991121</t>
  </si>
  <si>
    <t>Lože pod obrubníky, krajníky nebo obruby z dlažebních kostek z betonu prostého</t>
  </si>
  <si>
    <t>-1630415722</t>
  </si>
  <si>
    <t>https://podminky.urs.cz/item/CS_URS_2025_01/916991121</t>
  </si>
  <si>
    <t>53,2*0,05</t>
  </si>
  <si>
    <t>72*0,06</t>
  </si>
  <si>
    <t>144*0,4*0,1</t>
  </si>
  <si>
    <t>53</t>
  </si>
  <si>
    <t>919732221</t>
  </si>
  <si>
    <t>Styčná spára napojení nového živičného povrchu na stávající za tepla š 15 mm hl 25 mm bez prořezání</t>
  </si>
  <si>
    <t>-1318016506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</si>
  <si>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</si>
  <si>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https://podminky.urs.cz/item/CS_URS_2025_01/919732221</t>
  </si>
  <si>
    <t>54</t>
  </si>
  <si>
    <t>919735112</t>
  </si>
  <si>
    <t>Řezání stávajícího živičného krytu hl přes 50 do 100 mm</t>
  </si>
  <si>
    <t>-1271406547</t>
  </si>
  <si>
    <t>Řezání stávajícího živičného krytu nebo podkladu hloubky přes 50 do 100 mm</t>
  </si>
  <si>
    <t>https://podminky.urs.cz/item/CS_URS_2025_01/919735112</t>
  </si>
  <si>
    <t>55</t>
  </si>
  <si>
    <t>953961113</t>
  </si>
  <si>
    <t>Kotva chemickým tmelem M 12 hl 110 mm do betonu, ŽB nebo kamene s vyvrtáním otvoru</t>
  </si>
  <si>
    <t>1901905034</t>
  </si>
  <si>
    <t>Kotva chemická s vyvrtáním otvoru do betonu, železobetonu nebo tvrdého kamene tmel, velikost M 12, hloubka 110 mm</t>
  </si>
  <si>
    <t>https://podminky.urs.cz/item/CS_URS_2025_01/953961113</t>
  </si>
  <si>
    <t>4*2,5</t>
  </si>
  <si>
    <t>56</t>
  </si>
  <si>
    <t>953965123</t>
  </si>
  <si>
    <t>Kotevní šroub pro chemické kotvy M 12 dl 260 mm</t>
  </si>
  <si>
    <t>-2084240585</t>
  </si>
  <si>
    <t>Kotva chemická s vyvrtáním otvoru kotevní šrouby pro chemické kotvy, velikost M 12, délka 260 mm</t>
  </si>
  <si>
    <t>https://podminky.urs.cz/item/CS_URS_2025_01/953965123</t>
  </si>
  <si>
    <t>57</t>
  </si>
  <si>
    <t>966006132</t>
  </si>
  <si>
    <t>Odstranění značek dopravních nebo orientačních se sloupky s betonovými patkami</t>
  </si>
  <si>
    <t>-1233498667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</si>
  <si>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</si>
  <si>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https://podminky.urs.cz/item/CS_URS_2025_01/966006132</t>
  </si>
  <si>
    <t>997</t>
  </si>
  <si>
    <t>Doprava suti a vybouraných hmot</t>
  </si>
  <si>
    <t>58</t>
  </si>
  <si>
    <t>997221551</t>
  </si>
  <si>
    <t>Vodorovná doprava suti ze sypkých materiálů do 1 km</t>
  </si>
  <si>
    <t>860326587</t>
  </si>
  <si>
    <t>Vodorovná doprava suti bez naložení, ale se složením a s hrubým urovnáním ze sypkých materiálů, na vzdálenost do 1 km</t>
  </si>
  <si>
    <t>https://podminky.urs.cz/item/CS_URS_2025_01/997221551</t>
  </si>
  <si>
    <t>59</t>
  </si>
  <si>
    <t>997221559</t>
  </si>
  <si>
    <t>Příplatek ZKD 1 km u vodorovné dopravy suti ze sypkých materiálů</t>
  </si>
  <si>
    <t>-1601512463</t>
  </si>
  <si>
    <t>Vodorovná doprava suti bez naložení, ale se složením a s hrubým urovnáním Příplatek k ceně za každý další započatý 1 km přes 1 km</t>
  </si>
  <si>
    <t>https://podminky.urs.cz/item/CS_URS_2025_01/997221559</t>
  </si>
  <si>
    <t>50,461*14 'Přepočtené koeficientem množství</t>
  </si>
  <si>
    <t>60</t>
  </si>
  <si>
    <t>997221611</t>
  </si>
  <si>
    <t>Nakládání suti na dopravní prostředky pro vodorovnou dopravu</t>
  </si>
  <si>
    <t>116046886</t>
  </si>
  <si>
    <t>Nakládání na dopravní prostředky pro vodorovnou dopravu suti</t>
  </si>
  <si>
    <t>https://podminky.urs.cz/item/CS_URS_2025_01/997221611</t>
  </si>
  <si>
    <t>61</t>
  </si>
  <si>
    <t>997221873</t>
  </si>
  <si>
    <t>Poplatek za uložení na recyklační skládce (skládkovné) stavebního odpadu zeminy a kamení zatříděného do Katalogu odpadů pod kódem 17 05 04</t>
  </si>
  <si>
    <t>-1531659325</t>
  </si>
  <si>
    <t>https://podminky.urs.cz/item/CS_URS_2025_01/997221873</t>
  </si>
  <si>
    <t>6,815+27,011</t>
  </si>
  <si>
    <t>62</t>
  </si>
  <si>
    <t>997221875</t>
  </si>
  <si>
    <t>Poplatek za uložení na recyklační skládce (skládkovné) stavebního odpadu asfaltového bez obsahu dehtu zatříděného do Katalogu odpadů pod kódem 17 03 02</t>
  </si>
  <si>
    <t>682620228</t>
  </si>
  <si>
    <t>Poplatek za uložení stavebního odpadu na recyklační skládce (skládkovné) asfaltového bez obsahu dehtu zatříděného do Katalogu odpadů pod kódem 17 03 02</t>
  </si>
  <si>
    <t>https://podminky.urs.cz/item/CS_URS_2025_01/997221875</t>
  </si>
  <si>
    <t>50,461</t>
  </si>
  <si>
    <t>-33,826</t>
  </si>
  <si>
    <t>998</t>
  </si>
  <si>
    <t>Přesun hmot</t>
  </si>
  <si>
    <t>63</t>
  </si>
  <si>
    <t>998223011</t>
  </si>
  <si>
    <t>Přesun hmot pro pozemní komunikace s krytem dlážděným</t>
  </si>
  <si>
    <t>1549550762</t>
  </si>
  <si>
    <t>Přesun hmot pro pozemní komunikace s krytem dlážděným dopravní vzdálenost do 200 m jakékoliv délky objektu</t>
  </si>
  <si>
    <t>https://podminky.urs.cz/item/CS_URS_2025_01/998223011</t>
  </si>
  <si>
    <t>PSV</t>
  </si>
  <si>
    <t>Práce a dodávky PSV</t>
  </si>
  <si>
    <t>767</t>
  </si>
  <si>
    <t>Konstrukce zámečnické</t>
  </si>
  <si>
    <t>64</t>
  </si>
  <si>
    <t>767995116</t>
  </si>
  <si>
    <t>Montáž atypických zámečnických konstrukcí hmotnosti přes 100 do 250 kg</t>
  </si>
  <si>
    <t>-892029949</t>
  </si>
  <si>
    <t>Montáž ostatních atypických zámečnických konstrukcí hmotnosti přes 100 do 250 kg</t>
  </si>
  <si>
    <t>https://podminky.urs.cz/item/CS_URS_2025_01/767995116</t>
  </si>
  <si>
    <t>lemování chodníku na koruně opěrné zdi</t>
  </si>
  <si>
    <t>128,6</t>
  </si>
  <si>
    <t>65</t>
  </si>
  <si>
    <t>RMAT0001</t>
  </si>
  <si>
    <t xml:space="preserve">atypická zámečnická konstrukce -lemování chodníku na koruně opěrné zdi - povrchová úprava zinkováním </t>
  </si>
  <si>
    <t>1063751532</t>
  </si>
  <si>
    <t>66</t>
  </si>
  <si>
    <t>998767311</t>
  </si>
  <si>
    <t>Přesun hmot procentní pro zámečnické konstrukce ruční v objektech v do 6 m</t>
  </si>
  <si>
    <t>%</t>
  </si>
  <si>
    <t>-785247216</t>
  </si>
  <si>
    <t>Přesun hmot pro zámečnické konstrukce stanovený procentní sazbou (%) z ceny vodorovná dopravní vzdálenost do 50 m ruční (bez užití mechanizace) v objektech výšky do 6 m</t>
  </si>
  <si>
    <t>https://podminky.urs.cz/item/CS_URS_2025_01/998767311</t>
  </si>
  <si>
    <t>SO 102 - ODSTAVNÉ PLOCHY</t>
  </si>
  <si>
    <t>-1991328679</t>
  </si>
  <si>
    <t>113154528</t>
  </si>
  <si>
    <t>Frézování živičného krytu tl 100 mm pruh š přes 0,5 m pl do 500 m2</t>
  </si>
  <si>
    <t>803546820</t>
  </si>
  <si>
    <t>Frézování živičného podkladu nebo krytu s naložením hmot na dopravní prostředek plochy do 500 m2 pruhu šířky přes 0,5 m, tloušťky vrstvy 100 mm</t>
  </si>
  <si>
    <t>https://podminky.urs.cz/item/CS_URS_2025_01/113154528</t>
  </si>
  <si>
    <t>785763470</t>
  </si>
  <si>
    <t>564521011</t>
  </si>
  <si>
    <t>Zřízení podsypu nebo podkladu ze sypaniny plochy do 100 m2 tl 80 mm</t>
  </si>
  <si>
    <t>2074948886</t>
  </si>
  <si>
    <t>Zřízení podsypu nebo podkladu ze sypaniny s rozprostřením, vlhčením, a zhutněním plochy jednotlivě do 100 m2, po zhutnění tl. 80 mm</t>
  </si>
  <si>
    <t>https://podminky.urs.cz/item/CS_URS_2025_01/564521011</t>
  </si>
  <si>
    <t>Kačírek fr. 8-16 50 mm</t>
  </si>
  <si>
    <t>4,09</t>
  </si>
  <si>
    <t>58337401</t>
  </si>
  <si>
    <t>kamenivo dekorační (kačírek) frakce 8/16</t>
  </si>
  <si>
    <t>488746864</t>
  </si>
  <si>
    <t>4,090*0,05*2</t>
  </si>
  <si>
    <t>-316001642</t>
  </si>
  <si>
    <t>-41166838</t>
  </si>
  <si>
    <t>596412113</t>
  </si>
  <si>
    <t>Kladení dlažby z vegetačních tvárnic pozemních komunikací velikosti dlaždic do 0,09 m2 tl 80 mm pl přes 50 do 100 m2</t>
  </si>
  <si>
    <t>1867375471</t>
  </si>
  <si>
    <t>Kladení dlažby z betonových vegetačních dlaždic pozemních komunikací s ložem z kameniva těženého nebo drceného tl. do 50 mm, s vyplněním spár a vegetačních otvorů, s hutněním vibrováním velikosti dlaždic do 0,09 m2 tl. 80 mm, pro plochy přes 50 do 100 m2</t>
  </si>
  <si>
    <t>https://podminky.urs.cz/item/CS_URS_2025_01/596412113</t>
  </si>
  <si>
    <t>59245035</t>
  </si>
  <si>
    <t>dlažba plošná vegetační betonová 200x200mm tl 80mm přírodní</t>
  </si>
  <si>
    <t>1982145964</t>
  </si>
  <si>
    <t>77,37*1,05 'Přepočtené koeficientem množství</t>
  </si>
  <si>
    <t>-1794440117</t>
  </si>
  <si>
    <t>15,5+4,5</t>
  </si>
  <si>
    <t>58380374R</t>
  </si>
  <si>
    <t>obrubník kamenný žulový přímý 1000x110x250mm</t>
  </si>
  <si>
    <t>1423113354</t>
  </si>
  <si>
    <t>15,5*1,05 'Přepočtené koeficientem množství</t>
  </si>
  <si>
    <t>58380426R</t>
  </si>
  <si>
    <t>obrubník kamenný žulový obloukový R 1-3m 110x250mm</t>
  </si>
  <si>
    <t>24629081</t>
  </si>
  <si>
    <t>4,5*1,05 'Přepočtené koeficientem množství</t>
  </si>
  <si>
    <t>422256736</t>
  </si>
  <si>
    <t>20,000*0,06</t>
  </si>
  <si>
    <t>9197261R</t>
  </si>
  <si>
    <t>Geotextilie pro ochranu, separaci a filtraci -sorpční geotextilie</t>
  </si>
  <si>
    <t>-1656351803</t>
  </si>
  <si>
    <t>51211526</t>
  </si>
  <si>
    <t>-2103859634</t>
  </si>
  <si>
    <t>50,44*14 'Přepočtené koeficientem množství</t>
  </si>
  <si>
    <t>-1674812565</t>
  </si>
  <si>
    <t>1147161107</t>
  </si>
  <si>
    <t>-1694675248</t>
  </si>
  <si>
    <t>SO 401 - Veřejné osvětlení přechodu</t>
  </si>
  <si>
    <t>Ing. Ivan Menhard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</si>
  <si>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</si>
  <si>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</si>
  <si>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</si>
  <si>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</si>
  <si>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</si>
  <si>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741</t>
  </si>
  <si>
    <t>Elektroinstalace - silnoproud</t>
  </si>
  <si>
    <t>741122122</t>
  </si>
  <si>
    <t>Montáž kabel Cu plný kulatý žíla 3x1,5 až 6 mm2 zatažený v trubkách (např. CYKY)</t>
  </si>
  <si>
    <t>1478380076</t>
  </si>
  <si>
    <t>Montáž kabelů měděných bez ukončení uložených v trubkách zatažených plných kulatých nebo bezhalogenových (např. CYKY) počtu a průřezu žil 3x1,5 až 6 mm2</t>
  </si>
  <si>
    <t>https://podminky.urs.cz/item/CS_URS_2025_01/741122122</t>
  </si>
  <si>
    <t>(6+2)+(6+3)</t>
  </si>
  <si>
    <t>34143274</t>
  </si>
  <si>
    <t>kabel ovládací flexibilní jádro Cu lanované izolace PVC plášť PVC 300/500V (CMSM) 3x1,50mm2</t>
  </si>
  <si>
    <t>-62710967</t>
  </si>
  <si>
    <t>17*1,04166 'Přepočtené koeficientem množství</t>
  </si>
  <si>
    <t>741122133</t>
  </si>
  <si>
    <t>Montáž kabel Cu plný kulatý žíla 4x10 mm2 zatažený v trubkách (např. CYKY)</t>
  </si>
  <si>
    <t>-2074510750</t>
  </si>
  <si>
    <t>Montáž kabelů měděných bez ukončení uložených v trubkách zatažených plných kulatých nebo bezhalogenových (např. CYKY) počtu a průřezu žil 4x10 mm2</t>
  </si>
  <si>
    <t>https://podminky.urs.cz/item/CS_URS_2025_01/741122133</t>
  </si>
  <si>
    <t>8+25+3*1,5</t>
  </si>
  <si>
    <t>34111076</t>
  </si>
  <si>
    <t>kabel instalační jádro Cu plné izolace PVC plášť PVC 450/750V (CYKY) 4x10mm2</t>
  </si>
  <si>
    <t>-455148609</t>
  </si>
  <si>
    <t>37,5*1,15 'Přepočtené koeficientem množství</t>
  </si>
  <si>
    <t>741130013</t>
  </si>
  <si>
    <t>Ukončení vodič izolovaný do 95 mm2 v rozváděči nebo na přístroji</t>
  </si>
  <si>
    <t>321296129</t>
  </si>
  <si>
    <t>Ukončení vodičů izolovaných s označením a zapojením v rozváděči nebo na přístroji, průřezu žíly do 95 mm2</t>
  </si>
  <si>
    <t>https://podminky.urs.cz/item/CS_URS_2025_01/741130013</t>
  </si>
  <si>
    <t>34343235</t>
  </si>
  <si>
    <t>trubka smršťovací tenkostěnná bez lepidla GTI 12,7/6,4</t>
  </si>
  <si>
    <t>150158206</t>
  </si>
  <si>
    <t xml:space="preserve">Poznámka k položce:_x000d_
doplňková izolace proti korozi vývodů ze zemniče_x000d_
</t>
  </si>
  <si>
    <t>741132133</t>
  </si>
  <si>
    <t>Ukončení kabelů 4x16 mm2 smršťovací koncovkou nebo páskem bez letování</t>
  </si>
  <si>
    <t>-2042004787</t>
  </si>
  <si>
    <t>Ukončení kabelů smršťovací koncovkou nebo páskou se zapojením bez letování, počtu a průřezu žil 4x16 mm2</t>
  </si>
  <si>
    <t>https://podminky.urs.cz/item/CS_URS_2025_01/741132133</t>
  </si>
  <si>
    <t>1229533</t>
  </si>
  <si>
    <t>SMRST. ROZDELOVACI HLAVA EN 4.1 14413516</t>
  </si>
  <si>
    <t>materiály online</t>
  </si>
  <si>
    <t>1494180441</t>
  </si>
  <si>
    <t>741410041</t>
  </si>
  <si>
    <t>Montáž drátu nebo lana uzemňovacího průměru do 10 mm v městské zástavbě v zemi</t>
  </si>
  <si>
    <t>-1274291007</t>
  </si>
  <si>
    <t>Montáž uzemňovacího vedení s upevněním, propojením a připojením pomocí svorek v zemi s izolací spojů drátu nebo lana Ø do 10 mm v městské zástavbě</t>
  </si>
  <si>
    <t>https://podminky.urs.cz/item/CS_URS_2025_01/741410041</t>
  </si>
  <si>
    <t>25+3</t>
  </si>
  <si>
    <t>35441073</t>
  </si>
  <si>
    <t>drát D 10mm FeZn</t>
  </si>
  <si>
    <t>1494336596</t>
  </si>
  <si>
    <t>drát D 10mm FeZn
1 kg = 1,61 m</t>
  </si>
  <si>
    <t>28*0,64 'Přepočtené koeficientem množství</t>
  </si>
  <si>
    <t>741420020</t>
  </si>
  <si>
    <t>Montáž svorka hromosvodná s jedním šroubem</t>
  </si>
  <si>
    <t>337708945</t>
  </si>
  <si>
    <t>Montáž hromosvodného vedení svorek s jedním šroubem</t>
  </si>
  <si>
    <t>https://podminky.urs.cz/item/CS_URS_2025_01/741420020</t>
  </si>
  <si>
    <t>35442036</t>
  </si>
  <si>
    <t>svorka uzemnění nerez připojovací</t>
  </si>
  <si>
    <t>1164868258</t>
  </si>
  <si>
    <t>741420021</t>
  </si>
  <si>
    <t>Montáž svorka hromosvodná se 2 šrouby</t>
  </si>
  <si>
    <t>-1414553997</t>
  </si>
  <si>
    <t>Montáž hromosvodného vedení svorek se 2 šrouby</t>
  </si>
  <si>
    <t>https://podminky.urs.cz/item/CS_URS_2025_01/741420021</t>
  </si>
  <si>
    <t>35442040</t>
  </si>
  <si>
    <t>svorka uzemnění nerez pro zemnící pásku a drát</t>
  </si>
  <si>
    <t>1491084665</t>
  </si>
  <si>
    <t>Poznámka k položce:_x000d_
pouze 1 ks u prostředního vývodu, na koncícch pouze vyvedení drátu na povrch</t>
  </si>
  <si>
    <t>741810002</t>
  </si>
  <si>
    <t>Celková prohlídka elektrického rozvodu a zařízení přes 100 000 do 500 000,- Kč</t>
  </si>
  <si>
    <t>1312061488</t>
  </si>
  <si>
    <t>Zkoušky a prohlídky elektrických rozvodů a zařízení celková prohlídka a vyhotovení revizní zprávy pro objem montážních prací přes 100 do 500 tis. Kč</t>
  </si>
  <si>
    <t>https://podminky.urs.cz/item/CS_URS_2025_01/741810002</t>
  </si>
  <si>
    <t>998741101</t>
  </si>
  <si>
    <t>Přesun hmot tonážní pro silnoproud v objektech v do 6 m</t>
  </si>
  <si>
    <t>-77199911</t>
  </si>
  <si>
    <t>Přesun hmot pro silnoproud stanovený z hmotnosti přesunovaného materiálu vodorovná dopravní vzdálenost do 50 m základní v objektech výšky do 6 m</t>
  </si>
  <si>
    <t>https://podminky.urs.cz/item/CS_URS_2025_01/998741101</t>
  </si>
  <si>
    <t>998741193</t>
  </si>
  <si>
    <t>Příplatek k přesunu hmot tonážnímu pro silnoproud za zvětšený přesun do 500 m</t>
  </si>
  <si>
    <t>89322552</t>
  </si>
  <si>
    <t>Přesun hmot pro silnoproud stanovený z hmotnosti přesunovaného materiálu vodorovná dopravní vzdálenost do 50 m Příplatek k cenám za zvětšený přesun přes vymezenou vodorovnou dopravní vzdálenost do 500 m</t>
  </si>
  <si>
    <t>https://podminky.urs.cz/item/CS_URS_2025_01/998741193</t>
  </si>
  <si>
    <t>Práce a dodávky M</t>
  </si>
  <si>
    <t>21-M</t>
  </si>
  <si>
    <t>Elektromontáže</t>
  </si>
  <si>
    <t>210040551</t>
  </si>
  <si>
    <t>Montáž šablon nn pro vedení svorkou šroubovou do 50 mm2</t>
  </si>
  <si>
    <t>-1034241201</t>
  </si>
  <si>
    <t>Montáž vodičů, šablon a vazů venkovního vedení nn včetně naložení, rozvozu a složení kruhů vodičů, navalení na rozvíjecí zařízení, rozvezení, zavěšení a sejmutí rozvinovacích kladek, rozvinutí, nahození a vyregulování vodičů do průhybu, přirážek za ztížené rozvinování, šablon a proudových spojů, včetně nastříhání, zformování, potření ochranným tukem a zasvorkování šroubovou svorkou do 50 mm2</t>
  </si>
  <si>
    <t>https://podminky.urs.cz/item/CS_URS_2025_01/210040551</t>
  </si>
  <si>
    <t>1327525</t>
  </si>
  <si>
    <t>PROPICHOVACI SVORKA SLIW50 10-50AL/CU</t>
  </si>
  <si>
    <t>128</t>
  </si>
  <si>
    <t>1804838090</t>
  </si>
  <si>
    <t>Poznámka k položce:_x000d_
pro připojení kabelu na vrchní vedení VO</t>
  </si>
  <si>
    <t>210203901</t>
  </si>
  <si>
    <t>Montáž svítidel LED se zapojením vodičů průmyslových nebo venkovních na výložník nebo dřík</t>
  </si>
  <si>
    <t>-1666434321</t>
  </si>
  <si>
    <t>https://podminky.urs.cz/item/CS_URS_2025_01/210203901</t>
  </si>
  <si>
    <t>347PP</t>
  </si>
  <si>
    <t>svítidlo dle projektu typ PxP</t>
  </si>
  <si>
    <t>-1344107745</t>
  </si>
  <si>
    <t xml:space="preserve">svítidlo dle projektu typ PxP (pro přechody) - Pravá
Flexibo přechodové 49W optika pro přechody pravá, 
49 W, 6800 lm, 4000 K, IP65, IK09
</t>
  </si>
  <si>
    <t>347PL</t>
  </si>
  <si>
    <t>svítidlo dle projektu typ PxL</t>
  </si>
  <si>
    <t>-1632411151</t>
  </si>
  <si>
    <t xml:space="preserve">svítidlo dle projektu typ PxL (pro přechody) - Levá
Flexibo přechodové 49W optika pro přechody levá, 
49 W, 6800 lm, 4000 K, IP65, IK09
</t>
  </si>
  <si>
    <t>210204011</t>
  </si>
  <si>
    <t>Montáž stožárů osvětlení ocelových samostatně stojících délky do 12 m</t>
  </si>
  <si>
    <t>-428507892</t>
  </si>
  <si>
    <t>Montáž stožárů osvětlení samostatně stojících ocelových, délky do 12 m</t>
  </si>
  <si>
    <t>https://podminky.urs.cz/item/CS_URS_2025_01/210204011</t>
  </si>
  <si>
    <t>1290026</t>
  </si>
  <si>
    <t>STOZAR PRO PRECHODY PB 6-133/108/89 Z</t>
  </si>
  <si>
    <t>1262892117</t>
  </si>
  <si>
    <t>1290027</t>
  </si>
  <si>
    <t>STOZAR PRO PRECHODY PC 6-159/133/114 Z</t>
  </si>
  <si>
    <t>-1191107853</t>
  </si>
  <si>
    <t>58346122</t>
  </si>
  <si>
    <t>drť teracová bílá frakce 2/4</t>
  </si>
  <si>
    <t>256</t>
  </si>
  <si>
    <t>-2127854785</t>
  </si>
  <si>
    <t>2,2*(1*0,8*3,14*(0,315-0,133)^2/4+1*1-3,14*(0,315-0,155)^2/4)</t>
  </si>
  <si>
    <t>210204103</t>
  </si>
  <si>
    <t>Montáž výložníků osvětlení jednoramenných sloupových hmotnosti do 35 kg</t>
  </si>
  <si>
    <t>-1585771421</t>
  </si>
  <si>
    <t>Montáž výložníků osvětlení jednoramenných sloupových, hmotnosti do 35 kg</t>
  </si>
  <si>
    <t>https://podminky.urs.cz/item/CS_URS_2025_01/210204103</t>
  </si>
  <si>
    <t>1290030</t>
  </si>
  <si>
    <t>VYLOZNIK PRO PRECHODY PDB 1-2000/89 Z</t>
  </si>
  <si>
    <t>-1307360145</t>
  </si>
  <si>
    <t>1499321</t>
  </si>
  <si>
    <t>VYLOZNIK PRO PRECHODY PDC 1-4000/114 Z</t>
  </si>
  <si>
    <t>1769390678</t>
  </si>
  <si>
    <t>210204201</t>
  </si>
  <si>
    <t>Montáž elektrovýzbroje stožárů osvětlení 1 okruh</t>
  </si>
  <si>
    <t>685840802</t>
  </si>
  <si>
    <t>https://podminky.urs.cz/item/CS_URS_2025_01/210204201</t>
  </si>
  <si>
    <t>31674131</t>
  </si>
  <si>
    <t>výzbroj stožárová SV 6.16.4</t>
  </si>
  <si>
    <t>-1768626903</t>
  </si>
  <si>
    <t>210204221</t>
  </si>
  <si>
    <t>Montáž manžety stožárové průměru do 150 mm</t>
  </si>
  <si>
    <t>-714875228</t>
  </si>
  <si>
    <t>Montáž ostatních doplňků osvětlení manžety stožárové, průměru do 150 mm</t>
  </si>
  <si>
    <t>https://podminky.urs.cz/item/CS_URS_2025_01/210204221</t>
  </si>
  <si>
    <t>31674124</t>
  </si>
  <si>
    <t>manžeta plastová ochranná na stožár d=133mm</t>
  </si>
  <si>
    <t>-266453536</t>
  </si>
  <si>
    <t>210204222</t>
  </si>
  <si>
    <t>Montáž manžety stožárové průměru přes 150 mm</t>
  </si>
  <si>
    <t>815524188</t>
  </si>
  <si>
    <t>Montáž ostatních doplňků osvětlení manžety stožárové, průměru přes 150 mm</t>
  </si>
  <si>
    <t>https://podminky.urs.cz/item/CS_URS_2025_01/210204222</t>
  </si>
  <si>
    <t>31674126</t>
  </si>
  <si>
    <t>manžeta plastová ochranná na stožár d=159mm</t>
  </si>
  <si>
    <t>-2101475330</t>
  </si>
  <si>
    <t>46-M</t>
  </si>
  <si>
    <t>Zemní práce při extr.mont.pracích</t>
  </si>
  <si>
    <t>460010022</t>
  </si>
  <si>
    <t>Vytyčení trasy vedení kabelového podzemního podél silnice</t>
  </si>
  <si>
    <t>km</t>
  </si>
  <si>
    <t>1900685877</t>
  </si>
  <si>
    <t>Vytyčení trasy vedení kabelového (podzemního) podél silnice</t>
  </si>
  <si>
    <t>https://podminky.urs.cz/item/CS_URS_2025_01/460010022</t>
  </si>
  <si>
    <t>460131114</t>
  </si>
  <si>
    <t>Hloubení nezapažených jam při elektromontážích ručně v hornině tř II skupiny 4</t>
  </si>
  <si>
    <t>1349611618</t>
  </si>
  <si>
    <t>Hloubení jam ručně včetně urovnání dna s přemístěním výkopku do vzdálenosti 3 m od okraje jámy nebo s naložením na dopravní prostředek v hornině třídy těžitelnosti II skupiny 4</t>
  </si>
  <si>
    <t>https://podminky.urs.cz/item/CS_URS_2025_01/460131114</t>
  </si>
  <si>
    <t>0,6*0,6*(1+1,2)</t>
  </si>
  <si>
    <t>460161123</t>
  </si>
  <si>
    <t>Hloubení kabelových rýh ručně š 35 cm hl 30 cm v hornině tř II skupiny 4</t>
  </si>
  <si>
    <t>1292570337</t>
  </si>
  <si>
    <t>Hloubení kabelových rýh ručně včetně urovnání dna s přemístěním výkopku do vzdálenosti 3 m od okraje jámy nebo s naložením na dopravní prostředek šířky 35 cm hloubky 30 cm v hornině třídy těžitelnosti II skupiny 4</t>
  </si>
  <si>
    <t>https://podminky.urs.cz/item/CS_URS_2025_01/460161123</t>
  </si>
  <si>
    <t>Poznámka k položce:_x000d_
počítán výkop od pláně pro chodník</t>
  </si>
  <si>
    <t>460341112</t>
  </si>
  <si>
    <t>Vodorovné přemístění horniny jakékoliv třídy dopravními prostředky při elektromontážích přes 50 do 500 m</t>
  </si>
  <si>
    <t>514284715</t>
  </si>
  <si>
    <t>Vodorovné přemístění (odvoz) horniny dopravními prostředky včetně složení, bez naložení a rozprostření jakékoliv třídy, na vzdálenost přes 50 do 500 m</t>
  </si>
  <si>
    <t>https://podminky.urs.cz/item/CS_URS_2025_01/460341112</t>
  </si>
  <si>
    <t>460341113</t>
  </si>
  <si>
    <t>Vodorovné přemístění horniny jakékoliv třídy dopravními prostředky při elektromontážích přes 500 do 1000 m</t>
  </si>
  <si>
    <t>-1451747779</t>
  </si>
  <si>
    <t>Vodorovné přemístění (odvoz) horniny dopravními prostředky včetně složení, bez naložení a rozprostření jakékoliv třídy, na vzdálenost přes 500 do 1000 m</t>
  </si>
  <si>
    <t>https://podminky.urs.cz/item/CS_URS_2025_01/460341113</t>
  </si>
  <si>
    <t>460341121</t>
  </si>
  <si>
    <t>Příplatek k vodorovnému přemístění horniny dopravními prostředky při elektromontážích za každých dalších i započatých 1000 m</t>
  </si>
  <si>
    <t>1223373910</t>
  </si>
  <si>
    <t>Vodorovné přemístění (odvoz) horniny dopravními prostředky včetně složení, bez naložení a rozprostření jakékoliv třídy, na vzdálenost Příplatek k ceně -1113 za každých dalších i započatých 1000 m</t>
  </si>
  <si>
    <t>https://podminky.urs.cz/item/CS_URS_2025_01/460341121</t>
  </si>
  <si>
    <t>20*0,597</t>
  </si>
  <si>
    <t>460361121</t>
  </si>
  <si>
    <t>Poplatek za uložení zeminy na recyklační skládce (skládkovné) kód odpadu 17 05 04</t>
  </si>
  <si>
    <t>1330688766</t>
  </si>
  <si>
    <t>Poplatek (skládkovné) za uložení zeminy na recyklační skládce zatříděné do Katalogu odpadů pod kódem 17 05 04</t>
  </si>
  <si>
    <t>https://podminky.urs.cz/item/CS_URS_2025_01/460361121</t>
  </si>
  <si>
    <t>0,597*2,2</t>
  </si>
  <si>
    <t>460371113</t>
  </si>
  <si>
    <t>Naložení výkopku při elektromontážích ručně z hornin třídy II skupiny 4 a 5</t>
  </si>
  <si>
    <t>-1142571010</t>
  </si>
  <si>
    <t>Naložení výkopku ručně z hornin třídy těžitelnosti II skupiny 4 až 5</t>
  </si>
  <si>
    <t>https://podminky.urs.cz/item/CS_URS_2025_01/460371113</t>
  </si>
  <si>
    <t>Poznámka k položce:_x000d_
přebytečná hornina po provedení základů stožárů a obetonování chrániček</t>
  </si>
  <si>
    <t>2*(0,6*0,6*0,7)+2*(0,6*3,14*0,315^2/4)</t>
  </si>
  <si>
    <t>460391124</t>
  </si>
  <si>
    <t>Zásyp jam při elektromontážích ručně se zhutněním z hornin třídy II skupiny 4</t>
  </si>
  <si>
    <t>-682292051</t>
  </si>
  <si>
    <t>Zásyp jam ručně s uložením výkopku ve vrstvách a úpravou povrchu s přemístění sypaniny ze vzdálenosti do 10 m se zhutněním z horniny třídy těžitelnosti II skupiny 4</t>
  </si>
  <si>
    <t>https://podminky.urs.cz/item/CS_URS_2025_01/460391124</t>
  </si>
  <si>
    <t>2*0,6*0,6*0,6-2*3,14*0,315^2/4</t>
  </si>
  <si>
    <t>460431133</t>
  </si>
  <si>
    <t>Zásyp kabelových rýh ručně se zhutněním š 35 cm hl 30 cm z horniny tř II skupiny 4</t>
  </si>
  <si>
    <t>2113448140</t>
  </si>
  <si>
    <t>Zásyp kabelových rýh ručně s přemístění sypaniny ze vzdálenosti do 10 m, s uložením výkopku ve vrstvách včetně zhutnění a úpravy povrchu šířky 35 cm hloubky 30 cm z horniny třídy těžitelnosti II skupiny 4</t>
  </si>
  <si>
    <t>https://podminky.urs.cz/item/CS_URS_2025_01/460431133</t>
  </si>
  <si>
    <t>460641111</t>
  </si>
  <si>
    <t>Základové konstrukce při elektromontážích z monolitického betonu tř. C 8/10</t>
  </si>
  <si>
    <t>1902655103</t>
  </si>
  <si>
    <t>Základové konstrukce základ bez bednění do rostlé zeminy z monolitického betonu tř. C 8/10</t>
  </si>
  <si>
    <t>https://podminky.urs.cz/item/CS_URS_2025_01/460641111</t>
  </si>
  <si>
    <t>Poznámka k položce:_x000d_
obsyp pouzdrových základů stožárů a chrániček pod vozovkou_x000d_
součástí položky (TOV) je dádávka betonu</t>
  </si>
  <si>
    <t>2*0,6*0,6*0,7</t>
  </si>
  <si>
    <t>28617046</t>
  </si>
  <si>
    <t>trubka kanalizační PP korugovaná DN 300x6000mm SN10</t>
  </si>
  <si>
    <t>-145313473</t>
  </si>
  <si>
    <t>Poznámka k položce:_x000d_
pouzdro základu stožáru</t>
  </si>
  <si>
    <t>460661511</t>
  </si>
  <si>
    <t>Kabelové lože z písku pro kabely nn kryté plastovou fólií š lože do 25 cm</t>
  </si>
  <si>
    <t>-855062897</t>
  </si>
  <si>
    <t>Kabelové lože z písku včetně podsypu, zhutnění a urovnání povrchu pro kabely nn zakryté plastovou fólií, šířky do 25 cm</t>
  </si>
  <si>
    <t>https://podminky.urs.cz/item/CS_URS_2025_01/460661511</t>
  </si>
  <si>
    <t xml:space="preserve">Poznámka k položce:_x000d_
součástí položky (TOV) je dodávka písku a folie_x000d_
místo písku použitý prohozený výkopek </t>
  </si>
  <si>
    <t>460781212</t>
  </si>
  <si>
    <t>Kryty kabelové kovové s ochranným nátěrem dvojité délky 2 m průměru do 65 mm připevněné na ocelovou konstrukci</t>
  </si>
  <si>
    <t>149970486</t>
  </si>
  <si>
    <t>Kabelové kryty kovové s ochranným nátěrem dvojité, délky 2 m vnitřního průměru do 65 mm připevněné na ocelovou konstrukci</t>
  </si>
  <si>
    <t>https://podminky.urs.cz/item/CS_URS_2025_01/460781212</t>
  </si>
  <si>
    <t>Poznámka k položce:_x000d_
kryt kabelu svislé vedení na stožáru</t>
  </si>
  <si>
    <t>34571335</t>
  </si>
  <si>
    <t>trubka elektroinstalační ocelová žárově zinkovaná bezzávitová D 59,9/63mm</t>
  </si>
  <si>
    <t>-756890041</t>
  </si>
  <si>
    <t>460791212</t>
  </si>
  <si>
    <t>Montáž trubek ochranných plastových uložených volně do rýhy ohebných přes 32 do 50 mm</t>
  </si>
  <si>
    <t>-300378188</t>
  </si>
  <si>
    <t>Montáž trubek ochranných uložených volně do rýhy plastových ohebných, vnitřního průměru přes 32 do 50 mm</t>
  </si>
  <si>
    <t>https://podminky.urs.cz/item/CS_URS_2025_01/460791212</t>
  </si>
  <si>
    <t>34571351</t>
  </si>
  <si>
    <t>trubka elektroinstalační ohebná dvouplášťová korugovaná HDPE (chránička) D 40/50mm</t>
  </si>
  <si>
    <t>-1496878167</t>
  </si>
  <si>
    <t>30*1,05 'Přepočtené koeficientem množství</t>
  </si>
  <si>
    <t>469972111</t>
  </si>
  <si>
    <t>Odvoz suti a vybouraných hmot při elektromontážích do 1 km</t>
  </si>
  <si>
    <t>-940843854</t>
  </si>
  <si>
    <t>Odvoz suti a vybouraných hmot odvoz suti a vybouraných hmot do 1 km</t>
  </si>
  <si>
    <t>https://podminky.urs.cz/item/CS_URS_2025_01/469972111</t>
  </si>
  <si>
    <t>469972121</t>
  </si>
  <si>
    <t>Příplatek k odvozu suti a vybouraných hmot při elektromontážích za každý další 1 km</t>
  </si>
  <si>
    <t>1267318491</t>
  </si>
  <si>
    <t>Odvoz suti a vybouraných hmot odvoz suti a vybouraných hmot Příplatek k ceně za každý další i započatý 1 km</t>
  </si>
  <si>
    <t>https://podminky.urs.cz/item/CS_URS_2025_01/469972121</t>
  </si>
  <si>
    <t>20*1,313</t>
  </si>
  <si>
    <t>469981111</t>
  </si>
  <si>
    <t>Přesun hmot pro pomocné stavební práce při elektromotážích</t>
  </si>
  <si>
    <t>-1148670130</t>
  </si>
  <si>
    <t>Přesun hmot pro pomocné stavební práce při elektromontážích dopravní vzdálenost do 1 000 m</t>
  </si>
  <si>
    <t>https://podminky.urs.cz/item/CS_URS_2025_01/469981111</t>
  </si>
  <si>
    <t>HZS</t>
  </si>
  <si>
    <t>Hodinové zúčtovací sazby</t>
  </si>
  <si>
    <t>HZS1212</t>
  </si>
  <si>
    <t>Hodinová zúčtovací sazba kopáč</t>
  </si>
  <si>
    <t>hod</t>
  </si>
  <si>
    <t>512</t>
  </si>
  <si>
    <t>-1447183186</t>
  </si>
  <si>
    <t>Hodinové zúčtovací sazby profesí HSV zemní a pomocné práce kopáč</t>
  </si>
  <si>
    <t>https://podminky.urs.cz/item/CS_URS_2025_01/HZS1212</t>
  </si>
  <si>
    <t>Poznámka k položce:_x000d_
práce neuvedené v jiných položkách</t>
  </si>
  <si>
    <t>HZS2131</t>
  </si>
  <si>
    <t>Hodinová zúčtovací sazba zámečník</t>
  </si>
  <si>
    <t>1284203619</t>
  </si>
  <si>
    <t>Hodinové zúčtovací sazby profesí PSV provádění stavebních konstrukcí zámečník</t>
  </si>
  <si>
    <t>https://podminky.urs.cz/item/CS_URS_2025_01/HZS2131</t>
  </si>
  <si>
    <t>HZS2231</t>
  </si>
  <si>
    <t>Hodinová zúčtovací sazba elektrikář</t>
  </si>
  <si>
    <t>245224881</t>
  </si>
  <si>
    <t>Hodinové zúčtovací sazby profesí PSV provádění stavebních instalací elektrikář</t>
  </si>
  <si>
    <t>https://podminky.urs.cz/item/CS_URS_2025_01/HZS2231</t>
  </si>
  <si>
    <t>HZS2232</t>
  </si>
  <si>
    <t>Hodinová zúčtovací sazba elektrikář odborný</t>
  </si>
  <si>
    <t>726496746</t>
  </si>
  <si>
    <t>Hodinové zúčtovací sazby profesí PSV provádění stavebních instalací elektrikář odborný</t>
  </si>
  <si>
    <t>https://podminky.urs.cz/item/CS_URS_2025_01/HZS2232</t>
  </si>
  <si>
    <t>HZS4131</t>
  </si>
  <si>
    <t>Hodinová zúčtovací sazba jeřábník</t>
  </si>
  <si>
    <t>1925615507</t>
  </si>
  <si>
    <t>Hodinové zúčtovací sazby ostatních profesí obsluha stavebních strojů a zařízení jeřábník</t>
  </si>
  <si>
    <t>https://podminky.urs.cz/item/CS_URS_2025_01/HZS4131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</si>
  <si>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</si>
  <si>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</si>
  <si>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</si>
  <si>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</si>
  <si>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</si>
  <si>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VRN7 - Provozní vlivy</t>
  </si>
  <si>
    <t>Vedlejší rozpočtové náklady</t>
  </si>
  <si>
    <t>VRN1</t>
  </si>
  <si>
    <t>Průzkumné, geodetické a projektové práce</t>
  </si>
  <si>
    <t>011002000</t>
  </si>
  <si>
    <t>Průzkumné práce</t>
  </si>
  <si>
    <t>ks</t>
  </si>
  <si>
    <t>CS ÚRS 2024 01</t>
  </si>
  <si>
    <t>1024</t>
  </si>
  <si>
    <t>-837374214</t>
  </si>
  <si>
    <t>https://podminky.urs.cz/item/CS_URS_2024_01/011002000</t>
  </si>
  <si>
    <t>012164000</t>
  </si>
  <si>
    <t>Vytyčení a zaměření inženýrských sítí</t>
  </si>
  <si>
    <t>kpl</t>
  </si>
  <si>
    <t>167846265</t>
  </si>
  <si>
    <t>https://podminky.urs.cz/item/CS_URS_2025_01/012164000</t>
  </si>
  <si>
    <t>012344000</t>
  </si>
  <si>
    <t>Vytyčovací práce</t>
  </si>
  <si>
    <t>821493202</t>
  </si>
  <si>
    <t>https://podminky.urs.cz/item/CS_URS_2025_01/012344000</t>
  </si>
  <si>
    <t>012414000</t>
  </si>
  <si>
    <t>Geometrický plán</t>
  </si>
  <si>
    <t>-1277603446</t>
  </si>
  <si>
    <t>https://podminky.urs.cz/item/CS_URS_2025_01/012414000</t>
  </si>
  <si>
    <t>012444000</t>
  </si>
  <si>
    <t>Geodetické měření skutečného provedení stavby</t>
  </si>
  <si>
    <t>367146768</t>
  </si>
  <si>
    <t>https://podminky.urs.cz/item/CS_URS_2025_01/012444000</t>
  </si>
  <si>
    <t>013254000</t>
  </si>
  <si>
    <t>Dokumentace skutečného provedení stavby</t>
  </si>
  <si>
    <t>2071524385</t>
  </si>
  <si>
    <t>https://podminky.urs.cz/item/CS_URS_2025_01/013254000</t>
  </si>
  <si>
    <t>VRN3</t>
  </si>
  <si>
    <t>Zařízení staveniště</t>
  </si>
  <si>
    <t>030001000</t>
  </si>
  <si>
    <t>-1562169219</t>
  </si>
  <si>
    <t>https://podminky.urs.cz/item/CS_URS_2025_01/030001000</t>
  </si>
  <si>
    <t>VRN4</t>
  </si>
  <si>
    <t>Inženýrská činnost</t>
  </si>
  <si>
    <t>043154000</t>
  </si>
  <si>
    <t>Zkoušky hutnicí</t>
  </si>
  <si>
    <t>-47441834</t>
  </si>
  <si>
    <t>https://podminky.urs.cz/item/CS_URS_2025_01/043154000</t>
  </si>
  <si>
    <t>VRN7</t>
  </si>
  <si>
    <t>Provozní vlivy</t>
  </si>
  <si>
    <t>071002000</t>
  </si>
  <si>
    <t>Provoz investora, třetích osob</t>
  </si>
  <si>
    <t>1976203235</t>
  </si>
  <si>
    <t>https://podminky.urs.cz/item/CS_URS_2024_01/071002000</t>
  </si>
  <si>
    <t>072103000</t>
  </si>
  <si>
    <t>Silniční provoz - projednání DIO a zajištění DIR</t>
  </si>
  <si>
    <t>-41582791</t>
  </si>
  <si>
    <t>https://podminky.urs.cz/item/CS_URS_2025_01/072103000</t>
  </si>
  <si>
    <t>072424000</t>
  </si>
  <si>
    <t>Křížení elektrického vedení s komunikací - zajištění DIO (dopravní značení)</t>
  </si>
  <si>
    <t>-1067170136</t>
  </si>
  <si>
    <t>https://podminky.urs.cz/item/CS_URS_2025_01/072424000</t>
  </si>
  <si>
    <t>075002000</t>
  </si>
  <si>
    <t>Ochranná pásma</t>
  </si>
  <si>
    <t>390770086</t>
  </si>
  <si>
    <t>https://podminky.urs.cz/item/CS_URS_2024_01/075002000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</si>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</sst>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40" fillId="0" borderId="0" xfId="0" applyFont="1" applyAlignment="1" applyProtection="1">
      <alignment vertical="center" wrapText="1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62" TargetMode="External" /><Relationship Id="rId2" Type="http://schemas.openxmlformats.org/officeDocument/2006/relationships/hyperlink" Target="https://podminky.urs.cz/item/CS_URS_2025_01/113107181" TargetMode="External" /><Relationship Id="rId3" Type="http://schemas.openxmlformats.org/officeDocument/2006/relationships/hyperlink" Target="https://podminky.urs.cz/item/CS_URS_2025_01/113107322" TargetMode="External" /><Relationship Id="rId4" Type="http://schemas.openxmlformats.org/officeDocument/2006/relationships/hyperlink" Target="https://podminky.urs.cz/item/CS_URS_2025_01/113107343" TargetMode="External" /><Relationship Id="rId5" Type="http://schemas.openxmlformats.org/officeDocument/2006/relationships/hyperlink" Target="https://podminky.urs.cz/item/CS_URS_2025_01/122251101" TargetMode="External" /><Relationship Id="rId6" Type="http://schemas.openxmlformats.org/officeDocument/2006/relationships/hyperlink" Target="https://podminky.urs.cz/item/CS_URS_2025_01/162751117" TargetMode="External" /><Relationship Id="rId7" Type="http://schemas.openxmlformats.org/officeDocument/2006/relationships/hyperlink" Target="https://podminky.urs.cz/item/CS_URS_2025_01/162751119" TargetMode="External" /><Relationship Id="rId8" Type="http://schemas.openxmlformats.org/officeDocument/2006/relationships/hyperlink" Target="https://podminky.urs.cz/item/CS_URS_2025_01/171201231" TargetMode="External" /><Relationship Id="rId9" Type="http://schemas.openxmlformats.org/officeDocument/2006/relationships/hyperlink" Target="https://podminky.urs.cz/item/CS_URS_2025_01/171251201" TargetMode="External" /><Relationship Id="rId10" Type="http://schemas.openxmlformats.org/officeDocument/2006/relationships/hyperlink" Target="https://podminky.urs.cz/item/CS_URS_2025_01/181311103" TargetMode="External" /><Relationship Id="rId11" Type="http://schemas.openxmlformats.org/officeDocument/2006/relationships/hyperlink" Target="https://podminky.urs.cz/item/CS_URS_2025_01/181411131" TargetMode="External" /><Relationship Id="rId12" Type="http://schemas.openxmlformats.org/officeDocument/2006/relationships/hyperlink" Target="https://podminky.urs.cz/item/CS_URS_2025_01/181951112" TargetMode="External" /><Relationship Id="rId13" Type="http://schemas.openxmlformats.org/officeDocument/2006/relationships/hyperlink" Target="https://podminky.urs.cz/item/CS_URS_2025_01/564851011" TargetMode="External" /><Relationship Id="rId14" Type="http://schemas.openxmlformats.org/officeDocument/2006/relationships/hyperlink" Target="https://podminky.urs.cz/item/CS_URS_2025_01/564871011" TargetMode="External" /><Relationship Id="rId15" Type="http://schemas.openxmlformats.org/officeDocument/2006/relationships/hyperlink" Target="https://podminky.urs.cz/item/CS_URS_2025_01/596211111" TargetMode="External" /><Relationship Id="rId16" Type="http://schemas.openxmlformats.org/officeDocument/2006/relationships/hyperlink" Target="https://podminky.urs.cz/item/CS_URS_2025_01/596211114" TargetMode="External" /><Relationship Id="rId17" Type="http://schemas.openxmlformats.org/officeDocument/2006/relationships/hyperlink" Target="https://podminky.urs.cz/item/CS_URS_2025_01/596211115" TargetMode="External" /><Relationship Id="rId18" Type="http://schemas.openxmlformats.org/officeDocument/2006/relationships/hyperlink" Target="https://podminky.urs.cz/item/CS_URS_2025_01/596212210" TargetMode="External" /><Relationship Id="rId19" Type="http://schemas.openxmlformats.org/officeDocument/2006/relationships/hyperlink" Target="https://podminky.urs.cz/item/CS_URS_2025_01/596212214" TargetMode="External" /><Relationship Id="rId20" Type="http://schemas.openxmlformats.org/officeDocument/2006/relationships/hyperlink" Target="https://podminky.urs.cz/item/CS_URS_2025_01/914111111" TargetMode="External" /><Relationship Id="rId21" Type="http://schemas.openxmlformats.org/officeDocument/2006/relationships/hyperlink" Target="https://podminky.urs.cz/item/CS_URS_2025_01/914111112" TargetMode="External" /><Relationship Id="rId22" Type="http://schemas.openxmlformats.org/officeDocument/2006/relationships/hyperlink" Target="https://podminky.urs.cz/item/CS_URS_2025_01/914511111" TargetMode="External" /><Relationship Id="rId23" Type="http://schemas.openxmlformats.org/officeDocument/2006/relationships/hyperlink" Target="https://podminky.urs.cz/item/CS_URS_2025_01/915211122" TargetMode="External" /><Relationship Id="rId24" Type="http://schemas.openxmlformats.org/officeDocument/2006/relationships/hyperlink" Target="https://podminky.urs.cz/item/CS_URS_2025_01/915221112" TargetMode="External" /><Relationship Id="rId25" Type="http://schemas.openxmlformats.org/officeDocument/2006/relationships/hyperlink" Target="https://podminky.urs.cz/item/CS_URS_2025_01/915221122" TargetMode="External" /><Relationship Id="rId26" Type="http://schemas.openxmlformats.org/officeDocument/2006/relationships/hyperlink" Target="https://podminky.urs.cz/item/CS_URS_2025_01/915231112" TargetMode="External" /><Relationship Id="rId27" Type="http://schemas.openxmlformats.org/officeDocument/2006/relationships/hyperlink" Target="https://podminky.urs.cz/item/CS_URS_2025_01/915611111" TargetMode="External" /><Relationship Id="rId28" Type="http://schemas.openxmlformats.org/officeDocument/2006/relationships/hyperlink" Target="https://podminky.urs.cz/item/CS_URS_2025_01/915621111" TargetMode="External" /><Relationship Id="rId29" Type="http://schemas.openxmlformats.org/officeDocument/2006/relationships/hyperlink" Target="https://podminky.urs.cz/item/CS_URS_2025_01/916111113" TargetMode="External" /><Relationship Id="rId30" Type="http://schemas.openxmlformats.org/officeDocument/2006/relationships/hyperlink" Target="https://podminky.urs.cz/item/CS_URS_2025_01/916231213" TargetMode="External" /><Relationship Id="rId31" Type="http://schemas.openxmlformats.org/officeDocument/2006/relationships/hyperlink" Target="https://podminky.urs.cz/item/CS_URS_2025_01/916241213" TargetMode="External" /><Relationship Id="rId32" Type="http://schemas.openxmlformats.org/officeDocument/2006/relationships/hyperlink" Target="https://podminky.urs.cz/item/CS_URS_2025_01/916991121" TargetMode="External" /><Relationship Id="rId33" Type="http://schemas.openxmlformats.org/officeDocument/2006/relationships/hyperlink" Target="https://podminky.urs.cz/item/CS_URS_2025_01/919732221" TargetMode="External" /><Relationship Id="rId34" Type="http://schemas.openxmlformats.org/officeDocument/2006/relationships/hyperlink" Target="https://podminky.urs.cz/item/CS_URS_2025_01/919735112" TargetMode="External" /><Relationship Id="rId35" Type="http://schemas.openxmlformats.org/officeDocument/2006/relationships/hyperlink" Target="https://podminky.urs.cz/item/CS_URS_2025_01/953961113" TargetMode="External" /><Relationship Id="rId36" Type="http://schemas.openxmlformats.org/officeDocument/2006/relationships/hyperlink" Target="https://podminky.urs.cz/item/CS_URS_2025_01/953965123" TargetMode="External" /><Relationship Id="rId37" Type="http://schemas.openxmlformats.org/officeDocument/2006/relationships/hyperlink" Target="https://podminky.urs.cz/item/CS_URS_2025_01/966006132" TargetMode="External" /><Relationship Id="rId38" Type="http://schemas.openxmlformats.org/officeDocument/2006/relationships/hyperlink" Target="https://podminky.urs.cz/item/CS_URS_2025_01/997221551" TargetMode="External" /><Relationship Id="rId39" Type="http://schemas.openxmlformats.org/officeDocument/2006/relationships/hyperlink" Target="https://podminky.urs.cz/item/CS_URS_2025_01/997221559" TargetMode="External" /><Relationship Id="rId40" Type="http://schemas.openxmlformats.org/officeDocument/2006/relationships/hyperlink" Target="https://podminky.urs.cz/item/CS_URS_2025_01/997221611" TargetMode="External" /><Relationship Id="rId41" Type="http://schemas.openxmlformats.org/officeDocument/2006/relationships/hyperlink" Target="https://podminky.urs.cz/item/CS_URS_2025_01/997221873" TargetMode="External" /><Relationship Id="rId42" Type="http://schemas.openxmlformats.org/officeDocument/2006/relationships/hyperlink" Target="https://podminky.urs.cz/item/CS_URS_2025_01/997221875" TargetMode="External" /><Relationship Id="rId43" Type="http://schemas.openxmlformats.org/officeDocument/2006/relationships/hyperlink" Target="https://podminky.urs.cz/item/CS_URS_2025_01/998223011" TargetMode="External" /><Relationship Id="rId44" Type="http://schemas.openxmlformats.org/officeDocument/2006/relationships/hyperlink" Target="https://podminky.urs.cz/item/CS_URS_2025_01/767995116" TargetMode="External" /><Relationship Id="rId45" Type="http://schemas.openxmlformats.org/officeDocument/2006/relationships/hyperlink" Target="https://podminky.urs.cz/item/CS_URS_2025_01/99876731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113107162" TargetMode="External" /><Relationship Id="rId2" Type="http://schemas.openxmlformats.org/officeDocument/2006/relationships/hyperlink" Target="https://podminky.urs.cz/item/CS_URS_2025_01/113154528" TargetMode="External" /><Relationship Id="rId3" Type="http://schemas.openxmlformats.org/officeDocument/2006/relationships/hyperlink" Target="https://podminky.urs.cz/item/CS_URS_2025_01/181951112" TargetMode="External" /><Relationship Id="rId4" Type="http://schemas.openxmlformats.org/officeDocument/2006/relationships/hyperlink" Target="https://podminky.urs.cz/item/CS_URS_2025_01/564521011" TargetMode="External" /><Relationship Id="rId5" Type="http://schemas.openxmlformats.org/officeDocument/2006/relationships/hyperlink" Target="https://podminky.urs.cz/item/CS_URS_2025_01/564851011" TargetMode="External" /><Relationship Id="rId6" Type="http://schemas.openxmlformats.org/officeDocument/2006/relationships/hyperlink" Target="https://podminky.urs.cz/item/CS_URS_2025_01/564871011" TargetMode="External" /><Relationship Id="rId7" Type="http://schemas.openxmlformats.org/officeDocument/2006/relationships/hyperlink" Target="https://podminky.urs.cz/item/CS_URS_2025_01/596412113" TargetMode="External" /><Relationship Id="rId8" Type="http://schemas.openxmlformats.org/officeDocument/2006/relationships/hyperlink" Target="https://podminky.urs.cz/item/CS_URS_2025_01/916241213" TargetMode="External" /><Relationship Id="rId9" Type="http://schemas.openxmlformats.org/officeDocument/2006/relationships/hyperlink" Target="https://podminky.urs.cz/item/CS_URS_2025_01/916991121" TargetMode="External" /><Relationship Id="rId10" Type="http://schemas.openxmlformats.org/officeDocument/2006/relationships/hyperlink" Target="https://podminky.urs.cz/item/CS_URS_2025_01/997221551" TargetMode="External" /><Relationship Id="rId11" Type="http://schemas.openxmlformats.org/officeDocument/2006/relationships/hyperlink" Target="https://podminky.urs.cz/item/CS_URS_2025_01/997221559" TargetMode="External" /><Relationship Id="rId12" Type="http://schemas.openxmlformats.org/officeDocument/2006/relationships/hyperlink" Target="https://podminky.urs.cz/item/CS_URS_2025_01/997221611" TargetMode="External" /><Relationship Id="rId13" Type="http://schemas.openxmlformats.org/officeDocument/2006/relationships/hyperlink" Target="https://podminky.urs.cz/item/CS_URS_2025_01/997221875" TargetMode="External" /><Relationship Id="rId14" Type="http://schemas.openxmlformats.org/officeDocument/2006/relationships/hyperlink" Target="https://podminky.urs.cz/item/CS_URS_2025_01/998223011" TargetMode="External" /><Relationship Id="rId15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741122122" TargetMode="External" /><Relationship Id="rId2" Type="http://schemas.openxmlformats.org/officeDocument/2006/relationships/hyperlink" Target="https://podminky.urs.cz/item/CS_URS_2025_01/741122133" TargetMode="External" /><Relationship Id="rId3" Type="http://schemas.openxmlformats.org/officeDocument/2006/relationships/hyperlink" Target="https://podminky.urs.cz/item/CS_URS_2025_01/741130013" TargetMode="External" /><Relationship Id="rId4" Type="http://schemas.openxmlformats.org/officeDocument/2006/relationships/hyperlink" Target="https://podminky.urs.cz/item/CS_URS_2025_01/741132133" TargetMode="External" /><Relationship Id="rId5" Type="http://schemas.openxmlformats.org/officeDocument/2006/relationships/hyperlink" Target="https://podminky.urs.cz/item/CS_URS_2025_01/741410041" TargetMode="External" /><Relationship Id="rId6" Type="http://schemas.openxmlformats.org/officeDocument/2006/relationships/hyperlink" Target="https://podminky.urs.cz/item/CS_URS_2025_01/741420020" TargetMode="External" /><Relationship Id="rId7" Type="http://schemas.openxmlformats.org/officeDocument/2006/relationships/hyperlink" Target="https://podminky.urs.cz/item/CS_URS_2025_01/741420021" TargetMode="External" /><Relationship Id="rId8" Type="http://schemas.openxmlformats.org/officeDocument/2006/relationships/hyperlink" Target="https://podminky.urs.cz/item/CS_URS_2025_01/741810002" TargetMode="External" /><Relationship Id="rId9" Type="http://schemas.openxmlformats.org/officeDocument/2006/relationships/hyperlink" Target="https://podminky.urs.cz/item/CS_URS_2025_01/998741101" TargetMode="External" /><Relationship Id="rId10" Type="http://schemas.openxmlformats.org/officeDocument/2006/relationships/hyperlink" Target="https://podminky.urs.cz/item/CS_URS_2025_01/998741193" TargetMode="External" /><Relationship Id="rId11" Type="http://schemas.openxmlformats.org/officeDocument/2006/relationships/hyperlink" Target="https://podminky.urs.cz/item/CS_URS_2025_01/210040551" TargetMode="External" /><Relationship Id="rId12" Type="http://schemas.openxmlformats.org/officeDocument/2006/relationships/hyperlink" Target="https://podminky.urs.cz/item/CS_URS_2025_01/210203901" TargetMode="External" /><Relationship Id="rId13" Type="http://schemas.openxmlformats.org/officeDocument/2006/relationships/hyperlink" Target="https://podminky.urs.cz/item/CS_URS_2025_01/210204011" TargetMode="External" /><Relationship Id="rId14" Type="http://schemas.openxmlformats.org/officeDocument/2006/relationships/hyperlink" Target="https://podminky.urs.cz/item/CS_URS_2025_01/210204103" TargetMode="External" /><Relationship Id="rId15" Type="http://schemas.openxmlformats.org/officeDocument/2006/relationships/hyperlink" Target="https://podminky.urs.cz/item/CS_URS_2025_01/210204201" TargetMode="External" /><Relationship Id="rId16" Type="http://schemas.openxmlformats.org/officeDocument/2006/relationships/hyperlink" Target="https://podminky.urs.cz/item/CS_URS_2025_01/210204221" TargetMode="External" /><Relationship Id="rId17" Type="http://schemas.openxmlformats.org/officeDocument/2006/relationships/hyperlink" Target="https://podminky.urs.cz/item/CS_URS_2025_01/210204222" TargetMode="External" /><Relationship Id="rId18" Type="http://schemas.openxmlformats.org/officeDocument/2006/relationships/hyperlink" Target="https://podminky.urs.cz/item/CS_URS_2025_01/460010022" TargetMode="External" /><Relationship Id="rId19" Type="http://schemas.openxmlformats.org/officeDocument/2006/relationships/hyperlink" Target="https://podminky.urs.cz/item/CS_URS_2025_01/460131114" TargetMode="External" /><Relationship Id="rId20" Type="http://schemas.openxmlformats.org/officeDocument/2006/relationships/hyperlink" Target="https://podminky.urs.cz/item/CS_URS_2025_01/460161123" TargetMode="External" /><Relationship Id="rId21" Type="http://schemas.openxmlformats.org/officeDocument/2006/relationships/hyperlink" Target="https://podminky.urs.cz/item/CS_URS_2025_01/460341112" TargetMode="External" /><Relationship Id="rId22" Type="http://schemas.openxmlformats.org/officeDocument/2006/relationships/hyperlink" Target="https://podminky.urs.cz/item/CS_URS_2025_01/460341113" TargetMode="External" /><Relationship Id="rId23" Type="http://schemas.openxmlformats.org/officeDocument/2006/relationships/hyperlink" Target="https://podminky.urs.cz/item/CS_URS_2025_01/460341121" TargetMode="External" /><Relationship Id="rId24" Type="http://schemas.openxmlformats.org/officeDocument/2006/relationships/hyperlink" Target="https://podminky.urs.cz/item/CS_URS_2025_01/460361121" TargetMode="External" /><Relationship Id="rId25" Type="http://schemas.openxmlformats.org/officeDocument/2006/relationships/hyperlink" Target="https://podminky.urs.cz/item/CS_URS_2025_01/460371113" TargetMode="External" /><Relationship Id="rId26" Type="http://schemas.openxmlformats.org/officeDocument/2006/relationships/hyperlink" Target="https://podminky.urs.cz/item/CS_URS_2025_01/460391124" TargetMode="External" /><Relationship Id="rId27" Type="http://schemas.openxmlformats.org/officeDocument/2006/relationships/hyperlink" Target="https://podminky.urs.cz/item/CS_URS_2025_01/460431133" TargetMode="External" /><Relationship Id="rId28" Type="http://schemas.openxmlformats.org/officeDocument/2006/relationships/hyperlink" Target="https://podminky.urs.cz/item/CS_URS_2025_01/460641111" TargetMode="External" /><Relationship Id="rId29" Type="http://schemas.openxmlformats.org/officeDocument/2006/relationships/hyperlink" Target="https://podminky.urs.cz/item/CS_URS_2025_01/460661511" TargetMode="External" /><Relationship Id="rId30" Type="http://schemas.openxmlformats.org/officeDocument/2006/relationships/hyperlink" Target="https://podminky.urs.cz/item/CS_URS_2025_01/460781212" TargetMode="External" /><Relationship Id="rId31" Type="http://schemas.openxmlformats.org/officeDocument/2006/relationships/hyperlink" Target="https://podminky.urs.cz/item/CS_URS_2025_01/460791212" TargetMode="External" /><Relationship Id="rId32" Type="http://schemas.openxmlformats.org/officeDocument/2006/relationships/hyperlink" Target="https://podminky.urs.cz/item/CS_URS_2025_01/469972111" TargetMode="External" /><Relationship Id="rId33" Type="http://schemas.openxmlformats.org/officeDocument/2006/relationships/hyperlink" Target="https://podminky.urs.cz/item/CS_URS_2025_01/469972121" TargetMode="External" /><Relationship Id="rId34" Type="http://schemas.openxmlformats.org/officeDocument/2006/relationships/hyperlink" Target="https://podminky.urs.cz/item/CS_URS_2025_01/469981111" TargetMode="External" /><Relationship Id="rId35" Type="http://schemas.openxmlformats.org/officeDocument/2006/relationships/hyperlink" Target="https://podminky.urs.cz/item/CS_URS_2025_01/HZS1212" TargetMode="External" /><Relationship Id="rId36" Type="http://schemas.openxmlformats.org/officeDocument/2006/relationships/hyperlink" Target="https://podminky.urs.cz/item/CS_URS_2025_01/HZS2131" TargetMode="External" /><Relationship Id="rId37" Type="http://schemas.openxmlformats.org/officeDocument/2006/relationships/hyperlink" Target="https://podminky.urs.cz/item/CS_URS_2025_01/HZS2231" TargetMode="External" /><Relationship Id="rId38" Type="http://schemas.openxmlformats.org/officeDocument/2006/relationships/hyperlink" Target="https://podminky.urs.cz/item/CS_URS_2025_01/HZS2232" TargetMode="External" /><Relationship Id="rId39" Type="http://schemas.openxmlformats.org/officeDocument/2006/relationships/hyperlink" Target="https://podminky.urs.cz/item/CS_URS_2025_01/HZS4131" TargetMode="External" /><Relationship Id="rId4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011002000" TargetMode="External" /><Relationship Id="rId2" Type="http://schemas.openxmlformats.org/officeDocument/2006/relationships/hyperlink" Target="https://podminky.urs.cz/item/CS_URS_2025_01/012164000" TargetMode="External" /><Relationship Id="rId3" Type="http://schemas.openxmlformats.org/officeDocument/2006/relationships/hyperlink" Target="https://podminky.urs.cz/item/CS_URS_2025_01/012344000" TargetMode="External" /><Relationship Id="rId4" Type="http://schemas.openxmlformats.org/officeDocument/2006/relationships/hyperlink" Target="https://podminky.urs.cz/item/CS_URS_2025_01/012414000" TargetMode="External" /><Relationship Id="rId5" Type="http://schemas.openxmlformats.org/officeDocument/2006/relationships/hyperlink" Target="https://podminky.urs.cz/item/CS_URS_2025_01/012444000" TargetMode="External" /><Relationship Id="rId6" Type="http://schemas.openxmlformats.org/officeDocument/2006/relationships/hyperlink" Target="https://podminky.urs.cz/item/CS_URS_2025_01/013254000" TargetMode="External" /><Relationship Id="rId7" Type="http://schemas.openxmlformats.org/officeDocument/2006/relationships/hyperlink" Target="https://podminky.urs.cz/item/CS_URS_2025_01/030001000" TargetMode="External" /><Relationship Id="rId8" Type="http://schemas.openxmlformats.org/officeDocument/2006/relationships/hyperlink" Target="https://podminky.urs.cz/item/CS_URS_2025_01/043154000" TargetMode="External" /><Relationship Id="rId9" Type="http://schemas.openxmlformats.org/officeDocument/2006/relationships/hyperlink" Target="https://podminky.urs.cz/item/CS_URS_2024_01/071002000" TargetMode="External" /><Relationship Id="rId10" Type="http://schemas.openxmlformats.org/officeDocument/2006/relationships/hyperlink" Target="https://podminky.urs.cz/item/CS_URS_2025_01/072103000" TargetMode="External" /><Relationship Id="rId11" Type="http://schemas.openxmlformats.org/officeDocument/2006/relationships/hyperlink" Target="https://podminky.urs.cz/item/CS_URS_2025_01/072424000" TargetMode="External" /><Relationship Id="rId12" Type="http://schemas.openxmlformats.org/officeDocument/2006/relationships/hyperlink" Target="https://podminky.urs.cz/item/CS_URS_2024_01/075002000" TargetMode="External" /><Relationship Id="rId13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30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31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31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31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32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33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35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2025-037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Přechod pro chodce ul. Lužická, Česká Kamenice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Česká Kamenice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23. 4. 2025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25.6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Česká Kamenice, Náměstí Míru 219,Č. Kamenice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32</v>
      </c>
      <c r="AJ49" s="42"/>
      <c r="AK49" s="42"/>
      <c r="AL49" s="42"/>
      <c r="AM49" s="75" t="str">
        <f>IF(E17="","",E17)</f>
        <v>IQ PROJEKT s.r.o., Školní 3635/24, Chomutov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30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ROUND(SUM(AG55:AG58),2)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ROUND(SUM(AS55:AS58),2)</f>
        <v>0</v>
      </c>
      <c r="AT54" s="108">
        <f>ROUND(SUM(AV54:AW54),2)</f>
        <v>0</v>
      </c>
      <c r="AU54" s="109">
        <f>ROUND(SUM(AU55:AU58),5)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ROUND(SUM(AZ55:AZ58),2)</f>
        <v>0</v>
      </c>
      <c r="BA54" s="108">
        <f>ROUND(SUM(BA55:BA58),2)</f>
        <v>0</v>
      </c>
      <c r="BB54" s="108">
        <f>ROUND(SUM(BB55:BB58),2)</f>
        <v>0</v>
      </c>
      <c r="BC54" s="108">
        <f>ROUND(SUM(BC55:BC58),2)</f>
        <v>0</v>
      </c>
      <c r="BD54" s="110">
        <f>ROUND(SUM(BD55:BD58),2)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'SO 101 - CHODNÍK HLAVNÍ T...'!J30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'SO 101 - CHODNÍK HLAVNÍ T...'!P87</f>
        <v>0</v>
      </c>
      <c r="AV55" s="122">
        <f>'SO 101 - CHODNÍK HLAVNÍ T...'!J33</f>
        <v>0</v>
      </c>
      <c r="AW55" s="122">
        <f>'SO 101 - CHODNÍK HLAVNÍ T...'!J34</f>
        <v>0</v>
      </c>
      <c r="AX55" s="122">
        <f>'SO 101 - CHODNÍK HLAVNÍ T...'!J35</f>
        <v>0</v>
      </c>
      <c r="AY55" s="122">
        <f>'SO 101 - CHODNÍK HLAVNÍ T...'!J36</f>
        <v>0</v>
      </c>
      <c r="AZ55" s="122">
        <f>'SO 101 - CHODNÍK HLAVNÍ T...'!F33</f>
        <v>0</v>
      </c>
      <c r="BA55" s="122">
        <f>'SO 101 - CHODNÍK HLAVNÍ T...'!F34</f>
        <v>0</v>
      </c>
      <c r="BB55" s="122">
        <f>'SO 101 - CHODNÍK HLAVNÍ T...'!F35</f>
        <v>0</v>
      </c>
      <c r="BC55" s="122">
        <f>'SO 101 - CHODNÍK HLAVNÍ T...'!F36</f>
        <v>0</v>
      </c>
      <c r="BD55" s="124">
        <f>'SO 101 - CHODNÍK HLAVNÍ T...'!F37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19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'SO 102 - ODSTAVNÉ PLOCHY'!J30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'SO 102 - ODSTAVNÉ PLOCHY'!P85</f>
        <v>0</v>
      </c>
      <c r="AV56" s="122">
        <f>'SO 102 - ODSTAVNÉ PLOCHY'!J33</f>
        <v>0</v>
      </c>
      <c r="AW56" s="122">
        <f>'SO 102 - ODSTAVNÉ PLOCHY'!J34</f>
        <v>0</v>
      </c>
      <c r="AX56" s="122">
        <f>'SO 102 - ODSTAVNÉ PLOCHY'!J35</f>
        <v>0</v>
      </c>
      <c r="AY56" s="122">
        <f>'SO 102 - ODSTAVNÉ PLOCHY'!J36</f>
        <v>0</v>
      </c>
      <c r="AZ56" s="122">
        <f>'SO 102 - ODSTAVNÉ PLOCHY'!F33</f>
        <v>0</v>
      </c>
      <c r="BA56" s="122">
        <f>'SO 102 - ODSTAVNÉ PLOCHY'!F34</f>
        <v>0</v>
      </c>
      <c r="BB56" s="122">
        <f>'SO 102 - ODSTAVNÉ PLOCHY'!F35</f>
        <v>0</v>
      </c>
      <c r="BC56" s="122">
        <f>'SO 102 - ODSTAVNÉ PLOCHY'!F36</f>
        <v>0</v>
      </c>
      <c r="BD56" s="124">
        <f>'SO 102 - ODSTAVNÉ PLOCHY'!F37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19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'SO 401 - Veřejné osvětlen...'!J30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'SO 401 - Veřejné osvětlen...'!P85</f>
        <v>0</v>
      </c>
      <c r="AV57" s="122">
        <f>'SO 401 - Veřejné osvětlen...'!J33</f>
        <v>0</v>
      </c>
      <c r="AW57" s="122">
        <f>'SO 401 - Veřejné osvětlen...'!J34</f>
        <v>0</v>
      </c>
      <c r="AX57" s="122">
        <f>'SO 401 - Veřejné osvětlen...'!J35</f>
        <v>0</v>
      </c>
      <c r="AY57" s="122">
        <f>'SO 401 - Veřejné osvětlen...'!J36</f>
        <v>0</v>
      </c>
      <c r="AZ57" s="122">
        <f>'SO 401 - Veřejné osvětlen...'!F33</f>
        <v>0</v>
      </c>
      <c r="BA57" s="122">
        <f>'SO 401 - Veřejné osvětlen...'!F34</f>
        <v>0</v>
      </c>
      <c r="BB57" s="122">
        <f>'SO 401 - Veřejné osvětlen...'!F35</f>
        <v>0</v>
      </c>
      <c r="BC57" s="122">
        <f>'SO 401 - Veřejné osvětlen...'!F36</f>
        <v>0</v>
      </c>
      <c r="BD57" s="124">
        <f>'SO 401 - Veřejné osvětlen...'!F37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19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91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'VRN - VRN'!J30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6">
        <v>0</v>
      </c>
      <c r="AT58" s="127">
        <f>ROUND(SUM(AV58:AW58),2)</f>
        <v>0</v>
      </c>
      <c r="AU58" s="128">
        <f>'VRN - VRN'!P84</f>
        <v>0</v>
      </c>
      <c r="AV58" s="127">
        <f>'VRN - VRN'!J33</f>
        <v>0</v>
      </c>
      <c r="AW58" s="127">
        <f>'VRN - VRN'!J34</f>
        <v>0</v>
      </c>
      <c r="AX58" s="127">
        <f>'VRN - VRN'!J35</f>
        <v>0</v>
      </c>
      <c r="AY58" s="127">
        <f>'VRN - VRN'!J36</f>
        <v>0</v>
      </c>
      <c r="AZ58" s="127">
        <f>'VRN - VRN'!F33</f>
        <v>0</v>
      </c>
      <c r="BA58" s="127">
        <f>'VRN - VRN'!F34</f>
        <v>0</v>
      </c>
      <c r="BB58" s="127">
        <f>'VRN - VRN'!F35</f>
        <v>0</v>
      </c>
      <c r="BC58" s="127">
        <f>'VRN - VRN'!F36</f>
        <v>0</v>
      </c>
      <c r="BD58" s="129">
        <f>'VRN - VRN'!F37</f>
        <v>0</v>
      </c>
      <c r="BE58" s="7"/>
      <c r="BT58" s="125" t="s">
        <v>82</v>
      </c>
      <c r="BV58" s="125" t="s">
        <v>76</v>
      </c>
      <c r="BW58" s="125" t="s">
        <v>92</v>
      </c>
      <c r="BX58" s="125" t="s">
        <v>5</v>
      </c>
      <c r="CL58" s="125" t="s">
        <v>19</v>
      </c>
      <c r="CM58" s="125" t="s">
        <v>84</v>
      </c>
    </row>
    <row r="59" s="2" customFormat="1" ht="30" customHeight="1">
      <c r="A59" s="40"/>
      <c r="B59" s="41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6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="2" customFormat="1" ht="6.96" customHeight="1">
      <c r="A60" s="40"/>
      <c r="B60" s="61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</sheetData>
  <sheetProtection sheet="1" formatColumns="0" formatRows="0" objects="1" scenarios="1" spinCount="100000" saltValue="K/TxqKLqKY50vbnuLLIUofTJTXpPG6E98SCGpQhRIgE0I37KHzWIv5OYD/EnUQUQ09v7ZusNmQxZqlys+tgEnA==" hashValue="xuiayW3MRWJ5gfulzI4cCyAmDG1EAVOoSZYcyR9iOdVhKkGl2/hl4EwbImg8s9gvMBLZqLNKuTO/ZFFf+Zpi1g==" algorithmName="SHA-512" password="CB6D"/>
  <mergeCells count="5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 101 - CHODNÍK HLAVNÍ T...'!C2" display="/"/>
    <hyperlink ref="A56" location="'SO 102 - ODSTAVNÉ PLOCHY'!C2" display="/"/>
    <hyperlink ref="A57" location="'SO 401 - Veřejné osvětlen...'!C2" display="/"/>
    <hyperlink ref="A58" location="'VRN - VRN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Přechod pro chodce ul. Lužická, Česká Kamenice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ROUND((SUM(BE87:BE384)),  2)</f>
        <v>0</v>
      </c>
      <c r="G33" s="40"/>
      <c r="H33" s="40"/>
      <c r="I33" s="150">
        <v>0.20999999999999999</v>
      </c>
      <c r="J33" s="149">
        <f>ROUND(((SUM(BE87:BE384))*I33),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ROUND((SUM(BF87:BF384)),  2)</f>
        <v>0</v>
      </c>
      <c r="G34" s="40"/>
      <c r="H34" s="40"/>
      <c r="I34" s="150">
        <v>0.12</v>
      </c>
      <c r="J34" s="149">
        <f>ROUND(((SUM(BF87:BF384))*I34),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ROUND((SUM(BG87:BG384)),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ROUND((SUM(BH87:BH384)),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ROUND((SUM(BI87:BI384)),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Přechod pro chodce ul. Lužická, Česká Kamenice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101 - CHODNÍK HLAVNÍ TRASA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Česká Kamenice</v>
      </c>
      <c r="G52" s="42"/>
      <c r="H52" s="42"/>
      <c r="I52" s="34" t="s">
        <v>23</v>
      </c>
      <c r="J52" s="74" t="str">
        <f>IF(J12="","",J12)</f>
        <v>23. 4. 2025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Česká Kamenice, Náměstí Míru 219,Č. Kamenice</v>
      </c>
      <c r="G54" s="42"/>
      <c r="H54" s="42"/>
      <c r="I54" s="34" t="s">
        <v>32</v>
      </c>
      <c r="J54" s="38" t="str">
        <f>E21</f>
        <v>IQ PROJEKT s.r.o., Školní 3635/24, Chomutov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97</v>
      </c>
      <c r="D57" s="164"/>
      <c r="E57" s="164"/>
      <c r="F57" s="164"/>
      <c r="G57" s="164"/>
      <c r="H57" s="164"/>
      <c r="I57" s="164"/>
      <c r="J57" s="165" t="s">
        <v>98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7"/>
      <c r="C60" s="168"/>
      <c r="D60" s="169" t="s">
        <v>100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101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102</v>
      </c>
      <c r="E62" s="176"/>
      <c r="F62" s="176"/>
      <c r="G62" s="176"/>
      <c r="H62" s="176"/>
      <c r="I62" s="176"/>
      <c r="J62" s="177">
        <f>J148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103</v>
      </c>
      <c r="E63" s="176"/>
      <c r="F63" s="176"/>
      <c r="G63" s="176"/>
      <c r="H63" s="176"/>
      <c r="I63" s="176"/>
      <c r="J63" s="177">
        <f>J210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104</v>
      </c>
      <c r="E64" s="176"/>
      <c r="F64" s="176"/>
      <c r="G64" s="176"/>
      <c r="H64" s="176"/>
      <c r="I64" s="176"/>
      <c r="J64" s="177">
        <f>J348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105</v>
      </c>
      <c r="E65" s="176"/>
      <c r="F65" s="176"/>
      <c r="G65" s="176"/>
      <c r="H65" s="176"/>
      <c r="I65" s="176"/>
      <c r="J65" s="177">
        <f>J369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7"/>
      <c r="C66" s="168"/>
      <c r="D66" s="169" t="s">
        <v>106</v>
      </c>
      <c r="E66" s="170"/>
      <c r="F66" s="170"/>
      <c r="G66" s="170"/>
      <c r="H66" s="170"/>
      <c r="I66" s="170"/>
      <c r="J66" s="171">
        <f>J373</f>
        <v>0</v>
      </c>
      <c r="K66" s="168"/>
      <c r="L66" s="172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3"/>
      <c r="C67" s="174"/>
      <c r="D67" s="175" t="s">
        <v>107</v>
      </c>
      <c r="E67" s="176"/>
      <c r="F67" s="176"/>
      <c r="G67" s="176"/>
      <c r="H67" s="176"/>
      <c r="I67" s="176"/>
      <c r="J67" s="177">
        <f>J374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108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Přechod pro chodce ul. Lužická, Česká Kamenice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94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SO 101 - CHODNÍK HLAVNÍ TRASA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21</v>
      </c>
      <c r="D81" s="42"/>
      <c r="E81" s="42"/>
      <c r="F81" s="29" t="str">
        <f>F12</f>
        <v>Česká Kamenice</v>
      </c>
      <c r="G81" s="42"/>
      <c r="H81" s="42"/>
      <c r="I81" s="34" t="s">
        <v>23</v>
      </c>
      <c r="J81" s="74" t="str">
        <f>IF(J12="","",J12)</f>
        <v>23. 4. 2025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40.05" customHeight="1">
      <c r="A83" s="40"/>
      <c r="B83" s="41"/>
      <c r="C83" s="34" t="s">
        <v>25</v>
      </c>
      <c r="D83" s="42"/>
      <c r="E83" s="42"/>
      <c r="F83" s="29" t="str">
        <f>E15</f>
        <v>Město Česká Kamenice, Náměstí Míru 219,Č. Kamenice</v>
      </c>
      <c r="G83" s="42"/>
      <c r="H83" s="42"/>
      <c r="I83" s="34" t="s">
        <v>32</v>
      </c>
      <c r="J83" s="38" t="str">
        <f>E21</f>
        <v>IQ PROJEKT s.r.o., Školní 3635/24, Chomutov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5.15" customHeight="1">
      <c r="A84" s="40"/>
      <c r="B84" s="41"/>
      <c r="C84" s="34" t="s">
        <v>30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 xml:space="preserve"> 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109</v>
      </c>
      <c r="D86" s="182" t="s">
        <v>59</v>
      </c>
      <c r="E86" s="182" t="s">
        <v>55</v>
      </c>
      <c r="F86" s="182" t="s">
        <v>56</v>
      </c>
      <c r="G86" s="182" t="s">
        <v>110</v>
      </c>
      <c r="H86" s="182" t="s">
        <v>111</v>
      </c>
      <c r="I86" s="182" t="s">
        <v>112</v>
      </c>
      <c r="J86" s="182" t="s">
        <v>98</v>
      </c>
      <c r="K86" s="183" t="s">
        <v>113</v>
      </c>
      <c r="L86" s="184"/>
      <c r="M86" s="94" t="s">
        <v>19</v>
      </c>
      <c r="N86" s="95" t="s">
        <v>44</v>
      </c>
      <c r="O86" s="95" t="s">
        <v>114</v>
      </c>
      <c r="P86" s="95" t="s">
        <v>115</v>
      </c>
      <c r="Q86" s="95" t="s">
        <v>116</v>
      </c>
      <c r="R86" s="95" t="s">
        <v>117</v>
      </c>
      <c r="S86" s="95" t="s">
        <v>118</v>
      </c>
      <c r="T86" s="96" t="s">
        <v>119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120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P88+P373</f>
        <v>0</v>
      </c>
      <c r="Q87" s="98"/>
      <c r="R87" s="187">
        <f>R88+R373</f>
        <v>159.9022512</v>
      </c>
      <c r="S87" s="98"/>
      <c r="T87" s="188">
        <f>T88+T373</f>
        <v>50.461319999999994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99</v>
      </c>
      <c r="BK87" s="189">
        <f>BK88+BK373</f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121</v>
      </c>
      <c r="F88" s="193" t="s">
        <v>122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P89+P148+P210+P348+P369</f>
        <v>0</v>
      </c>
      <c r="Q88" s="198"/>
      <c r="R88" s="199">
        <f>R89+R148+R210+R348+R369</f>
        <v>159.8958212</v>
      </c>
      <c r="S88" s="198"/>
      <c r="T88" s="200">
        <f>T89+T148+T210+T348+T369</f>
        <v>50.461319999999994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73</v>
      </c>
      <c r="AU88" s="202" t="s">
        <v>74</v>
      </c>
      <c r="AY88" s="201" t="s">
        <v>123</v>
      </c>
      <c r="BK88" s="203">
        <f>BK89+BK148+BK210+BK348+BK369</f>
        <v>0</v>
      </c>
    </row>
    <row r="89" s="12" customFormat="1" ht="22.8" customHeight="1">
      <c r="A89" s="12"/>
      <c r="B89" s="190"/>
      <c r="C89" s="191"/>
      <c r="D89" s="192" t="s">
        <v>73</v>
      </c>
      <c r="E89" s="204" t="s">
        <v>82</v>
      </c>
      <c r="F89" s="204" t="s">
        <v>124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SUM(P90:P147)</f>
        <v>0</v>
      </c>
      <c r="Q89" s="198"/>
      <c r="R89" s="199">
        <f>SUM(R90:R147)</f>
        <v>5.4007000000000005</v>
      </c>
      <c r="S89" s="198"/>
      <c r="T89" s="200">
        <f>SUM(T90:T147)</f>
        <v>50.379319999999993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73</v>
      </c>
      <c r="AU89" s="202" t="s">
        <v>82</v>
      </c>
      <c r="AY89" s="201" t="s">
        <v>123</v>
      </c>
      <c r="BK89" s="203">
        <f>SUM(BK90:BK147)</f>
        <v>0</v>
      </c>
    </row>
    <row r="90" s="2" customFormat="1" ht="33" customHeight="1">
      <c r="A90" s="40"/>
      <c r="B90" s="41"/>
      <c r="C90" s="206" t="s">
        <v>82</v>
      </c>
      <c r="D90" s="206" t="s">
        <v>125</v>
      </c>
      <c r="E90" s="207" t="s">
        <v>126</v>
      </c>
      <c r="F90" s="208" t="s">
        <v>127</v>
      </c>
      <c r="G90" s="209" t="s">
        <v>128</v>
      </c>
      <c r="H90" s="210">
        <v>93.140000000000001</v>
      </c>
      <c r="I90" s="211"/>
      <c r="J90" s="212">
        <f>ROUND(I90*H90,2)</f>
        <v>0</v>
      </c>
      <c r="K90" s="208" t="s">
        <v>129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0.28999999999999998</v>
      </c>
      <c r="T90" s="216">
        <f>S90*H90</f>
        <v>27.010599999999997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130</v>
      </c>
      <c r="AT90" s="217" t="s">
        <v>125</v>
      </c>
      <c r="AU90" s="217" t="s">
        <v>84</v>
      </c>
      <c r="AY90" s="19" t="s">
        <v>123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130</v>
      </c>
      <c r="BM90" s="217" t="s">
        <v>131</v>
      </c>
    </row>
    <row r="91" s="2" customFormat="1">
      <c r="A91" s="40"/>
      <c r="B91" s="41"/>
      <c r="C91" s="42"/>
      <c r="D91" s="219" t="s">
        <v>132</v>
      </c>
      <c r="E91" s="42"/>
      <c r="F91" s="220" t="s">
        <v>133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132</v>
      </c>
      <c r="AU91" s="19" t="s">
        <v>84</v>
      </c>
    </row>
    <row r="92" s="2" customFormat="1">
      <c r="A92" s="40"/>
      <c r="B92" s="41"/>
      <c r="C92" s="42"/>
      <c r="D92" s="224" t="s">
        <v>134</v>
      </c>
      <c r="E92" s="42"/>
      <c r="F92" s="225" t="s">
        <v>135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134</v>
      </c>
      <c r="AU92" s="19" t="s">
        <v>84</v>
      </c>
    </row>
    <row r="93" s="13" customFormat="1">
      <c r="A93" s="13"/>
      <c r="B93" s="226"/>
      <c r="C93" s="227"/>
      <c r="D93" s="219" t="s">
        <v>136</v>
      </c>
      <c r="E93" s="228" t="s">
        <v>19</v>
      </c>
      <c r="F93" s="229" t="s">
        <v>137</v>
      </c>
      <c r="G93" s="227"/>
      <c r="H93" s="228" t="s">
        <v>19</v>
      </c>
      <c r="I93" s="230"/>
      <c r="J93" s="227"/>
      <c r="K93" s="227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136</v>
      </c>
      <c r="AU93" s="235" t="s">
        <v>84</v>
      </c>
      <c r="AV93" s="13" t="s">
        <v>82</v>
      </c>
      <c r="AW93" s="13" t="s">
        <v>35</v>
      </c>
      <c r="AX93" s="13" t="s">
        <v>74</v>
      </c>
      <c r="AY93" s="235" t="s">
        <v>123</v>
      </c>
    </row>
    <row r="94" s="14" customFormat="1">
      <c r="A94" s="14"/>
      <c r="B94" s="236"/>
      <c r="C94" s="237"/>
      <c r="D94" s="219" t="s">
        <v>136</v>
      </c>
      <c r="E94" s="238" t="s">
        <v>19</v>
      </c>
      <c r="F94" s="239" t="s">
        <v>138</v>
      </c>
      <c r="G94" s="237"/>
      <c r="H94" s="240">
        <v>93.140000000000001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136</v>
      </c>
      <c r="AU94" s="246" t="s">
        <v>84</v>
      </c>
      <c r="AV94" s="14" t="s">
        <v>84</v>
      </c>
      <c r="AW94" s="14" t="s">
        <v>35</v>
      </c>
      <c r="AX94" s="14" t="s">
        <v>82</v>
      </c>
      <c r="AY94" s="246" t="s">
        <v>123</v>
      </c>
    </row>
    <row r="95" s="2" customFormat="1" ht="24.15" customHeight="1">
      <c r="A95" s="40"/>
      <c r="B95" s="41"/>
      <c r="C95" s="206" t="s">
        <v>84</v>
      </c>
      <c r="D95" s="206" t="s">
        <v>125</v>
      </c>
      <c r="E95" s="207" t="s">
        <v>139</v>
      </c>
      <c r="F95" s="208" t="s">
        <v>140</v>
      </c>
      <c r="G95" s="209" t="s">
        <v>128</v>
      </c>
      <c r="H95" s="210">
        <v>93.140000000000001</v>
      </c>
      <c r="I95" s="211"/>
      <c r="J95" s="212">
        <f>ROUND(I95*H95,2)</f>
        <v>0</v>
      </c>
      <c r="K95" s="208" t="s">
        <v>129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0.098000000000000004</v>
      </c>
      <c r="T95" s="216">
        <f>S95*H95</f>
        <v>9.1277200000000001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130</v>
      </c>
      <c r="AT95" s="217" t="s">
        <v>125</v>
      </c>
      <c r="AU95" s="217" t="s">
        <v>84</v>
      </c>
      <c r="AY95" s="19" t="s">
        <v>123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130</v>
      </c>
      <c r="BM95" s="217" t="s">
        <v>141</v>
      </c>
    </row>
    <row r="96" s="2" customFormat="1">
      <c r="A96" s="40"/>
      <c r="B96" s="41"/>
      <c r="C96" s="42"/>
      <c r="D96" s="219" t="s">
        <v>132</v>
      </c>
      <c r="E96" s="42"/>
      <c r="F96" s="220" t="s">
        <v>142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132</v>
      </c>
      <c r="AU96" s="19" t="s">
        <v>84</v>
      </c>
    </row>
    <row r="97" s="2" customFormat="1">
      <c r="A97" s="40"/>
      <c r="B97" s="41"/>
      <c r="C97" s="42"/>
      <c r="D97" s="224" t="s">
        <v>134</v>
      </c>
      <c r="E97" s="42"/>
      <c r="F97" s="225" t="s">
        <v>143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134</v>
      </c>
      <c r="AU97" s="19" t="s">
        <v>84</v>
      </c>
    </row>
    <row r="98" s="13" customFormat="1">
      <c r="A98" s="13"/>
      <c r="B98" s="226"/>
      <c r="C98" s="227"/>
      <c r="D98" s="219" t="s">
        <v>136</v>
      </c>
      <c r="E98" s="228" t="s">
        <v>19</v>
      </c>
      <c r="F98" s="229" t="s">
        <v>144</v>
      </c>
      <c r="G98" s="227"/>
      <c r="H98" s="228" t="s">
        <v>19</v>
      </c>
      <c r="I98" s="230"/>
      <c r="J98" s="227"/>
      <c r="K98" s="227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136</v>
      </c>
      <c r="AU98" s="235" t="s">
        <v>84</v>
      </c>
      <c r="AV98" s="13" t="s">
        <v>82</v>
      </c>
      <c r="AW98" s="13" t="s">
        <v>35</v>
      </c>
      <c r="AX98" s="13" t="s">
        <v>74</v>
      </c>
      <c r="AY98" s="235" t="s">
        <v>123</v>
      </c>
    </row>
    <row r="99" s="14" customFormat="1">
      <c r="A99" s="14"/>
      <c r="B99" s="236"/>
      <c r="C99" s="237"/>
      <c r="D99" s="219" t="s">
        <v>136</v>
      </c>
      <c r="E99" s="238" t="s">
        <v>19</v>
      </c>
      <c r="F99" s="239" t="s">
        <v>138</v>
      </c>
      <c r="G99" s="237"/>
      <c r="H99" s="240">
        <v>93.140000000000001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136</v>
      </c>
      <c r="AU99" s="246" t="s">
        <v>84</v>
      </c>
      <c r="AV99" s="14" t="s">
        <v>84</v>
      </c>
      <c r="AW99" s="14" t="s">
        <v>35</v>
      </c>
      <c r="AX99" s="14" t="s">
        <v>82</v>
      </c>
      <c r="AY99" s="246" t="s">
        <v>123</v>
      </c>
    </row>
    <row r="100" s="2" customFormat="1" ht="24.15" customHeight="1">
      <c r="A100" s="40"/>
      <c r="B100" s="41"/>
      <c r="C100" s="206" t="s">
        <v>145</v>
      </c>
      <c r="D100" s="206" t="s">
        <v>125</v>
      </c>
      <c r="E100" s="207" t="s">
        <v>146</v>
      </c>
      <c r="F100" s="208" t="s">
        <v>147</v>
      </c>
      <c r="G100" s="209" t="s">
        <v>128</v>
      </c>
      <c r="H100" s="210">
        <v>23.5</v>
      </c>
      <c r="I100" s="211"/>
      <c r="J100" s="212">
        <f>ROUND(I100*H100,2)</f>
        <v>0</v>
      </c>
      <c r="K100" s="208" t="s">
        <v>129</v>
      </c>
      <c r="L100" s="46"/>
      <c r="M100" s="213" t="s">
        <v>19</v>
      </c>
      <c r="N100" s="214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0.28999999999999998</v>
      </c>
      <c r="T100" s="216">
        <f>S100*H100</f>
        <v>6.8149999999999995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130</v>
      </c>
      <c r="AT100" s="217" t="s">
        <v>125</v>
      </c>
      <c r="AU100" s="217" t="s">
        <v>84</v>
      </c>
      <c r="AY100" s="19" t="s">
        <v>123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130</v>
      </c>
      <c r="BM100" s="217" t="s">
        <v>148</v>
      </c>
    </row>
    <row r="101" s="2" customFormat="1">
      <c r="A101" s="40"/>
      <c r="B101" s="41"/>
      <c r="C101" s="42"/>
      <c r="D101" s="219" t="s">
        <v>132</v>
      </c>
      <c r="E101" s="42"/>
      <c r="F101" s="220" t="s">
        <v>149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132</v>
      </c>
      <c r="AU101" s="19" t="s">
        <v>84</v>
      </c>
    </row>
    <row r="102" s="2" customFormat="1">
      <c r="A102" s="40"/>
      <c r="B102" s="41"/>
      <c r="C102" s="42"/>
      <c r="D102" s="224" t="s">
        <v>134</v>
      </c>
      <c r="E102" s="42"/>
      <c r="F102" s="225" t="s">
        <v>150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134</v>
      </c>
      <c r="AU102" s="19" t="s">
        <v>84</v>
      </c>
    </row>
    <row r="103" s="13" customFormat="1">
      <c r="A103" s="13"/>
      <c r="B103" s="226"/>
      <c r="C103" s="227"/>
      <c r="D103" s="219" t="s">
        <v>136</v>
      </c>
      <c r="E103" s="228" t="s">
        <v>19</v>
      </c>
      <c r="F103" s="229" t="s">
        <v>151</v>
      </c>
      <c r="G103" s="227"/>
      <c r="H103" s="228" t="s">
        <v>19</v>
      </c>
      <c r="I103" s="230"/>
      <c r="J103" s="227"/>
      <c r="K103" s="227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136</v>
      </c>
      <c r="AU103" s="235" t="s">
        <v>84</v>
      </c>
      <c r="AV103" s="13" t="s">
        <v>82</v>
      </c>
      <c r="AW103" s="13" t="s">
        <v>35</v>
      </c>
      <c r="AX103" s="13" t="s">
        <v>74</v>
      </c>
      <c r="AY103" s="235" t="s">
        <v>123</v>
      </c>
    </row>
    <row r="104" s="14" customFormat="1">
      <c r="A104" s="14"/>
      <c r="B104" s="236"/>
      <c r="C104" s="237"/>
      <c r="D104" s="219" t="s">
        <v>136</v>
      </c>
      <c r="E104" s="238" t="s">
        <v>19</v>
      </c>
      <c r="F104" s="239" t="s">
        <v>152</v>
      </c>
      <c r="G104" s="237"/>
      <c r="H104" s="240">
        <v>23.5</v>
      </c>
      <c r="I104" s="241"/>
      <c r="J104" s="237"/>
      <c r="K104" s="237"/>
      <c r="L104" s="242"/>
      <c r="M104" s="243"/>
      <c r="N104" s="244"/>
      <c r="O104" s="244"/>
      <c r="P104" s="244"/>
      <c r="Q104" s="244"/>
      <c r="R104" s="244"/>
      <c r="S104" s="244"/>
      <c r="T104" s="245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6" t="s">
        <v>136</v>
      </c>
      <c r="AU104" s="246" t="s">
        <v>84</v>
      </c>
      <c r="AV104" s="14" t="s">
        <v>84</v>
      </c>
      <c r="AW104" s="14" t="s">
        <v>35</v>
      </c>
      <c r="AX104" s="14" t="s">
        <v>82</v>
      </c>
      <c r="AY104" s="246" t="s">
        <v>123</v>
      </c>
    </row>
    <row r="105" s="2" customFormat="1" ht="24.15" customHeight="1">
      <c r="A105" s="40"/>
      <c r="B105" s="41"/>
      <c r="C105" s="206" t="s">
        <v>130</v>
      </c>
      <c r="D105" s="206" t="s">
        <v>125</v>
      </c>
      <c r="E105" s="207" t="s">
        <v>153</v>
      </c>
      <c r="F105" s="208" t="s">
        <v>154</v>
      </c>
      <c r="G105" s="209" t="s">
        <v>128</v>
      </c>
      <c r="H105" s="210">
        <v>23.5</v>
      </c>
      <c r="I105" s="211"/>
      <c r="J105" s="212">
        <f>ROUND(I105*H105,2)</f>
        <v>0</v>
      </c>
      <c r="K105" s="208" t="s">
        <v>129</v>
      </c>
      <c r="L105" s="46"/>
      <c r="M105" s="213" t="s">
        <v>19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0.316</v>
      </c>
      <c r="T105" s="216">
        <f>S105*H105</f>
        <v>7.4260000000000002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130</v>
      </c>
      <c r="AT105" s="217" t="s">
        <v>125</v>
      </c>
      <c r="AU105" s="217" t="s">
        <v>84</v>
      </c>
      <c r="AY105" s="19" t="s">
        <v>123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130</v>
      </c>
      <c r="BM105" s="217" t="s">
        <v>155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156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84</v>
      </c>
    </row>
    <row r="107" s="2" customFormat="1">
      <c r="A107" s="40"/>
      <c r="B107" s="41"/>
      <c r="C107" s="42"/>
      <c r="D107" s="224" t="s">
        <v>134</v>
      </c>
      <c r="E107" s="42"/>
      <c r="F107" s="225" t="s">
        <v>157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134</v>
      </c>
      <c r="AU107" s="19" t="s">
        <v>84</v>
      </c>
    </row>
    <row r="108" s="13" customFormat="1">
      <c r="A108" s="13"/>
      <c r="B108" s="226"/>
      <c r="C108" s="227"/>
      <c r="D108" s="219" t="s">
        <v>136</v>
      </c>
      <c r="E108" s="228" t="s">
        <v>19</v>
      </c>
      <c r="F108" s="229" t="s">
        <v>158</v>
      </c>
      <c r="G108" s="227"/>
      <c r="H108" s="228" t="s">
        <v>19</v>
      </c>
      <c r="I108" s="230"/>
      <c r="J108" s="227"/>
      <c r="K108" s="227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136</v>
      </c>
      <c r="AU108" s="235" t="s">
        <v>84</v>
      </c>
      <c r="AV108" s="13" t="s">
        <v>82</v>
      </c>
      <c r="AW108" s="13" t="s">
        <v>35</v>
      </c>
      <c r="AX108" s="13" t="s">
        <v>74</v>
      </c>
      <c r="AY108" s="235" t="s">
        <v>123</v>
      </c>
    </row>
    <row r="109" s="14" customFormat="1">
      <c r="A109" s="14"/>
      <c r="B109" s="236"/>
      <c r="C109" s="237"/>
      <c r="D109" s="219" t="s">
        <v>136</v>
      </c>
      <c r="E109" s="238" t="s">
        <v>19</v>
      </c>
      <c r="F109" s="239" t="s">
        <v>152</v>
      </c>
      <c r="G109" s="237"/>
      <c r="H109" s="240">
        <v>23.5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136</v>
      </c>
      <c r="AU109" s="246" t="s">
        <v>84</v>
      </c>
      <c r="AV109" s="14" t="s">
        <v>84</v>
      </c>
      <c r="AW109" s="14" t="s">
        <v>35</v>
      </c>
      <c r="AX109" s="14" t="s">
        <v>82</v>
      </c>
      <c r="AY109" s="246" t="s">
        <v>123</v>
      </c>
    </row>
    <row r="110" s="2" customFormat="1" ht="33" customHeight="1">
      <c r="A110" s="40"/>
      <c r="B110" s="41"/>
      <c r="C110" s="206" t="s">
        <v>159</v>
      </c>
      <c r="D110" s="206" t="s">
        <v>125</v>
      </c>
      <c r="E110" s="207" t="s">
        <v>160</v>
      </c>
      <c r="F110" s="208" t="s">
        <v>161</v>
      </c>
      <c r="G110" s="209" t="s">
        <v>162</v>
      </c>
      <c r="H110" s="210">
        <v>11.6</v>
      </c>
      <c r="I110" s="211"/>
      <c r="J110" s="212">
        <f>ROUND(I110*H110,2)</f>
        <v>0</v>
      </c>
      <c r="K110" s="208" t="s">
        <v>129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130</v>
      </c>
      <c r="AT110" s="217" t="s">
        <v>125</v>
      </c>
      <c r="AU110" s="217" t="s">
        <v>84</v>
      </c>
      <c r="AY110" s="19" t="s">
        <v>123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130</v>
      </c>
      <c r="BM110" s="217" t="s">
        <v>163</v>
      </c>
    </row>
    <row r="111" s="2" customFormat="1">
      <c r="A111" s="40"/>
      <c r="B111" s="41"/>
      <c r="C111" s="42"/>
      <c r="D111" s="219" t="s">
        <v>132</v>
      </c>
      <c r="E111" s="42"/>
      <c r="F111" s="220" t="s">
        <v>164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132</v>
      </c>
      <c r="AU111" s="19" t="s">
        <v>84</v>
      </c>
    </row>
    <row r="112" s="2" customFormat="1">
      <c r="A112" s="40"/>
      <c r="B112" s="41"/>
      <c r="C112" s="42"/>
      <c r="D112" s="224" t="s">
        <v>134</v>
      </c>
      <c r="E112" s="42"/>
      <c r="F112" s="225" t="s">
        <v>165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134</v>
      </c>
      <c r="AU112" s="19" t="s">
        <v>84</v>
      </c>
    </row>
    <row r="113" s="13" customFormat="1">
      <c r="A113" s="13"/>
      <c r="B113" s="226"/>
      <c r="C113" s="227"/>
      <c r="D113" s="219" t="s">
        <v>136</v>
      </c>
      <c r="E113" s="228" t="s">
        <v>19</v>
      </c>
      <c r="F113" s="229" t="s">
        <v>166</v>
      </c>
      <c r="G113" s="227"/>
      <c r="H113" s="228" t="s">
        <v>19</v>
      </c>
      <c r="I113" s="230"/>
      <c r="J113" s="227"/>
      <c r="K113" s="227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136</v>
      </c>
      <c r="AU113" s="235" t="s">
        <v>84</v>
      </c>
      <c r="AV113" s="13" t="s">
        <v>82</v>
      </c>
      <c r="AW113" s="13" t="s">
        <v>35</v>
      </c>
      <c r="AX113" s="13" t="s">
        <v>74</v>
      </c>
      <c r="AY113" s="235" t="s">
        <v>123</v>
      </c>
    </row>
    <row r="114" s="14" customFormat="1">
      <c r="A114" s="14"/>
      <c r="B114" s="236"/>
      <c r="C114" s="237"/>
      <c r="D114" s="219" t="s">
        <v>136</v>
      </c>
      <c r="E114" s="238" t="s">
        <v>19</v>
      </c>
      <c r="F114" s="239" t="s">
        <v>167</v>
      </c>
      <c r="G114" s="237"/>
      <c r="H114" s="240">
        <v>11.6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136</v>
      </c>
      <c r="AU114" s="246" t="s">
        <v>84</v>
      </c>
      <c r="AV114" s="14" t="s">
        <v>84</v>
      </c>
      <c r="AW114" s="14" t="s">
        <v>35</v>
      </c>
      <c r="AX114" s="14" t="s">
        <v>82</v>
      </c>
      <c r="AY114" s="246" t="s">
        <v>123</v>
      </c>
    </row>
    <row r="115" s="2" customFormat="1" ht="37.8" customHeight="1">
      <c r="A115" s="40"/>
      <c r="B115" s="41"/>
      <c r="C115" s="206" t="s">
        <v>168</v>
      </c>
      <c r="D115" s="206" t="s">
        <v>125</v>
      </c>
      <c r="E115" s="207" t="s">
        <v>169</v>
      </c>
      <c r="F115" s="208" t="s">
        <v>170</v>
      </c>
      <c r="G115" s="209" t="s">
        <v>162</v>
      </c>
      <c r="H115" s="210">
        <v>11.6</v>
      </c>
      <c r="I115" s="211"/>
      <c r="J115" s="212">
        <f>ROUND(I115*H115,2)</f>
        <v>0</v>
      </c>
      <c r="K115" s="208" t="s">
        <v>129</v>
      </c>
      <c r="L115" s="46"/>
      <c r="M115" s="213" t="s">
        <v>19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130</v>
      </c>
      <c r="AT115" s="217" t="s">
        <v>125</v>
      </c>
      <c r="AU115" s="217" t="s">
        <v>84</v>
      </c>
      <c r="AY115" s="19" t="s">
        <v>123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130</v>
      </c>
      <c r="BM115" s="217" t="s">
        <v>171</v>
      </c>
    </row>
    <row r="116" s="2" customFormat="1">
      <c r="A116" s="40"/>
      <c r="B116" s="41"/>
      <c r="C116" s="42"/>
      <c r="D116" s="219" t="s">
        <v>132</v>
      </c>
      <c r="E116" s="42"/>
      <c r="F116" s="220" t="s">
        <v>172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84</v>
      </c>
    </row>
    <row r="117" s="2" customFormat="1">
      <c r="A117" s="40"/>
      <c r="B117" s="41"/>
      <c r="C117" s="42"/>
      <c r="D117" s="224" t="s">
        <v>134</v>
      </c>
      <c r="E117" s="42"/>
      <c r="F117" s="225" t="s">
        <v>173</v>
      </c>
      <c r="G117" s="42"/>
      <c r="H117" s="42"/>
      <c r="I117" s="221"/>
      <c r="J117" s="42"/>
      <c r="K117" s="42"/>
      <c r="L117" s="46"/>
      <c r="M117" s="222"/>
      <c r="N117" s="223"/>
      <c r="O117" s="86"/>
      <c r="P117" s="86"/>
      <c r="Q117" s="86"/>
      <c r="R117" s="86"/>
      <c r="S117" s="86"/>
      <c r="T117" s="87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T117" s="19" t="s">
        <v>134</v>
      </c>
      <c r="AU117" s="19" t="s">
        <v>84</v>
      </c>
    </row>
    <row r="118" s="2" customFormat="1" ht="37.8" customHeight="1">
      <c r="A118" s="40"/>
      <c r="B118" s="41"/>
      <c r="C118" s="206" t="s">
        <v>174</v>
      </c>
      <c r="D118" s="206" t="s">
        <v>125</v>
      </c>
      <c r="E118" s="207" t="s">
        <v>175</v>
      </c>
      <c r="F118" s="208" t="s">
        <v>176</v>
      </c>
      <c r="G118" s="209" t="s">
        <v>162</v>
      </c>
      <c r="H118" s="210">
        <v>58</v>
      </c>
      <c r="I118" s="211"/>
      <c r="J118" s="212">
        <f>ROUND(I118*H118,2)</f>
        <v>0</v>
      </c>
      <c r="K118" s="208" t="s">
        <v>129</v>
      </c>
      <c r="L118" s="46"/>
      <c r="M118" s="213" t="s">
        <v>19</v>
      </c>
      <c r="N118" s="214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130</v>
      </c>
      <c r="AT118" s="217" t="s">
        <v>125</v>
      </c>
      <c r="AU118" s="217" t="s">
        <v>84</v>
      </c>
      <c r="AY118" s="19" t="s">
        <v>123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130</v>
      </c>
      <c r="BM118" s="217" t="s">
        <v>177</v>
      </c>
    </row>
    <row r="119" s="2" customFormat="1">
      <c r="A119" s="40"/>
      <c r="B119" s="41"/>
      <c r="C119" s="42"/>
      <c r="D119" s="219" t="s">
        <v>132</v>
      </c>
      <c r="E119" s="42"/>
      <c r="F119" s="220" t="s">
        <v>178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132</v>
      </c>
      <c r="AU119" s="19" t="s">
        <v>84</v>
      </c>
    </row>
    <row r="120" s="2" customFormat="1">
      <c r="A120" s="40"/>
      <c r="B120" s="41"/>
      <c r="C120" s="42"/>
      <c r="D120" s="224" t="s">
        <v>134</v>
      </c>
      <c r="E120" s="42"/>
      <c r="F120" s="225" t="s">
        <v>179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134</v>
      </c>
      <c r="AU120" s="19" t="s">
        <v>84</v>
      </c>
    </row>
    <row r="121" s="14" customFormat="1">
      <c r="A121" s="14"/>
      <c r="B121" s="236"/>
      <c r="C121" s="237"/>
      <c r="D121" s="219" t="s">
        <v>136</v>
      </c>
      <c r="E121" s="237"/>
      <c r="F121" s="239" t="s">
        <v>180</v>
      </c>
      <c r="G121" s="237"/>
      <c r="H121" s="240">
        <v>58</v>
      </c>
      <c r="I121" s="241"/>
      <c r="J121" s="237"/>
      <c r="K121" s="237"/>
      <c r="L121" s="242"/>
      <c r="M121" s="243"/>
      <c r="N121" s="244"/>
      <c r="O121" s="244"/>
      <c r="P121" s="244"/>
      <c r="Q121" s="244"/>
      <c r="R121" s="244"/>
      <c r="S121" s="244"/>
      <c r="T121" s="245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6" t="s">
        <v>136</v>
      </c>
      <c r="AU121" s="246" t="s">
        <v>84</v>
      </c>
      <c r="AV121" s="14" t="s">
        <v>84</v>
      </c>
      <c r="AW121" s="14" t="s">
        <v>4</v>
      </c>
      <c r="AX121" s="14" t="s">
        <v>82</v>
      </c>
      <c r="AY121" s="246" t="s">
        <v>123</v>
      </c>
    </row>
    <row r="122" s="2" customFormat="1" ht="33" customHeight="1">
      <c r="A122" s="40"/>
      <c r="B122" s="41"/>
      <c r="C122" s="206" t="s">
        <v>181</v>
      </c>
      <c r="D122" s="206" t="s">
        <v>125</v>
      </c>
      <c r="E122" s="207" t="s">
        <v>182</v>
      </c>
      <c r="F122" s="208" t="s">
        <v>183</v>
      </c>
      <c r="G122" s="209" t="s">
        <v>184</v>
      </c>
      <c r="H122" s="210">
        <v>20.879999999999999</v>
      </c>
      <c r="I122" s="211"/>
      <c r="J122" s="212">
        <f>ROUND(I122*H122,2)</f>
        <v>0</v>
      </c>
      <c r="K122" s="208" t="s">
        <v>129</v>
      </c>
      <c r="L122" s="46"/>
      <c r="M122" s="213" t="s">
        <v>19</v>
      </c>
      <c r="N122" s="214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130</v>
      </c>
      <c r="AT122" s="217" t="s">
        <v>125</v>
      </c>
      <c r="AU122" s="217" t="s">
        <v>84</v>
      </c>
      <c r="AY122" s="19" t="s">
        <v>123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130</v>
      </c>
      <c r="BM122" s="217" t="s">
        <v>185</v>
      </c>
    </row>
    <row r="123" s="2" customFormat="1">
      <c r="A123" s="40"/>
      <c r="B123" s="41"/>
      <c r="C123" s="42"/>
      <c r="D123" s="219" t="s">
        <v>132</v>
      </c>
      <c r="E123" s="42"/>
      <c r="F123" s="220" t="s">
        <v>186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132</v>
      </c>
      <c r="AU123" s="19" t="s">
        <v>84</v>
      </c>
    </row>
    <row r="124" s="2" customFormat="1">
      <c r="A124" s="40"/>
      <c r="B124" s="41"/>
      <c r="C124" s="42"/>
      <c r="D124" s="224" t="s">
        <v>134</v>
      </c>
      <c r="E124" s="42"/>
      <c r="F124" s="225" t="s">
        <v>187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134</v>
      </c>
      <c r="AU124" s="19" t="s">
        <v>84</v>
      </c>
    </row>
    <row r="125" s="14" customFormat="1">
      <c r="A125" s="14"/>
      <c r="B125" s="236"/>
      <c r="C125" s="237"/>
      <c r="D125" s="219" t="s">
        <v>136</v>
      </c>
      <c r="E125" s="237"/>
      <c r="F125" s="239" t="s">
        <v>188</v>
      </c>
      <c r="G125" s="237"/>
      <c r="H125" s="240">
        <v>20.879999999999999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136</v>
      </c>
      <c r="AU125" s="246" t="s">
        <v>84</v>
      </c>
      <c r="AV125" s="14" t="s">
        <v>84</v>
      </c>
      <c r="AW125" s="14" t="s">
        <v>4</v>
      </c>
      <c r="AX125" s="14" t="s">
        <v>82</v>
      </c>
      <c r="AY125" s="246" t="s">
        <v>123</v>
      </c>
    </row>
    <row r="126" s="2" customFormat="1" ht="16.5" customHeight="1">
      <c r="A126" s="40"/>
      <c r="B126" s="41"/>
      <c r="C126" s="206" t="s">
        <v>189</v>
      </c>
      <c r="D126" s="206" t="s">
        <v>125</v>
      </c>
      <c r="E126" s="207" t="s">
        <v>190</v>
      </c>
      <c r="F126" s="208" t="s">
        <v>191</v>
      </c>
      <c r="G126" s="209" t="s">
        <v>162</v>
      </c>
      <c r="H126" s="210">
        <v>11.6</v>
      </c>
      <c r="I126" s="211"/>
      <c r="J126" s="212">
        <f>ROUND(I126*H126,2)</f>
        <v>0</v>
      </c>
      <c r="K126" s="208" t="s">
        <v>129</v>
      </c>
      <c r="L126" s="46"/>
      <c r="M126" s="213" t="s">
        <v>19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130</v>
      </c>
      <c r="AT126" s="217" t="s">
        <v>125</v>
      </c>
      <c r="AU126" s="217" t="s">
        <v>84</v>
      </c>
      <c r="AY126" s="19" t="s">
        <v>123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130</v>
      </c>
      <c r="BM126" s="217" t="s">
        <v>192</v>
      </c>
    </row>
    <row r="127" s="2" customFormat="1">
      <c r="A127" s="40"/>
      <c r="B127" s="41"/>
      <c r="C127" s="42"/>
      <c r="D127" s="219" t="s">
        <v>132</v>
      </c>
      <c r="E127" s="42"/>
      <c r="F127" s="220" t="s">
        <v>193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132</v>
      </c>
      <c r="AU127" s="19" t="s">
        <v>84</v>
      </c>
    </row>
    <row r="128" s="2" customFormat="1">
      <c r="A128" s="40"/>
      <c r="B128" s="41"/>
      <c r="C128" s="42"/>
      <c r="D128" s="224" t="s">
        <v>134</v>
      </c>
      <c r="E128" s="42"/>
      <c r="F128" s="225" t="s">
        <v>194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134</v>
      </c>
      <c r="AU128" s="19" t="s">
        <v>84</v>
      </c>
    </row>
    <row r="129" s="2" customFormat="1" ht="24.15" customHeight="1">
      <c r="A129" s="40"/>
      <c r="B129" s="41"/>
      <c r="C129" s="206" t="s">
        <v>195</v>
      </c>
      <c r="D129" s="206" t="s">
        <v>125</v>
      </c>
      <c r="E129" s="207" t="s">
        <v>196</v>
      </c>
      <c r="F129" s="208" t="s">
        <v>197</v>
      </c>
      <c r="G129" s="209" t="s">
        <v>128</v>
      </c>
      <c r="H129" s="210">
        <v>20</v>
      </c>
      <c r="I129" s="211"/>
      <c r="J129" s="212">
        <f>ROUND(I129*H129,2)</f>
        <v>0</v>
      </c>
      <c r="K129" s="208" t="s">
        <v>129</v>
      </c>
      <c r="L129" s="46"/>
      <c r="M129" s="213" t="s">
        <v>19</v>
      </c>
      <c r="N129" s="214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130</v>
      </c>
      <c r="AT129" s="217" t="s">
        <v>125</v>
      </c>
      <c r="AU129" s="217" t="s">
        <v>84</v>
      </c>
      <c r="AY129" s="19" t="s">
        <v>123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130</v>
      </c>
      <c r="BM129" s="217" t="s">
        <v>198</v>
      </c>
    </row>
    <row r="130" s="2" customFormat="1">
      <c r="A130" s="40"/>
      <c r="B130" s="41"/>
      <c r="C130" s="42"/>
      <c r="D130" s="219" t="s">
        <v>132</v>
      </c>
      <c r="E130" s="42"/>
      <c r="F130" s="220" t="s">
        <v>199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132</v>
      </c>
      <c r="AU130" s="19" t="s">
        <v>84</v>
      </c>
    </row>
    <row r="131" s="2" customFormat="1">
      <c r="A131" s="40"/>
      <c r="B131" s="41"/>
      <c r="C131" s="42"/>
      <c r="D131" s="224" t="s">
        <v>134</v>
      </c>
      <c r="E131" s="42"/>
      <c r="F131" s="225" t="s">
        <v>200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134</v>
      </c>
      <c r="AU131" s="19" t="s">
        <v>84</v>
      </c>
    </row>
    <row r="132" s="13" customFormat="1">
      <c r="A132" s="13"/>
      <c r="B132" s="226"/>
      <c r="C132" s="227"/>
      <c r="D132" s="219" t="s">
        <v>136</v>
      </c>
      <c r="E132" s="228" t="s">
        <v>19</v>
      </c>
      <c r="F132" s="229" t="s">
        <v>201</v>
      </c>
      <c r="G132" s="227"/>
      <c r="H132" s="228" t="s">
        <v>19</v>
      </c>
      <c r="I132" s="230"/>
      <c r="J132" s="227"/>
      <c r="K132" s="227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136</v>
      </c>
      <c r="AU132" s="235" t="s">
        <v>84</v>
      </c>
      <c r="AV132" s="13" t="s">
        <v>82</v>
      </c>
      <c r="AW132" s="13" t="s">
        <v>35</v>
      </c>
      <c r="AX132" s="13" t="s">
        <v>74</v>
      </c>
      <c r="AY132" s="235" t="s">
        <v>123</v>
      </c>
    </row>
    <row r="133" s="14" customFormat="1">
      <c r="A133" s="14"/>
      <c r="B133" s="236"/>
      <c r="C133" s="237"/>
      <c r="D133" s="219" t="s">
        <v>136</v>
      </c>
      <c r="E133" s="238" t="s">
        <v>19</v>
      </c>
      <c r="F133" s="239" t="s">
        <v>202</v>
      </c>
      <c r="G133" s="237"/>
      <c r="H133" s="240">
        <v>20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136</v>
      </c>
      <c r="AU133" s="246" t="s">
        <v>84</v>
      </c>
      <c r="AV133" s="14" t="s">
        <v>84</v>
      </c>
      <c r="AW133" s="14" t="s">
        <v>35</v>
      </c>
      <c r="AX133" s="14" t="s">
        <v>82</v>
      </c>
      <c r="AY133" s="246" t="s">
        <v>123</v>
      </c>
    </row>
    <row r="134" s="2" customFormat="1" ht="16.5" customHeight="1">
      <c r="A134" s="40"/>
      <c r="B134" s="41"/>
      <c r="C134" s="247" t="s">
        <v>203</v>
      </c>
      <c r="D134" s="247" t="s">
        <v>204</v>
      </c>
      <c r="E134" s="248" t="s">
        <v>205</v>
      </c>
      <c r="F134" s="249" t="s">
        <v>206</v>
      </c>
      <c r="G134" s="250" t="s">
        <v>184</v>
      </c>
      <c r="H134" s="251">
        <v>5.4000000000000004</v>
      </c>
      <c r="I134" s="252"/>
      <c r="J134" s="253">
        <f>ROUND(I134*H134,2)</f>
        <v>0</v>
      </c>
      <c r="K134" s="249" t="s">
        <v>129</v>
      </c>
      <c r="L134" s="254"/>
      <c r="M134" s="255" t="s">
        <v>19</v>
      </c>
      <c r="N134" s="256" t="s">
        <v>45</v>
      </c>
      <c r="O134" s="86"/>
      <c r="P134" s="215">
        <f>O134*H134</f>
        <v>0</v>
      </c>
      <c r="Q134" s="215">
        <v>1</v>
      </c>
      <c r="R134" s="215">
        <f>Q134*H134</f>
        <v>5.4000000000000004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181</v>
      </c>
      <c r="AT134" s="217" t="s">
        <v>204</v>
      </c>
      <c r="AU134" s="217" t="s">
        <v>84</v>
      </c>
      <c r="AY134" s="19" t="s">
        <v>123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130</v>
      </c>
      <c r="BM134" s="217" t="s">
        <v>207</v>
      </c>
    </row>
    <row r="135" s="2" customFormat="1">
      <c r="A135" s="40"/>
      <c r="B135" s="41"/>
      <c r="C135" s="42"/>
      <c r="D135" s="219" t="s">
        <v>132</v>
      </c>
      <c r="E135" s="42"/>
      <c r="F135" s="220" t="s">
        <v>206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132</v>
      </c>
      <c r="AU135" s="19" t="s">
        <v>84</v>
      </c>
    </row>
    <row r="136" s="14" customFormat="1">
      <c r="A136" s="14"/>
      <c r="B136" s="236"/>
      <c r="C136" s="237"/>
      <c r="D136" s="219" t="s">
        <v>136</v>
      </c>
      <c r="E136" s="238" t="s">
        <v>19</v>
      </c>
      <c r="F136" s="239" t="s">
        <v>208</v>
      </c>
      <c r="G136" s="237"/>
      <c r="H136" s="240">
        <v>3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136</v>
      </c>
      <c r="AU136" s="246" t="s">
        <v>84</v>
      </c>
      <c r="AV136" s="14" t="s">
        <v>84</v>
      </c>
      <c r="AW136" s="14" t="s">
        <v>35</v>
      </c>
      <c r="AX136" s="14" t="s">
        <v>82</v>
      </c>
      <c r="AY136" s="246" t="s">
        <v>123</v>
      </c>
    </row>
    <row r="137" s="14" customFormat="1">
      <c r="A137" s="14"/>
      <c r="B137" s="236"/>
      <c r="C137" s="237"/>
      <c r="D137" s="219" t="s">
        <v>136</v>
      </c>
      <c r="E137" s="237"/>
      <c r="F137" s="239" t="s">
        <v>209</v>
      </c>
      <c r="G137" s="237"/>
      <c r="H137" s="240">
        <v>5.4000000000000004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136</v>
      </c>
      <c r="AU137" s="246" t="s">
        <v>84</v>
      </c>
      <c r="AV137" s="14" t="s">
        <v>84</v>
      </c>
      <c r="AW137" s="14" t="s">
        <v>4</v>
      </c>
      <c r="AX137" s="14" t="s">
        <v>82</v>
      </c>
      <c r="AY137" s="246" t="s">
        <v>123</v>
      </c>
    </row>
    <row r="138" s="2" customFormat="1" ht="24.15" customHeight="1">
      <c r="A138" s="40"/>
      <c r="B138" s="41"/>
      <c r="C138" s="206" t="s">
        <v>8</v>
      </c>
      <c r="D138" s="206" t="s">
        <v>125</v>
      </c>
      <c r="E138" s="207" t="s">
        <v>210</v>
      </c>
      <c r="F138" s="208" t="s">
        <v>211</v>
      </c>
      <c r="G138" s="209" t="s">
        <v>128</v>
      </c>
      <c r="H138" s="210">
        <v>20</v>
      </c>
      <c r="I138" s="211"/>
      <c r="J138" s="212">
        <f>ROUND(I138*H138,2)</f>
        <v>0</v>
      </c>
      <c r="K138" s="208" t="s">
        <v>129</v>
      </c>
      <c r="L138" s="46"/>
      <c r="M138" s="213" t="s">
        <v>19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130</v>
      </c>
      <c r="AT138" s="217" t="s">
        <v>125</v>
      </c>
      <c r="AU138" s="217" t="s">
        <v>84</v>
      </c>
      <c r="AY138" s="19" t="s">
        <v>123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130</v>
      </c>
      <c r="BM138" s="217" t="s">
        <v>212</v>
      </c>
    </row>
    <row r="139" s="2" customFormat="1">
      <c r="A139" s="40"/>
      <c r="B139" s="41"/>
      <c r="C139" s="42"/>
      <c r="D139" s="219" t="s">
        <v>132</v>
      </c>
      <c r="E139" s="42"/>
      <c r="F139" s="220" t="s">
        <v>213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132</v>
      </c>
      <c r="AU139" s="19" t="s">
        <v>84</v>
      </c>
    </row>
    <row r="140" s="2" customFormat="1">
      <c r="A140" s="40"/>
      <c r="B140" s="41"/>
      <c r="C140" s="42"/>
      <c r="D140" s="224" t="s">
        <v>134</v>
      </c>
      <c r="E140" s="42"/>
      <c r="F140" s="225" t="s">
        <v>214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134</v>
      </c>
      <c r="AU140" s="19" t="s">
        <v>84</v>
      </c>
    </row>
    <row r="141" s="2" customFormat="1" ht="16.5" customHeight="1">
      <c r="A141" s="40"/>
      <c r="B141" s="41"/>
      <c r="C141" s="247" t="s">
        <v>215</v>
      </c>
      <c r="D141" s="247" t="s">
        <v>204</v>
      </c>
      <c r="E141" s="248" t="s">
        <v>216</v>
      </c>
      <c r="F141" s="249" t="s">
        <v>217</v>
      </c>
      <c r="G141" s="250" t="s">
        <v>218</v>
      </c>
      <c r="H141" s="251">
        <v>0.69999999999999996</v>
      </c>
      <c r="I141" s="252"/>
      <c r="J141" s="253">
        <f>ROUND(I141*H141,2)</f>
        <v>0</v>
      </c>
      <c r="K141" s="249" t="s">
        <v>129</v>
      </c>
      <c r="L141" s="254"/>
      <c r="M141" s="255" t="s">
        <v>19</v>
      </c>
      <c r="N141" s="256" t="s">
        <v>45</v>
      </c>
      <c r="O141" s="86"/>
      <c r="P141" s="215">
        <f>O141*H141</f>
        <v>0</v>
      </c>
      <c r="Q141" s="215">
        <v>0.001</v>
      </c>
      <c r="R141" s="215">
        <f>Q141*H141</f>
        <v>0.00069999999999999999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181</v>
      </c>
      <c r="AT141" s="217" t="s">
        <v>204</v>
      </c>
      <c r="AU141" s="217" t="s">
        <v>84</v>
      </c>
      <c r="AY141" s="19" t="s">
        <v>123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130</v>
      </c>
      <c r="BM141" s="217" t="s">
        <v>219</v>
      </c>
    </row>
    <row r="142" s="2" customFormat="1">
      <c r="A142" s="40"/>
      <c r="B142" s="41"/>
      <c r="C142" s="42"/>
      <c r="D142" s="219" t="s">
        <v>132</v>
      </c>
      <c r="E142" s="42"/>
      <c r="F142" s="220" t="s">
        <v>217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132</v>
      </c>
      <c r="AU142" s="19" t="s">
        <v>84</v>
      </c>
    </row>
    <row r="143" s="14" customFormat="1">
      <c r="A143" s="14"/>
      <c r="B143" s="236"/>
      <c r="C143" s="237"/>
      <c r="D143" s="219" t="s">
        <v>136</v>
      </c>
      <c r="E143" s="237"/>
      <c r="F143" s="239" t="s">
        <v>220</v>
      </c>
      <c r="G143" s="237"/>
      <c r="H143" s="240">
        <v>0.69999999999999996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136</v>
      </c>
      <c r="AU143" s="246" t="s">
        <v>84</v>
      </c>
      <c r="AV143" s="14" t="s">
        <v>84</v>
      </c>
      <c r="AW143" s="14" t="s">
        <v>4</v>
      </c>
      <c r="AX143" s="14" t="s">
        <v>82</v>
      </c>
      <c r="AY143" s="246" t="s">
        <v>123</v>
      </c>
    </row>
    <row r="144" s="2" customFormat="1" ht="24.15" customHeight="1">
      <c r="A144" s="40"/>
      <c r="B144" s="41"/>
      <c r="C144" s="206" t="s">
        <v>221</v>
      </c>
      <c r="D144" s="206" t="s">
        <v>125</v>
      </c>
      <c r="E144" s="207" t="s">
        <v>222</v>
      </c>
      <c r="F144" s="208" t="s">
        <v>223</v>
      </c>
      <c r="G144" s="209" t="s">
        <v>128</v>
      </c>
      <c r="H144" s="210">
        <v>97.180000000000007</v>
      </c>
      <c r="I144" s="211"/>
      <c r="J144" s="212">
        <f>ROUND(I144*H144,2)</f>
        <v>0</v>
      </c>
      <c r="K144" s="208" t="s">
        <v>129</v>
      </c>
      <c r="L144" s="46"/>
      <c r="M144" s="213" t="s">
        <v>19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130</v>
      </c>
      <c r="AT144" s="217" t="s">
        <v>125</v>
      </c>
      <c r="AU144" s="217" t="s">
        <v>84</v>
      </c>
      <c r="AY144" s="19" t="s">
        <v>123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130</v>
      </c>
      <c r="BM144" s="217" t="s">
        <v>224</v>
      </c>
    </row>
    <row r="145" s="2" customFormat="1">
      <c r="A145" s="40"/>
      <c r="B145" s="41"/>
      <c r="C145" s="42"/>
      <c r="D145" s="219" t="s">
        <v>132</v>
      </c>
      <c r="E145" s="42"/>
      <c r="F145" s="220" t="s">
        <v>225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132</v>
      </c>
      <c r="AU145" s="19" t="s">
        <v>84</v>
      </c>
    </row>
    <row r="146" s="2" customFormat="1">
      <c r="A146" s="40"/>
      <c r="B146" s="41"/>
      <c r="C146" s="42"/>
      <c r="D146" s="224" t="s">
        <v>134</v>
      </c>
      <c r="E146" s="42"/>
      <c r="F146" s="225" t="s">
        <v>226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134</v>
      </c>
      <c r="AU146" s="19" t="s">
        <v>84</v>
      </c>
    </row>
    <row r="147" s="14" customFormat="1">
      <c r="A147" s="14"/>
      <c r="B147" s="236"/>
      <c r="C147" s="237"/>
      <c r="D147" s="219" t="s">
        <v>136</v>
      </c>
      <c r="E147" s="238" t="s">
        <v>19</v>
      </c>
      <c r="F147" s="239" t="s">
        <v>227</v>
      </c>
      <c r="G147" s="237"/>
      <c r="H147" s="240">
        <v>97.180000000000007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136</v>
      </c>
      <c r="AU147" s="246" t="s">
        <v>84</v>
      </c>
      <c r="AV147" s="14" t="s">
        <v>84</v>
      </c>
      <c r="AW147" s="14" t="s">
        <v>35</v>
      </c>
      <c r="AX147" s="14" t="s">
        <v>82</v>
      </c>
      <c r="AY147" s="246" t="s">
        <v>123</v>
      </c>
    </row>
    <row r="148" s="12" customFormat="1" ht="22.8" customHeight="1">
      <c r="A148" s="12"/>
      <c r="B148" s="190"/>
      <c r="C148" s="191"/>
      <c r="D148" s="192" t="s">
        <v>73</v>
      </c>
      <c r="E148" s="204" t="s">
        <v>159</v>
      </c>
      <c r="F148" s="204" t="s">
        <v>228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SUM(P149:P209)</f>
        <v>0</v>
      </c>
      <c r="Q148" s="198"/>
      <c r="R148" s="199">
        <f>SUM(R149:R209)</f>
        <v>59.075245600000002</v>
      </c>
      <c r="S148" s="198"/>
      <c r="T148" s="200">
        <f>SUM(T149:T209)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82</v>
      </c>
      <c r="AT148" s="202" t="s">
        <v>73</v>
      </c>
      <c r="AU148" s="202" t="s">
        <v>82</v>
      </c>
      <c r="AY148" s="201" t="s">
        <v>123</v>
      </c>
      <c r="BK148" s="203">
        <f>SUM(BK149:BK209)</f>
        <v>0</v>
      </c>
    </row>
    <row r="149" s="2" customFormat="1" ht="21.75" customHeight="1">
      <c r="A149" s="40"/>
      <c r="B149" s="41"/>
      <c r="C149" s="206" t="s">
        <v>229</v>
      </c>
      <c r="D149" s="206" t="s">
        <v>125</v>
      </c>
      <c r="E149" s="207" t="s">
        <v>230</v>
      </c>
      <c r="F149" s="208" t="s">
        <v>231</v>
      </c>
      <c r="G149" s="209" t="s">
        <v>128</v>
      </c>
      <c r="H149" s="210">
        <v>90.810000000000002</v>
      </c>
      <c r="I149" s="211"/>
      <c r="J149" s="212">
        <f>ROUND(I149*H149,2)</f>
        <v>0</v>
      </c>
      <c r="K149" s="208" t="s">
        <v>129</v>
      </c>
      <c r="L149" s="46"/>
      <c r="M149" s="213" t="s">
        <v>19</v>
      </c>
      <c r="N149" s="214" t="s">
        <v>45</v>
      </c>
      <c r="O149" s="86"/>
      <c r="P149" s="215">
        <f>O149*H149</f>
        <v>0</v>
      </c>
      <c r="Q149" s="215">
        <v>0.34499999999999997</v>
      </c>
      <c r="R149" s="215">
        <f>Q149*H149</f>
        <v>31.329449999999998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130</v>
      </c>
      <c r="AT149" s="217" t="s">
        <v>125</v>
      </c>
      <c r="AU149" s="217" t="s">
        <v>84</v>
      </c>
      <c r="AY149" s="19" t="s">
        <v>123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130</v>
      </c>
      <c r="BM149" s="217" t="s">
        <v>232</v>
      </c>
    </row>
    <row r="150" s="2" customFormat="1">
      <c r="A150" s="40"/>
      <c r="B150" s="41"/>
      <c r="C150" s="42"/>
      <c r="D150" s="219" t="s">
        <v>132</v>
      </c>
      <c r="E150" s="42"/>
      <c r="F150" s="220" t="s">
        <v>233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132</v>
      </c>
      <c r="AU150" s="19" t="s">
        <v>84</v>
      </c>
    </row>
    <row r="151" s="2" customFormat="1">
      <c r="A151" s="40"/>
      <c r="B151" s="41"/>
      <c r="C151" s="42"/>
      <c r="D151" s="224" t="s">
        <v>134</v>
      </c>
      <c r="E151" s="42"/>
      <c r="F151" s="225" t="s">
        <v>234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134</v>
      </c>
      <c r="AU151" s="19" t="s">
        <v>84</v>
      </c>
    </row>
    <row r="152" s="13" customFormat="1">
      <c r="A152" s="13"/>
      <c r="B152" s="226"/>
      <c r="C152" s="227"/>
      <c r="D152" s="219" t="s">
        <v>136</v>
      </c>
      <c r="E152" s="228" t="s">
        <v>19</v>
      </c>
      <c r="F152" s="229" t="s">
        <v>235</v>
      </c>
      <c r="G152" s="227"/>
      <c r="H152" s="228" t="s">
        <v>19</v>
      </c>
      <c r="I152" s="230"/>
      <c r="J152" s="227"/>
      <c r="K152" s="227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136</v>
      </c>
      <c r="AU152" s="235" t="s">
        <v>84</v>
      </c>
      <c r="AV152" s="13" t="s">
        <v>82</v>
      </c>
      <c r="AW152" s="13" t="s">
        <v>35</v>
      </c>
      <c r="AX152" s="13" t="s">
        <v>74</v>
      </c>
      <c r="AY152" s="235" t="s">
        <v>123</v>
      </c>
    </row>
    <row r="153" s="13" customFormat="1">
      <c r="A153" s="13"/>
      <c r="B153" s="226"/>
      <c r="C153" s="227"/>
      <c r="D153" s="219" t="s">
        <v>136</v>
      </c>
      <c r="E153" s="228" t="s">
        <v>19</v>
      </c>
      <c r="F153" s="229" t="s">
        <v>236</v>
      </c>
      <c r="G153" s="227"/>
      <c r="H153" s="228" t="s">
        <v>19</v>
      </c>
      <c r="I153" s="230"/>
      <c r="J153" s="227"/>
      <c r="K153" s="227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136</v>
      </c>
      <c r="AU153" s="235" t="s">
        <v>84</v>
      </c>
      <c r="AV153" s="13" t="s">
        <v>82</v>
      </c>
      <c r="AW153" s="13" t="s">
        <v>35</v>
      </c>
      <c r="AX153" s="13" t="s">
        <v>74</v>
      </c>
      <c r="AY153" s="235" t="s">
        <v>123</v>
      </c>
    </row>
    <row r="154" s="14" customFormat="1">
      <c r="A154" s="14"/>
      <c r="B154" s="236"/>
      <c r="C154" s="237"/>
      <c r="D154" s="219" t="s">
        <v>136</v>
      </c>
      <c r="E154" s="238" t="s">
        <v>19</v>
      </c>
      <c r="F154" s="239" t="s">
        <v>237</v>
      </c>
      <c r="G154" s="237"/>
      <c r="H154" s="240">
        <v>50.579999999999998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136</v>
      </c>
      <c r="AU154" s="246" t="s">
        <v>84</v>
      </c>
      <c r="AV154" s="14" t="s">
        <v>84</v>
      </c>
      <c r="AW154" s="14" t="s">
        <v>35</v>
      </c>
      <c r="AX154" s="14" t="s">
        <v>74</v>
      </c>
      <c r="AY154" s="246" t="s">
        <v>123</v>
      </c>
    </row>
    <row r="155" s="13" customFormat="1">
      <c r="A155" s="13"/>
      <c r="B155" s="226"/>
      <c r="C155" s="227"/>
      <c r="D155" s="219" t="s">
        <v>136</v>
      </c>
      <c r="E155" s="228" t="s">
        <v>19</v>
      </c>
      <c r="F155" s="229" t="s">
        <v>238</v>
      </c>
      <c r="G155" s="227"/>
      <c r="H155" s="228" t="s">
        <v>19</v>
      </c>
      <c r="I155" s="230"/>
      <c r="J155" s="227"/>
      <c r="K155" s="227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136</v>
      </c>
      <c r="AU155" s="235" t="s">
        <v>84</v>
      </c>
      <c r="AV155" s="13" t="s">
        <v>82</v>
      </c>
      <c r="AW155" s="13" t="s">
        <v>35</v>
      </c>
      <c r="AX155" s="13" t="s">
        <v>74</v>
      </c>
      <c r="AY155" s="235" t="s">
        <v>123</v>
      </c>
    </row>
    <row r="156" s="14" customFormat="1">
      <c r="A156" s="14"/>
      <c r="B156" s="236"/>
      <c r="C156" s="237"/>
      <c r="D156" s="219" t="s">
        <v>136</v>
      </c>
      <c r="E156" s="238" t="s">
        <v>19</v>
      </c>
      <c r="F156" s="239" t="s">
        <v>189</v>
      </c>
      <c r="G156" s="237"/>
      <c r="H156" s="240">
        <v>9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136</v>
      </c>
      <c r="AU156" s="246" t="s">
        <v>84</v>
      </c>
      <c r="AV156" s="14" t="s">
        <v>84</v>
      </c>
      <c r="AW156" s="14" t="s">
        <v>35</v>
      </c>
      <c r="AX156" s="14" t="s">
        <v>74</v>
      </c>
      <c r="AY156" s="246" t="s">
        <v>123</v>
      </c>
    </row>
    <row r="157" s="13" customFormat="1">
      <c r="A157" s="13"/>
      <c r="B157" s="226"/>
      <c r="C157" s="227"/>
      <c r="D157" s="219" t="s">
        <v>136</v>
      </c>
      <c r="E157" s="228" t="s">
        <v>19</v>
      </c>
      <c r="F157" s="229" t="s">
        <v>239</v>
      </c>
      <c r="G157" s="227"/>
      <c r="H157" s="228" t="s">
        <v>19</v>
      </c>
      <c r="I157" s="230"/>
      <c r="J157" s="227"/>
      <c r="K157" s="227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136</v>
      </c>
      <c r="AU157" s="235" t="s">
        <v>84</v>
      </c>
      <c r="AV157" s="13" t="s">
        <v>82</v>
      </c>
      <c r="AW157" s="13" t="s">
        <v>35</v>
      </c>
      <c r="AX157" s="13" t="s">
        <v>74</v>
      </c>
      <c r="AY157" s="235" t="s">
        <v>123</v>
      </c>
    </row>
    <row r="158" s="14" customFormat="1">
      <c r="A158" s="14"/>
      <c r="B158" s="236"/>
      <c r="C158" s="237"/>
      <c r="D158" s="219" t="s">
        <v>136</v>
      </c>
      <c r="E158" s="238" t="s">
        <v>19</v>
      </c>
      <c r="F158" s="239" t="s">
        <v>240</v>
      </c>
      <c r="G158" s="237"/>
      <c r="H158" s="240">
        <v>31.23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136</v>
      </c>
      <c r="AU158" s="246" t="s">
        <v>84</v>
      </c>
      <c r="AV158" s="14" t="s">
        <v>84</v>
      </c>
      <c r="AW158" s="14" t="s">
        <v>35</v>
      </c>
      <c r="AX158" s="14" t="s">
        <v>74</v>
      </c>
      <c r="AY158" s="246" t="s">
        <v>123</v>
      </c>
    </row>
    <row r="159" s="15" customFormat="1">
      <c r="A159" s="15"/>
      <c r="B159" s="257"/>
      <c r="C159" s="258"/>
      <c r="D159" s="219" t="s">
        <v>136</v>
      </c>
      <c r="E159" s="259" t="s">
        <v>19</v>
      </c>
      <c r="F159" s="260" t="s">
        <v>241</v>
      </c>
      <c r="G159" s="258"/>
      <c r="H159" s="261">
        <v>90.810000000000002</v>
      </c>
      <c r="I159" s="262"/>
      <c r="J159" s="258"/>
      <c r="K159" s="258"/>
      <c r="L159" s="263"/>
      <c r="M159" s="264"/>
      <c r="N159" s="265"/>
      <c r="O159" s="265"/>
      <c r="P159" s="265"/>
      <c r="Q159" s="265"/>
      <c r="R159" s="265"/>
      <c r="S159" s="265"/>
      <c r="T159" s="266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67" t="s">
        <v>136</v>
      </c>
      <c r="AU159" s="267" t="s">
        <v>84</v>
      </c>
      <c r="AV159" s="15" t="s">
        <v>130</v>
      </c>
      <c r="AW159" s="15" t="s">
        <v>35</v>
      </c>
      <c r="AX159" s="15" t="s">
        <v>82</v>
      </c>
      <c r="AY159" s="267" t="s">
        <v>123</v>
      </c>
    </row>
    <row r="160" s="2" customFormat="1" ht="21.75" customHeight="1">
      <c r="A160" s="40"/>
      <c r="B160" s="41"/>
      <c r="C160" s="206" t="s">
        <v>242</v>
      </c>
      <c r="D160" s="206" t="s">
        <v>125</v>
      </c>
      <c r="E160" s="207" t="s">
        <v>243</v>
      </c>
      <c r="F160" s="208" t="s">
        <v>244</v>
      </c>
      <c r="G160" s="209" t="s">
        <v>128</v>
      </c>
      <c r="H160" s="210">
        <v>6.3700000000000001</v>
      </c>
      <c r="I160" s="211"/>
      <c r="J160" s="212">
        <f>ROUND(I160*H160,2)</f>
        <v>0</v>
      </c>
      <c r="K160" s="208" t="s">
        <v>129</v>
      </c>
      <c r="L160" s="46"/>
      <c r="M160" s="213" t="s">
        <v>19</v>
      </c>
      <c r="N160" s="214" t="s">
        <v>45</v>
      </c>
      <c r="O160" s="86"/>
      <c r="P160" s="215">
        <f>O160*H160</f>
        <v>0</v>
      </c>
      <c r="Q160" s="215">
        <v>0.57499999999999996</v>
      </c>
      <c r="R160" s="215">
        <f>Q160*H160</f>
        <v>3.66275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130</v>
      </c>
      <c r="AT160" s="217" t="s">
        <v>125</v>
      </c>
      <c r="AU160" s="217" t="s">
        <v>84</v>
      </c>
      <c r="AY160" s="19" t="s">
        <v>123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130</v>
      </c>
      <c r="BM160" s="217" t="s">
        <v>245</v>
      </c>
    </row>
    <row r="161" s="2" customFormat="1">
      <c r="A161" s="40"/>
      <c r="B161" s="41"/>
      <c r="C161" s="42"/>
      <c r="D161" s="219" t="s">
        <v>132</v>
      </c>
      <c r="E161" s="42"/>
      <c r="F161" s="220" t="s">
        <v>246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132</v>
      </c>
      <c r="AU161" s="19" t="s">
        <v>84</v>
      </c>
    </row>
    <row r="162" s="2" customFormat="1">
      <c r="A162" s="40"/>
      <c r="B162" s="41"/>
      <c r="C162" s="42"/>
      <c r="D162" s="224" t="s">
        <v>134</v>
      </c>
      <c r="E162" s="42"/>
      <c r="F162" s="225" t="s">
        <v>247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134</v>
      </c>
      <c r="AU162" s="19" t="s">
        <v>84</v>
      </c>
    </row>
    <row r="163" s="13" customFormat="1">
      <c r="A163" s="13"/>
      <c r="B163" s="226"/>
      <c r="C163" s="227"/>
      <c r="D163" s="219" t="s">
        <v>136</v>
      </c>
      <c r="E163" s="228" t="s">
        <v>19</v>
      </c>
      <c r="F163" s="229" t="s">
        <v>248</v>
      </c>
      <c r="G163" s="227"/>
      <c r="H163" s="228" t="s">
        <v>19</v>
      </c>
      <c r="I163" s="230"/>
      <c r="J163" s="227"/>
      <c r="K163" s="227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136</v>
      </c>
      <c r="AU163" s="235" t="s">
        <v>84</v>
      </c>
      <c r="AV163" s="13" t="s">
        <v>82</v>
      </c>
      <c r="AW163" s="13" t="s">
        <v>35</v>
      </c>
      <c r="AX163" s="13" t="s">
        <v>74</v>
      </c>
      <c r="AY163" s="235" t="s">
        <v>123</v>
      </c>
    </row>
    <row r="164" s="14" customFormat="1">
      <c r="A164" s="14"/>
      <c r="B164" s="236"/>
      <c r="C164" s="237"/>
      <c r="D164" s="219" t="s">
        <v>136</v>
      </c>
      <c r="E164" s="238" t="s">
        <v>19</v>
      </c>
      <c r="F164" s="239" t="s">
        <v>249</v>
      </c>
      <c r="G164" s="237"/>
      <c r="H164" s="240">
        <v>6.3700000000000001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136</v>
      </c>
      <c r="AU164" s="246" t="s">
        <v>84</v>
      </c>
      <c r="AV164" s="14" t="s">
        <v>84</v>
      </c>
      <c r="AW164" s="14" t="s">
        <v>35</v>
      </c>
      <c r="AX164" s="14" t="s">
        <v>82</v>
      </c>
      <c r="AY164" s="246" t="s">
        <v>123</v>
      </c>
    </row>
    <row r="165" s="2" customFormat="1" ht="33" customHeight="1">
      <c r="A165" s="40"/>
      <c r="B165" s="41"/>
      <c r="C165" s="206" t="s">
        <v>250</v>
      </c>
      <c r="D165" s="206" t="s">
        <v>125</v>
      </c>
      <c r="E165" s="207" t="s">
        <v>251</v>
      </c>
      <c r="F165" s="208" t="s">
        <v>252</v>
      </c>
      <c r="G165" s="209" t="s">
        <v>128</v>
      </c>
      <c r="H165" s="210">
        <v>90.810000000000002</v>
      </c>
      <c r="I165" s="211"/>
      <c r="J165" s="212">
        <f>ROUND(I165*H165,2)</f>
        <v>0</v>
      </c>
      <c r="K165" s="208" t="s">
        <v>129</v>
      </c>
      <c r="L165" s="46"/>
      <c r="M165" s="213" t="s">
        <v>19</v>
      </c>
      <c r="N165" s="214" t="s">
        <v>45</v>
      </c>
      <c r="O165" s="86"/>
      <c r="P165" s="215">
        <f>O165*H165</f>
        <v>0</v>
      </c>
      <c r="Q165" s="215">
        <v>0.089219999999999994</v>
      </c>
      <c r="R165" s="215">
        <f>Q165*H165</f>
        <v>8.1020681999999997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130</v>
      </c>
      <c r="AT165" s="217" t="s">
        <v>125</v>
      </c>
      <c r="AU165" s="217" t="s">
        <v>84</v>
      </c>
      <c r="AY165" s="19" t="s">
        <v>123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130</v>
      </c>
      <c r="BM165" s="217" t="s">
        <v>253</v>
      </c>
    </row>
    <row r="166" s="2" customFormat="1">
      <c r="A166" s="40"/>
      <c r="B166" s="41"/>
      <c r="C166" s="42"/>
      <c r="D166" s="219" t="s">
        <v>132</v>
      </c>
      <c r="E166" s="42"/>
      <c r="F166" s="220" t="s">
        <v>254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132</v>
      </c>
      <c r="AU166" s="19" t="s">
        <v>84</v>
      </c>
    </row>
    <row r="167" s="2" customFormat="1">
      <c r="A167" s="40"/>
      <c r="B167" s="41"/>
      <c r="C167" s="42"/>
      <c r="D167" s="224" t="s">
        <v>134</v>
      </c>
      <c r="E167" s="42"/>
      <c r="F167" s="225" t="s">
        <v>255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134</v>
      </c>
      <c r="AU167" s="19" t="s">
        <v>84</v>
      </c>
    </row>
    <row r="168" s="13" customFormat="1">
      <c r="A168" s="13"/>
      <c r="B168" s="226"/>
      <c r="C168" s="227"/>
      <c r="D168" s="219" t="s">
        <v>136</v>
      </c>
      <c r="E168" s="228" t="s">
        <v>19</v>
      </c>
      <c r="F168" s="229" t="s">
        <v>235</v>
      </c>
      <c r="G168" s="227"/>
      <c r="H168" s="228" t="s">
        <v>19</v>
      </c>
      <c r="I168" s="230"/>
      <c r="J168" s="227"/>
      <c r="K168" s="227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136</v>
      </c>
      <c r="AU168" s="235" t="s">
        <v>84</v>
      </c>
      <c r="AV168" s="13" t="s">
        <v>82</v>
      </c>
      <c r="AW168" s="13" t="s">
        <v>35</v>
      </c>
      <c r="AX168" s="13" t="s">
        <v>74</v>
      </c>
      <c r="AY168" s="235" t="s">
        <v>123</v>
      </c>
    </row>
    <row r="169" s="13" customFormat="1">
      <c r="A169" s="13"/>
      <c r="B169" s="226"/>
      <c r="C169" s="227"/>
      <c r="D169" s="219" t="s">
        <v>136</v>
      </c>
      <c r="E169" s="228" t="s">
        <v>19</v>
      </c>
      <c r="F169" s="229" t="s">
        <v>236</v>
      </c>
      <c r="G169" s="227"/>
      <c r="H169" s="228" t="s">
        <v>19</v>
      </c>
      <c r="I169" s="230"/>
      <c r="J169" s="227"/>
      <c r="K169" s="227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136</v>
      </c>
      <c r="AU169" s="235" t="s">
        <v>84</v>
      </c>
      <c r="AV169" s="13" t="s">
        <v>82</v>
      </c>
      <c r="AW169" s="13" t="s">
        <v>35</v>
      </c>
      <c r="AX169" s="13" t="s">
        <v>74</v>
      </c>
      <c r="AY169" s="235" t="s">
        <v>123</v>
      </c>
    </row>
    <row r="170" s="14" customFormat="1">
      <c r="A170" s="14"/>
      <c r="B170" s="236"/>
      <c r="C170" s="237"/>
      <c r="D170" s="219" t="s">
        <v>136</v>
      </c>
      <c r="E170" s="238" t="s">
        <v>19</v>
      </c>
      <c r="F170" s="239" t="s">
        <v>237</v>
      </c>
      <c r="G170" s="237"/>
      <c r="H170" s="240">
        <v>50.579999999999998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136</v>
      </c>
      <c r="AU170" s="246" t="s">
        <v>84</v>
      </c>
      <c r="AV170" s="14" t="s">
        <v>84</v>
      </c>
      <c r="AW170" s="14" t="s">
        <v>35</v>
      </c>
      <c r="AX170" s="14" t="s">
        <v>74</v>
      </c>
      <c r="AY170" s="246" t="s">
        <v>123</v>
      </c>
    </row>
    <row r="171" s="13" customFormat="1">
      <c r="A171" s="13"/>
      <c r="B171" s="226"/>
      <c r="C171" s="227"/>
      <c r="D171" s="219" t="s">
        <v>136</v>
      </c>
      <c r="E171" s="228" t="s">
        <v>19</v>
      </c>
      <c r="F171" s="229" t="s">
        <v>238</v>
      </c>
      <c r="G171" s="227"/>
      <c r="H171" s="228" t="s">
        <v>19</v>
      </c>
      <c r="I171" s="230"/>
      <c r="J171" s="227"/>
      <c r="K171" s="227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136</v>
      </c>
      <c r="AU171" s="235" t="s">
        <v>84</v>
      </c>
      <c r="AV171" s="13" t="s">
        <v>82</v>
      </c>
      <c r="AW171" s="13" t="s">
        <v>35</v>
      </c>
      <c r="AX171" s="13" t="s">
        <v>74</v>
      </c>
      <c r="AY171" s="235" t="s">
        <v>123</v>
      </c>
    </row>
    <row r="172" s="14" customFormat="1">
      <c r="A172" s="14"/>
      <c r="B172" s="236"/>
      <c r="C172" s="237"/>
      <c r="D172" s="219" t="s">
        <v>136</v>
      </c>
      <c r="E172" s="238" t="s">
        <v>19</v>
      </c>
      <c r="F172" s="239" t="s">
        <v>189</v>
      </c>
      <c r="G172" s="237"/>
      <c r="H172" s="240">
        <v>9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136</v>
      </c>
      <c r="AU172" s="246" t="s">
        <v>84</v>
      </c>
      <c r="AV172" s="14" t="s">
        <v>84</v>
      </c>
      <c r="AW172" s="14" t="s">
        <v>35</v>
      </c>
      <c r="AX172" s="14" t="s">
        <v>74</v>
      </c>
      <c r="AY172" s="246" t="s">
        <v>123</v>
      </c>
    </row>
    <row r="173" s="13" customFormat="1">
      <c r="A173" s="13"/>
      <c r="B173" s="226"/>
      <c r="C173" s="227"/>
      <c r="D173" s="219" t="s">
        <v>136</v>
      </c>
      <c r="E173" s="228" t="s">
        <v>19</v>
      </c>
      <c r="F173" s="229" t="s">
        <v>239</v>
      </c>
      <c r="G173" s="227"/>
      <c r="H173" s="228" t="s">
        <v>19</v>
      </c>
      <c r="I173" s="230"/>
      <c r="J173" s="227"/>
      <c r="K173" s="227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136</v>
      </c>
      <c r="AU173" s="235" t="s">
        <v>84</v>
      </c>
      <c r="AV173" s="13" t="s">
        <v>82</v>
      </c>
      <c r="AW173" s="13" t="s">
        <v>35</v>
      </c>
      <c r="AX173" s="13" t="s">
        <v>74</v>
      </c>
      <c r="AY173" s="235" t="s">
        <v>123</v>
      </c>
    </row>
    <row r="174" s="14" customFormat="1">
      <c r="A174" s="14"/>
      <c r="B174" s="236"/>
      <c r="C174" s="237"/>
      <c r="D174" s="219" t="s">
        <v>136</v>
      </c>
      <c r="E174" s="238" t="s">
        <v>19</v>
      </c>
      <c r="F174" s="239" t="s">
        <v>240</v>
      </c>
      <c r="G174" s="237"/>
      <c r="H174" s="240">
        <v>31.23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136</v>
      </c>
      <c r="AU174" s="246" t="s">
        <v>84</v>
      </c>
      <c r="AV174" s="14" t="s">
        <v>84</v>
      </c>
      <c r="AW174" s="14" t="s">
        <v>35</v>
      </c>
      <c r="AX174" s="14" t="s">
        <v>74</v>
      </c>
      <c r="AY174" s="246" t="s">
        <v>123</v>
      </c>
    </row>
    <row r="175" s="15" customFormat="1">
      <c r="A175" s="15"/>
      <c r="B175" s="257"/>
      <c r="C175" s="258"/>
      <c r="D175" s="219" t="s">
        <v>136</v>
      </c>
      <c r="E175" s="259" t="s">
        <v>19</v>
      </c>
      <c r="F175" s="260" t="s">
        <v>241</v>
      </c>
      <c r="G175" s="258"/>
      <c r="H175" s="261">
        <v>90.810000000000002</v>
      </c>
      <c r="I175" s="262"/>
      <c r="J175" s="258"/>
      <c r="K175" s="258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136</v>
      </c>
      <c r="AU175" s="267" t="s">
        <v>84</v>
      </c>
      <c r="AV175" s="15" t="s">
        <v>130</v>
      </c>
      <c r="AW175" s="15" t="s">
        <v>35</v>
      </c>
      <c r="AX175" s="15" t="s">
        <v>82</v>
      </c>
      <c r="AY175" s="267" t="s">
        <v>123</v>
      </c>
    </row>
    <row r="176" s="2" customFormat="1" ht="24.15" customHeight="1">
      <c r="A176" s="40"/>
      <c r="B176" s="41"/>
      <c r="C176" s="247" t="s">
        <v>256</v>
      </c>
      <c r="D176" s="247" t="s">
        <v>204</v>
      </c>
      <c r="E176" s="248" t="s">
        <v>257</v>
      </c>
      <c r="F176" s="249" t="s">
        <v>258</v>
      </c>
      <c r="G176" s="250" t="s">
        <v>128</v>
      </c>
      <c r="H176" s="251">
        <v>53.109000000000002</v>
      </c>
      <c r="I176" s="252"/>
      <c r="J176" s="253">
        <f>ROUND(I176*H176,2)</f>
        <v>0</v>
      </c>
      <c r="K176" s="249" t="s">
        <v>129</v>
      </c>
      <c r="L176" s="254"/>
      <c r="M176" s="255" t="s">
        <v>19</v>
      </c>
      <c r="N176" s="256" t="s">
        <v>45</v>
      </c>
      <c r="O176" s="86"/>
      <c r="P176" s="215">
        <f>O176*H176</f>
        <v>0</v>
      </c>
      <c r="Q176" s="215">
        <v>0.13200000000000001</v>
      </c>
      <c r="R176" s="215">
        <f>Q176*H176</f>
        <v>7.0103880000000007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181</v>
      </c>
      <c r="AT176" s="217" t="s">
        <v>204</v>
      </c>
      <c r="AU176" s="217" t="s">
        <v>84</v>
      </c>
      <c r="AY176" s="19" t="s">
        <v>123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82</v>
      </c>
      <c r="BK176" s="218">
        <f>ROUND(I176*H176,2)</f>
        <v>0</v>
      </c>
      <c r="BL176" s="19" t="s">
        <v>130</v>
      </c>
      <c r="BM176" s="217" t="s">
        <v>259</v>
      </c>
    </row>
    <row r="177" s="2" customFormat="1">
      <c r="A177" s="40"/>
      <c r="B177" s="41"/>
      <c r="C177" s="42"/>
      <c r="D177" s="219" t="s">
        <v>132</v>
      </c>
      <c r="E177" s="42"/>
      <c r="F177" s="220" t="s">
        <v>258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132</v>
      </c>
      <c r="AU177" s="19" t="s">
        <v>84</v>
      </c>
    </row>
    <row r="178" s="14" customFormat="1">
      <c r="A178" s="14"/>
      <c r="B178" s="236"/>
      <c r="C178" s="237"/>
      <c r="D178" s="219" t="s">
        <v>136</v>
      </c>
      <c r="E178" s="237"/>
      <c r="F178" s="239" t="s">
        <v>260</v>
      </c>
      <c r="G178" s="237"/>
      <c r="H178" s="240">
        <v>53.109000000000002</v>
      </c>
      <c r="I178" s="241"/>
      <c r="J178" s="237"/>
      <c r="K178" s="237"/>
      <c r="L178" s="242"/>
      <c r="M178" s="243"/>
      <c r="N178" s="244"/>
      <c r="O178" s="244"/>
      <c r="P178" s="244"/>
      <c r="Q178" s="244"/>
      <c r="R178" s="244"/>
      <c r="S178" s="244"/>
      <c r="T178" s="245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6" t="s">
        <v>136</v>
      </c>
      <c r="AU178" s="246" t="s">
        <v>84</v>
      </c>
      <c r="AV178" s="14" t="s">
        <v>84</v>
      </c>
      <c r="AW178" s="14" t="s">
        <v>4</v>
      </c>
      <c r="AX178" s="14" t="s">
        <v>82</v>
      </c>
      <c r="AY178" s="246" t="s">
        <v>123</v>
      </c>
    </row>
    <row r="179" s="2" customFormat="1" ht="24.15" customHeight="1">
      <c r="A179" s="40"/>
      <c r="B179" s="41"/>
      <c r="C179" s="247" t="s">
        <v>261</v>
      </c>
      <c r="D179" s="247" t="s">
        <v>204</v>
      </c>
      <c r="E179" s="248" t="s">
        <v>262</v>
      </c>
      <c r="F179" s="249" t="s">
        <v>263</v>
      </c>
      <c r="G179" s="250" t="s">
        <v>128</v>
      </c>
      <c r="H179" s="251">
        <v>32.792000000000002</v>
      </c>
      <c r="I179" s="252"/>
      <c r="J179" s="253">
        <f>ROUND(I179*H179,2)</f>
        <v>0</v>
      </c>
      <c r="K179" s="249" t="s">
        <v>19</v>
      </c>
      <c r="L179" s="254"/>
      <c r="M179" s="255" t="s">
        <v>19</v>
      </c>
      <c r="N179" s="256" t="s">
        <v>45</v>
      </c>
      <c r="O179" s="86"/>
      <c r="P179" s="215">
        <f>O179*H179</f>
        <v>0</v>
      </c>
      <c r="Q179" s="215">
        <v>0.17599999999999999</v>
      </c>
      <c r="R179" s="215">
        <f>Q179*H179</f>
        <v>5.7713919999999996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181</v>
      </c>
      <c r="AT179" s="217" t="s">
        <v>204</v>
      </c>
      <c r="AU179" s="217" t="s">
        <v>84</v>
      </c>
      <c r="AY179" s="19" t="s">
        <v>123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130</v>
      </c>
      <c r="BM179" s="217" t="s">
        <v>264</v>
      </c>
    </row>
    <row r="180" s="2" customFormat="1">
      <c r="A180" s="40"/>
      <c r="B180" s="41"/>
      <c r="C180" s="42"/>
      <c r="D180" s="219" t="s">
        <v>132</v>
      </c>
      <c r="E180" s="42"/>
      <c r="F180" s="220" t="s">
        <v>263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132</v>
      </c>
      <c r="AU180" s="19" t="s">
        <v>84</v>
      </c>
    </row>
    <row r="181" s="14" customFormat="1">
      <c r="A181" s="14"/>
      <c r="B181" s="236"/>
      <c r="C181" s="237"/>
      <c r="D181" s="219" t="s">
        <v>136</v>
      </c>
      <c r="E181" s="237"/>
      <c r="F181" s="239" t="s">
        <v>265</v>
      </c>
      <c r="G181" s="237"/>
      <c r="H181" s="240">
        <v>32.792000000000002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136</v>
      </c>
      <c r="AU181" s="246" t="s">
        <v>84</v>
      </c>
      <c r="AV181" s="14" t="s">
        <v>84</v>
      </c>
      <c r="AW181" s="14" t="s">
        <v>4</v>
      </c>
      <c r="AX181" s="14" t="s">
        <v>82</v>
      </c>
      <c r="AY181" s="246" t="s">
        <v>123</v>
      </c>
    </row>
    <row r="182" s="2" customFormat="1" ht="24.15" customHeight="1">
      <c r="A182" s="40"/>
      <c r="B182" s="41"/>
      <c r="C182" s="247" t="s">
        <v>202</v>
      </c>
      <c r="D182" s="247" t="s">
        <v>204</v>
      </c>
      <c r="E182" s="248" t="s">
        <v>266</v>
      </c>
      <c r="F182" s="249" t="s">
        <v>267</v>
      </c>
      <c r="G182" s="250" t="s">
        <v>128</v>
      </c>
      <c r="H182" s="251">
        <v>9.9000000000000004</v>
      </c>
      <c r="I182" s="252"/>
      <c r="J182" s="253">
        <f>ROUND(I182*H182,2)</f>
        <v>0</v>
      </c>
      <c r="K182" s="249" t="s">
        <v>129</v>
      </c>
      <c r="L182" s="254"/>
      <c r="M182" s="255" t="s">
        <v>19</v>
      </c>
      <c r="N182" s="256" t="s">
        <v>45</v>
      </c>
      <c r="O182" s="86"/>
      <c r="P182" s="215">
        <f>O182*H182</f>
        <v>0</v>
      </c>
      <c r="Q182" s="215">
        <v>0.13100000000000001</v>
      </c>
      <c r="R182" s="215">
        <f>Q182*H182</f>
        <v>1.2969000000000002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181</v>
      </c>
      <c r="AT182" s="217" t="s">
        <v>204</v>
      </c>
      <c r="AU182" s="217" t="s">
        <v>84</v>
      </c>
      <c r="AY182" s="19" t="s">
        <v>123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130</v>
      </c>
      <c r="BM182" s="217" t="s">
        <v>268</v>
      </c>
    </row>
    <row r="183" s="2" customFormat="1">
      <c r="A183" s="40"/>
      <c r="B183" s="41"/>
      <c r="C183" s="42"/>
      <c r="D183" s="219" t="s">
        <v>132</v>
      </c>
      <c r="E183" s="42"/>
      <c r="F183" s="220" t="s">
        <v>267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132</v>
      </c>
      <c r="AU183" s="19" t="s">
        <v>84</v>
      </c>
    </row>
    <row r="184" s="14" customFormat="1">
      <c r="A184" s="14"/>
      <c r="B184" s="236"/>
      <c r="C184" s="237"/>
      <c r="D184" s="219" t="s">
        <v>136</v>
      </c>
      <c r="E184" s="237"/>
      <c r="F184" s="239" t="s">
        <v>269</v>
      </c>
      <c r="G184" s="237"/>
      <c r="H184" s="240">
        <v>9.9000000000000004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136</v>
      </c>
      <c r="AU184" s="246" t="s">
        <v>84</v>
      </c>
      <c r="AV184" s="14" t="s">
        <v>84</v>
      </c>
      <c r="AW184" s="14" t="s">
        <v>4</v>
      </c>
      <c r="AX184" s="14" t="s">
        <v>82</v>
      </c>
      <c r="AY184" s="246" t="s">
        <v>123</v>
      </c>
    </row>
    <row r="185" s="2" customFormat="1" ht="37.8" customHeight="1">
      <c r="A185" s="40"/>
      <c r="B185" s="41"/>
      <c r="C185" s="206" t="s">
        <v>7</v>
      </c>
      <c r="D185" s="206" t="s">
        <v>125</v>
      </c>
      <c r="E185" s="207" t="s">
        <v>270</v>
      </c>
      <c r="F185" s="208" t="s">
        <v>271</v>
      </c>
      <c r="G185" s="209" t="s">
        <v>128</v>
      </c>
      <c r="H185" s="210">
        <v>90.810000000000002</v>
      </c>
      <c r="I185" s="211"/>
      <c r="J185" s="212">
        <f>ROUND(I185*H185,2)</f>
        <v>0</v>
      </c>
      <c r="K185" s="208" t="s">
        <v>129</v>
      </c>
      <c r="L185" s="46"/>
      <c r="M185" s="213" t="s">
        <v>19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130</v>
      </c>
      <c r="AT185" s="217" t="s">
        <v>125</v>
      </c>
      <c r="AU185" s="217" t="s">
        <v>84</v>
      </c>
      <c r="AY185" s="19" t="s">
        <v>123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130</v>
      </c>
      <c r="BM185" s="217" t="s">
        <v>272</v>
      </c>
    </row>
    <row r="186" s="2" customFormat="1">
      <c r="A186" s="40"/>
      <c r="B186" s="41"/>
      <c r="C186" s="42"/>
      <c r="D186" s="219" t="s">
        <v>132</v>
      </c>
      <c r="E186" s="42"/>
      <c r="F186" s="220" t="s">
        <v>273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132</v>
      </c>
      <c r="AU186" s="19" t="s">
        <v>84</v>
      </c>
    </row>
    <row r="187" s="2" customFormat="1">
      <c r="A187" s="40"/>
      <c r="B187" s="41"/>
      <c r="C187" s="42"/>
      <c r="D187" s="224" t="s">
        <v>134</v>
      </c>
      <c r="E187" s="42"/>
      <c r="F187" s="225" t="s">
        <v>274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134</v>
      </c>
      <c r="AU187" s="19" t="s">
        <v>84</v>
      </c>
    </row>
    <row r="188" s="2" customFormat="1" ht="33" customHeight="1">
      <c r="A188" s="40"/>
      <c r="B188" s="41"/>
      <c r="C188" s="206" t="s">
        <v>275</v>
      </c>
      <c r="D188" s="206" t="s">
        <v>125</v>
      </c>
      <c r="E188" s="207" t="s">
        <v>276</v>
      </c>
      <c r="F188" s="208" t="s">
        <v>277</v>
      </c>
      <c r="G188" s="209" t="s">
        <v>128</v>
      </c>
      <c r="H188" s="210">
        <v>90.810000000000002</v>
      </c>
      <c r="I188" s="211"/>
      <c r="J188" s="212">
        <f>ROUND(I188*H188,2)</f>
        <v>0</v>
      </c>
      <c r="K188" s="208" t="s">
        <v>129</v>
      </c>
      <c r="L188" s="46"/>
      <c r="M188" s="213" t="s">
        <v>19</v>
      </c>
      <c r="N188" s="214" t="s">
        <v>45</v>
      </c>
      <c r="O188" s="86"/>
      <c r="P188" s="215">
        <f>O188*H188</f>
        <v>0</v>
      </c>
      <c r="Q188" s="215">
        <v>0</v>
      </c>
      <c r="R188" s="215">
        <f>Q188*H188</f>
        <v>0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130</v>
      </c>
      <c r="AT188" s="217" t="s">
        <v>125</v>
      </c>
      <c r="AU188" s="217" t="s">
        <v>84</v>
      </c>
      <c r="AY188" s="19" t="s">
        <v>123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130</v>
      </c>
      <c r="BM188" s="217" t="s">
        <v>278</v>
      </c>
    </row>
    <row r="189" s="2" customFormat="1">
      <c r="A189" s="40"/>
      <c r="B189" s="41"/>
      <c r="C189" s="42"/>
      <c r="D189" s="219" t="s">
        <v>132</v>
      </c>
      <c r="E189" s="42"/>
      <c r="F189" s="220" t="s">
        <v>279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132</v>
      </c>
      <c r="AU189" s="19" t="s">
        <v>84</v>
      </c>
    </row>
    <row r="190" s="2" customFormat="1">
      <c r="A190" s="40"/>
      <c r="B190" s="41"/>
      <c r="C190" s="42"/>
      <c r="D190" s="224" t="s">
        <v>134</v>
      </c>
      <c r="E190" s="42"/>
      <c r="F190" s="225" t="s">
        <v>280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134</v>
      </c>
      <c r="AU190" s="19" t="s">
        <v>84</v>
      </c>
    </row>
    <row r="191" s="2" customFormat="1" ht="24.15" customHeight="1">
      <c r="A191" s="40"/>
      <c r="B191" s="41"/>
      <c r="C191" s="206" t="s">
        <v>281</v>
      </c>
      <c r="D191" s="206" t="s">
        <v>125</v>
      </c>
      <c r="E191" s="207" t="s">
        <v>282</v>
      </c>
      <c r="F191" s="208" t="s">
        <v>283</v>
      </c>
      <c r="G191" s="209" t="s">
        <v>128</v>
      </c>
      <c r="H191" s="210">
        <v>6.3700000000000001</v>
      </c>
      <c r="I191" s="211"/>
      <c r="J191" s="212">
        <f>ROUND(I191*H191,2)</f>
        <v>0</v>
      </c>
      <c r="K191" s="208" t="s">
        <v>129</v>
      </c>
      <c r="L191" s="46"/>
      <c r="M191" s="213" t="s">
        <v>19</v>
      </c>
      <c r="N191" s="214" t="s">
        <v>45</v>
      </c>
      <c r="O191" s="86"/>
      <c r="P191" s="215">
        <f>O191*H191</f>
        <v>0</v>
      </c>
      <c r="Q191" s="215">
        <v>0.11162</v>
      </c>
      <c r="R191" s="215">
        <f>Q191*H191</f>
        <v>0.71101939999999997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130</v>
      </c>
      <c r="AT191" s="217" t="s">
        <v>125</v>
      </c>
      <c r="AU191" s="217" t="s">
        <v>84</v>
      </c>
      <c r="AY191" s="19" t="s">
        <v>123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82</v>
      </c>
      <c r="BK191" s="218">
        <f>ROUND(I191*H191,2)</f>
        <v>0</v>
      </c>
      <c r="BL191" s="19" t="s">
        <v>130</v>
      </c>
      <c r="BM191" s="217" t="s">
        <v>284</v>
      </c>
    </row>
    <row r="192" s="2" customFormat="1">
      <c r="A192" s="40"/>
      <c r="B192" s="41"/>
      <c r="C192" s="42"/>
      <c r="D192" s="219" t="s">
        <v>132</v>
      </c>
      <c r="E192" s="42"/>
      <c r="F192" s="220" t="s">
        <v>285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132</v>
      </c>
      <c r="AU192" s="19" t="s">
        <v>84</v>
      </c>
    </row>
    <row r="193" s="2" customFormat="1">
      <c r="A193" s="40"/>
      <c r="B193" s="41"/>
      <c r="C193" s="42"/>
      <c r="D193" s="224" t="s">
        <v>134</v>
      </c>
      <c r="E193" s="42"/>
      <c r="F193" s="225" t="s">
        <v>286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134</v>
      </c>
      <c r="AU193" s="19" t="s">
        <v>84</v>
      </c>
    </row>
    <row r="194" s="13" customFormat="1">
      <c r="A194" s="13"/>
      <c r="B194" s="226"/>
      <c r="C194" s="227"/>
      <c r="D194" s="219" t="s">
        <v>136</v>
      </c>
      <c r="E194" s="228" t="s">
        <v>19</v>
      </c>
      <c r="F194" s="229" t="s">
        <v>248</v>
      </c>
      <c r="G194" s="227"/>
      <c r="H194" s="228" t="s">
        <v>19</v>
      </c>
      <c r="I194" s="230"/>
      <c r="J194" s="227"/>
      <c r="K194" s="227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136</v>
      </c>
      <c r="AU194" s="235" t="s">
        <v>84</v>
      </c>
      <c r="AV194" s="13" t="s">
        <v>82</v>
      </c>
      <c r="AW194" s="13" t="s">
        <v>35</v>
      </c>
      <c r="AX194" s="13" t="s">
        <v>74</v>
      </c>
      <c r="AY194" s="235" t="s">
        <v>123</v>
      </c>
    </row>
    <row r="195" s="13" customFormat="1">
      <c r="A195" s="13"/>
      <c r="B195" s="226"/>
      <c r="C195" s="227"/>
      <c r="D195" s="219" t="s">
        <v>136</v>
      </c>
      <c r="E195" s="228" t="s">
        <v>19</v>
      </c>
      <c r="F195" s="229" t="s">
        <v>287</v>
      </c>
      <c r="G195" s="227"/>
      <c r="H195" s="228" t="s">
        <v>19</v>
      </c>
      <c r="I195" s="230"/>
      <c r="J195" s="227"/>
      <c r="K195" s="227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136</v>
      </c>
      <c r="AU195" s="235" t="s">
        <v>84</v>
      </c>
      <c r="AV195" s="13" t="s">
        <v>82</v>
      </c>
      <c r="AW195" s="13" t="s">
        <v>35</v>
      </c>
      <c r="AX195" s="13" t="s">
        <v>74</v>
      </c>
      <c r="AY195" s="235" t="s">
        <v>123</v>
      </c>
    </row>
    <row r="196" s="14" customFormat="1">
      <c r="A196" s="14"/>
      <c r="B196" s="236"/>
      <c r="C196" s="237"/>
      <c r="D196" s="219" t="s">
        <v>136</v>
      </c>
      <c r="E196" s="238" t="s">
        <v>19</v>
      </c>
      <c r="F196" s="239" t="s">
        <v>288</v>
      </c>
      <c r="G196" s="237"/>
      <c r="H196" s="240">
        <v>4.5499999999999998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136</v>
      </c>
      <c r="AU196" s="246" t="s">
        <v>84</v>
      </c>
      <c r="AV196" s="14" t="s">
        <v>84</v>
      </c>
      <c r="AW196" s="14" t="s">
        <v>35</v>
      </c>
      <c r="AX196" s="14" t="s">
        <v>74</v>
      </c>
      <c r="AY196" s="246" t="s">
        <v>123</v>
      </c>
    </row>
    <row r="197" s="13" customFormat="1">
      <c r="A197" s="13"/>
      <c r="B197" s="226"/>
      <c r="C197" s="227"/>
      <c r="D197" s="219" t="s">
        <v>136</v>
      </c>
      <c r="E197" s="228" t="s">
        <v>19</v>
      </c>
      <c r="F197" s="229" t="s">
        <v>289</v>
      </c>
      <c r="G197" s="227"/>
      <c r="H197" s="228" t="s">
        <v>19</v>
      </c>
      <c r="I197" s="230"/>
      <c r="J197" s="227"/>
      <c r="K197" s="227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136</v>
      </c>
      <c r="AU197" s="235" t="s">
        <v>84</v>
      </c>
      <c r="AV197" s="13" t="s">
        <v>82</v>
      </c>
      <c r="AW197" s="13" t="s">
        <v>35</v>
      </c>
      <c r="AX197" s="13" t="s">
        <v>74</v>
      </c>
      <c r="AY197" s="235" t="s">
        <v>123</v>
      </c>
    </row>
    <row r="198" s="14" customFormat="1">
      <c r="A198" s="14"/>
      <c r="B198" s="236"/>
      <c r="C198" s="237"/>
      <c r="D198" s="219" t="s">
        <v>136</v>
      </c>
      <c r="E198" s="238" t="s">
        <v>19</v>
      </c>
      <c r="F198" s="239" t="s">
        <v>290</v>
      </c>
      <c r="G198" s="237"/>
      <c r="H198" s="240">
        <v>1.8200000000000001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136</v>
      </c>
      <c r="AU198" s="246" t="s">
        <v>84</v>
      </c>
      <c r="AV198" s="14" t="s">
        <v>84</v>
      </c>
      <c r="AW198" s="14" t="s">
        <v>35</v>
      </c>
      <c r="AX198" s="14" t="s">
        <v>74</v>
      </c>
      <c r="AY198" s="246" t="s">
        <v>123</v>
      </c>
    </row>
    <row r="199" s="15" customFormat="1">
      <c r="A199" s="15"/>
      <c r="B199" s="257"/>
      <c r="C199" s="258"/>
      <c r="D199" s="219" t="s">
        <v>136</v>
      </c>
      <c r="E199" s="259" t="s">
        <v>19</v>
      </c>
      <c r="F199" s="260" t="s">
        <v>241</v>
      </c>
      <c r="G199" s="258"/>
      <c r="H199" s="261">
        <v>6.3700000000000001</v>
      </c>
      <c r="I199" s="262"/>
      <c r="J199" s="258"/>
      <c r="K199" s="258"/>
      <c r="L199" s="263"/>
      <c r="M199" s="264"/>
      <c r="N199" s="265"/>
      <c r="O199" s="265"/>
      <c r="P199" s="265"/>
      <c r="Q199" s="265"/>
      <c r="R199" s="265"/>
      <c r="S199" s="265"/>
      <c r="T199" s="266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67" t="s">
        <v>136</v>
      </c>
      <c r="AU199" s="267" t="s">
        <v>84</v>
      </c>
      <c r="AV199" s="15" t="s">
        <v>130</v>
      </c>
      <c r="AW199" s="15" t="s">
        <v>35</v>
      </c>
      <c r="AX199" s="15" t="s">
        <v>82</v>
      </c>
      <c r="AY199" s="267" t="s">
        <v>123</v>
      </c>
    </row>
    <row r="200" s="2" customFormat="1" ht="24.15" customHeight="1">
      <c r="A200" s="40"/>
      <c r="B200" s="41"/>
      <c r="C200" s="247" t="s">
        <v>291</v>
      </c>
      <c r="D200" s="247" t="s">
        <v>204</v>
      </c>
      <c r="E200" s="248" t="s">
        <v>292</v>
      </c>
      <c r="F200" s="249" t="s">
        <v>293</v>
      </c>
      <c r="G200" s="250" t="s">
        <v>128</v>
      </c>
      <c r="H200" s="251">
        <v>4.7779999999999996</v>
      </c>
      <c r="I200" s="252"/>
      <c r="J200" s="253">
        <f>ROUND(I200*H200,2)</f>
        <v>0</v>
      </c>
      <c r="K200" s="249" t="s">
        <v>129</v>
      </c>
      <c r="L200" s="254"/>
      <c r="M200" s="255" t="s">
        <v>19</v>
      </c>
      <c r="N200" s="256" t="s">
        <v>45</v>
      </c>
      <c r="O200" s="86"/>
      <c r="P200" s="215">
        <f>O200*H200</f>
        <v>0</v>
      </c>
      <c r="Q200" s="215">
        <v>0.17599999999999999</v>
      </c>
      <c r="R200" s="215">
        <f>Q200*H200</f>
        <v>0.8409279999999999</v>
      </c>
      <c r="S200" s="215">
        <v>0</v>
      </c>
      <c r="T200" s="216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17" t="s">
        <v>181</v>
      </c>
      <c r="AT200" s="217" t="s">
        <v>204</v>
      </c>
      <c r="AU200" s="217" t="s">
        <v>84</v>
      </c>
      <c r="AY200" s="19" t="s">
        <v>123</v>
      </c>
      <c r="BE200" s="218">
        <f>IF(N200="základní",J200,0)</f>
        <v>0</v>
      </c>
      <c r="BF200" s="218">
        <f>IF(N200="snížená",J200,0)</f>
        <v>0</v>
      </c>
      <c r="BG200" s="218">
        <f>IF(N200="zákl. přenesená",J200,0)</f>
        <v>0</v>
      </c>
      <c r="BH200" s="218">
        <f>IF(N200="sníž. přenesená",J200,0)</f>
        <v>0</v>
      </c>
      <c r="BI200" s="218">
        <f>IF(N200="nulová",J200,0)</f>
        <v>0</v>
      </c>
      <c r="BJ200" s="19" t="s">
        <v>82</v>
      </c>
      <c r="BK200" s="218">
        <f>ROUND(I200*H200,2)</f>
        <v>0</v>
      </c>
      <c r="BL200" s="19" t="s">
        <v>130</v>
      </c>
      <c r="BM200" s="217" t="s">
        <v>294</v>
      </c>
    </row>
    <row r="201" s="2" customFormat="1">
      <c r="A201" s="40"/>
      <c r="B201" s="41"/>
      <c r="C201" s="42"/>
      <c r="D201" s="219" t="s">
        <v>132</v>
      </c>
      <c r="E201" s="42"/>
      <c r="F201" s="220" t="s">
        <v>293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132</v>
      </c>
      <c r="AU201" s="19" t="s">
        <v>84</v>
      </c>
    </row>
    <row r="202" s="2" customFormat="1">
      <c r="A202" s="40"/>
      <c r="B202" s="41"/>
      <c r="C202" s="42"/>
      <c r="D202" s="219" t="s">
        <v>295</v>
      </c>
      <c r="E202" s="42"/>
      <c r="F202" s="268" t="s">
        <v>296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295</v>
      </c>
      <c r="AU202" s="19" t="s">
        <v>84</v>
      </c>
    </row>
    <row r="203" s="14" customFormat="1">
      <c r="A203" s="14"/>
      <c r="B203" s="236"/>
      <c r="C203" s="237"/>
      <c r="D203" s="219" t="s">
        <v>136</v>
      </c>
      <c r="E203" s="237"/>
      <c r="F203" s="239" t="s">
        <v>297</v>
      </c>
      <c r="G203" s="237"/>
      <c r="H203" s="240">
        <v>4.7779999999999996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136</v>
      </c>
      <c r="AU203" s="246" t="s">
        <v>84</v>
      </c>
      <c r="AV203" s="14" t="s">
        <v>84</v>
      </c>
      <c r="AW203" s="14" t="s">
        <v>4</v>
      </c>
      <c r="AX203" s="14" t="s">
        <v>82</v>
      </c>
      <c r="AY203" s="246" t="s">
        <v>123</v>
      </c>
    </row>
    <row r="204" s="2" customFormat="1" ht="24.15" customHeight="1">
      <c r="A204" s="40"/>
      <c r="B204" s="41"/>
      <c r="C204" s="247" t="s">
        <v>298</v>
      </c>
      <c r="D204" s="247" t="s">
        <v>204</v>
      </c>
      <c r="E204" s="248" t="s">
        <v>299</v>
      </c>
      <c r="F204" s="249" t="s">
        <v>300</v>
      </c>
      <c r="G204" s="250" t="s">
        <v>128</v>
      </c>
      <c r="H204" s="251">
        <v>2.0019999999999998</v>
      </c>
      <c r="I204" s="252"/>
      <c r="J204" s="253">
        <f>ROUND(I204*H204,2)</f>
        <v>0</v>
      </c>
      <c r="K204" s="249" t="s">
        <v>129</v>
      </c>
      <c r="L204" s="254"/>
      <c r="M204" s="255" t="s">
        <v>19</v>
      </c>
      <c r="N204" s="256" t="s">
        <v>45</v>
      </c>
      <c r="O204" s="86"/>
      <c r="P204" s="215">
        <f>O204*H204</f>
        <v>0</v>
      </c>
      <c r="Q204" s="215">
        <v>0.17499999999999999</v>
      </c>
      <c r="R204" s="215">
        <f>Q204*H204</f>
        <v>0.35034999999999994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181</v>
      </c>
      <c r="AT204" s="217" t="s">
        <v>204</v>
      </c>
      <c r="AU204" s="217" t="s">
        <v>84</v>
      </c>
      <c r="AY204" s="19" t="s">
        <v>123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130</v>
      </c>
      <c r="BM204" s="217" t="s">
        <v>301</v>
      </c>
    </row>
    <row r="205" s="2" customFormat="1">
      <c r="A205" s="40"/>
      <c r="B205" s="41"/>
      <c r="C205" s="42"/>
      <c r="D205" s="219" t="s">
        <v>132</v>
      </c>
      <c r="E205" s="42"/>
      <c r="F205" s="220" t="s">
        <v>300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132</v>
      </c>
      <c r="AU205" s="19" t="s">
        <v>84</v>
      </c>
    </row>
    <row r="206" s="14" customFormat="1">
      <c r="A206" s="14"/>
      <c r="B206" s="236"/>
      <c r="C206" s="237"/>
      <c r="D206" s="219" t="s">
        <v>136</v>
      </c>
      <c r="E206" s="237"/>
      <c r="F206" s="239" t="s">
        <v>302</v>
      </c>
      <c r="G206" s="237"/>
      <c r="H206" s="240">
        <v>2.0019999999999998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136</v>
      </c>
      <c r="AU206" s="246" t="s">
        <v>84</v>
      </c>
      <c r="AV206" s="14" t="s">
        <v>84</v>
      </c>
      <c r="AW206" s="14" t="s">
        <v>4</v>
      </c>
      <c r="AX206" s="14" t="s">
        <v>82</v>
      </c>
      <c r="AY206" s="246" t="s">
        <v>123</v>
      </c>
    </row>
    <row r="207" s="2" customFormat="1" ht="33" customHeight="1">
      <c r="A207" s="40"/>
      <c r="B207" s="41"/>
      <c r="C207" s="206" t="s">
        <v>303</v>
      </c>
      <c r="D207" s="206" t="s">
        <v>125</v>
      </c>
      <c r="E207" s="207" t="s">
        <v>304</v>
      </c>
      <c r="F207" s="208" t="s">
        <v>305</v>
      </c>
      <c r="G207" s="209" t="s">
        <v>128</v>
      </c>
      <c r="H207" s="210">
        <v>4</v>
      </c>
      <c r="I207" s="211"/>
      <c r="J207" s="212">
        <f>ROUND(I207*H207,2)</f>
        <v>0</v>
      </c>
      <c r="K207" s="208" t="s">
        <v>129</v>
      </c>
      <c r="L207" s="46"/>
      <c r="M207" s="213" t="s">
        <v>19</v>
      </c>
      <c r="N207" s="214" t="s">
        <v>45</v>
      </c>
      <c r="O207" s="86"/>
      <c r="P207" s="215">
        <f>O207*H207</f>
        <v>0</v>
      </c>
      <c r="Q207" s="215">
        <v>0</v>
      </c>
      <c r="R207" s="215">
        <f>Q207*H207</f>
        <v>0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130</v>
      </c>
      <c r="AT207" s="217" t="s">
        <v>125</v>
      </c>
      <c r="AU207" s="217" t="s">
        <v>84</v>
      </c>
      <c r="AY207" s="19" t="s">
        <v>123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130</v>
      </c>
      <c r="BM207" s="217" t="s">
        <v>306</v>
      </c>
    </row>
    <row r="208" s="2" customFormat="1">
      <c r="A208" s="40"/>
      <c r="B208" s="41"/>
      <c r="C208" s="42"/>
      <c r="D208" s="219" t="s">
        <v>132</v>
      </c>
      <c r="E208" s="42"/>
      <c r="F208" s="220" t="s">
        <v>307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132</v>
      </c>
      <c r="AU208" s="19" t="s">
        <v>84</v>
      </c>
    </row>
    <row r="209" s="2" customFormat="1">
      <c r="A209" s="40"/>
      <c r="B209" s="41"/>
      <c r="C209" s="42"/>
      <c r="D209" s="224" t="s">
        <v>134</v>
      </c>
      <c r="E209" s="42"/>
      <c r="F209" s="225" t="s">
        <v>308</v>
      </c>
      <c r="G209" s="42"/>
      <c r="H209" s="42"/>
      <c r="I209" s="221"/>
      <c r="J209" s="42"/>
      <c r="K209" s="42"/>
      <c r="L209" s="46"/>
      <c r="M209" s="222"/>
      <c r="N209" s="223"/>
      <c r="O209" s="86"/>
      <c r="P209" s="86"/>
      <c r="Q209" s="86"/>
      <c r="R209" s="86"/>
      <c r="S209" s="86"/>
      <c r="T209" s="87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T209" s="19" t="s">
        <v>134</v>
      </c>
      <c r="AU209" s="19" t="s">
        <v>84</v>
      </c>
    </row>
    <row r="210" s="12" customFormat="1" ht="22.8" customHeight="1">
      <c r="A210" s="12"/>
      <c r="B210" s="190"/>
      <c r="C210" s="191"/>
      <c r="D210" s="192" t="s">
        <v>73</v>
      </c>
      <c r="E210" s="204" t="s">
        <v>189</v>
      </c>
      <c r="F210" s="204" t="s">
        <v>309</v>
      </c>
      <c r="G210" s="191"/>
      <c r="H210" s="191"/>
      <c r="I210" s="194"/>
      <c r="J210" s="205">
        <f>BK210</f>
        <v>0</v>
      </c>
      <c r="K210" s="191"/>
      <c r="L210" s="196"/>
      <c r="M210" s="197"/>
      <c r="N210" s="198"/>
      <c r="O210" s="198"/>
      <c r="P210" s="199">
        <f>SUM(P211:P347)</f>
        <v>0</v>
      </c>
      <c r="Q210" s="198"/>
      <c r="R210" s="199">
        <f>SUM(R211:R347)</f>
        <v>95.419875599999997</v>
      </c>
      <c r="S210" s="198"/>
      <c r="T210" s="200">
        <f>SUM(T211:T347)</f>
        <v>0.082000000000000003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1" t="s">
        <v>82</v>
      </c>
      <c r="AT210" s="202" t="s">
        <v>73</v>
      </c>
      <c r="AU210" s="202" t="s">
        <v>82</v>
      </c>
      <c r="AY210" s="201" t="s">
        <v>123</v>
      </c>
      <c r="BK210" s="203">
        <f>SUM(BK211:BK347)</f>
        <v>0</v>
      </c>
    </row>
    <row r="211" s="2" customFormat="1" ht="24.15" customHeight="1">
      <c r="A211" s="40"/>
      <c r="B211" s="41"/>
      <c r="C211" s="206" t="s">
        <v>310</v>
      </c>
      <c r="D211" s="206" t="s">
        <v>125</v>
      </c>
      <c r="E211" s="207" t="s">
        <v>311</v>
      </c>
      <c r="F211" s="208" t="s">
        <v>312</v>
      </c>
      <c r="G211" s="209" t="s">
        <v>313</v>
      </c>
      <c r="H211" s="210">
        <v>3</v>
      </c>
      <c r="I211" s="211"/>
      <c r="J211" s="212">
        <f>ROUND(I211*H211,2)</f>
        <v>0</v>
      </c>
      <c r="K211" s="208" t="s">
        <v>129</v>
      </c>
      <c r="L211" s="46"/>
      <c r="M211" s="213" t="s">
        <v>19</v>
      </c>
      <c r="N211" s="214" t="s">
        <v>45</v>
      </c>
      <c r="O211" s="86"/>
      <c r="P211" s="215">
        <f>O211*H211</f>
        <v>0</v>
      </c>
      <c r="Q211" s="215">
        <v>0.00069999999999999999</v>
      </c>
      <c r="R211" s="215">
        <f>Q211*H211</f>
        <v>0.0020999999999999999</v>
      </c>
      <c r="S211" s="215">
        <v>0</v>
      </c>
      <c r="T211" s="216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7" t="s">
        <v>130</v>
      </c>
      <c r="AT211" s="217" t="s">
        <v>125</v>
      </c>
      <c r="AU211" s="217" t="s">
        <v>84</v>
      </c>
      <c r="AY211" s="19" t="s">
        <v>123</v>
      </c>
      <c r="BE211" s="218">
        <f>IF(N211="základní",J211,0)</f>
        <v>0</v>
      </c>
      <c r="BF211" s="218">
        <f>IF(N211="snížená",J211,0)</f>
        <v>0</v>
      </c>
      <c r="BG211" s="218">
        <f>IF(N211="zákl. přenesená",J211,0)</f>
        <v>0</v>
      </c>
      <c r="BH211" s="218">
        <f>IF(N211="sníž. přenesená",J211,0)</f>
        <v>0</v>
      </c>
      <c r="BI211" s="218">
        <f>IF(N211="nulová",J211,0)</f>
        <v>0</v>
      </c>
      <c r="BJ211" s="19" t="s">
        <v>82</v>
      </c>
      <c r="BK211" s="218">
        <f>ROUND(I211*H211,2)</f>
        <v>0</v>
      </c>
      <c r="BL211" s="19" t="s">
        <v>130</v>
      </c>
      <c r="BM211" s="217" t="s">
        <v>314</v>
      </c>
    </row>
    <row r="212" s="2" customFormat="1">
      <c r="A212" s="40"/>
      <c r="B212" s="41"/>
      <c r="C212" s="42"/>
      <c r="D212" s="219" t="s">
        <v>132</v>
      </c>
      <c r="E212" s="42"/>
      <c r="F212" s="220" t="s">
        <v>315</v>
      </c>
      <c r="G212" s="42"/>
      <c r="H212" s="42"/>
      <c r="I212" s="221"/>
      <c r="J212" s="42"/>
      <c r="K212" s="42"/>
      <c r="L212" s="46"/>
      <c r="M212" s="222"/>
      <c r="N212" s="223"/>
      <c r="O212" s="86"/>
      <c r="P212" s="86"/>
      <c r="Q212" s="86"/>
      <c r="R212" s="86"/>
      <c r="S212" s="86"/>
      <c r="T212" s="87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T212" s="19" t="s">
        <v>132</v>
      </c>
      <c r="AU212" s="19" t="s">
        <v>84</v>
      </c>
    </row>
    <row r="213" s="2" customFormat="1">
      <c r="A213" s="40"/>
      <c r="B213" s="41"/>
      <c r="C213" s="42"/>
      <c r="D213" s="224" t="s">
        <v>134</v>
      </c>
      <c r="E213" s="42"/>
      <c r="F213" s="225" t="s">
        <v>316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134</v>
      </c>
      <c r="AU213" s="19" t="s">
        <v>84</v>
      </c>
    </row>
    <row r="214" s="13" customFormat="1">
      <c r="A214" s="13"/>
      <c r="B214" s="226"/>
      <c r="C214" s="227"/>
      <c r="D214" s="219" t="s">
        <v>136</v>
      </c>
      <c r="E214" s="228" t="s">
        <v>19</v>
      </c>
      <c r="F214" s="229" t="s">
        <v>317</v>
      </c>
      <c r="G214" s="227"/>
      <c r="H214" s="228" t="s">
        <v>19</v>
      </c>
      <c r="I214" s="230"/>
      <c r="J214" s="227"/>
      <c r="K214" s="227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136</v>
      </c>
      <c r="AU214" s="235" t="s">
        <v>84</v>
      </c>
      <c r="AV214" s="13" t="s">
        <v>82</v>
      </c>
      <c r="AW214" s="13" t="s">
        <v>35</v>
      </c>
      <c r="AX214" s="13" t="s">
        <v>74</v>
      </c>
      <c r="AY214" s="235" t="s">
        <v>123</v>
      </c>
    </row>
    <row r="215" s="14" customFormat="1">
      <c r="A215" s="14"/>
      <c r="B215" s="236"/>
      <c r="C215" s="237"/>
      <c r="D215" s="219" t="s">
        <v>136</v>
      </c>
      <c r="E215" s="238" t="s">
        <v>19</v>
      </c>
      <c r="F215" s="239" t="s">
        <v>82</v>
      </c>
      <c r="G215" s="237"/>
      <c r="H215" s="240">
        <v>1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136</v>
      </c>
      <c r="AU215" s="246" t="s">
        <v>84</v>
      </c>
      <c r="AV215" s="14" t="s">
        <v>84</v>
      </c>
      <c r="AW215" s="14" t="s">
        <v>35</v>
      </c>
      <c r="AX215" s="14" t="s">
        <v>74</v>
      </c>
      <c r="AY215" s="246" t="s">
        <v>123</v>
      </c>
    </row>
    <row r="216" s="13" customFormat="1">
      <c r="A216" s="13"/>
      <c r="B216" s="226"/>
      <c r="C216" s="227"/>
      <c r="D216" s="219" t="s">
        <v>136</v>
      </c>
      <c r="E216" s="228" t="s">
        <v>19</v>
      </c>
      <c r="F216" s="229" t="s">
        <v>318</v>
      </c>
      <c r="G216" s="227"/>
      <c r="H216" s="228" t="s">
        <v>19</v>
      </c>
      <c r="I216" s="230"/>
      <c r="J216" s="227"/>
      <c r="K216" s="227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136</v>
      </c>
      <c r="AU216" s="235" t="s">
        <v>84</v>
      </c>
      <c r="AV216" s="13" t="s">
        <v>82</v>
      </c>
      <c r="AW216" s="13" t="s">
        <v>35</v>
      </c>
      <c r="AX216" s="13" t="s">
        <v>74</v>
      </c>
      <c r="AY216" s="235" t="s">
        <v>123</v>
      </c>
    </row>
    <row r="217" s="14" customFormat="1">
      <c r="A217" s="14"/>
      <c r="B217" s="236"/>
      <c r="C217" s="237"/>
      <c r="D217" s="219" t="s">
        <v>136</v>
      </c>
      <c r="E217" s="238" t="s">
        <v>19</v>
      </c>
      <c r="F217" s="239" t="s">
        <v>82</v>
      </c>
      <c r="G217" s="237"/>
      <c r="H217" s="240">
        <v>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136</v>
      </c>
      <c r="AU217" s="246" t="s">
        <v>84</v>
      </c>
      <c r="AV217" s="14" t="s">
        <v>84</v>
      </c>
      <c r="AW217" s="14" t="s">
        <v>35</v>
      </c>
      <c r="AX217" s="14" t="s">
        <v>74</v>
      </c>
      <c r="AY217" s="246" t="s">
        <v>123</v>
      </c>
    </row>
    <row r="218" s="13" customFormat="1">
      <c r="A218" s="13"/>
      <c r="B218" s="226"/>
      <c r="C218" s="227"/>
      <c r="D218" s="219" t="s">
        <v>136</v>
      </c>
      <c r="E218" s="228" t="s">
        <v>19</v>
      </c>
      <c r="F218" s="229" t="s">
        <v>319</v>
      </c>
      <c r="G218" s="227"/>
      <c r="H218" s="228" t="s">
        <v>19</v>
      </c>
      <c r="I218" s="230"/>
      <c r="J218" s="227"/>
      <c r="K218" s="227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136</v>
      </c>
      <c r="AU218" s="235" t="s">
        <v>84</v>
      </c>
      <c r="AV218" s="13" t="s">
        <v>82</v>
      </c>
      <c r="AW218" s="13" t="s">
        <v>35</v>
      </c>
      <c r="AX218" s="13" t="s">
        <v>74</v>
      </c>
      <c r="AY218" s="235" t="s">
        <v>123</v>
      </c>
    </row>
    <row r="219" s="14" customFormat="1">
      <c r="A219" s="14"/>
      <c r="B219" s="236"/>
      <c r="C219" s="237"/>
      <c r="D219" s="219" t="s">
        <v>136</v>
      </c>
      <c r="E219" s="238" t="s">
        <v>19</v>
      </c>
      <c r="F219" s="239" t="s">
        <v>82</v>
      </c>
      <c r="G219" s="237"/>
      <c r="H219" s="240">
        <v>1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136</v>
      </c>
      <c r="AU219" s="246" t="s">
        <v>84</v>
      </c>
      <c r="AV219" s="14" t="s">
        <v>84</v>
      </c>
      <c r="AW219" s="14" t="s">
        <v>35</v>
      </c>
      <c r="AX219" s="14" t="s">
        <v>74</v>
      </c>
      <c r="AY219" s="246" t="s">
        <v>123</v>
      </c>
    </row>
    <row r="220" s="15" customFormat="1">
      <c r="A220" s="15"/>
      <c r="B220" s="257"/>
      <c r="C220" s="258"/>
      <c r="D220" s="219" t="s">
        <v>136</v>
      </c>
      <c r="E220" s="259" t="s">
        <v>19</v>
      </c>
      <c r="F220" s="260" t="s">
        <v>241</v>
      </c>
      <c r="G220" s="258"/>
      <c r="H220" s="261">
        <v>3</v>
      </c>
      <c r="I220" s="262"/>
      <c r="J220" s="258"/>
      <c r="K220" s="258"/>
      <c r="L220" s="263"/>
      <c r="M220" s="264"/>
      <c r="N220" s="265"/>
      <c r="O220" s="265"/>
      <c r="P220" s="265"/>
      <c r="Q220" s="265"/>
      <c r="R220" s="265"/>
      <c r="S220" s="265"/>
      <c r="T220" s="266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7" t="s">
        <v>136</v>
      </c>
      <c r="AU220" s="267" t="s">
        <v>84</v>
      </c>
      <c r="AV220" s="15" t="s">
        <v>130</v>
      </c>
      <c r="AW220" s="15" t="s">
        <v>35</v>
      </c>
      <c r="AX220" s="15" t="s">
        <v>82</v>
      </c>
      <c r="AY220" s="267" t="s">
        <v>123</v>
      </c>
    </row>
    <row r="221" s="2" customFormat="1" ht="21.75" customHeight="1">
      <c r="A221" s="40"/>
      <c r="B221" s="41"/>
      <c r="C221" s="247" t="s">
        <v>320</v>
      </c>
      <c r="D221" s="247" t="s">
        <v>204</v>
      </c>
      <c r="E221" s="248" t="s">
        <v>321</v>
      </c>
      <c r="F221" s="249" t="s">
        <v>322</v>
      </c>
      <c r="G221" s="250" t="s">
        <v>313</v>
      </c>
      <c r="H221" s="251">
        <v>1</v>
      </c>
      <c r="I221" s="252"/>
      <c r="J221" s="253">
        <f>ROUND(I221*H221,2)</f>
        <v>0</v>
      </c>
      <c r="K221" s="249" t="s">
        <v>129</v>
      </c>
      <c r="L221" s="254"/>
      <c r="M221" s="255" t="s">
        <v>19</v>
      </c>
      <c r="N221" s="256" t="s">
        <v>45</v>
      </c>
      <c r="O221" s="86"/>
      <c r="P221" s="215">
        <f>O221*H221</f>
        <v>0</v>
      </c>
      <c r="Q221" s="215">
        <v>0.0040000000000000001</v>
      </c>
      <c r="R221" s="215">
        <f>Q221*H221</f>
        <v>0.0040000000000000001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181</v>
      </c>
      <c r="AT221" s="217" t="s">
        <v>204</v>
      </c>
      <c r="AU221" s="217" t="s">
        <v>84</v>
      </c>
      <c r="AY221" s="19" t="s">
        <v>123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130</v>
      </c>
      <c r="BM221" s="217" t="s">
        <v>323</v>
      </c>
    </row>
    <row r="222" s="2" customFormat="1">
      <c r="A222" s="40"/>
      <c r="B222" s="41"/>
      <c r="C222" s="42"/>
      <c r="D222" s="219" t="s">
        <v>132</v>
      </c>
      <c r="E222" s="42"/>
      <c r="F222" s="220" t="s">
        <v>322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132</v>
      </c>
      <c r="AU222" s="19" t="s">
        <v>84</v>
      </c>
    </row>
    <row r="223" s="2" customFormat="1" ht="24.15" customHeight="1">
      <c r="A223" s="40"/>
      <c r="B223" s="41"/>
      <c r="C223" s="247" t="s">
        <v>324</v>
      </c>
      <c r="D223" s="247" t="s">
        <v>204</v>
      </c>
      <c r="E223" s="248" t="s">
        <v>325</v>
      </c>
      <c r="F223" s="249" t="s">
        <v>326</v>
      </c>
      <c r="G223" s="250" t="s">
        <v>313</v>
      </c>
      <c r="H223" s="251">
        <v>1</v>
      </c>
      <c r="I223" s="252"/>
      <c r="J223" s="253">
        <f>ROUND(I223*H223,2)</f>
        <v>0</v>
      </c>
      <c r="K223" s="249" t="s">
        <v>129</v>
      </c>
      <c r="L223" s="254"/>
      <c r="M223" s="255" t="s">
        <v>19</v>
      </c>
      <c r="N223" s="256" t="s">
        <v>45</v>
      </c>
      <c r="O223" s="86"/>
      <c r="P223" s="215">
        <f>O223*H223</f>
        <v>0</v>
      </c>
      <c r="Q223" s="215">
        <v>0.0025999999999999999</v>
      </c>
      <c r="R223" s="215">
        <f>Q223*H223</f>
        <v>0.0025999999999999999</v>
      </c>
      <c r="S223" s="215">
        <v>0</v>
      </c>
      <c r="T223" s="216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17" t="s">
        <v>181</v>
      </c>
      <c r="AT223" s="217" t="s">
        <v>204</v>
      </c>
      <c r="AU223" s="217" t="s">
        <v>84</v>
      </c>
      <c r="AY223" s="19" t="s">
        <v>123</v>
      </c>
      <c r="BE223" s="218">
        <f>IF(N223="základní",J223,0)</f>
        <v>0</v>
      </c>
      <c r="BF223" s="218">
        <f>IF(N223="snížená",J223,0)</f>
        <v>0</v>
      </c>
      <c r="BG223" s="218">
        <f>IF(N223="zákl. přenesená",J223,0)</f>
        <v>0</v>
      </c>
      <c r="BH223" s="218">
        <f>IF(N223="sníž. přenesená",J223,0)</f>
        <v>0</v>
      </c>
      <c r="BI223" s="218">
        <f>IF(N223="nulová",J223,0)</f>
        <v>0</v>
      </c>
      <c r="BJ223" s="19" t="s">
        <v>82</v>
      </c>
      <c r="BK223" s="218">
        <f>ROUND(I223*H223,2)</f>
        <v>0</v>
      </c>
      <c r="BL223" s="19" t="s">
        <v>130</v>
      </c>
      <c r="BM223" s="217" t="s">
        <v>327</v>
      </c>
    </row>
    <row r="224" s="2" customFormat="1">
      <c r="A224" s="40"/>
      <c r="B224" s="41"/>
      <c r="C224" s="42"/>
      <c r="D224" s="219" t="s">
        <v>132</v>
      </c>
      <c r="E224" s="42"/>
      <c r="F224" s="220" t="s">
        <v>326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132</v>
      </c>
      <c r="AU224" s="19" t="s">
        <v>84</v>
      </c>
    </row>
    <row r="225" s="2" customFormat="1" ht="24.15" customHeight="1">
      <c r="A225" s="40"/>
      <c r="B225" s="41"/>
      <c r="C225" s="206" t="s">
        <v>328</v>
      </c>
      <c r="D225" s="206" t="s">
        <v>125</v>
      </c>
      <c r="E225" s="207" t="s">
        <v>329</v>
      </c>
      <c r="F225" s="208" t="s">
        <v>330</v>
      </c>
      <c r="G225" s="209" t="s">
        <v>313</v>
      </c>
      <c r="H225" s="210">
        <v>1</v>
      </c>
      <c r="I225" s="211"/>
      <c r="J225" s="212">
        <f>ROUND(I225*H225,2)</f>
        <v>0</v>
      </c>
      <c r="K225" s="208" t="s">
        <v>129</v>
      </c>
      <c r="L225" s="46"/>
      <c r="M225" s="213" t="s">
        <v>19</v>
      </c>
      <c r="N225" s="214" t="s">
        <v>45</v>
      </c>
      <c r="O225" s="86"/>
      <c r="P225" s="215">
        <f>O225*H225</f>
        <v>0</v>
      </c>
      <c r="Q225" s="215">
        <v>1.0000000000000001E-05</v>
      </c>
      <c r="R225" s="215">
        <f>Q225*H225</f>
        <v>1.0000000000000001E-05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130</v>
      </c>
      <c r="AT225" s="217" t="s">
        <v>125</v>
      </c>
      <c r="AU225" s="217" t="s">
        <v>84</v>
      </c>
      <c r="AY225" s="19" t="s">
        <v>123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82</v>
      </c>
      <c r="BK225" s="218">
        <f>ROUND(I225*H225,2)</f>
        <v>0</v>
      </c>
      <c r="BL225" s="19" t="s">
        <v>130</v>
      </c>
      <c r="BM225" s="217" t="s">
        <v>331</v>
      </c>
    </row>
    <row r="226" s="2" customFormat="1">
      <c r="A226" s="40"/>
      <c r="B226" s="41"/>
      <c r="C226" s="42"/>
      <c r="D226" s="219" t="s">
        <v>132</v>
      </c>
      <c r="E226" s="42"/>
      <c r="F226" s="220" t="s">
        <v>332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132</v>
      </c>
      <c r="AU226" s="19" t="s">
        <v>84</v>
      </c>
    </row>
    <row r="227" s="2" customFormat="1">
      <c r="A227" s="40"/>
      <c r="B227" s="41"/>
      <c r="C227" s="42"/>
      <c r="D227" s="224" t="s">
        <v>134</v>
      </c>
      <c r="E227" s="42"/>
      <c r="F227" s="225" t="s">
        <v>333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134</v>
      </c>
      <c r="AU227" s="19" t="s">
        <v>84</v>
      </c>
    </row>
    <row r="228" s="13" customFormat="1">
      <c r="A228" s="13"/>
      <c r="B228" s="226"/>
      <c r="C228" s="227"/>
      <c r="D228" s="219" t="s">
        <v>136</v>
      </c>
      <c r="E228" s="228" t="s">
        <v>19</v>
      </c>
      <c r="F228" s="229" t="s">
        <v>334</v>
      </c>
      <c r="G228" s="227"/>
      <c r="H228" s="228" t="s">
        <v>19</v>
      </c>
      <c r="I228" s="230"/>
      <c r="J228" s="227"/>
      <c r="K228" s="227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136</v>
      </c>
      <c r="AU228" s="235" t="s">
        <v>84</v>
      </c>
      <c r="AV228" s="13" t="s">
        <v>82</v>
      </c>
      <c r="AW228" s="13" t="s">
        <v>35</v>
      </c>
      <c r="AX228" s="13" t="s">
        <v>74</v>
      </c>
      <c r="AY228" s="235" t="s">
        <v>123</v>
      </c>
    </row>
    <row r="229" s="14" customFormat="1">
      <c r="A229" s="14"/>
      <c r="B229" s="236"/>
      <c r="C229" s="237"/>
      <c r="D229" s="219" t="s">
        <v>136</v>
      </c>
      <c r="E229" s="238" t="s">
        <v>19</v>
      </c>
      <c r="F229" s="239" t="s">
        <v>82</v>
      </c>
      <c r="G229" s="237"/>
      <c r="H229" s="240">
        <v>1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136</v>
      </c>
      <c r="AU229" s="246" t="s">
        <v>84</v>
      </c>
      <c r="AV229" s="14" t="s">
        <v>84</v>
      </c>
      <c r="AW229" s="14" t="s">
        <v>35</v>
      </c>
      <c r="AX229" s="14" t="s">
        <v>82</v>
      </c>
      <c r="AY229" s="246" t="s">
        <v>123</v>
      </c>
    </row>
    <row r="230" s="2" customFormat="1" ht="24.15" customHeight="1">
      <c r="A230" s="40"/>
      <c r="B230" s="41"/>
      <c r="C230" s="247" t="s">
        <v>335</v>
      </c>
      <c r="D230" s="247" t="s">
        <v>204</v>
      </c>
      <c r="E230" s="248" t="s">
        <v>325</v>
      </c>
      <c r="F230" s="249" t="s">
        <v>326</v>
      </c>
      <c r="G230" s="250" t="s">
        <v>313</v>
      </c>
      <c r="H230" s="251">
        <v>1</v>
      </c>
      <c r="I230" s="252"/>
      <c r="J230" s="253">
        <f>ROUND(I230*H230,2)</f>
        <v>0</v>
      </c>
      <c r="K230" s="249" t="s">
        <v>129</v>
      </c>
      <c r="L230" s="254"/>
      <c r="M230" s="255" t="s">
        <v>19</v>
      </c>
      <c r="N230" s="256" t="s">
        <v>45</v>
      </c>
      <c r="O230" s="86"/>
      <c r="P230" s="215">
        <f>O230*H230</f>
        <v>0</v>
      </c>
      <c r="Q230" s="215">
        <v>0.0025999999999999999</v>
      </c>
      <c r="R230" s="215">
        <f>Q230*H230</f>
        <v>0.0025999999999999999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181</v>
      </c>
      <c r="AT230" s="217" t="s">
        <v>204</v>
      </c>
      <c r="AU230" s="217" t="s">
        <v>84</v>
      </c>
      <c r="AY230" s="19" t="s">
        <v>123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82</v>
      </c>
      <c r="BK230" s="218">
        <f>ROUND(I230*H230,2)</f>
        <v>0</v>
      </c>
      <c r="BL230" s="19" t="s">
        <v>130</v>
      </c>
      <c r="BM230" s="217" t="s">
        <v>336</v>
      </c>
    </row>
    <row r="231" s="2" customFormat="1">
      <c r="A231" s="40"/>
      <c r="B231" s="41"/>
      <c r="C231" s="42"/>
      <c r="D231" s="219" t="s">
        <v>132</v>
      </c>
      <c r="E231" s="42"/>
      <c r="F231" s="220" t="s">
        <v>326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132</v>
      </c>
      <c r="AU231" s="19" t="s">
        <v>84</v>
      </c>
    </row>
    <row r="232" s="2" customFormat="1" ht="24.15" customHeight="1">
      <c r="A232" s="40"/>
      <c r="B232" s="41"/>
      <c r="C232" s="206" t="s">
        <v>337</v>
      </c>
      <c r="D232" s="206" t="s">
        <v>125</v>
      </c>
      <c r="E232" s="207" t="s">
        <v>338</v>
      </c>
      <c r="F232" s="208" t="s">
        <v>339</v>
      </c>
      <c r="G232" s="209" t="s">
        <v>313</v>
      </c>
      <c r="H232" s="210">
        <v>3</v>
      </c>
      <c r="I232" s="211"/>
      <c r="J232" s="212">
        <f>ROUND(I232*H232,2)</f>
        <v>0</v>
      </c>
      <c r="K232" s="208" t="s">
        <v>129</v>
      </c>
      <c r="L232" s="46"/>
      <c r="M232" s="213" t="s">
        <v>19</v>
      </c>
      <c r="N232" s="214" t="s">
        <v>45</v>
      </c>
      <c r="O232" s="86"/>
      <c r="P232" s="215">
        <f>O232*H232</f>
        <v>0</v>
      </c>
      <c r="Q232" s="215">
        <v>0.10940999999999999</v>
      </c>
      <c r="R232" s="215">
        <f>Q232*H232</f>
        <v>0.32822999999999997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130</v>
      </c>
      <c r="AT232" s="217" t="s">
        <v>125</v>
      </c>
      <c r="AU232" s="217" t="s">
        <v>84</v>
      </c>
      <c r="AY232" s="19" t="s">
        <v>123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82</v>
      </c>
      <c r="BK232" s="218">
        <f>ROUND(I232*H232,2)</f>
        <v>0</v>
      </c>
      <c r="BL232" s="19" t="s">
        <v>130</v>
      </c>
      <c r="BM232" s="217" t="s">
        <v>340</v>
      </c>
    </row>
    <row r="233" s="2" customFormat="1">
      <c r="A233" s="40"/>
      <c r="B233" s="41"/>
      <c r="C233" s="42"/>
      <c r="D233" s="219" t="s">
        <v>132</v>
      </c>
      <c r="E233" s="42"/>
      <c r="F233" s="220" t="s">
        <v>341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132</v>
      </c>
      <c r="AU233" s="19" t="s">
        <v>84</v>
      </c>
    </row>
    <row r="234" s="2" customFormat="1">
      <c r="A234" s="40"/>
      <c r="B234" s="41"/>
      <c r="C234" s="42"/>
      <c r="D234" s="224" t="s">
        <v>134</v>
      </c>
      <c r="E234" s="42"/>
      <c r="F234" s="225" t="s">
        <v>342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134</v>
      </c>
      <c r="AU234" s="19" t="s">
        <v>84</v>
      </c>
    </row>
    <row r="235" s="2" customFormat="1" ht="21.75" customHeight="1">
      <c r="A235" s="40"/>
      <c r="B235" s="41"/>
      <c r="C235" s="247" t="s">
        <v>343</v>
      </c>
      <c r="D235" s="247" t="s">
        <v>204</v>
      </c>
      <c r="E235" s="248" t="s">
        <v>344</v>
      </c>
      <c r="F235" s="249" t="s">
        <v>345</v>
      </c>
      <c r="G235" s="250" t="s">
        <v>313</v>
      </c>
      <c r="H235" s="251">
        <v>3</v>
      </c>
      <c r="I235" s="252"/>
      <c r="J235" s="253">
        <f>ROUND(I235*H235,2)</f>
        <v>0</v>
      </c>
      <c r="K235" s="249" t="s">
        <v>129</v>
      </c>
      <c r="L235" s="254"/>
      <c r="M235" s="255" t="s">
        <v>19</v>
      </c>
      <c r="N235" s="256" t="s">
        <v>45</v>
      </c>
      <c r="O235" s="86"/>
      <c r="P235" s="215">
        <f>O235*H235</f>
        <v>0</v>
      </c>
      <c r="Q235" s="215">
        <v>0.0061000000000000004</v>
      </c>
      <c r="R235" s="215">
        <f>Q235*H235</f>
        <v>0.0183</v>
      </c>
      <c r="S235" s="215">
        <v>0</v>
      </c>
      <c r="T235" s="216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7" t="s">
        <v>181</v>
      </c>
      <c r="AT235" s="217" t="s">
        <v>204</v>
      </c>
      <c r="AU235" s="217" t="s">
        <v>84</v>
      </c>
      <c r="AY235" s="19" t="s">
        <v>123</v>
      </c>
      <c r="BE235" s="218">
        <f>IF(N235="základní",J235,0)</f>
        <v>0</v>
      </c>
      <c r="BF235" s="218">
        <f>IF(N235="snížená",J235,0)</f>
        <v>0</v>
      </c>
      <c r="BG235" s="218">
        <f>IF(N235="zákl. přenesená",J235,0)</f>
        <v>0</v>
      </c>
      <c r="BH235" s="218">
        <f>IF(N235="sníž. přenesená",J235,0)</f>
        <v>0</v>
      </c>
      <c r="BI235" s="218">
        <f>IF(N235="nulová",J235,0)</f>
        <v>0</v>
      </c>
      <c r="BJ235" s="19" t="s">
        <v>82</v>
      </c>
      <c r="BK235" s="218">
        <f>ROUND(I235*H235,2)</f>
        <v>0</v>
      </c>
      <c r="BL235" s="19" t="s">
        <v>130</v>
      </c>
      <c r="BM235" s="217" t="s">
        <v>346</v>
      </c>
    </row>
    <row r="236" s="2" customFormat="1">
      <c r="A236" s="40"/>
      <c r="B236" s="41"/>
      <c r="C236" s="42"/>
      <c r="D236" s="219" t="s">
        <v>132</v>
      </c>
      <c r="E236" s="42"/>
      <c r="F236" s="220" t="s">
        <v>345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132</v>
      </c>
      <c r="AU236" s="19" t="s">
        <v>84</v>
      </c>
    </row>
    <row r="237" s="2" customFormat="1" ht="21.75" customHeight="1">
      <c r="A237" s="40"/>
      <c r="B237" s="41"/>
      <c r="C237" s="247" t="s">
        <v>347</v>
      </c>
      <c r="D237" s="247" t="s">
        <v>204</v>
      </c>
      <c r="E237" s="248" t="s">
        <v>348</v>
      </c>
      <c r="F237" s="249" t="s">
        <v>349</v>
      </c>
      <c r="G237" s="250" t="s">
        <v>313</v>
      </c>
      <c r="H237" s="251">
        <v>6</v>
      </c>
      <c r="I237" s="252"/>
      <c r="J237" s="253">
        <f>ROUND(I237*H237,2)</f>
        <v>0</v>
      </c>
      <c r="K237" s="249" t="s">
        <v>129</v>
      </c>
      <c r="L237" s="254"/>
      <c r="M237" s="255" t="s">
        <v>19</v>
      </c>
      <c r="N237" s="256" t="s">
        <v>45</v>
      </c>
      <c r="O237" s="86"/>
      <c r="P237" s="215">
        <f>O237*H237</f>
        <v>0</v>
      </c>
      <c r="Q237" s="215">
        <v>0.00035</v>
      </c>
      <c r="R237" s="215">
        <f>Q237*H237</f>
        <v>0.0020999999999999999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181</v>
      </c>
      <c r="AT237" s="217" t="s">
        <v>204</v>
      </c>
      <c r="AU237" s="217" t="s">
        <v>84</v>
      </c>
      <c r="AY237" s="19" t="s">
        <v>123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130</v>
      </c>
      <c r="BM237" s="217" t="s">
        <v>350</v>
      </c>
    </row>
    <row r="238" s="2" customFormat="1">
      <c r="A238" s="40"/>
      <c r="B238" s="41"/>
      <c r="C238" s="42"/>
      <c r="D238" s="219" t="s">
        <v>132</v>
      </c>
      <c r="E238" s="42"/>
      <c r="F238" s="220" t="s">
        <v>349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132</v>
      </c>
      <c r="AU238" s="19" t="s">
        <v>84</v>
      </c>
    </row>
    <row r="239" s="2" customFormat="1" ht="16.5" customHeight="1">
      <c r="A239" s="40"/>
      <c r="B239" s="41"/>
      <c r="C239" s="247" t="s">
        <v>351</v>
      </c>
      <c r="D239" s="247" t="s">
        <v>204</v>
      </c>
      <c r="E239" s="248" t="s">
        <v>352</v>
      </c>
      <c r="F239" s="249" t="s">
        <v>353</v>
      </c>
      <c r="G239" s="250" t="s">
        <v>313</v>
      </c>
      <c r="H239" s="251">
        <v>3</v>
      </c>
      <c r="I239" s="252"/>
      <c r="J239" s="253">
        <f>ROUND(I239*H239,2)</f>
        <v>0</v>
      </c>
      <c r="K239" s="249" t="s">
        <v>129</v>
      </c>
      <c r="L239" s="254"/>
      <c r="M239" s="255" t="s">
        <v>19</v>
      </c>
      <c r="N239" s="256" t="s">
        <v>45</v>
      </c>
      <c r="O239" s="86"/>
      <c r="P239" s="215">
        <f>O239*H239</f>
        <v>0</v>
      </c>
      <c r="Q239" s="215">
        <v>0.00010000000000000001</v>
      </c>
      <c r="R239" s="215">
        <f>Q239*H239</f>
        <v>0.00030000000000000003</v>
      </c>
      <c r="S239" s="215">
        <v>0</v>
      </c>
      <c r="T239" s="216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17" t="s">
        <v>181</v>
      </c>
      <c r="AT239" s="217" t="s">
        <v>204</v>
      </c>
      <c r="AU239" s="217" t="s">
        <v>84</v>
      </c>
      <c r="AY239" s="19" t="s">
        <v>123</v>
      </c>
      <c r="BE239" s="218">
        <f>IF(N239="základní",J239,0)</f>
        <v>0</v>
      </c>
      <c r="BF239" s="218">
        <f>IF(N239="snížená",J239,0)</f>
        <v>0</v>
      </c>
      <c r="BG239" s="218">
        <f>IF(N239="zákl. přenesená",J239,0)</f>
        <v>0</v>
      </c>
      <c r="BH239" s="218">
        <f>IF(N239="sníž. přenesená",J239,0)</f>
        <v>0</v>
      </c>
      <c r="BI239" s="218">
        <f>IF(N239="nulová",J239,0)</f>
        <v>0</v>
      </c>
      <c r="BJ239" s="19" t="s">
        <v>82</v>
      </c>
      <c r="BK239" s="218">
        <f>ROUND(I239*H239,2)</f>
        <v>0</v>
      </c>
      <c r="BL239" s="19" t="s">
        <v>130</v>
      </c>
      <c r="BM239" s="217" t="s">
        <v>354</v>
      </c>
    </row>
    <row r="240" s="2" customFormat="1">
      <c r="A240" s="40"/>
      <c r="B240" s="41"/>
      <c r="C240" s="42"/>
      <c r="D240" s="219" t="s">
        <v>132</v>
      </c>
      <c r="E240" s="42"/>
      <c r="F240" s="220" t="s">
        <v>353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132</v>
      </c>
      <c r="AU240" s="19" t="s">
        <v>84</v>
      </c>
    </row>
    <row r="241" s="2" customFormat="1" ht="24.15" customHeight="1">
      <c r="A241" s="40"/>
      <c r="B241" s="41"/>
      <c r="C241" s="206" t="s">
        <v>355</v>
      </c>
      <c r="D241" s="206" t="s">
        <v>125</v>
      </c>
      <c r="E241" s="207" t="s">
        <v>356</v>
      </c>
      <c r="F241" s="208" t="s">
        <v>357</v>
      </c>
      <c r="G241" s="209" t="s">
        <v>358</v>
      </c>
      <c r="H241" s="210">
        <v>26.5</v>
      </c>
      <c r="I241" s="211"/>
      <c r="J241" s="212">
        <f>ROUND(I241*H241,2)</f>
        <v>0</v>
      </c>
      <c r="K241" s="208" t="s">
        <v>129</v>
      </c>
      <c r="L241" s="46"/>
      <c r="M241" s="213" t="s">
        <v>19</v>
      </c>
      <c r="N241" s="214" t="s">
        <v>45</v>
      </c>
      <c r="O241" s="86"/>
      <c r="P241" s="215">
        <f>O241*H241</f>
        <v>0</v>
      </c>
      <c r="Q241" s="215">
        <v>0.00011</v>
      </c>
      <c r="R241" s="215">
        <f>Q241*H241</f>
        <v>0.0029150000000000001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130</v>
      </c>
      <c r="AT241" s="217" t="s">
        <v>125</v>
      </c>
      <c r="AU241" s="217" t="s">
        <v>84</v>
      </c>
      <c r="AY241" s="19" t="s">
        <v>123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130</v>
      </c>
      <c r="BM241" s="217" t="s">
        <v>359</v>
      </c>
    </row>
    <row r="242" s="2" customFormat="1">
      <c r="A242" s="40"/>
      <c r="B242" s="41"/>
      <c r="C242" s="42"/>
      <c r="D242" s="219" t="s">
        <v>132</v>
      </c>
      <c r="E242" s="42"/>
      <c r="F242" s="220" t="s">
        <v>360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132</v>
      </c>
      <c r="AU242" s="19" t="s">
        <v>84</v>
      </c>
    </row>
    <row r="243" s="2" customFormat="1">
      <c r="A243" s="40"/>
      <c r="B243" s="41"/>
      <c r="C243" s="42"/>
      <c r="D243" s="224" t="s">
        <v>134</v>
      </c>
      <c r="E243" s="42"/>
      <c r="F243" s="225" t="s">
        <v>361</v>
      </c>
      <c r="G243" s="42"/>
      <c r="H243" s="42"/>
      <c r="I243" s="221"/>
      <c r="J243" s="42"/>
      <c r="K243" s="42"/>
      <c r="L243" s="46"/>
      <c r="M243" s="222"/>
      <c r="N243" s="223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134</v>
      </c>
      <c r="AU243" s="19" t="s">
        <v>84</v>
      </c>
    </row>
    <row r="244" s="13" customFormat="1">
      <c r="A244" s="13"/>
      <c r="B244" s="226"/>
      <c r="C244" s="227"/>
      <c r="D244" s="219" t="s">
        <v>136</v>
      </c>
      <c r="E244" s="228" t="s">
        <v>19</v>
      </c>
      <c r="F244" s="229" t="s">
        <v>362</v>
      </c>
      <c r="G244" s="227"/>
      <c r="H244" s="228" t="s">
        <v>19</v>
      </c>
      <c r="I244" s="230"/>
      <c r="J244" s="227"/>
      <c r="K244" s="227"/>
      <c r="L244" s="231"/>
      <c r="M244" s="232"/>
      <c r="N244" s="233"/>
      <c r="O244" s="233"/>
      <c r="P244" s="233"/>
      <c r="Q244" s="233"/>
      <c r="R244" s="233"/>
      <c r="S244" s="233"/>
      <c r="T244" s="234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5" t="s">
        <v>136</v>
      </c>
      <c r="AU244" s="235" t="s">
        <v>84</v>
      </c>
      <c r="AV244" s="13" t="s">
        <v>82</v>
      </c>
      <c r="AW244" s="13" t="s">
        <v>35</v>
      </c>
      <c r="AX244" s="13" t="s">
        <v>74</v>
      </c>
      <c r="AY244" s="235" t="s">
        <v>123</v>
      </c>
    </row>
    <row r="245" s="14" customFormat="1">
      <c r="A245" s="14"/>
      <c r="B245" s="236"/>
      <c r="C245" s="237"/>
      <c r="D245" s="219" t="s">
        <v>136</v>
      </c>
      <c r="E245" s="238" t="s">
        <v>19</v>
      </c>
      <c r="F245" s="239" t="s">
        <v>363</v>
      </c>
      <c r="G245" s="237"/>
      <c r="H245" s="240">
        <v>26.5</v>
      </c>
      <c r="I245" s="241"/>
      <c r="J245" s="237"/>
      <c r="K245" s="237"/>
      <c r="L245" s="242"/>
      <c r="M245" s="243"/>
      <c r="N245" s="244"/>
      <c r="O245" s="244"/>
      <c r="P245" s="244"/>
      <c r="Q245" s="244"/>
      <c r="R245" s="244"/>
      <c r="S245" s="244"/>
      <c r="T245" s="245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6" t="s">
        <v>136</v>
      </c>
      <c r="AU245" s="246" t="s">
        <v>84</v>
      </c>
      <c r="AV245" s="14" t="s">
        <v>84</v>
      </c>
      <c r="AW245" s="14" t="s">
        <v>35</v>
      </c>
      <c r="AX245" s="14" t="s">
        <v>82</v>
      </c>
      <c r="AY245" s="246" t="s">
        <v>123</v>
      </c>
    </row>
    <row r="246" s="2" customFormat="1" ht="24.15" customHeight="1">
      <c r="A246" s="40"/>
      <c r="B246" s="41"/>
      <c r="C246" s="206" t="s">
        <v>364</v>
      </c>
      <c r="D246" s="206" t="s">
        <v>125</v>
      </c>
      <c r="E246" s="207" t="s">
        <v>365</v>
      </c>
      <c r="F246" s="208" t="s">
        <v>366</v>
      </c>
      <c r="G246" s="209" t="s">
        <v>358</v>
      </c>
      <c r="H246" s="210">
        <v>96.859999999999999</v>
      </c>
      <c r="I246" s="211"/>
      <c r="J246" s="212">
        <f>ROUND(I246*H246,2)</f>
        <v>0</v>
      </c>
      <c r="K246" s="208" t="s">
        <v>129</v>
      </c>
      <c r="L246" s="46"/>
      <c r="M246" s="213" t="s">
        <v>19</v>
      </c>
      <c r="N246" s="214" t="s">
        <v>45</v>
      </c>
      <c r="O246" s="86"/>
      <c r="P246" s="215">
        <f>O246*H246</f>
        <v>0</v>
      </c>
      <c r="Q246" s="215">
        <v>0.00064999999999999997</v>
      </c>
      <c r="R246" s="215">
        <f>Q246*H246</f>
        <v>0.062959000000000001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130</v>
      </c>
      <c r="AT246" s="217" t="s">
        <v>125</v>
      </c>
      <c r="AU246" s="217" t="s">
        <v>84</v>
      </c>
      <c r="AY246" s="19" t="s">
        <v>123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82</v>
      </c>
      <c r="BK246" s="218">
        <f>ROUND(I246*H246,2)</f>
        <v>0</v>
      </c>
      <c r="BL246" s="19" t="s">
        <v>130</v>
      </c>
      <c r="BM246" s="217" t="s">
        <v>367</v>
      </c>
    </row>
    <row r="247" s="2" customFormat="1">
      <c r="A247" s="40"/>
      <c r="B247" s="41"/>
      <c r="C247" s="42"/>
      <c r="D247" s="219" t="s">
        <v>132</v>
      </c>
      <c r="E247" s="42"/>
      <c r="F247" s="220" t="s">
        <v>368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132</v>
      </c>
      <c r="AU247" s="19" t="s">
        <v>84</v>
      </c>
    </row>
    <row r="248" s="2" customFormat="1">
      <c r="A248" s="40"/>
      <c r="B248" s="41"/>
      <c r="C248" s="42"/>
      <c r="D248" s="224" t="s">
        <v>134</v>
      </c>
      <c r="E248" s="42"/>
      <c r="F248" s="225" t="s">
        <v>369</v>
      </c>
      <c r="G248" s="42"/>
      <c r="H248" s="42"/>
      <c r="I248" s="221"/>
      <c r="J248" s="42"/>
      <c r="K248" s="42"/>
      <c r="L248" s="46"/>
      <c r="M248" s="222"/>
      <c r="N248" s="223"/>
      <c r="O248" s="86"/>
      <c r="P248" s="86"/>
      <c r="Q248" s="86"/>
      <c r="R248" s="86"/>
      <c r="S248" s="86"/>
      <c r="T248" s="87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T248" s="19" t="s">
        <v>134</v>
      </c>
      <c r="AU248" s="19" t="s">
        <v>84</v>
      </c>
    </row>
    <row r="249" s="13" customFormat="1">
      <c r="A249" s="13"/>
      <c r="B249" s="226"/>
      <c r="C249" s="227"/>
      <c r="D249" s="219" t="s">
        <v>136</v>
      </c>
      <c r="E249" s="228" t="s">
        <v>19</v>
      </c>
      <c r="F249" s="229" t="s">
        <v>370</v>
      </c>
      <c r="G249" s="227"/>
      <c r="H249" s="228" t="s">
        <v>19</v>
      </c>
      <c r="I249" s="230"/>
      <c r="J249" s="227"/>
      <c r="K249" s="227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136</v>
      </c>
      <c r="AU249" s="235" t="s">
        <v>84</v>
      </c>
      <c r="AV249" s="13" t="s">
        <v>82</v>
      </c>
      <c r="AW249" s="13" t="s">
        <v>35</v>
      </c>
      <c r="AX249" s="13" t="s">
        <v>74</v>
      </c>
      <c r="AY249" s="235" t="s">
        <v>123</v>
      </c>
    </row>
    <row r="250" s="14" customFormat="1">
      <c r="A250" s="14"/>
      <c r="B250" s="236"/>
      <c r="C250" s="237"/>
      <c r="D250" s="219" t="s">
        <v>136</v>
      </c>
      <c r="E250" s="238" t="s">
        <v>19</v>
      </c>
      <c r="F250" s="239" t="s">
        <v>371</v>
      </c>
      <c r="G250" s="237"/>
      <c r="H250" s="240">
        <v>96.859999999999999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136</v>
      </c>
      <c r="AU250" s="246" t="s">
        <v>84</v>
      </c>
      <c r="AV250" s="14" t="s">
        <v>84</v>
      </c>
      <c r="AW250" s="14" t="s">
        <v>35</v>
      </c>
      <c r="AX250" s="14" t="s">
        <v>82</v>
      </c>
      <c r="AY250" s="246" t="s">
        <v>123</v>
      </c>
    </row>
    <row r="251" s="2" customFormat="1" ht="24.15" customHeight="1">
      <c r="A251" s="40"/>
      <c r="B251" s="41"/>
      <c r="C251" s="206" t="s">
        <v>372</v>
      </c>
      <c r="D251" s="206" t="s">
        <v>125</v>
      </c>
      <c r="E251" s="207" t="s">
        <v>373</v>
      </c>
      <c r="F251" s="208" t="s">
        <v>374</v>
      </c>
      <c r="G251" s="209" t="s">
        <v>358</v>
      </c>
      <c r="H251" s="210">
        <v>14.5</v>
      </c>
      <c r="I251" s="211"/>
      <c r="J251" s="212">
        <f>ROUND(I251*H251,2)</f>
        <v>0</v>
      </c>
      <c r="K251" s="208" t="s">
        <v>129</v>
      </c>
      <c r="L251" s="46"/>
      <c r="M251" s="213" t="s">
        <v>19</v>
      </c>
      <c r="N251" s="214" t="s">
        <v>45</v>
      </c>
      <c r="O251" s="86"/>
      <c r="P251" s="215">
        <f>O251*H251</f>
        <v>0</v>
      </c>
      <c r="Q251" s="215">
        <v>0.00038000000000000002</v>
      </c>
      <c r="R251" s="215">
        <f>Q251*H251</f>
        <v>0.0055100000000000001</v>
      </c>
      <c r="S251" s="215">
        <v>0</v>
      </c>
      <c r="T251" s="216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17" t="s">
        <v>130</v>
      </c>
      <c r="AT251" s="217" t="s">
        <v>125</v>
      </c>
      <c r="AU251" s="217" t="s">
        <v>84</v>
      </c>
      <c r="AY251" s="19" t="s">
        <v>123</v>
      </c>
      <c r="BE251" s="218">
        <f>IF(N251="základní",J251,0)</f>
        <v>0</v>
      </c>
      <c r="BF251" s="218">
        <f>IF(N251="snížená",J251,0)</f>
        <v>0</v>
      </c>
      <c r="BG251" s="218">
        <f>IF(N251="zákl. přenesená",J251,0)</f>
        <v>0</v>
      </c>
      <c r="BH251" s="218">
        <f>IF(N251="sníž. přenesená",J251,0)</f>
        <v>0</v>
      </c>
      <c r="BI251" s="218">
        <f>IF(N251="nulová",J251,0)</f>
        <v>0</v>
      </c>
      <c r="BJ251" s="19" t="s">
        <v>82</v>
      </c>
      <c r="BK251" s="218">
        <f>ROUND(I251*H251,2)</f>
        <v>0</v>
      </c>
      <c r="BL251" s="19" t="s">
        <v>130</v>
      </c>
      <c r="BM251" s="217" t="s">
        <v>375</v>
      </c>
    </row>
    <row r="252" s="2" customFormat="1">
      <c r="A252" s="40"/>
      <c r="B252" s="41"/>
      <c r="C252" s="42"/>
      <c r="D252" s="219" t="s">
        <v>132</v>
      </c>
      <c r="E252" s="42"/>
      <c r="F252" s="220" t="s">
        <v>376</v>
      </c>
      <c r="G252" s="42"/>
      <c r="H252" s="42"/>
      <c r="I252" s="221"/>
      <c r="J252" s="42"/>
      <c r="K252" s="42"/>
      <c r="L252" s="46"/>
      <c r="M252" s="222"/>
      <c r="N252" s="223"/>
      <c r="O252" s="86"/>
      <c r="P252" s="86"/>
      <c r="Q252" s="86"/>
      <c r="R252" s="86"/>
      <c r="S252" s="86"/>
      <c r="T252" s="87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T252" s="19" t="s">
        <v>132</v>
      </c>
      <c r="AU252" s="19" t="s">
        <v>84</v>
      </c>
    </row>
    <row r="253" s="2" customFormat="1">
      <c r="A253" s="40"/>
      <c r="B253" s="41"/>
      <c r="C253" s="42"/>
      <c r="D253" s="224" t="s">
        <v>134</v>
      </c>
      <c r="E253" s="42"/>
      <c r="F253" s="225" t="s">
        <v>377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134</v>
      </c>
      <c r="AU253" s="19" t="s">
        <v>84</v>
      </c>
    </row>
    <row r="254" s="13" customFormat="1">
      <c r="A254" s="13"/>
      <c r="B254" s="226"/>
      <c r="C254" s="227"/>
      <c r="D254" s="219" t="s">
        <v>136</v>
      </c>
      <c r="E254" s="228" t="s">
        <v>19</v>
      </c>
      <c r="F254" s="229" t="s">
        <v>378</v>
      </c>
      <c r="G254" s="227"/>
      <c r="H254" s="228" t="s">
        <v>19</v>
      </c>
      <c r="I254" s="230"/>
      <c r="J254" s="227"/>
      <c r="K254" s="227"/>
      <c r="L254" s="231"/>
      <c r="M254" s="232"/>
      <c r="N254" s="233"/>
      <c r="O254" s="233"/>
      <c r="P254" s="233"/>
      <c r="Q254" s="233"/>
      <c r="R254" s="233"/>
      <c r="S254" s="233"/>
      <c r="T254" s="234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5" t="s">
        <v>136</v>
      </c>
      <c r="AU254" s="235" t="s">
        <v>84</v>
      </c>
      <c r="AV254" s="13" t="s">
        <v>82</v>
      </c>
      <c r="AW254" s="13" t="s">
        <v>35</v>
      </c>
      <c r="AX254" s="13" t="s">
        <v>74</v>
      </c>
      <c r="AY254" s="235" t="s">
        <v>123</v>
      </c>
    </row>
    <row r="255" s="14" customFormat="1">
      <c r="A255" s="14"/>
      <c r="B255" s="236"/>
      <c r="C255" s="237"/>
      <c r="D255" s="219" t="s">
        <v>136</v>
      </c>
      <c r="E255" s="238" t="s">
        <v>19</v>
      </c>
      <c r="F255" s="239" t="s">
        <v>379</v>
      </c>
      <c r="G255" s="237"/>
      <c r="H255" s="240">
        <v>14.5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136</v>
      </c>
      <c r="AU255" s="246" t="s">
        <v>84</v>
      </c>
      <c r="AV255" s="14" t="s">
        <v>84</v>
      </c>
      <c r="AW255" s="14" t="s">
        <v>35</v>
      </c>
      <c r="AX255" s="14" t="s">
        <v>82</v>
      </c>
      <c r="AY255" s="246" t="s">
        <v>123</v>
      </c>
    </row>
    <row r="256" s="2" customFormat="1" ht="24.15" customHeight="1">
      <c r="A256" s="40"/>
      <c r="B256" s="41"/>
      <c r="C256" s="206" t="s">
        <v>380</v>
      </c>
      <c r="D256" s="206" t="s">
        <v>125</v>
      </c>
      <c r="E256" s="207" t="s">
        <v>381</v>
      </c>
      <c r="F256" s="208" t="s">
        <v>382</v>
      </c>
      <c r="G256" s="209" t="s">
        <v>128</v>
      </c>
      <c r="H256" s="210">
        <v>24</v>
      </c>
      <c r="I256" s="211"/>
      <c r="J256" s="212">
        <f>ROUND(I256*H256,2)</f>
        <v>0</v>
      </c>
      <c r="K256" s="208" t="s">
        <v>129</v>
      </c>
      <c r="L256" s="46"/>
      <c r="M256" s="213" t="s">
        <v>19</v>
      </c>
      <c r="N256" s="214" t="s">
        <v>45</v>
      </c>
      <c r="O256" s="86"/>
      <c r="P256" s="215">
        <f>O256*H256</f>
        <v>0</v>
      </c>
      <c r="Q256" s="215">
        <v>0.0025999999999999999</v>
      </c>
      <c r="R256" s="215">
        <f>Q256*H256</f>
        <v>0.062399999999999997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130</v>
      </c>
      <c r="AT256" s="217" t="s">
        <v>125</v>
      </c>
      <c r="AU256" s="217" t="s">
        <v>84</v>
      </c>
      <c r="AY256" s="19" t="s">
        <v>123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82</v>
      </c>
      <c r="BK256" s="218">
        <f>ROUND(I256*H256,2)</f>
        <v>0</v>
      </c>
      <c r="BL256" s="19" t="s">
        <v>130</v>
      </c>
      <c r="BM256" s="217" t="s">
        <v>383</v>
      </c>
    </row>
    <row r="257" s="2" customFormat="1">
      <c r="A257" s="40"/>
      <c r="B257" s="41"/>
      <c r="C257" s="42"/>
      <c r="D257" s="219" t="s">
        <v>132</v>
      </c>
      <c r="E257" s="42"/>
      <c r="F257" s="220" t="s">
        <v>384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132</v>
      </c>
      <c r="AU257" s="19" t="s">
        <v>84</v>
      </c>
    </row>
    <row r="258" s="2" customFormat="1">
      <c r="A258" s="40"/>
      <c r="B258" s="41"/>
      <c r="C258" s="42"/>
      <c r="D258" s="224" t="s">
        <v>134</v>
      </c>
      <c r="E258" s="42"/>
      <c r="F258" s="225" t="s">
        <v>385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134</v>
      </c>
      <c r="AU258" s="19" t="s">
        <v>84</v>
      </c>
    </row>
    <row r="259" s="13" customFormat="1">
      <c r="A259" s="13"/>
      <c r="B259" s="226"/>
      <c r="C259" s="227"/>
      <c r="D259" s="219" t="s">
        <v>136</v>
      </c>
      <c r="E259" s="228" t="s">
        <v>19</v>
      </c>
      <c r="F259" s="229" t="s">
        <v>386</v>
      </c>
      <c r="G259" s="227"/>
      <c r="H259" s="228" t="s">
        <v>19</v>
      </c>
      <c r="I259" s="230"/>
      <c r="J259" s="227"/>
      <c r="K259" s="227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136</v>
      </c>
      <c r="AU259" s="235" t="s">
        <v>84</v>
      </c>
      <c r="AV259" s="13" t="s">
        <v>82</v>
      </c>
      <c r="AW259" s="13" t="s">
        <v>35</v>
      </c>
      <c r="AX259" s="13" t="s">
        <v>74</v>
      </c>
      <c r="AY259" s="235" t="s">
        <v>123</v>
      </c>
    </row>
    <row r="260" s="14" customFormat="1">
      <c r="A260" s="14"/>
      <c r="B260" s="236"/>
      <c r="C260" s="237"/>
      <c r="D260" s="219" t="s">
        <v>136</v>
      </c>
      <c r="E260" s="238" t="s">
        <v>19</v>
      </c>
      <c r="F260" s="239" t="s">
        <v>8</v>
      </c>
      <c r="G260" s="237"/>
      <c r="H260" s="240">
        <v>12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136</v>
      </c>
      <c r="AU260" s="246" t="s">
        <v>84</v>
      </c>
      <c r="AV260" s="14" t="s">
        <v>84</v>
      </c>
      <c r="AW260" s="14" t="s">
        <v>35</v>
      </c>
      <c r="AX260" s="14" t="s">
        <v>74</v>
      </c>
      <c r="AY260" s="246" t="s">
        <v>123</v>
      </c>
    </row>
    <row r="261" s="13" customFormat="1">
      <c r="A261" s="13"/>
      <c r="B261" s="226"/>
      <c r="C261" s="227"/>
      <c r="D261" s="219" t="s">
        <v>136</v>
      </c>
      <c r="E261" s="228" t="s">
        <v>19</v>
      </c>
      <c r="F261" s="229" t="s">
        <v>387</v>
      </c>
      <c r="G261" s="227"/>
      <c r="H261" s="228" t="s">
        <v>19</v>
      </c>
      <c r="I261" s="230"/>
      <c r="J261" s="227"/>
      <c r="K261" s="227"/>
      <c r="L261" s="231"/>
      <c r="M261" s="232"/>
      <c r="N261" s="233"/>
      <c r="O261" s="233"/>
      <c r="P261" s="233"/>
      <c r="Q261" s="233"/>
      <c r="R261" s="233"/>
      <c r="S261" s="233"/>
      <c r="T261" s="234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5" t="s">
        <v>136</v>
      </c>
      <c r="AU261" s="235" t="s">
        <v>84</v>
      </c>
      <c r="AV261" s="13" t="s">
        <v>82</v>
      </c>
      <c r="AW261" s="13" t="s">
        <v>35</v>
      </c>
      <c r="AX261" s="13" t="s">
        <v>74</v>
      </c>
      <c r="AY261" s="235" t="s">
        <v>123</v>
      </c>
    </row>
    <row r="262" s="14" customFormat="1">
      <c r="A262" s="14"/>
      <c r="B262" s="236"/>
      <c r="C262" s="237"/>
      <c r="D262" s="219" t="s">
        <v>136</v>
      </c>
      <c r="E262" s="238" t="s">
        <v>19</v>
      </c>
      <c r="F262" s="239" t="s">
        <v>388</v>
      </c>
      <c r="G262" s="237"/>
      <c r="H262" s="240">
        <v>12</v>
      </c>
      <c r="I262" s="241"/>
      <c r="J262" s="237"/>
      <c r="K262" s="237"/>
      <c r="L262" s="242"/>
      <c r="M262" s="243"/>
      <c r="N262" s="244"/>
      <c r="O262" s="244"/>
      <c r="P262" s="244"/>
      <c r="Q262" s="244"/>
      <c r="R262" s="244"/>
      <c r="S262" s="244"/>
      <c r="T262" s="245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46" t="s">
        <v>136</v>
      </c>
      <c r="AU262" s="246" t="s">
        <v>84</v>
      </c>
      <c r="AV262" s="14" t="s">
        <v>84</v>
      </c>
      <c r="AW262" s="14" t="s">
        <v>35</v>
      </c>
      <c r="AX262" s="14" t="s">
        <v>74</v>
      </c>
      <c r="AY262" s="246" t="s">
        <v>123</v>
      </c>
    </row>
    <row r="263" s="15" customFormat="1">
      <c r="A263" s="15"/>
      <c r="B263" s="257"/>
      <c r="C263" s="258"/>
      <c r="D263" s="219" t="s">
        <v>136</v>
      </c>
      <c r="E263" s="259" t="s">
        <v>19</v>
      </c>
      <c r="F263" s="260" t="s">
        <v>241</v>
      </c>
      <c r="G263" s="258"/>
      <c r="H263" s="261">
        <v>24</v>
      </c>
      <c r="I263" s="262"/>
      <c r="J263" s="258"/>
      <c r="K263" s="258"/>
      <c r="L263" s="263"/>
      <c r="M263" s="264"/>
      <c r="N263" s="265"/>
      <c r="O263" s="265"/>
      <c r="P263" s="265"/>
      <c r="Q263" s="265"/>
      <c r="R263" s="265"/>
      <c r="S263" s="265"/>
      <c r="T263" s="266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T263" s="267" t="s">
        <v>136</v>
      </c>
      <c r="AU263" s="267" t="s">
        <v>84</v>
      </c>
      <c r="AV263" s="15" t="s">
        <v>130</v>
      </c>
      <c r="AW263" s="15" t="s">
        <v>35</v>
      </c>
      <c r="AX263" s="15" t="s">
        <v>82</v>
      </c>
      <c r="AY263" s="267" t="s">
        <v>123</v>
      </c>
    </row>
    <row r="264" s="2" customFormat="1" ht="16.5" customHeight="1">
      <c r="A264" s="40"/>
      <c r="B264" s="41"/>
      <c r="C264" s="206" t="s">
        <v>389</v>
      </c>
      <c r="D264" s="206" t="s">
        <v>125</v>
      </c>
      <c r="E264" s="207" t="s">
        <v>390</v>
      </c>
      <c r="F264" s="208" t="s">
        <v>391</v>
      </c>
      <c r="G264" s="209" t="s">
        <v>358</v>
      </c>
      <c r="H264" s="210">
        <v>137.86000000000001</v>
      </c>
      <c r="I264" s="211"/>
      <c r="J264" s="212">
        <f>ROUND(I264*H264,2)</f>
        <v>0</v>
      </c>
      <c r="K264" s="208" t="s">
        <v>129</v>
      </c>
      <c r="L264" s="46"/>
      <c r="M264" s="213" t="s">
        <v>19</v>
      </c>
      <c r="N264" s="214" t="s">
        <v>45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130</v>
      </c>
      <c r="AT264" s="217" t="s">
        <v>125</v>
      </c>
      <c r="AU264" s="217" t="s">
        <v>84</v>
      </c>
      <c r="AY264" s="19" t="s">
        <v>123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82</v>
      </c>
      <c r="BK264" s="218">
        <f>ROUND(I264*H264,2)</f>
        <v>0</v>
      </c>
      <c r="BL264" s="19" t="s">
        <v>130</v>
      </c>
      <c r="BM264" s="217" t="s">
        <v>392</v>
      </c>
    </row>
    <row r="265" s="2" customFormat="1">
      <c r="A265" s="40"/>
      <c r="B265" s="41"/>
      <c r="C265" s="42"/>
      <c r="D265" s="219" t="s">
        <v>132</v>
      </c>
      <c r="E265" s="42"/>
      <c r="F265" s="220" t="s">
        <v>393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132</v>
      </c>
      <c r="AU265" s="19" t="s">
        <v>84</v>
      </c>
    </row>
    <row r="266" s="2" customFormat="1">
      <c r="A266" s="40"/>
      <c r="B266" s="41"/>
      <c r="C266" s="42"/>
      <c r="D266" s="224" t="s">
        <v>134</v>
      </c>
      <c r="E266" s="42"/>
      <c r="F266" s="225" t="s">
        <v>394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134</v>
      </c>
      <c r="AU266" s="19" t="s">
        <v>84</v>
      </c>
    </row>
    <row r="267" s="2" customFormat="1" ht="16.5" customHeight="1">
      <c r="A267" s="40"/>
      <c r="B267" s="41"/>
      <c r="C267" s="206" t="s">
        <v>395</v>
      </c>
      <c r="D267" s="206" t="s">
        <v>125</v>
      </c>
      <c r="E267" s="207" t="s">
        <v>396</v>
      </c>
      <c r="F267" s="208" t="s">
        <v>397</v>
      </c>
      <c r="G267" s="209" t="s">
        <v>128</v>
      </c>
      <c r="H267" s="210">
        <v>24</v>
      </c>
      <c r="I267" s="211"/>
      <c r="J267" s="212">
        <f>ROUND(I267*H267,2)</f>
        <v>0</v>
      </c>
      <c r="K267" s="208" t="s">
        <v>129</v>
      </c>
      <c r="L267" s="46"/>
      <c r="M267" s="213" t="s">
        <v>19</v>
      </c>
      <c r="N267" s="214" t="s">
        <v>45</v>
      </c>
      <c r="O267" s="86"/>
      <c r="P267" s="215">
        <f>O267*H267</f>
        <v>0</v>
      </c>
      <c r="Q267" s="215">
        <v>1.0000000000000001E-05</v>
      </c>
      <c r="R267" s="215">
        <f>Q267*H267</f>
        <v>0.00024000000000000003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130</v>
      </c>
      <c r="AT267" s="217" t="s">
        <v>125</v>
      </c>
      <c r="AU267" s="217" t="s">
        <v>84</v>
      </c>
      <c r="AY267" s="19" t="s">
        <v>123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130</v>
      </c>
      <c r="BM267" s="217" t="s">
        <v>398</v>
      </c>
    </row>
    <row r="268" s="2" customFormat="1">
      <c r="A268" s="40"/>
      <c r="B268" s="41"/>
      <c r="C268" s="42"/>
      <c r="D268" s="219" t="s">
        <v>132</v>
      </c>
      <c r="E268" s="42"/>
      <c r="F268" s="220" t="s">
        <v>399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132</v>
      </c>
      <c r="AU268" s="19" t="s">
        <v>84</v>
      </c>
    </row>
    <row r="269" s="2" customFormat="1">
      <c r="A269" s="40"/>
      <c r="B269" s="41"/>
      <c r="C269" s="42"/>
      <c r="D269" s="224" t="s">
        <v>134</v>
      </c>
      <c r="E269" s="42"/>
      <c r="F269" s="225" t="s">
        <v>400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134</v>
      </c>
      <c r="AU269" s="19" t="s">
        <v>84</v>
      </c>
    </row>
    <row r="270" s="2" customFormat="1" ht="24.15" customHeight="1">
      <c r="A270" s="40"/>
      <c r="B270" s="41"/>
      <c r="C270" s="206" t="s">
        <v>401</v>
      </c>
      <c r="D270" s="206" t="s">
        <v>125</v>
      </c>
      <c r="E270" s="207" t="s">
        <v>402</v>
      </c>
      <c r="F270" s="208" t="s">
        <v>403</v>
      </c>
      <c r="G270" s="209" t="s">
        <v>358</v>
      </c>
      <c r="H270" s="210">
        <v>144</v>
      </c>
      <c r="I270" s="211"/>
      <c r="J270" s="212">
        <f>ROUND(I270*H270,2)</f>
        <v>0</v>
      </c>
      <c r="K270" s="208" t="s">
        <v>129</v>
      </c>
      <c r="L270" s="46"/>
      <c r="M270" s="213" t="s">
        <v>19</v>
      </c>
      <c r="N270" s="214" t="s">
        <v>45</v>
      </c>
      <c r="O270" s="86"/>
      <c r="P270" s="215">
        <f>O270*H270</f>
        <v>0</v>
      </c>
      <c r="Q270" s="215">
        <v>0.10988000000000001</v>
      </c>
      <c r="R270" s="215">
        <f>Q270*H270</f>
        <v>15.82272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130</v>
      </c>
      <c r="AT270" s="217" t="s">
        <v>125</v>
      </c>
      <c r="AU270" s="217" t="s">
        <v>84</v>
      </c>
      <c r="AY270" s="19" t="s">
        <v>123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82</v>
      </c>
      <c r="BK270" s="218">
        <f>ROUND(I270*H270,2)</f>
        <v>0</v>
      </c>
      <c r="BL270" s="19" t="s">
        <v>130</v>
      </c>
      <c r="BM270" s="217" t="s">
        <v>404</v>
      </c>
    </row>
    <row r="271" s="2" customFormat="1">
      <c r="A271" s="40"/>
      <c r="B271" s="41"/>
      <c r="C271" s="42"/>
      <c r="D271" s="219" t="s">
        <v>132</v>
      </c>
      <c r="E271" s="42"/>
      <c r="F271" s="220" t="s">
        <v>405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132</v>
      </c>
      <c r="AU271" s="19" t="s">
        <v>84</v>
      </c>
    </row>
    <row r="272" s="2" customFormat="1">
      <c r="A272" s="40"/>
      <c r="B272" s="41"/>
      <c r="C272" s="42"/>
      <c r="D272" s="224" t="s">
        <v>134</v>
      </c>
      <c r="E272" s="42"/>
      <c r="F272" s="225" t="s">
        <v>406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134</v>
      </c>
      <c r="AU272" s="19" t="s">
        <v>84</v>
      </c>
    </row>
    <row r="273" s="13" customFormat="1">
      <c r="A273" s="13"/>
      <c r="B273" s="226"/>
      <c r="C273" s="227"/>
      <c r="D273" s="219" t="s">
        <v>136</v>
      </c>
      <c r="E273" s="228" t="s">
        <v>19</v>
      </c>
      <c r="F273" s="229" t="s">
        <v>407</v>
      </c>
      <c r="G273" s="227"/>
      <c r="H273" s="228" t="s">
        <v>19</v>
      </c>
      <c r="I273" s="230"/>
      <c r="J273" s="227"/>
      <c r="K273" s="227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136</v>
      </c>
      <c r="AU273" s="235" t="s">
        <v>84</v>
      </c>
      <c r="AV273" s="13" t="s">
        <v>82</v>
      </c>
      <c r="AW273" s="13" t="s">
        <v>35</v>
      </c>
      <c r="AX273" s="13" t="s">
        <v>74</v>
      </c>
      <c r="AY273" s="235" t="s">
        <v>123</v>
      </c>
    </row>
    <row r="274" s="14" customFormat="1">
      <c r="A274" s="14"/>
      <c r="B274" s="236"/>
      <c r="C274" s="237"/>
      <c r="D274" s="219" t="s">
        <v>136</v>
      </c>
      <c r="E274" s="238" t="s">
        <v>19</v>
      </c>
      <c r="F274" s="239" t="s">
        <v>408</v>
      </c>
      <c r="G274" s="237"/>
      <c r="H274" s="240">
        <v>144</v>
      </c>
      <c r="I274" s="241"/>
      <c r="J274" s="237"/>
      <c r="K274" s="237"/>
      <c r="L274" s="242"/>
      <c r="M274" s="243"/>
      <c r="N274" s="244"/>
      <c r="O274" s="244"/>
      <c r="P274" s="244"/>
      <c r="Q274" s="244"/>
      <c r="R274" s="244"/>
      <c r="S274" s="244"/>
      <c r="T274" s="245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46" t="s">
        <v>136</v>
      </c>
      <c r="AU274" s="246" t="s">
        <v>84</v>
      </c>
      <c r="AV274" s="14" t="s">
        <v>84</v>
      </c>
      <c r="AW274" s="14" t="s">
        <v>35</v>
      </c>
      <c r="AX274" s="14" t="s">
        <v>82</v>
      </c>
      <c r="AY274" s="246" t="s">
        <v>123</v>
      </c>
    </row>
    <row r="275" s="2" customFormat="1" ht="16.5" customHeight="1">
      <c r="A275" s="40"/>
      <c r="B275" s="41"/>
      <c r="C275" s="247" t="s">
        <v>409</v>
      </c>
      <c r="D275" s="247" t="s">
        <v>204</v>
      </c>
      <c r="E275" s="248" t="s">
        <v>410</v>
      </c>
      <c r="F275" s="249" t="s">
        <v>411</v>
      </c>
      <c r="G275" s="250" t="s">
        <v>128</v>
      </c>
      <c r="H275" s="251">
        <v>47.520000000000003</v>
      </c>
      <c r="I275" s="252"/>
      <c r="J275" s="253">
        <f>ROUND(I275*H275,2)</f>
        <v>0</v>
      </c>
      <c r="K275" s="249" t="s">
        <v>129</v>
      </c>
      <c r="L275" s="254"/>
      <c r="M275" s="255" t="s">
        <v>19</v>
      </c>
      <c r="N275" s="256" t="s">
        <v>45</v>
      </c>
      <c r="O275" s="86"/>
      <c r="P275" s="215">
        <f>O275*H275</f>
        <v>0</v>
      </c>
      <c r="Q275" s="215">
        <v>0.41699999999999998</v>
      </c>
      <c r="R275" s="215">
        <f>Q275*H275</f>
        <v>19.815840000000001</v>
      </c>
      <c r="S275" s="215">
        <v>0</v>
      </c>
      <c r="T275" s="216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17" t="s">
        <v>181</v>
      </c>
      <c r="AT275" s="217" t="s">
        <v>204</v>
      </c>
      <c r="AU275" s="217" t="s">
        <v>84</v>
      </c>
      <c r="AY275" s="19" t="s">
        <v>123</v>
      </c>
      <c r="BE275" s="218">
        <f>IF(N275="základní",J275,0)</f>
        <v>0</v>
      </c>
      <c r="BF275" s="218">
        <f>IF(N275="snížená",J275,0)</f>
        <v>0</v>
      </c>
      <c r="BG275" s="218">
        <f>IF(N275="zákl. přenesená",J275,0)</f>
        <v>0</v>
      </c>
      <c r="BH275" s="218">
        <f>IF(N275="sníž. přenesená",J275,0)</f>
        <v>0</v>
      </c>
      <c r="BI275" s="218">
        <f>IF(N275="nulová",J275,0)</f>
        <v>0</v>
      </c>
      <c r="BJ275" s="19" t="s">
        <v>82</v>
      </c>
      <c r="BK275" s="218">
        <f>ROUND(I275*H275,2)</f>
        <v>0</v>
      </c>
      <c r="BL275" s="19" t="s">
        <v>130</v>
      </c>
      <c r="BM275" s="217" t="s">
        <v>412</v>
      </c>
    </row>
    <row r="276" s="2" customFormat="1">
      <c r="A276" s="40"/>
      <c r="B276" s="41"/>
      <c r="C276" s="42"/>
      <c r="D276" s="219" t="s">
        <v>132</v>
      </c>
      <c r="E276" s="42"/>
      <c r="F276" s="220" t="s">
        <v>411</v>
      </c>
      <c r="G276" s="42"/>
      <c r="H276" s="42"/>
      <c r="I276" s="221"/>
      <c r="J276" s="42"/>
      <c r="K276" s="42"/>
      <c r="L276" s="46"/>
      <c r="M276" s="222"/>
      <c r="N276" s="223"/>
      <c r="O276" s="86"/>
      <c r="P276" s="86"/>
      <c r="Q276" s="86"/>
      <c r="R276" s="86"/>
      <c r="S276" s="86"/>
      <c r="T276" s="87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T276" s="19" t="s">
        <v>132</v>
      </c>
      <c r="AU276" s="19" t="s">
        <v>84</v>
      </c>
    </row>
    <row r="277" s="14" customFormat="1">
      <c r="A277" s="14"/>
      <c r="B277" s="236"/>
      <c r="C277" s="237"/>
      <c r="D277" s="219" t="s">
        <v>136</v>
      </c>
      <c r="E277" s="237"/>
      <c r="F277" s="239" t="s">
        <v>413</v>
      </c>
      <c r="G277" s="237"/>
      <c r="H277" s="240">
        <v>47.520000000000003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136</v>
      </c>
      <c r="AU277" s="246" t="s">
        <v>84</v>
      </c>
      <c r="AV277" s="14" t="s">
        <v>84</v>
      </c>
      <c r="AW277" s="14" t="s">
        <v>4</v>
      </c>
      <c r="AX277" s="14" t="s">
        <v>82</v>
      </c>
      <c r="AY277" s="246" t="s">
        <v>123</v>
      </c>
    </row>
    <row r="278" s="2" customFormat="1" ht="33" customHeight="1">
      <c r="A278" s="40"/>
      <c r="B278" s="41"/>
      <c r="C278" s="206" t="s">
        <v>414</v>
      </c>
      <c r="D278" s="206" t="s">
        <v>125</v>
      </c>
      <c r="E278" s="207" t="s">
        <v>415</v>
      </c>
      <c r="F278" s="208" t="s">
        <v>416</v>
      </c>
      <c r="G278" s="209" t="s">
        <v>358</v>
      </c>
      <c r="H278" s="210">
        <v>53.200000000000003</v>
      </c>
      <c r="I278" s="211"/>
      <c r="J278" s="212">
        <f>ROUND(I278*H278,2)</f>
        <v>0</v>
      </c>
      <c r="K278" s="208" t="s">
        <v>129</v>
      </c>
      <c r="L278" s="46"/>
      <c r="M278" s="213" t="s">
        <v>19</v>
      </c>
      <c r="N278" s="214" t="s">
        <v>45</v>
      </c>
      <c r="O278" s="86"/>
      <c r="P278" s="215">
        <f>O278*H278</f>
        <v>0</v>
      </c>
      <c r="Q278" s="215">
        <v>0.14041999999999999</v>
      </c>
      <c r="R278" s="215">
        <f>Q278*H278</f>
        <v>7.4703439999999999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130</v>
      </c>
      <c r="AT278" s="217" t="s">
        <v>125</v>
      </c>
      <c r="AU278" s="217" t="s">
        <v>84</v>
      </c>
      <c r="AY278" s="19" t="s">
        <v>123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130</v>
      </c>
      <c r="BM278" s="217" t="s">
        <v>417</v>
      </c>
    </row>
    <row r="279" s="2" customFormat="1">
      <c r="A279" s="40"/>
      <c r="B279" s="41"/>
      <c r="C279" s="42"/>
      <c r="D279" s="219" t="s">
        <v>132</v>
      </c>
      <c r="E279" s="42"/>
      <c r="F279" s="220" t="s">
        <v>418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132</v>
      </c>
      <c r="AU279" s="19" t="s">
        <v>84</v>
      </c>
    </row>
    <row r="280" s="2" customFormat="1">
      <c r="A280" s="40"/>
      <c r="B280" s="41"/>
      <c r="C280" s="42"/>
      <c r="D280" s="224" t="s">
        <v>134</v>
      </c>
      <c r="E280" s="42"/>
      <c r="F280" s="225" t="s">
        <v>419</v>
      </c>
      <c r="G280" s="42"/>
      <c r="H280" s="42"/>
      <c r="I280" s="221"/>
      <c r="J280" s="42"/>
      <c r="K280" s="42"/>
      <c r="L280" s="46"/>
      <c r="M280" s="222"/>
      <c r="N280" s="223"/>
      <c r="O280" s="86"/>
      <c r="P280" s="86"/>
      <c r="Q280" s="86"/>
      <c r="R280" s="86"/>
      <c r="S280" s="86"/>
      <c r="T280" s="87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T280" s="19" t="s">
        <v>134</v>
      </c>
      <c r="AU280" s="19" t="s">
        <v>84</v>
      </c>
    </row>
    <row r="281" s="14" customFormat="1">
      <c r="A281" s="14"/>
      <c r="B281" s="236"/>
      <c r="C281" s="237"/>
      <c r="D281" s="219" t="s">
        <v>136</v>
      </c>
      <c r="E281" s="238" t="s">
        <v>19</v>
      </c>
      <c r="F281" s="239" t="s">
        <v>420</v>
      </c>
      <c r="G281" s="237"/>
      <c r="H281" s="240">
        <v>53.200000000000003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136</v>
      </c>
      <c r="AU281" s="246" t="s">
        <v>84</v>
      </c>
      <c r="AV281" s="14" t="s">
        <v>84</v>
      </c>
      <c r="AW281" s="14" t="s">
        <v>35</v>
      </c>
      <c r="AX281" s="14" t="s">
        <v>82</v>
      </c>
      <c r="AY281" s="246" t="s">
        <v>123</v>
      </c>
    </row>
    <row r="282" s="2" customFormat="1" ht="16.5" customHeight="1">
      <c r="A282" s="40"/>
      <c r="B282" s="41"/>
      <c r="C282" s="247" t="s">
        <v>421</v>
      </c>
      <c r="D282" s="247" t="s">
        <v>204</v>
      </c>
      <c r="E282" s="248" t="s">
        <v>422</v>
      </c>
      <c r="F282" s="249" t="s">
        <v>423</v>
      </c>
      <c r="G282" s="250" t="s">
        <v>358</v>
      </c>
      <c r="H282" s="251">
        <v>42</v>
      </c>
      <c r="I282" s="252"/>
      <c r="J282" s="253">
        <f>ROUND(I282*H282,2)</f>
        <v>0</v>
      </c>
      <c r="K282" s="249" t="s">
        <v>129</v>
      </c>
      <c r="L282" s="254"/>
      <c r="M282" s="255" t="s">
        <v>19</v>
      </c>
      <c r="N282" s="256" t="s">
        <v>45</v>
      </c>
      <c r="O282" s="86"/>
      <c r="P282" s="215">
        <f>O282*H282</f>
        <v>0</v>
      </c>
      <c r="Q282" s="215">
        <v>0.044999999999999998</v>
      </c>
      <c r="R282" s="215">
        <f>Q282*H282</f>
        <v>1.8899999999999999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181</v>
      </c>
      <c r="AT282" s="217" t="s">
        <v>204</v>
      </c>
      <c r="AU282" s="217" t="s">
        <v>84</v>
      </c>
      <c r="AY282" s="19" t="s">
        <v>123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82</v>
      </c>
      <c r="BK282" s="218">
        <f>ROUND(I282*H282,2)</f>
        <v>0</v>
      </c>
      <c r="BL282" s="19" t="s">
        <v>130</v>
      </c>
      <c r="BM282" s="217" t="s">
        <v>424</v>
      </c>
    </row>
    <row r="283" s="2" customFormat="1">
      <c r="A283" s="40"/>
      <c r="B283" s="41"/>
      <c r="C283" s="42"/>
      <c r="D283" s="219" t="s">
        <v>132</v>
      </c>
      <c r="E283" s="42"/>
      <c r="F283" s="220" t="s">
        <v>423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132</v>
      </c>
      <c r="AU283" s="19" t="s">
        <v>84</v>
      </c>
    </row>
    <row r="284" s="14" customFormat="1">
      <c r="A284" s="14"/>
      <c r="B284" s="236"/>
      <c r="C284" s="237"/>
      <c r="D284" s="219" t="s">
        <v>136</v>
      </c>
      <c r="E284" s="237"/>
      <c r="F284" s="239" t="s">
        <v>425</v>
      </c>
      <c r="G284" s="237"/>
      <c r="H284" s="240">
        <v>42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136</v>
      </c>
      <c r="AU284" s="246" t="s">
        <v>84</v>
      </c>
      <c r="AV284" s="14" t="s">
        <v>84</v>
      </c>
      <c r="AW284" s="14" t="s">
        <v>4</v>
      </c>
      <c r="AX284" s="14" t="s">
        <v>82</v>
      </c>
      <c r="AY284" s="246" t="s">
        <v>123</v>
      </c>
    </row>
    <row r="285" s="2" customFormat="1" ht="24.15" customHeight="1">
      <c r="A285" s="40"/>
      <c r="B285" s="41"/>
      <c r="C285" s="247" t="s">
        <v>426</v>
      </c>
      <c r="D285" s="247" t="s">
        <v>204</v>
      </c>
      <c r="E285" s="248" t="s">
        <v>427</v>
      </c>
      <c r="F285" s="249" t="s">
        <v>428</v>
      </c>
      <c r="G285" s="250" t="s">
        <v>358</v>
      </c>
      <c r="H285" s="251">
        <v>13.859999999999999</v>
      </c>
      <c r="I285" s="252"/>
      <c r="J285" s="253">
        <f>ROUND(I285*H285,2)</f>
        <v>0</v>
      </c>
      <c r="K285" s="249" t="s">
        <v>129</v>
      </c>
      <c r="L285" s="254"/>
      <c r="M285" s="255" t="s">
        <v>19</v>
      </c>
      <c r="N285" s="256" t="s">
        <v>45</v>
      </c>
      <c r="O285" s="86"/>
      <c r="P285" s="215">
        <f>O285*H285</f>
        <v>0</v>
      </c>
      <c r="Q285" s="215">
        <v>0.050599999999999999</v>
      </c>
      <c r="R285" s="215">
        <f>Q285*H285</f>
        <v>0.70131599999999994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181</v>
      </c>
      <c r="AT285" s="217" t="s">
        <v>204</v>
      </c>
      <c r="AU285" s="217" t="s">
        <v>84</v>
      </c>
      <c r="AY285" s="19" t="s">
        <v>123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82</v>
      </c>
      <c r="BK285" s="218">
        <f>ROUND(I285*H285,2)</f>
        <v>0</v>
      </c>
      <c r="BL285" s="19" t="s">
        <v>130</v>
      </c>
      <c r="BM285" s="217" t="s">
        <v>429</v>
      </c>
    </row>
    <row r="286" s="2" customFormat="1">
      <c r="A286" s="40"/>
      <c r="B286" s="41"/>
      <c r="C286" s="42"/>
      <c r="D286" s="219" t="s">
        <v>132</v>
      </c>
      <c r="E286" s="42"/>
      <c r="F286" s="220" t="s">
        <v>428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132</v>
      </c>
      <c r="AU286" s="19" t="s">
        <v>84</v>
      </c>
    </row>
    <row r="287" s="14" customFormat="1">
      <c r="A287" s="14"/>
      <c r="B287" s="236"/>
      <c r="C287" s="237"/>
      <c r="D287" s="219" t="s">
        <v>136</v>
      </c>
      <c r="E287" s="237"/>
      <c r="F287" s="239" t="s">
        <v>430</v>
      </c>
      <c r="G287" s="237"/>
      <c r="H287" s="240">
        <v>13.859999999999999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136</v>
      </c>
      <c r="AU287" s="246" t="s">
        <v>84</v>
      </c>
      <c r="AV287" s="14" t="s">
        <v>84</v>
      </c>
      <c r="AW287" s="14" t="s">
        <v>4</v>
      </c>
      <c r="AX287" s="14" t="s">
        <v>82</v>
      </c>
      <c r="AY287" s="246" t="s">
        <v>123</v>
      </c>
    </row>
    <row r="288" s="2" customFormat="1" ht="24.15" customHeight="1">
      <c r="A288" s="40"/>
      <c r="B288" s="41"/>
      <c r="C288" s="206" t="s">
        <v>431</v>
      </c>
      <c r="D288" s="206" t="s">
        <v>125</v>
      </c>
      <c r="E288" s="207" t="s">
        <v>432</v>
      </c>
      <c r="F288" s="208" t="s">
        <v>433</v>
      </c>
      <c r="G288" s="209" t="s">
        <v>358</v>
      </c>
      <c r="H288" s="210">
        <v>72</v>
      </c>
      <c r="I288" s="211"/>
      <c r="J288" s="212">
        <f>ROUND(I288*H288,2)</f>
        <v>0</v>
      </c>
      <c r="K288" s="208" t="s">
        <v>129</v>
      </c>
      <c r="L288" s="46"/>
      <c r="M288" s="213" t="s">
        <v>19</v>
      </c>
      <c r="N288" s="214" t="s">
        <v>45</v>
      </c>
      <c r="O288" s="86"/>
      <c r="P288" s="215">
        <f>O288*H288</f>
        <v>0</v>
      </c>
      <c r="Q288" s="215">
        <v>0.15256</v>
      </c>
      <c r="R288" s="215">
        <f>Q288*H288</f>
        <v>10.98432</v>
      </c>
      <c r="S288" s="215">
        <v>0</v>
      </c>
      <c r="T288" s="216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17" t="s">
        <v>130</v>
      </c>
      <c r="AT288" s="217" t="s">
        <v>125</v>
      </c>
      <c r="AU288" s="217" t="s">
        <v>84</v>
      </c>
      <c r="AY288" s="19" t="s">
        <v>123</v>
      </c>
      <c r="BE288" s="218">
        <f>IF(N288="základní",J288,0)</f>
        <v>0</v>
      </c>
      <c r="BF288" s="218">
        <f>IF(N288="snížená",J288,0)</f>
        <v>0</v>
      </c>
      <c r="BG288" s="218">
        <f>IF(N288="zákl. přenesená",J288,0)</f>
        <v>0</v>
      </c>
      <c r="BH288" s="218">
        <f>IF(N288="sníž. přenesená",J288,0)</f>
        <v>0</v>
      </c>
      <c r="BI288" s="218">
        <f>IF(N288="nulová",J288,0)</f>
        <v>0</v>
      </c>
      <c r="BJ288" s="19" t="s">
        <v>82</v>
      </c>
      <c r="BK288" s="218">
        <f>ROUND(I288*H288,2)</f>
        <v>0</v>
      </c>
      <c r="BL288" s="19" t="s">
        <v>130</v>
      </c>
      <c r="BM288" s="217" t="s">
        <v>434</v>
      </c>
    </row>
    <row r="289" s="2" customFormat="1">
      <c r="A289" s="40"/>
      <c r="B289" s="41"/>
      <c r="C289" s="42"/>
      <c r="D289" s="219" t="s">
        <v>132</v>
      </c>
      <c r="E289" s="42"/>
      <c r="F289" s="220" t="s">
        <v>435</v>
      </c>
      <c r="G289" s="42"/>
      <c r="H289" s="42"/>
      <c r="I289" s="221"/>
      <c r="J289" s="42"/>
      <c r="K289" s="42"/>
      <c r="L289" s="46"/>
      <c r="M289" s="222"/>
      <c r="N289" s="223"/>
      <c r="O289" s="86"/>
      <c r="P289" s="86"/>
      <c r="Q289" s="86"/>
      <c r="R289" s="86"/>
      <c r="S289" s="86"/>
      <c r="T289" s="87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T289" s="19" t="s">
        <v>132</v>
      </c>
      <c r="AU289" s="19" t="s">
        <v>84</v>
      </c>
    </row>
    <row r="290" s="2" customFormat="1">
      <c r="A290" s="40"/>
      <c r="B290" s="41"/>
      <c r="C290" s="42"/>
      <c r="D290" s="224" t="s">
        <v>134</v>
      </c>
      <c r="E290" s="42"/>
      <c r="F290" s="225" t="s">
        <v>436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134</v>
      </c>
      <c r="AU290" s="19" t="s">
        <v>84</v>
      </c>
    </row>
    <row r="291" s="13" customFormat="1">
      <c r="A291" s="13"/>
      <c r="B291" s="226"/>
      <c r="C291" s="227"/>
      <c r="D291" s="219" t="s">
        <v>136</v>
      </c>
      <c r="E291" s="228" t="s">
        <v>19</v>
      </c>
      <c r="F291" s="229" t="s">
        <v>437</v>
      </c>
      <c r="G291" s="227"/>
      <c r="H291" s="228" t="s">
        <v>19</v>
      </c>
      <c r="I291" s="230"/>
      <c r="J291" s="227"/>
      <c r="K291" s="227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136</v>
      </c>
      <c r="AU291" s="235" t="s">
        <v>84</v>
      </c>
      <c r="AV291" s="13" t="s">
        <v>82</v>
      </c>
      <c r="AW291" s="13" t="s">
        <v>35</v>
      </c>
      <c r="AX291" s="13" t="s">
        <v>74</v>
      </c>
      <c r="AY291" s="235" t="s">
        <v>123</v>
      </c>
    </row>
    <row r="292" s="14" customFormat="1">
      <c r="A292" s="14"/>
      <c r="B292" s="236"/>
      <c r="C292" s="237"/>
      <c r="D292" s="219" t="s">
        <v>136</v>
      </c>
      <c r="E292" s="238" t="s">
        <v>19</v>
      </c>
      <c r="F292" s="239" t="s">
        <v>275</v>
      </c>
      <c r="G292" s="237"/>
      <c r="H292" s="240">
        <v>22</v>
      </c>
      <c r="I292" s="241"/>
      <c r="J292" s="237"/>
      <c r="K292" s="237"/>
      <c r="L292" s="242"/>
      <c r="M292" s="243"/>
      <c r="N292" s="244"/>
      <c r="O292" s="244"/>
      <c r="P292" s="244"/>
      <c r="Q292" s="244"/>
      <c r="R292" s="244"/>
      <c r="S292" s="244"/>
      <c r="T292" s="245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46" t="s">
        <v>136</v>
      </c>
      <c r="AU292" s="246" t="s">
        <v>84</v>
      </c>
      <c r="AV292" s="14" t="s">
        <v>84</v>
      </c>
      <c r="AW292" s="14" t="s">
        <v>35</v>
      </c>
      <c r="AX292" s="14" t="s">
        <v>74</v>
      </c>
      <c r="AY292" s="246" t="s">
        <v>123</v>
      </c>
    </row>
    <row r="293" s="13" customFormat="1">
      <c r="A293" s="13"/>
      <c r="B293" s="226"/>
      <c r="C293" s="227"/>
      <c r="D293" s="219" t="s">
        <v>136</v>
      </c>
      <c r="E293" s="228" t="s">
        <v>19</v>
      </c>
      <c r="F293" s="229" t="s">
        <v>438</v>
      </c>
      <c r="G293" s="227"/>
      <c r="H293" s="228" t="s">
        <v>19</v>
      </c>
      <c r="I293" s="230"/>
      <c r="J293" s="227"/>
      <c r="K293" s="227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136</v>
      </c>
      <c r="AU293" s="235" t="s">
        <v>84</v>
      </c>
      <c r="AV293" s="13" t="s">
        <v>82</v>
      </c>
      <c r="AW293" s="13" t="s">
        <v>35</v>
      </c>
      <c r="AX293" s="13" t="s">
        <v>74</v>
      </c>
      <c r="AY293" s="235" t="s">
        <v>123</v>
      </c>
    </row>
    <row r="294" s="14" customFormat="1">
      <c r="A294" s="14"/>
      <c r="B294" s="236"/>
      <c r="C294" s="237"/>
      <c r="D294" s="219" t="s">
        <v>136</v>
      </c>
      <c r="E294" s="238" t="s">
        <v>19</v>
      </c>
      <c r="F294" s="239" t="s">
        <v>291</v>
      </c>
      <c r="G294" s="237"/>
      <c r="H294" s="240">
        <v>24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136</v>
      </c>
      <c r="AU294" s="246" t="s">
        <v>84</v>
      </c>
      <c r="AV294" s="14" t="s">
        <v>84</v>
      </c>
      <c r="AW294" s="14" t="s">
        <v>35</v>
      </c>
      <c r="AX294" s="14" t="s">
        <v>74</v>
      </c>
      <c r="AY294" s="246" t="s">
        <v>123</v>
      </c>
    </row>
    <row r="295" s="13" customFormat="1">
      <c r="A295" s="13"/>
      <c r="B295" s="226"/>
      <c r="C295" s="227"/>
      <c r="D295" s="219" t="s">
        <v>136</v>
      </c>
      <c r="E295" s="228" t="s">
        <v>19</v>
      </c>
      <c r="F295" s="229" t="s">
        <v>439</v>
      </c>
      <c r="G295" s="227"/>
      <c r="H295" s="228" t="s">
        <v>19</v>
      </c>
      <c r="I295" s="230"/>
      <c r="J295" s="227"/>
      <c r="K295" s="227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136</v>
      </c>
      <c r="AU295" s="235" t="s">
        <v>84</v>
      </c>
      <c r="AV295" s="13" t="s">
        <v>82</v>
      </c>
      <c r="AW295" s="13" t="s">
        <v>35</v>
      </c>
      <c r="AX295" s="13" t="s">
        <v>74</v>
      </c>
      <c r="AY295" s="235" t="s">
        <v>123</v>
      </c>
    </row>
    <row r="296" s="14" customFormat="1">
      <c r="A296" s="14"/>
      <c r="B296" s="236"/>
      <c r="C296" s="237"/>
      <c r="D296" s="219" t="s">
        <v>136</v>
      </c>
      <c r="E296" s="238" t="s">
        <v>19</v>
      </c>
      <c r="F296" s="239" t="s">
        <v>159</v>
      </c>
      <c r="G296" s="237"/>
      <c r="H296" s="240">
        <v>5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136</v>
      </c>
      <c r="AU296" s="246" t="s">
        <v>84</v>
      </c>
      <c r="AV296" s="14" t="s">
        <v>84</v>
      </c>
      <c r="AW296" s="14" t="s">
        <v>35</v>
      </c>
      <c r="AX296" s="14" t="s">
        <v>74</v>
      </c>
      <c r="AY296" s="246" t="s">
        <v>123</v>
      </c>
    </row>
    <row r="297" s="13" customFormat="1">
      <c r="A297" s="13"/>
      <c r="B297" s="226"/>
      <c r="C297" s="227"/>
      <c r="D297" s="219" t="s">
        <v>136</v>
      </c>
      <c r="E297" s="228" t="s">
        <v>19</v>
      </c>
      <c r="F297" s="229" t="s">
        <v>440</v>
      </c>
      <c r="G297" s="227"/>
      <c r="H297" s="228" t="s">
        <v>19</v>
      </c>
      <c r="I297" s="230"/>
      <c r="J297" s="227"/>
      <c r="K297" s="227"/>
      <c r="L297" s="231"/>
      <c r="M297" s="232"/>
      <c r="N297" s="233"/>
      <c r="O297" s="233"/>
      <c r="P297" s="233"/>
      <c r="Q297" s="233"/>
      <c r="R297" s="233"/>
      <c r="S297" s="233"/>
      <c r="T297" s="234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5" t="s">
        <v>136</v>
      </c>
      <c r="AU297" s="235" t="s">
        <v>84</v>
      </c>
      <c r="AV297" s="13" t="s">
        <v>82</v>
      </c>
      <c r="AW297" s="13" t="s">
        <v>35</v>
      </c>
      <c r="AX297" s="13" t="s">
        <v>74</v>
      </c>
      <c r="AY297" s="235" t="s">
        <v>123</v>
      </c>
    </row>
    <row r="298" s="14" customFormat="1">
      <c r="A298" s="14"/>
      <c r="B298" s="236"/>
      <c r="C298" s="237"/>
      <c r="D298" s="219" t="s">
        <v>136</v>
      </c>
      <c r="E298" s="238" t="s">
        <v>19</v>
      </c>
      <c r="F298" s="239" t="s">
        <v>130</v>
      </c>
      <c r="G298" s="237"/>
      <c r="H298" s="240">
        <v>4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136</v>
      </c>
      <c r="AU298" s="246" t="s">
        <v>84</v>
      </c>
      <c r="AV298" s="14" t="s">
        <v>84</v>
      </c>
      <c r="AW298" s="14" t="s">
        <v>35</v>
      </c>
      <c r="AX298" s="14" t="s">
        <v>74</v>
      </c>
      <c r="AY298" s="246" t="s">
        <v>123</v>
      </c>
    </row>
    <row r="299" s="13" customFormat="1">
      <c r="A299" s="13"/>
      <c r="B299" s="226"/>
      <c r="C299" s="227"/>
      <c r="D299" s="219" t="s">
        <v>136</v>
      </c>
      <c r="E299" s="228" t="s">
        <v>19</v>
      </c>
      <c r="F299" s="229" t="s">
        <v>441</v>
      </c>
      <c r="G299" s="227"/>
      <c r="H299" s="228" t="s">
        <v>19</v>
      </c>
      <c r="I299" s="230"/>
      <c r="J299" s="227"/>
      <c r="K299" s="227"/>
      <c r="L299" s="231"/>
      <c r="M299" s="232"/>
      <c r="N299" s="233"/>
      <c r="O299" s="233"/>
      <c r="P299" s="233"/>
      <c r="Q299" s="233"/>
      <c r="R299" s="233"/>
      <c r="S299" s="233"/>
      <c r="T299" s="234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5" t="s">
        <v>136</v>
      </c>
      <c r="AU299" s="235" t="s">
        <v>84</v>
      </c>
      <c r="AV299" s="13" t="s">
        <v>82</v>
      </c>
      <c r="AW299" s="13" t="s">
        <v>35</v>
      </c>
      <c r="AX299" s="13" t="s">
        <v>74</v>
      </c>
      <c r="AY299" s="235" t="s">
        <v>123</v>
      </c>
    </row>
    <row r="300" s="14" customFormat="1">
      <c r="A300" s="14"/>
      <c r="B300" s="236"/>
      <c r="C300" s="237"/>
      <c r="D300" s="219" t="s">
        <v>136</v>
      </c>
      <c r="E300" s="238" t="s">
        <v>19</v>
      </c>
      <c r="F300" s="239" t="s">
        <v>250</v>
      </c>
      <c r="G300" s="237"/>
      <c r="H300" s="240">
        <v>17</v>
      </c>
      <c r="I300" s="241"/>
      <c r="J300" s="237"/>
      <c r="K300" s="237"/>
      <c r="L300" s="242"/>
      <c r="M300" s="243"/>
      <c r="N300" s="244"/>
      <c r="O300" s="244"/>
      <c r="P300" s="244"/>
      <c r="Q300" s="244"/>
      <c r="R300" s="244"/>
      <c r="S300" s="244"/>
      <c r="T300" s="245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46" t="s">
        <v>136</v>
      </c>
      <c r="AU300" s="246" t="s">
        <v>84</v>
      </c>
      <c r="AV300" s="14" t="s">
        <v>84</v>
      </c>
      <c r="AW300" s="14" t="s">
        <v>35</v>
      </c>
      <c r="AX300" s="14" t="s">
        <v>74</v>
      </c>
      <c r="AY300" s="246" t="s">
        <v>123</v>
      </c>
    </row>
    <row r="301" s="15" customFormat="1">
      <c r="A301" s="15"/>
      <c r="B301" s="257"/>
      <c r="C301" s="258"/>
      <c r="D301" s="219" t="s">
        <v>136</v>
      </c>
      <c r="E301" s="259" t="s">
        <v>19</v>
      </c>
      <c r="F301" s="260" t="s">
        <v>241</v>
      </c>
      <c r="G301" s="258"/>
      <c r="H301" s="261">
        <v>72</v>
      </c>
      <c r="I301" s="262"/>
      <c r="J301" s="258"/>
      <c r="K301" s="258"/>
      <c r="L301" s="263"/>
      <c r="M301" s="264"/>
      <c r="N301" s="265"/>
      <c r="O301" s="265"/>
      <c r="P301" s="265"/>
      <c r="Q301" s="265"/>
      <c r="R301" s="265"/>
      <c r="S301" s="265"/>
      <c r="T301" s="266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T301" s="267" t="s">
        <v>136</v>
      </c>
      <c r="AU301" s="267" t="s">
        <v>84</v>
      </c>
      <c r="AV301" s="15" t="s">
        <v>130</v>
      </c>
      <c r="AW301" s="15" t="s">
        <v>35</v>
      </c>
      <c r="AX301" s="15" t="s">
        <v>82</v>
      </c>
      <c r="AY301" s="267" t="s">
        <v>123</v>
      </c>
    </row>
    <row r="302" s="2" customFormat="1" ht="16.5" customHeight="1">
      <c r="A302" s="40"/>
      <c r="B302" s="41"/>
      <c r="C302" s="247" t="s">
        <v>442</v>
      </c>
      <c r="D302" s="247" t="s">
        <v>204</v>
      </c>
      <c r="E302" s="248" t="s">
        <v>443</v>
      </c>
      <c r="F302" s="249" t="s">
        <v>444</v>
      </c>
      <c r="G302" s="250" t="s">
        <v>358</v>
      </c>
      <c r="H302" s="251">
        <v>40.950000000000003</v>
      </c>
      <c r="I302" s="252"/>
      <c r="J302" s="253">
        <f>ROUND(I302*H302,2)</f>
        <v>0</v>
      </c>
      <c r="K302" s="249" t="s">
        <v>129</v>
      </c>
      <c r="L302" s="254"/>
      <c r="M302" s="255" t="s">
        <v>19</v>
      </c>
      <c r="N302" s="256" t="s">
        <v>45</v>
      </c>
      <c r="O302" s="86"/>
      <c r="P302" s="215">
        <f>O302*H302</f>
        <v>0</v>
      </c>
      <c r="Q302" s="215">
        <v>0.125</v>
      </c>
      <c r="R302" s="215">
        <f>Q302*H302</f>
        <v>5.1187500000000004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181</v>
      </c>
      <c r="AT302" s="217" t="s">
        <v>204</v>
      </c>
      <c r="AU302" s="217" t="s">
        <v>84</v>
      </c>
      <c r="AY302" s="19" t="s">
        <v>123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82</v>
      </c>
      <c r="BK302" s="218">
        <f>ROUND(I302*H302,2)</f>
        <v>0</v>
      </c>
      <c r="BL302" s="19" t="s">
        <v>130</v>
      </c>
      <c r="BM302" s="217" t="s">
        <v>445</v>
      </c>
    </row>
    <row r="303" s="2" customFormat="1">
      <c r="A303" s="40"/>
      <c r="B303" s="41"/>
      <c r="C303" s="42"/>
      <c r="D303" s="219" t="s">
        <v>132</v>
      </c>
      <c r="E303" s="42"/>
      <c r="F303" s="220" t="s">
        <v>444</v>
      </c>
      <c r="G303" s="42"/>
      <c r="H303" s="42"/>
      <c r="I303" s="221"/>
      <c r="J303" s="42"/>
      <c r="K303" s="42"/>
      <c r="L303" s="46"/>
      <c r="M303" s="222"/>
      <c r="N303" s="223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132</v>
      </c>
      <c r="AU303" s="19" t="s">
        <v>84</v>
      </c>
    </row>
    <row r="304" s="13" customFormat="1">
      <c r="A304" s="13"/>
      <c r="B304" s="226"/>
      <c r="C304" s="227"/>
      <c r="D304" s="219" t="s">
        <v>136</v>
      </c>
      <c r="E304" s="228" t="s">
        <v>19</v>
      </c>
      <c r="F304" s="229" t="s">
        <v>437</v>
      </c>
      <c r="G304" s="227"/>
      <c r="H304" s="228" t="s">
        <v>19</v>
      </c>
      <c r="I304" s="230"/>
      <c r="J304" s="227"/>
      <c r="K304" s="227"/>
      <c r="L304" s="231"/>
      <c r="M304" s="232"/>
      <c r="N304" s="233"/>
      <c r="O304" s="233"/>
      <c r="P304" s="233"/>
      <c r="Q304" s="233"/>
      <c r="R304" s="233"/>
      <c r="S304" s="233"/>
      <c r="T304" s="234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5" t="s">
        <v>136</v>
      </c>
      <c r="AU304" s="235" t="s">
        <v>84</v>
      </c>
      <c r="AV304" s="13" t="s">
        <v>82</v>
      </c>
      <c r="AW304" s="13" t="s">
        <v>35</v>
      </c>
      <c r="AX304" s="13" t="s">
        <v>74</v>
      </c>
      <c r="AY304" s="235" t="s">
        <v>123</v>
      </c>
    </row>
    <row r="305" s="14" customFormat="1">
      <c r="A305" s="14"/>
      <c r="B305" s="236"/>
      <c r="C305" s="237"/>
      <c r="D305" s="219" t="s">
        <v>136</v>
      </c>
      <c r="E305" s="238" t="s">
        <v>19</v>
      </c>
      <c r="F305" s="239" t="s">
        <v>275</v>
      </c>
      <c r="G305" s="237"/>
      <c r="H305" s="240">
        <v>22</v>
      </c>
      <c r="I305" s="241"/>
      <c r="J305" s="237"/>
      <c r="K305" s="237"/>
      <c r="L305" s="242"/>
      <c r="M305" s="243"/>
      <c r="N305" s="244"/>
      <c r="O305" s="244"/>
      <c r="P305" s="244"/>
      <c r="Q305" s="244"/>
      <c r="R305" s="244"/>
      <c r="S305" s="244"/>
      <c r="T305" s="245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6" t="s">
        <v>136</v>
      </c>
      <c r="AU305" s="246" t="s">
        <v>84</v>
      </c>
      <c r="AV305" s="14" t="s">
        <v>84</v>
      </c>
      <c r="AW305" s="14" t="s">
        <v>35</v>
      </c>
      <c r="AX305" s="14" t="s">
        <v>74</v>
      </c>
      <c r="AY305" s="246" t="s">
        <v>123</v>
      </c>
    </row>
    <row r="306" s="13" customFormat="1">
      <c r="A306" s="13"/>
      <c r="B306" s="226"/>
      <c r="C306" s="227"/>
      <c r="D306" s="219" t="s">
        <v>136</v>
      </c>
      <c r="E306" s="228" t="s">
        <v>19</v>
      </c>
      <c r="F306" s="229" t="s">
        <v>441</v>
      </c>
      <c r="G306" s="227"/>
      <c r="H306" s="228" t="s">
        <v>19</v>
      </c>
      <c r="I306" s="230"/>
      <c r="J306" s="227"/>
      <c r="K306" s="227"/>
      <c r="L306" s="231"/>
      <c r="M306" s="232"/>
      <c r="N306" s="233"/>
      <c r="O306" s="233"/>
      <c r="P306" s="233"/>
      <c r="Q306" s="233"/>
      <c r="R306" s="233"/>
      <c r="S306" s="233"/>
      <c r="T306" s="234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5" t="s">
        <v>136</v>
      </c>
      <c r="AU306" s="235" t="s">
        <v>84</v>
      </c>
      <c r="AV306" s="13" t="s">
        <v>82</v>
      </c>
      <c r="AW306" s="13" t="s">
        <v>35</v>
      </c>
      <c r="AX306" s="13" t="s">
        <v>74</v>
      </c>
      <c r="AY306" s="235" t="s">
        <v>123</v>
      </c>
    </row>
    <row r="307" s="14" customFormat="1">
      <c r="A307" s="14"/>
      <c r="B307" s="236"/>
      <c r="C307" s="237"/>
      <c r="D307" s="219" t="s">
        <v>136</v>
      </c>
      <c r="E307" s="238" t="s">
        <v>19</v>
      </c>
      <c r="F307" s="239" t="s">
        <v>250</v>
      </c>
      <c r="G307" s="237"/>
      <c r="H307" s="240">
        <v>17</v>
      </c>
      <c r="I307" s="241"/>
      <c r="J307" s="237"/>
      <c r="K307" s="237"/>
      <c r="L307" s="242"/>
      <c r="M307" s="243"/>
      <c r="N307" s="244"/>
      <c r="O307" s="244"/>
      <c r="P307" s="244"/>
      <c r="Q307" s="244"/>
      <c r="R307" s="244"/>
      <c r="S307" s="244"/>
      <c r="T307" s="245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6" t="s">
        <v>136</v>
      </c>
      <c r="AU307" s="246" t="s">
        <v>84</v>
      </c>
      <c r="AV307" s="14" t="s">
        <v>84</v>
      </c>
      <c r="AW307" s="14" t="s">
        <v>35</v>
      </c>
      <c r="AX307" s="14" t="s">
        <v>74</v>
      </c>
      <c r="AY307" s="246" t="s">
        <v>123</v>
      </c>
    </row>
    <row r="308" s="15" customFormat="1">
      <c r="A308" s="15"/>
      <c r="B308" s="257"/>
      <c r="C308" s="258"/>
      <c r="D308" s="219" t="s">
        <v>136</v>
      </c>
      <c r="E308" s="259" t="s">
        <v>19</v>
      </c>
      <c r="F308" s="260" t="s">
        <v>241</v>
      </c>
      <c r="G308" s="258"/>
      <c r="H308" s="261">
        <v>39</v>
      </c>
      <c r="I308" s="262"/>
      <c r="J308" s="258"/>
      <c r="K308" s="258"/>
      <c r="L308" s="263"/>
      <c r="M308" s="264"/>
      <c r="N308" s="265"/>
      <c r="O308" s="265"/>
      <c r="P308" s="265"/>
      <c r="Q308" s="265"/>
      <c r="R308" s="265"/>
      <c r="S308" s="265"/>
      <c r="T308" s="266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T308" s="267" t="s">
        <v>136</v>
      </c>
      <c r="AU308" s="267" t="s">
        <v>84</v>
      </c>
      <c r="AV308" s="15" t="s">
        <v>130</v>
      </c>
      <c r="AW308" s="15" t="s">
        <v>35</v>
      </c>
      <c r="AX308" s="15" t="s">
        <v>82</v>
      </c>
      <c r="AY308" s="267" t="s">
        <v>123</v>
      </c>
    </row>
    <row r="309" s="14" customFormat="1">
      <c r="A309" s="14"/>
      <c r="B309" s="236"/>
      <c r="C309" s="237"/>
      <c r="D309" s="219" t="s">
        <v>136</v>
      </c>
      <c r="E309" s="237"/>
      <c r="F309" s="239" t="s">
        <v>446</v>
      </c>
      <c r="G309" s="237"/>
      <c r="H309" s="240">
        <v>40.950000000000003</v>
      </c>
      <c r="I309" s="241"/>
      <c r="J309" s="237"/>
      <c r="K309" s="237"/>
      <c r="L309" s="242"/>
      <c r="M309" s="243"/>
      <c r="N309" s="244"/>
      <c r="O309" s="244"/>
      <c r="P309" s="244"/>
      <c r="Q309" s="244"/>
      <c r="R309" s="244"/>
      <c r="S309" s="244"/>
      <c r="T309" s="245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46" t="s">
        <v>136</v>
      </c>
      <c r="AU309" s="246" t="s">
        <v>84</v>
      </c>
      <c r="AV309" s="14" t="s">
        <v>84</v>
      </c>
      <c r="AW309" s="14" t="s">
        <v>4</v>
      </c>
      <c r="AX309" s="14" t="s">
        <v>82</v>
      </c>
      <c r="AY309" s="246" t="s">
        <v>123</v>
      </c>
    </row>
    <row r="310" s="2" customFormat="1" ht="24.15" customHeight="1">
      <c r="A310" s="40"/>
      <c r="B310" s="41"/>
      <c r="C310" s="247" t="s">
        <v>447</v>
      </c>
      <c r="D310" s="247" t="s">
        <v>204</v>
      </c>
      <c r="E310" s="248" t="s">
        <v>448</v>
      </c>
      <c r="F310" s="249" t="s">
        <v>449</v>
      </c>
      <c r="G310" s="250" t="s">
        <v>358</v>
      </c>
      <c r="H310" s="251">
        <v>9.4499999999999993</v>
      </c>
      <c r="I310" s="252"/>
      <c r="J310" s="253">
        <f>ROUND(I310*H310,2)</f>
        <v>0</v>
      </c>
      <c r="K310" s="249" t="s">
        <v>19</v>
      </c>
      <c r="L310" s="254"/>
      <c r="M310" s="255" t="s">
        <v>19</v>
      </c>
      <c r="N310" s="256" t="s">
        <v>45</v>
      </c>
      <c r="O310" s="86"/>
      <c r="P310" s="215">
        <f>O310*H310</f>
        <v>0</v>
      </c>
      <c r="Q310" s="215">
        <v>0.125</v>
      </c>
      <c r="R310" s="215">
        <f>Q310*H310</f>
        <v>1.1812499999999999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181</v>
      </c>
      <c r="AT310" s="217" t="s">
        <v>204</v>
      </c>
      <c r="AU310" s="217" t="s">
        <v>84</v>
      </c>
      <c r="AY310" s="19" t="s">
        <v>123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82</v>
      </c>
      <c r="BK310" s="218">
        <f>ROUND(I310*H310,2)</f>
        <v>0</v>
      </c>
      <c r="BL310" s="19" t="s">
        <v>130</v>
      </c>
      <c r="BM310" s="217" t="s">
        <v>450</v>
      </c>
    </row>
    <row r="311" s="2" customFormat="1">
      <c r="A311" s="40"/>
      <c r="B311" s="41"/>
      <c r="C311" s="42"/>
      <c r="D311" s="219" t="s">
        <v>132</v>
      </c>
      <c r="E311" s="42"/>
      <c r="F311" s="220" t="s">
        <v>451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132</v>
      </c>
      <c r="AU311" s="19" t="s">
        <v>84</v>
      </c>
    </row>
    <row r="312" s="13" customFormat="1">
      <c r="A312" s="13"/>
      <c r="B312" s="226"/>
      <c r="C312" s="227"/>
      <c r="D312" s="219" t="s">
        <v>136</v>
      </c>
      <c r="E312" s="228" t="s">
        <v>19</v>
      </c>
      <c r="F312" s="229" t="s">
        <v>440</v>
      </c>
      <c r="G312" s="227"/>
      <c r="H312" s="228" t="s">
        <v>19</v>
      </c>
      <c r="I312" s="230"/>
      <c r="J312" s="227"/>
      <c r="K312" s="227"/>
      <c r="L312" s="231"/>
      <c r="M312" s="232"/>
      <c r="N312" s="233"/>
      <c r="O312" s="233"/>
      <c r="P312" s="233"/>
      <c r="Q312" s="233"/>
      <c r="R312" s="233"/>
      <c r="S312" s="233"/>
      <c r="T312" s="234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5" t="s">
        <v>136</v>
      </c>
      <c r="AU312" s="235" t="s">
        <v>84</v>
      </c>
      <c r="AV312" s="13" t="s">
        <v>82</v>
      </c>
      <c r="AW312" s="13" t="s">
        <v>35</v>
      </c>
      <c r="AX312" s="13" t="s">
        <v>74</v>
      </c>
      <c r="AY312" s="235" t="s">
        <v>123</v>
      </c>
    </row>
    <row r="313" s="14" customFormat="1">
      <c r="A313" s="14"/>
      <c r="B313" s="236"/>
      <c r="C313" s="237"/>
      <c r="D313" s="219" t="s">
        <v>136</v>
      </c>
      <c r="E313" s="238" t="s">
        <v>19</v>
      </c>
      <c r="F313" s="239" t="s">
        <v>130</v>
      </c>
      <c r="G313" s="237"/>
      <c r="H313" s="240">
        <v>4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136</v>
      </c>
      <c r="AU313" s="246" t="s">
        <v>84</v>
      </c>
      <c r="AV313" s="14" t="s">
        <v>84</v>
      </c>
      <c r="AW313" s="14" t="s">
        <v>35</v>
      </c>
      <c r="AX313" s="14" t="s">
        <v>74</v>
      </c>
      <c r="AY313" s="246" t="s">
        <v>123</v>
      </c>
    </row>
    <row r="314" s="13" customFormat="1">
      <c r="A314" s="13"/>
      <c r="B314" s="226"/>
      <c r="C314" s="227"/>
      <c r="D314" s="219" t="s">
        <v>136</v>
      </c>
      <c r="E314" s="228" t="s">
        <v>19</v>
      </c>
      <c r="F314" s="229" t="s">
        <v>439</v>
      </c>
      <c r="G314" s="227"/>
      <c r="H314" s="228" t="s">
        <v>19</v>
      </c>
      <c r="I314" s="230"/>
      <c r="J314" s="227"/>
      <c r="K314" s="227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136</v>
      </c>
      <c r="AU314" s="235" t="s">
        <v>84</v>
      </c>
      <c r="AV314" s="13" t="s">
        <v>82</v>
      </c>
      <c r="AW314" s="13" t="s">
        <v>35</v>
      </c>
      <c r="AX314" s="13" t="s">
        <v>74</v>
      </c>
      <c r="AY314" s="235" t="s">
        <v>123</v>
      </c>
    </row>
    <row r="315" s="14" customFormat="1">
      <c r="A315" s="14"/>
      <c r="B315" s="236"/>
      <c r="C315" s="237"/>
      <c r="D315" s="219" t="s">
        <v>136</v>
      </c>
      <c r="E315" s="238" t="s">
        <v>19</v>
      </c>
      <c r="F315" s="239" t="s">
        <v>159</v>
      </c>
      <c r="G315" s="237"/>
      <c r="H315" s="240">
        <v>5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136</v>
      </c>
      <c r="AU315" s="246" t="s">
        <v>84</v>
      </c>
      <c r="AV315" s="14" t="s">
        <v>84</v>
      </c>
      <c r="AW315" s="14" t="s">
        <v>35</v>
      </c>
      <c r="AX315" s="14" t="s">
        <v>74</v>
      </c>
      <c r="AY315" s="246" t="s">
        <v>123</v>
      </c>
    </row>
    <row r="316" s="15" customFormat="1">
      <c r="A316" s="15"/>
      <c r="B316" s="257"/>
      <c r="C316" s="258"/>
      <c r="D316" s="219" t="s">
        <v>136</v>
      </c>
      <c r="E316" s="259" t="s">
        <v>19</v>
      </c>
      <c r="F316" s="260" t="s">
        <v>241</v>
      </c>
      <c r="G316" s="258"/>
      <c r="H316" s="261">
        <v>9</v>
      </c>
      <c r="I316" s="262"/>
      <c r="J316" s="258"/>
      <c r="K316" s="258"/>
      <c r="L316" s="263"/>
      <c r="M316" s="264"/>
      <c r="N316" s="265"/>
      <c r="O316" s="265"/>
      <c r="P316" s="265"/>
      <c r="Q316" s="265"/>
      <c r="R316" s="265"/>
      <c r="S316" s="265"/>
      <c r="T316" s="266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T316" s="267" t="s">
        <v>136</v>
      </c>
      <c r="AU316" s="267" t="s">
        <v>84</v>
      </c>
      <c r="AV316" s="15" t="s">
        <v>130</v>
      </c>
      <c r="AW316" s="15" t="s">
        <v>35</v>
      </c>
      <c r="AX316" s="15" t="s">
        <v>82</v>
      </c>
      <c r="AY316" s="267" t="s">
        <v>123</v>
      </c>
    </row>
    <row r="317" s="14" customFormat="1">
      <c r="A317" s="14"/>
      <c r="B317" s="236"/>
      <c r="C317" s="237"/>
      <c r="D317" s="219" t="s">
        <v>136</v>
      </c>
      <c r="E317" s="237"/>
      <c r="F317" s="239" t="s">
        <v>452</v>
      </c>
      <c r="G317" s="237"/>
      <c r="H317" s="240">
        <v>9.4499999999999993</v>
      </c>
      <c r="I317" s="241"/>
      <c r="J317" s="237"/>
      <c r="K317" s="237"/>
      <c r="L317" s="242"/>
      <c r="M317" s="243"/>
      <c r="N317" s="244"/>
      <c r="O317" s="244"/>
      <c r="P317" s="244"/>
      <c r="Q317" s="244"/>
      <c r="R317" s="244"/>
      <c r="S317" s="244"/>
      <c r="T317" s="245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46" t="s">
        <v>136</v>
      </c>
      <c r="AU317" s="246" t="s">
        <v>84</v>
      </c>
      <c r="AV317" s="14" t="s">
        <v>84</v>
      </c>
      <c r="AW317" s="14" t="s">
        <v>4</v>
      </c>
      <c r="AX317" s="14" t="s">
        <v>82</v>
      </c>
      <c r="AY317" s="246" t="s">
        <v>123</v>
      </c>
    </row>
    <row r="318" s="2" customFormat="1" ht="24.15" customHeight="1">
      <c r="A318" s="40"/>
      <c r="B318" s="41"/>
      <c r="C318" s="247" t="s">
        <v>453</v>
      </c>
      <c r="D318" s="247" t="s">
        <v>204</v>
      </c>
      <c r="E318" s="248" t="s">
        <v>454</v>
      </c>
      <c r="F318" s="249" t="s">
        <v>455</v>
      </c>
      <c r="G318" s="250" t="s">
        <v>358</v>
      </c>
      <c r="H318" s="251">
        <v>4.8300000000000001</v>
      </c>
      <c r="I318" s="252"/>
      <c r="J318" s="253">
        <f>ROUND(I318*H318,2)</f>
        <v>0</v>
      </c>
      <c r="K318" s="249" t="s">
        <v>129</v>
      </c>
      <c r="L318" s="254"/>
      <c r="M318" s="255" t="s">
        <v>19</v>
      </c>
      <c r="N318" s="256" t="s">
        <v>45</v>
      </c>
      <c r="O318" s="86"/>
      <c r="P318" s="215">
        <f>O318*H318</f>
        <v>0</v>
      </c>
      <c r="Q318" s="215">
        <v>0.125</v>
      </c>
      <c r="R318" s="215">
        <f>Q318*H318</f>
        <v>0.60375000000000001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181</v>
      </c>
      <c r="AT318" s="217" t="s">
        <v>204</v>
      </c>
      <c r="AU318" s="217" t="s">
        <v>84</v>
      </c>
      <c r="AY318" s="19" t="s">
        <v>123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130</v>
      </c>
      <c r="BM318" s="217" t="s">
        <v>456</v>
      </c>
    </row>
    <row r="319" s="2" customFormat="1">
      <c r="A319" s="40"/>
      <c r="B319" s="41"/>
      <c r="C319" s="42"/>
      <c r="D319" s="219" t="s">
        <v>132</v>
      </c>
      <c r="E319" s="42"/>
      <c r="F319" s="220" t="s">
        <v>455</v>
      </c>
      <c r="G319" s="42"/>
      <c r="H319" s="42"/>
      <c r="I319" s="221"/>
      <c r="J319" s="42"/>
      <c r="K319" s="42"/>
      <c r="L319" s="46"/>
      <c r="M319" s="222"/>
      <c r="N319" s="223"/>
      <c r="O319" s="86"/>
      <c r="P319" s="86"/>
      <c r="Q319" s="86"/>
      <c r="R319" s="86"/>
      <c r="S319" s="86"/>
      <c r="T319" s="87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T319" s="19" t="s">
        <v>132</v>
      </c>
      <c r="AU319" s="19" t="s">
        <v>84</v>
      </c>
    </row>
    <row r="320" s="14" customFormat="1">
      <c r="A320" s="14"/>
      <c r="B320" s="236"/>
      <c r="C320" s="237"/>
      <c r="D320" s="219" t="s">
        <v>136</v>
      </c>
      <c r="E320" s="237"/>
      <c r="F320" s="239" t="s">
        <v>457</v>
      </c>
      <c r="G320" s="237"/>
      <c r="H320" s="240">
        <v>4.8300000000000001</v>
      </c>
      <c r="I320" s="241"/>
      <c r="J320" s="237"/>
      <c r="K320" s="237"/>
      <c r="L320" s="242"/>
      <c r="M320" s="243"/>
      <c r="N320" s="244"/>
      <c r="O320" s="244"/>
      <c r="P320" s="244"/>
      <c r="Q320" s="244"/>
      <c r="R320" s="244"/>
      <c r="S320" s="244"/>
      <c r="T320" s="245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46" t="s">
        <v>136</v>
      </c>
      <c r="AU320" s="246" t="s">
        <v>84</v>
      </c>
      <c r="AV320" s="14" t="s">
        <v>84</v>
      </c>
      <c r="AW320" s="14" t="s">
        <v>4</v>
      </c>
      <c r="AX320" s="14" t="s">
        <v>82</v>
      </c>
      <c r="AY320" s="246" t="s">
        <v>123</v>
      </c>
    </row>
    <row r="321" s="2" customFormat="1" ht="24.15" customHeight="1">
      <c r="A321" s="40"/>
      <c r="B321" s="41"/>
      <c r="C321" s="247" t="s">
        <v>458</v>
      </c>
      <c r="D321" s="247" t="s">
        <v>204</v>
      </c>
      <c r="E321" s="248" t="s">
        <v>459</v>
      </c>
      <c r="F321" s="249" t="s">
        <v>460</v>
      </c>
      <c r="G321" s="250" t="s">
        <v>358</v>
      </c>
      <c r="H321" s="251">
        <v>20.370000000000001</v>
      </c>
      <c r="I321" s="252"/>
      <c r="J321" s="253">
        <f>ROUND(I321*H321,2)</f>
        <v>0</v>
      </c>
      <c r="K321" s="249" t="s">
        <v>129</v>
      </c>
      <c r="L321" s="254"/>
      <c r="M321" s="255" t="s">
        <v>19</v>
      </c>
      <c r="N321" s="256" t="s">
        <v>45</v>
      </c>
      <c r="O321" s="86"/>
      <c r="P321" s="215">
        <f>O321*H321</f>
        <v>0</v>
      </c>
      <c r="Q321" s="215">
        <v>0.125</v>
      </c>
      <c r="R321" s="215">
        <f>Q321*H321</f>
        <v>2.5462500000000001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181</v>
      </c>
      <c r="AT321" s="217" t="s">
        <v>204</v>
      </c>
      <c r="AU321" s="217" t="s">
        <v>84</v>
      </c>
      <c r="AY321" s="19" t="s">
        <v>123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82</v>
      </c>
      <c r="BK321" s="218">
        <f>ROUND(I321*H321,2)</f>
        <v>0</v>
      </c>
      <c r="BL321" s="19" t="s">
        <v>130</v>
      </c>
      <c r="BM321" s="217" t="s">
        <v>461</v>
      </c>
    </row>
    <row r="322" s="2" customFormat="1">
      <c r="A322" s="40"/>
      <c r="B322" s="41"/>
      <c r="C322" s="42"/>
      <c r="D322" s="219" t="s">
        <v>132</v>
      </c>
      <c r="E322" s="42"/>
      <c r="F322" s="220" t="s">
        <v>460</v>
      </c>
      <c r="G322" s="42"/>
      <c r="H322" s="42"/>
      <c r="I322" s="221"/>
      <c r="J322" s="42"/>
      <c r="K322" s="42"/>
      <c r="L322" s="46"/>
      <c r="M322" s="222"/>
      <c r="N322" s="223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132</v>
      </c>
      <c r="AU322" s="19" t="s">
        <v>84</v>
      </c>
    </row>
    <row r="323" s="14" customFormat="1">
      <c r="A323" s="14"/>
      <c r="B323" s="236"/>
      <c r="C323" s="237"/>
      <c r="D323" s="219" t="s">
        <v>136</v>
      </c>
      <c r="E323" s="238" t="s">
        <v>19</v>
      </c>
      <c r="F323" s="239" t="s">
        <v>462</v>
      </c>
      <c r="G323" s="237"/>
      <c r="H323" s="240">
        <v>19.399999999999999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136</v>
      </c>
      <c r="AU323" s="246" t="s">
        <v>84</v>
      </c>
      <c r="AV323" s="14" t="s">
        <v>84</v>
      </c>
      <c r="AW323" s="14" t="s">
        <v>35</v>
      </c>
      <c r="AX323" s="14" t="s">
        <v>82</v>
      </c>
      <c r="AY323" s="246" t="s">
        <v>123</v>
      </c>
    </row>
    <row r="324" s="14" customFormat="1">
      <c r="A324" s="14"/>
      <c r="B324" s="236"/>
      <c r="C324" s="237"/>
      <c r="D324" s="219" t="s">
        <v>136</v>
      </c>
      <c r="E324" s="237"/>
      <c r="F324" s="239" t="s">
        <v>463</v>
      </c>
      <c r="G324" s="237"/>
      <c r="H324" s="240">
        <v>20.370000000000001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136</v>
      </c>
      <c r="AU324" s="246" t="s">
        <v>84</v>
      </c>
      <c r="AV324" s="14" t="s">
        <v>84</v>
      </c>
      <c r="AW324" s="14" t="s">
        <v>4</v>
      </c>
      <c r="AX324" s="14" t="s">
        <v>82</v>
      </c>
      <c r="AY324" s="246" t="s">
        <v>123</v>
      </c>
    </row>
    <row r="325" s="2" customFormat="1" ht="24.15" customHeight="1">
      <c r="A325" s="40"/>
      <c r="B325" s="41"/>
      <c r="C325" s="206" t="s">
        <v>464</v>
      </c>
      <c r="D325" s="206" t="s">
        <v>125</v>
      </c>
      <c r="E325" s="207" t="s">
        <v>465</v>
      </c>
      <c r="F325" s="208" t="s">
        <v>466</v>
      </c>
      <c r="G325" s="209" t="s">
        <v>162</v>
      </c>
      <c r="H325" s="210">
        <v>12.74</v>
      </c>
      <c r="I325" s="211"/>
      <c r="J325" s="212">
        <f>ROUND(I325*H325,2)</f>
        <v>0</v>
      </c>
      <c r="K325" s="208" t="s">
        <v>129</v>
      </c>
      <c r="L325" s="46"/>
      <c r="M325" s="213" t="s">
        <v>19</v>
      </c>
      <c r="N325" s="214" t="s">
        <v>45</v>
      </c>
      <c r="O325" s="86"/>
      <c r="P325" s="215">
        <f>O325*H325</f>
        <v>0</v>
      </c>
      <c r="Q325" s="215">
        <v>2.2563399999999998</v>
      </c>
      <c r="R325" s="215">
        <f>Q325*H325</f>
        <v>28.745771599999998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130</v>
      </c>
      <c r="AT325" s="217" t="s">
        <v>125</v>
      </c>
      <c r="AU325" s="217" t="s">
        <v>84</v>
      </c>
      <c r="AY325" s="19" t="s">
        <v>123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82</v>
      </c>
      <c r="BK325" s="218">
        <f>ROUND(I325*H325,2)</f>
        <v>0</v>
      </c>
      <c r="BL325" s="19" t="s">
        <v>130</v>
      </c>
      <c r="BM325" s="217" t="s">
        <v>467</v>
      </c>
    </row>
    <row r="326" s="2" customFormat="1">
      <c r="A326" s="40"/>
      <c r="B326" s="41"/>
      <c r="C326" s="42"/>
      <c r="D326" s="219" t="s">
        <v>132</v>
      </c>
      <c r="E326" s="42"/>
      <c r="F326" s="220" t="s">
        <v>466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132</v>
      </c>
      <c r="AU326" s="19" t="s">
        <v>84</v>
      </c>
    </row>
    <row r="327" s="2" customFormat="1">
      <c r="A327" s="40"/>
      <c r="B327" s="41"/>
      <c r="C327" s="42"/>
      <c r="D327" s="224" t="s">
        <v>134</v>
      </c>
      <c r="E327" s="42"/>
      <c r="F327" s="225" t="s">
        <v>468</v>
      </c>
      <c r="G327" s="42"/>
      <c r="H327" s="42"/>
      <c r="I327" s="221"/>
      <c r="J327" s="42"/>
      <c r="K327" s="42"/>
      <c r="L327" s="46"/>
      <c r="M327" s="222"/>
      <c r="N327" s="223"/>
      <c r="O327" s="86"/>
      <c r="P327" s="86"/>
      <c r="Q327" s="86"/>
      <c r="R327" s="86"/>
      <c r="S327" s="86"/>
      <c r="T327" s="87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T327" s="19" t="s">
        <v>134</v>
      </c>
      <c r="AU327" s="19" t="s">
        <v>84</v>
      </c>
    </row>
    <row r="328" s="14" customFormat="1">
      <c r="A328" s="14"/>
      <c r="B328" s="236"/>
      <c r="C328" s="237"/>
      <c r="D328" s="219" t="s">
        <v>136</v>
      </c>
      <c r="E328" s="238" t="s">
        <v>19</v>
      </c>
      <c r="F328" s="239" t="s">
        <v>469</v>
      </c>
      <c r="G328" s="237"/>
      <c r="H328" s="240">
        <v>2.6600000000000001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136</v>
      </c>
      <c r="AU328" s="246" t="s">
        <v>84</v>
      </c>
      <c r="AV328" s="14" t="s">
        <v>84</v>
      </c>
      <c r="AW328" s="14" t="s">
        <v>35</v>
      </c>
      <c r="AX328" s="14" t="s">
        <v>74</v>
      </c>
      <c r="AY328" s="246" t="s">
        <v>123</v>
      </c>
    </row>
    <row r="329" s="14" customFormat="1">
      <c r="A329" s="14"/>
      <c r="B329" s="236"/>
      <c r="C329" s="237"/>
      <c r="D329" s="219" t="s">
        <v>136</v>
      </c>
      <c r="E329" s="238" t="s">
        <v>19</v>
      </c>
      <c r="F329" s="239" t="s">
        <v>470</v>
      </c>
      <c r="G329" s="237"/>
      <c r="H329" s="240">
        <v>4.3200000000000003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136</v>
      </c>
      <c r="AU329" s="246" t="s">
        <v>84</v>
      </c>
      <c r="AV329" s="14" t="s">
        <v>84</v>
      </c>
      <c r="AW329" s="14" t="s">
        <v>35</v>
      </c>
      <c r="AX329" s="14" t="s">
        <v>74</v>
      </c>
      <c r="AY329" s="246" t="s">
        <v>123</v>
      </c>
    </row>
    <row r="330" s="14" customFormat="1">
      <c r="A330" s="14"/>
      <c r="B330" s="236"/>
      <c r="C330" s="237"/>
      <c r="D330" s="219" t="s">
        <v>136</v>
      </c>
      <c r="E330" s="238" t="s">
        <v>19</v>
      </c>
      <c r="F330" s="239" t="s">
        <v>471</v>
      </c>
      <c r="G330" s="237"/>
      <c r="H330" s="240">
        <v>5.7599999999999998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136</v>
      </c>
      <c r="AU330" s="246" t="s">
        <v>84</v>
      </c>
      <c r="AV330" s="14" t="s">
        <v>84</v>
      </c>
      <c r="AW330" s="14" t="s">
        <v>35</v>
      </c>
      <c r="AX330" s="14" t="s">
        <v>74</v>
      </c>
      <c r="AY330" s="246" t="s">
        <v>123</v>
      </c>
    </row>
    <row r="331" s="15" customFormat="1">
      <c r="A331" s="15"/>
      <c r="B331" s="257"/>
      <c r="C331" s="258"/>
      <c r="D331" s="219" t="s">
        <v>136</v>
      </c>
      <c r="E331" s="259" t="s">
        <v>19</v>
      </c>
      <c r="F331" s="260" t="s">
        <v>241</v>
      </c>
      <c r="G331" s="258"/>
      <c r="H331" s="261">
        <v>12.74</v>
      </c>
      <c r="I331" s="262"/>
      <c r="J331" s="258"/>
      <c r="K331" s="258"/>
      <c r="L331" s="263"/>
      <c r="M331" s="264"/>
      <c r="N331" s="265"/>
      <c r="O331" s="265"/>
      <c r="P331" s="265"/>
      <c r="Q331" s="265"/>
      <c r="R331" s="265"/>
      <c r="S331" s="265"/>
      <c r="T331" s="266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T331" s="267" t="s">
        <v>136</v>
      </c>
      <c r="AU331" s="267" t="s">
        <v>84</v>
      </c>
      <c r="AV331" s="15" t="s">
        <v>130</v>
      </c>
      <c r="AW331" s="15" t="s">
        <v>35</v>
      </c>
      <c r="AX331" s="15" t="s">
        <v>82</v>
      </c>
      <c r="AY331" s="267" t="s">
        <v>123</v>
      </c>
    </row>
    <row r="332" s="2" customFormat="1" ht="33" customHeight="1">
      <c r="A332" s="40"/>
      <c r="B332" s="41"/>
      <c r="C332" s="206" t="s">
        <v>472</v>
      </c>
      <c r="D332" s="206" t="s">
        <v>125</v>
      </c>
      <c r="E332" s="207" t="s">
        <v>473</v>
      </c>
      <c r="F332" s="208" t="s">
        <v>474</v>
      </c>
      <c r="G332" s="209" t="s">
        <v>358</v>
      </c>
      <c r="H332" s="210">
        <v>72</v>
      </c>
      <c r="I332" s="211"/>
      <c r="J332" s="212">
        <f>ROUND(I332*H332,2)</f>
        <v>0</v>
      </c>
      <c r="K332" s="208" t="s">
        <v>129</v>
      </c>
      <c r="L332" s="46"/>
      <c r="M332" s="213" t="s">
        <v>19</v>
      </c>
      <c r="N332" s="214" t="s">
        <v>45</v>
      </c>
      <c r="O332" s="86"/>
      <c r="P332" s="215">
        <f>O332*H332</f>
        <v>0</v>
      </c>
      <c r="Q332" s="215">
        <v>0.00059999999999999995</v>
      </c>
      <c r="R332" s="215">
        <f>Q332*H332</f>
        <v>0.043199999999999995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130</v>
      </c>
      <c r="AT332" s="217" t="s">
        <v>125</v>
      </c>
      <c r="AU332" s="217" t="s">
        <v>84</v>
      </c>
      <c r="AY332" s="19" t="s">
        <v>123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82</v>
      </c>
      <c r="BK332" s="218">
        <f>ROUND(I332*H332,2)</f>
        <v>0</v>
      </c>
      <c r="BL332" s="19" t="s">
        <v>130</v>
      </c>
      <c r="BM332" s="217" t="s">
        <v>475</v>
      </c>
    </row>
    <row r="333" s="2" customFormat="1">
      <c r="A333" s="40"/>
      <c r="B333" s="41"/>
      <c r="C333" s="42"/>
      <c r="D333" s="219" t="s">
        <v>132</v>
      </c>
      <c r="E333" s="42"/>
      <c r="F333" s="220" t="s">
        <v>476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132</v>
      </c>
      <c r="AU333" s="19" t="s">
        <v>84</v>
      </c>
    </row>
    <row r="334" s="2" customFormat="1">
      <c r="A334" s="40"/>
      <c r="B334" s="41"/>
      <c r="C334" s="42"/>
      <c r="D334" s="224" t="s">
        <v>134</v>
      </c>
      <c r="E334" s="42"/>
      <c r="F334" s="225" t="s">
        <v>477</v>
      </c>
      <c r="G334" s="42"/>
      <c r="H334" s="42"/>
      <c r="I334" s="221"/>
      <c r="J334" s="42"/>
      <c r="K334" s="42"/>
      <c r="L334" s="46"/>
      <c r="M334" s="222"/>
      <c r="N334" s="223"/>
      <c r="O334" s="86"/>
      <c r="P334" s="86"/>
      <c r="Q334" s="86"/>
      <c r="R334" s="86"/>
      <c r="S334" s="86"/>
      <c r="T334" s="87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T334" s="19" t="s">
        <v>134</v>
      </c>
      <c r="AU334" s="19" t="s">
        <v>84</v>
      </c>
    </row>
    <row r="335" s="2" customFormat="1" ht="24.15" customHeight="1">
      <c r="A335" s="40"/>
      <c r="B335" s="41"/>
      <c r="C335" s="206" t="s">
        <v>478</v>
      </c>
      <c r="D335" s="206" t="s">
        <v>125</v>
      </c>
      <c r="E335" s="207" t="s">
        <v>479</v>
      </c>
      <c r="F335" s="208" t="s">
        <v>480</v>
      </c>
      <c r="G335" s="209" t="s">
        <v>358</v>
      </c>
      <c r="H335" s="210">
        <v>72</v>
      </c>
      <c r="I335" s="211"/>
      <c r="J335" s="212">
        <f>ROUND(I335*H335,2)</f>
        <v>0</v>
      </c>
      <c r="K335" s="208" t="s">
        <v>129</v>
      </c>
      <c r="L335" s="46"/>
      <c r="M335" s="213" t="s">
        <v>19</v>
      </c>
      <c r="N335" s="214" t="s">
        <v>45</v>
      </c>
      <c r="O335" s="86"/>
      <c r="P335" s="215">
        <f>O335*H335</f>
        <v>0</v>
      </c>
      <c r="Q335" s="215">
        <v>0</v>
      </c>
      <c r="R335" s="215">
        <f>Q335*H335</f>
        <v>0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130</v>
      </c>
      <c r="AT335" s="217" t="s">
        <v>125</v>
      </c>
      <c r="AU335" s="217" t="s">
        <v>84</v>
      </c>
      <c r="AY335" s="19" t="s">
        <v>123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82</v>
      </c>
      <c r="BK335" s="218">
        <f>ROUND(I335*H335,2)</f>
        <v>0</v>
      </c>
      <c r="BL335" s="19" t="s">
        <v>130</v>
      </c>
      <c r="BM335" s="217" t="s">
        <v>481</v>
      </c>
    </row>
    <row r="336" s="2" customFormat="1">
      <c r="A336" s="40"/>
      <c r="B336" s="41"/>
      <c r="C336" s="42"/>
      <c r="D336" s="219" t="s">
        <v>132</v>
      </c>
      <c r="E336" s="42"/>
      <c r="F336" s="220" t="s">
        <v>482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132</v>
      </c>
      <c r="AU336" s="19" t="s">
        <v>84</v>
      </c>
    </row>
    <row r="337" s="2" customFormat="1">
      <c r="A337" s="40"/>
      <c r="B337" s="41"/>
      <c r="C337" s="42"/>
      <c r="D337" s="224" t="s">
        <v>134</v>
      </c>
      <c r="E337" s="42"/>
      <c r="F337" s="225" t="s">
        <v>483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134</v>
      </c>
      <c r="AU337" s="19" t="s">
        <v>84</v>
      </c>
    </row>
    <row r="338" s="2" customFormat="1" ht="24.15" customHeight="1">
      <c r="A338" s="40"/>
      <c r="B338" s="41"/>
      <c r="C338" s="206" t="s">
        <v>484</v>
      </c>
      <c r="D338" s="206" t="s">
        <v>125</v>
      </c>
      <c r="E338" s="207" t="s">
        <v>485</v>
      </c>
      <c r="F338" s="208" t="s">
        <v>486</v>
      </c>
      <c r="G338" s="209" t="s">
        <v>313</v>
      </c>
      <c r="H338" s="210">
        <v>10</v>
      </c>
      <c r="I338" s="211"/>
      <c r="J338" s="212">
        <f>ROUND(I338*H338,2)</f>
        <v>0</v>
      </c>
      <c r="K338" s="208" t="s">
        <v>129</v>
      </c>
      <c r="L338" s="46"/>
      <c r="M338" s="213" t="s">
        <v>19</v>
      </c>
      <c r="N338" s="214" t="s">
        <v>45</v>
      </c>
      <c r="O338" s="86"/>
      <c r="P338" s="215">
        <f>O338*H338</f>
        <v>0</v>
      </c>
      <c r="Q338" s="215">
        <v>1.0000000000000001E-05</v>
      </c>
      <c r="R338" s="215">
        <f>Q338*H338</f>
        <v>0.00010000000000000001</v>
      </c>
      <c r="S338" s="215">
        <v>0</v>
      </c>
      <c r="T338" s="216">
        <f>S338*H338</f>
        <v>0</v>
      </c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R338" s="217" t="s">
        <v>130</v>
      </c>
      <c r="AT338" s="217" t="s">
        <v>125</v>
      </c>
      <c r="AU338" s="217" t="s">
        <v>84</v>
      </c>
      <c r="AY338" s="19" t="s">
        <v>123</v>
      </c>
      <c r="BE338" s="218">
        <f>IF(N338="základní",J338,0)</f>
        <v>0</v>
      </c>
      <c r="BF338" s="218">
        <f>IF(N338="snížená",J338,0)</f>
        <v>0</v>
      </c>
      <c r="BG338" s="218">
        <f>IF(N338="zákl. přenesená",J338,0)</f>
        <v>0</v>
      </c>
      <c r="BH338" s="218">
        <f>IF(N338="sníž. přenesená",J338,0)</f>
        <v>0</v>
      </c>
      <c r="BI338" s="218">
        <f>IF(N338="nulová",J338,0)</f>
        <v>0</v>
      </c>
      <c r="BJ338" s="19" t="s">
        <v>82</v>
      </c>
      <c r="BK338" s="218">
        <f>ROUND(I338*H338,2)</f>
        <v>0</v>
      </c>
      <c r="BL338" s="19" t="s">
        <v>130</v>
      </c>
      <c r="BM338" s="217" t="s">
        <v>487</v>
      </c>
    </row>
    <row r="339" s="2" customFormat="1">
      <c r="A339" s="40"/>
      <c r="B339" s="41"/>
      <c r="C339" s="42"/>
      <c r="D339" s="219" t="s">
        <v>132</v>
      </c>
      <c r="E339" s="42"/>
      <c r="F339" s="220" t="s">
        <v>488</v>
      </c>
      <c r="G339" s="42"/>
      <c r="H339" s="42"/>
      <c r="I339" s="221"/>
      <c r="J339" s="42"/>
      <c r="K339" s="42"/>
      <c r="L339" s="46"/>
      <c r="M339" s="222"/>
      <c r="N339" s="223"/>
      <c r="O339" s="86"/>
      <c r="P339" s="86"/>
      <c r="Q339" s="86"/>
      <c r="R339" s="86"/>
      <c r="S339" s="86"/>
      <c r="T339" s="87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T339" s="19" t="s">
        <v>132</v>
      </c>
      <c r="AU339" s="19" t="s">
        <v>84</v>
      </c>
    </row>
    <row r="340" s="2" customFormat="1">
      <c r="A340" s="40"/>
      <c r="B340" s="41"/>
      <c r="C340" s="42"/>
      <c r="D340" s="224" t="s">
        <v>134</v>
      </c>
      <c r="E340" s="42"/>
      <c r="F340" s="225" t="s">
        <v>489</v>
      </c>
      <c r="G340" s="42"/>
      <c r="H340" s="42"/>
      <c r="I340" s="221"/>
      <c r="J340" s="42"/>
      <c r="K340" s="42"/>
      <c r="L340" s="46"/>
      <c r="M340" s="222"/>
      <c r="N340" s="223"/>
      <c r="O340" s="86"/>
      <c r="P340" s="86"/>
      <c r="Q340" s="86"/>
      <c r="R340" s="86"/>
      <c r="S340" s="86"/>
      <c r="T340" s="87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T340" s="19" t="s">
        <v>134</v>
      </c>
      <c r="AU340" s="19" t="s">
        <v>84</v>
      </c>
    </row>
    <row r="341" s="14" customFormat="1">
      <c r="A341" s="14"/>
      <c r="B341" s="236"/>
      <c r="C341" s="237"/>
      <c r="D341" s="219" t="s">
        <v>136</v>
      </c>
      <c r="E341" s="238" t="s">
        <v>19</v>
      </c>
      <c r="F341" s="239" t="s">
        <v>490</v>
      </c>
      <c r="G341" s="237"/>
      <c r="H341" s="240">
        <v>10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136</v>
      </c>
      <c r="AU341" s="246" t="s">
        <v>84</v>
      </c>
      <c r="AV341" s="14" t="s">
        <v>84</v>
      </c>
      <c r="AW341" s="14" t="s">
        <v>35</v>
      </c>
      <c r="AX341" s="14" t="s">
        <v>82</v>
      </c>
      <c r="AY341" s="246" t="s">
        <v>123</v>
      </c>
    </row>
    <row r="342" s="2" customFormat="1" ht="21.75" customHeight="1">
      <c r="A342" s="40"/>
      <c r="B342" s="41"/>
      <c r="C342" s="206" t="s">
        <v>491</v>
      </c>
      <c r="D342" s="206" t="s">
        <v>125</v>
      </c>
      <c r="E342" s="207" t="s">
        <v>492</v>
      </c>
      <c r="F342" s="208" t="s">
        <v>493</v>
      </c>
      <c r="G342" s="209" t="s">
        <v>313</v>
      </c>
      <c r="H342" s="210">
        <v>10</v>
      </c>
      <c r="I342" s="211"/>
      <c r="J342" s="212">
        <f>ROUND(I342*H342,2)</f>
        <v>0</v>
      </c>
      <c r="K342" s="208" t="s">
        <v>129</v>
      </c>
      <c r="L342" s="46"/>
      <c r="M342" s="213" t="s">
        <v>19</v>
      </c>
      <c r="N342" s="214" t="s">
        <v>45</v>
      </c>
      <c r="O342" s="86"/>
      <c r="P342" s="215">
        <f>O342*H342</f>
        <v>0</v>
      </c>
      <c r="Q342" s="215">
        <v>0.00020000000000000001</v>
      </c>
      <c r="R342" s="215">
        <f>Q342*H342</f>
        <v>0.002</v>
      </c>
      <c r="S342" s="215">
        <v>0</v>
      </c>
      <c r="T342" s="216">
        <f>S342*H342</f>
        <v>0</v>
      </c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R342" s="217" t="s">
        <v>130</v>
      </c>
      <c r="AT342" s="217" t="s">
        <v>125</v>
      </c>
      <c r="AU342" s="217" t="s">
        <v>84</v>
      </c>
      <c r="AY342" s="19" t="s">
        <v>123</v>
      </c>
      <c r="BE342" s="218">
        <f>IF(N342="základní",J342,0)</f>
        <v>0</v>
      </c>
      <c r="BF342" s="218">
        <f>IF(N342="snížená",J342,0)</f>
        <v>0</v>
      </c>
      <c r="BG342" s="218">
        <f>IF(N342="zákl. přenesená",J342,0)</f>
        <v>0</v>
      </c>
      <c r="BH342" s="218">
        <f>IF(N342="sníž. přenesená",J342,0)</f>
        <v>0</v>
      </c>
      <c r="BI342" s="218">
        <f>IF(N342="nulová",J342,0)</f>
        <v>0</v>
      </c>
      <c r="BJ342" s="19" t="s">
        <v>82</v>
      </c>
      <c r="BK342" s="218">
        <f>ROUND(I342*H342,2)</f>
        <v>0</v>
      </c>
      <c r="BL342" s="19" t="s">
        <v>130</v>
      </c>
      <c r="BM342" s="217" t="s">
        <v>494</v>
      </c>
    </row>
    <row r="343" s="2" customFormat="1">
      <c r="A343" s="40"/>
      <c r="B343" s="41"/>
      <c r="C343" s="42"/>
      <c r="D343" s="219" t="s">
        <v>132</v>
      </c>
      <c r="E343" s="42"/>
      <c r="F343" s="220" t="s">
        <v>495</v>
      </c>
      <c r="G343" s="42"/>
      <c r="H343" s="42"/>
      <c r="I343" s="221"/>
      <c r="J343" s="42"/>
      <c r="K343" s="42"/>
      <c r="L343" s="46"/>
      <c r="M343" s="222"/>
      <c r="N343" s="223"/>
      <c r="O343" s="86"/>
      <c r="P343" s="86"/>
      <c r="Q343" s="86"/>
      <c r="R343" s="86"/>
      <c r="S343" s="86"/>
      <c r="T343" s="87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T343" s="19" t="s">
        <v>132</v>
      </c>
      <c r="AU343" s="19" t="s">
        <v>84</v>
      </c>
    </row>
    <row r="344" s="2" customFormat="1">
      <c r="A344" s="40"/>
      <c r="B344" s="41"/>
      <c r="C344" s="42"/>
      <c r="D344" s="224" t="s">
        <v>134</v>
      </c>
      <c r="E344" s="42"/>
      <c r="F344" s="225" t="s">
        <v>496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134</v>
      </c>
      <c r="AU344" s="19" t="s">
        <v>84</v>
      </c>
    </row>
    <row r="345" s="2" customFormat="1" ht="24.15" customHeight="1">
      <c r="A345" s="40"/>
      <c r="B345" s="41"/>
      <c r="C345" s="206" t="s">
        <v>497</v>
      </c>
      <c r="D345" s="206" t="s">
        <v>125</v>
      </c>
      <c r="E345" s="207" t="s">
        <v>498</v>
      </c>
      <c r="F345" s="208" t="s">
        <v>499</v>
      </c>
      <c r="G345" s="209" t="s">
        <v>313</v>
      </c>
      <c r="H345" s="210">
        <v>1</v>
      </c>
      <c r="I345" s="211"/>
      <c r="J345" s="212">
        <f>ROUND(I345*H345,2)</f>
        <v>0</v>
      </c>
      <c r="K345" s="208" t="s">
        <v>129</v>
      </c>
      <c r="L345" s="46"/>
      <c r="M345" s="213" t="s">
        <v>19</v>
      </c>
      <c r="N345" s="214" t="s">
        <v>45</v>
      </c>
      <c r="O345" s="86"/>
      <c r="P345" s="215">
        <f>O345*H345</f>
        <v>0</v>
      </c>
      <c r="Q345" s="215">
        <v>0</v>
      </c>
      <c r="R345" s="215">
        <f>Q345*H345</f>
        <v>0</v>
      </c>
      <c r="S345" s="215">
        <v>0.082000000000000003</v>
      </c>
      <c r="T345" s="216">
        <f>S345*H345</f>
        <v>0.082000000000000003</v>
      </c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R345" s="217" t="s">
        <v>130</v>
      </c>
      <c r="AT345" s="217" t="s">
        <v>125</v>
      </c>
      <c r="AU345" s="217" t="s">
        <v>84</v>
      </c>
      <c r="AY345" s="19" t="s">
        <v>123</v>
      </c>
      <c r="BE345" s="218">
        <f>IF(N345="základní",J345,0)</f>
        <v>0</v>
      </c>
      <c r="BF345" s="218">
        <f>IF(N345="snížená",J345,0)</f>
        <v>0</v>
      </c>
      <c r="BG345" s="218">
        <f>IF(N345="zákl. přenesená",J345,0)</f>
        <v>0</v>
      </c>
      <c r="BH345" s="218">
        <f>IF(N345="sníž. přenesená",J345,0)</f>
        <v>0</v>
      </c>
      <c r="BI345" s="218">
        <f>IF(N345="nulová",J345,0)</f>
        <v>0</v>
      </c>
      <c r="BJ345" s="19" t="s">
        <v>82</v>
      </c>
      <c r="BK345" s="218">
        <f>ROUND(I345*H345,2)</f>
        <v>0</v>
      </c>
      <c r="BL345" s="19" t="s">
        <v>130</v>
      </c>
      <c r="BM345" s="217" t="s">
        <v>500</v>
      </c>
    </row>
    <row r="346" s="2" customFormat="1">
      <c r="A346" s="40"/>
      <c r="B346" s="41"/>
      <c r="C346" s="42"/>
      <c r="D346" s="219" t="s">
        <v>132</v>
      </c>
      <c r="E346" s="42"/>
      <c r="F346" s="220" t="s">
        <v>501</v>
      </c>
      <c r="G346" s="42"/>
      <c r="H346" s="42"/>
      <c r="I346" s="221"/>
      <c r="J346" s="42"/>
      <c r="K346" s="42"/>
      <c r="L346" s="46"/>
      <c r="M346" s="222"/>
      <c r="N346" s="223"/>
      <c r="O346" s="86"/>
      <c r="P346" s="86"/>
      <c r="Q346" s="86"/>
      <c r="R346" s="86"/>
      <c r="S346" s="86"/>
      <c r="T346" s="87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T346" s="19" t="s">
        <v>132</v>
      </c>
      <c r="AU346" s="19" t="s">
        <v>84</v>
      </c>
    </row>
    <row r="347" s="2" customFormat="1">
      <c r="A347" s="40"/>
      <c r="B347" s="41"/>
      <c r="C347" s="42"/>
      <c r="D347" s="224" t="s">
        <v>134</v>
      </c>
      <c r="E347" s="42"/>
      <c r="F347" s="225" t="s">
        <v>502</v>
      </c>
      <c r="G347" s="42"/>
      <c r="H347" s="42"/>
      <c r="I347" s="221"/>
      <c r="J347" s="42"/>
      <c r="K347" s="42"/>
      <c r="L347" s="46"/>
      <c r="M347" s="222"/>
      <c r="N347" s="223"/>
      <c r="O347" s="86"/>
      <c r="P347" s="86"/>
      <c r="Q347" s="86"/>
      <c r="R347" s="86"/>
      <c r="S347" s="86"/>
      <c r="T347" s="87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T347" s="19" t="s">
        <v>134</v>
      </c>
      <c r="AU347" s="19" t="s">
        <v>84</v>
      </c>
    </row>
    <row r="348" s="12" customFormat="1" ht="22.8" customHeight="1">
      <c r="A348" s="12"/>
      <c r="B348" s="190"/>
      <c r="C348" s="191"/>
      <c r="D348" s="192" t="s">
        <v>73</v>
      </c>
      <c r="E348" s="204" t="s">
        <v>503</v>
      </c>
      <c r="F348" s="204" t="s">
        <v>504</v>
      </c>
      <c r="G348" s="191"/>
      <c r="H348" s="191"/>
      <c r="I348" s="194"/>
      <c r="J348" s="205">
        <f>BK348</f>
        <v>0</v>
      </c>
      <c r="K348" s="191"/>
      <c r="L348" s="196"/>
      <c r="M348" s="197"/>
      <c r="N348" s="198"/>
      <c r="O348" s="198"/>
      <c r="P348" s="199">
        <f>SUM(P349:P368)</f>
        <v>0</v>
      </c>
      <c r="Q348" s="198"/>
      <c r="R348" s="199">
        <f>SUM(R349:R368)</f>
        <v>0</v>
      </c>
      <c r="S348" s="198"/>
      <c r="T348" s="200">
        <f>SUM(T349:T368)</f>
        <v>0</v>
      </c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R348" s="201" t="s">
        <v>82</v>
      </c>
      <c r="AT348" s="202" t="s">
        <v>73</v>
      </c>
      <c r="AU348" s="202" t="s">
        <v>82</v>
      </c>
      <c r="AY348" s="201" t="s">
        <v>123</v>
      </c>
      <c r="BK348" s="203">
        <f>SUM(BK349:BK368)</f>
        <v>0</v>
      </c>
    </row>
    <row r="349" s="2" customFormat="1" ht="21.75" customHeight="1">
      <c r="A349" s="40"/>
      <c r="B349" s="41"/>
      <c r="C349" s="206" t="s">
        <v>505</v>
      </c>
      <c r="D349" s="206" t="s">
        <v>125</v>
      </c>
      <c r="E349" s="207" t="s">
        <v>506</v>
      </c>
      <c r="F349" s="208" t="s">
        <v>507</v>
      </c>
      <c r="G349" s="209" t="s">
        <v>184</v>
      </c>
      <c r="H349" s="210">
        <v>50.460999999999999</v>
      </c>
      <c r="I349" s="211"/>
      <c r="J349" s="212">
        <f>ROUND(I349*H349,2)</f>
        <v>0</v>
      </c>
      <c r="K349" s="208" t="s">
        <v>129</v>
      </c>
      <c r="L349" s="46"/>
      <c r="M349" s="213" t="s">
        <v>19</v>
      </c>
      <c r="N349" s="214" t="s">
        <v>45</v>
      </c>
      <c r="O349" s="86"/>
      <c r="P349" s="215">
        <f>O349*H349</f>
        <v>0</v>
      </c>
      <c r="Q349" s="215">
        <v>0</v>
      </c>
      <c r="R349" s="215">
        <f>Q349*H349</f>
        <v>0</v>
      </c>
      <c r="S349" s="215">
        <v>0</v>
      </c>
      <c r="T349" s="216">
        <f>S349*H349</f>
        <v>0</v>
      </c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R349" s="217" t="s">
        <v>130</v>
      </c>
      <c r="AT349" s="217" t="s">
        <v>125</v>
      </c>
      <c r="AU349" s="217" t="s">
        <v>84</v>
      </c>
      <c r="AY349" s="19" t="s">
        <v>123</v>
      </c>
      <c r="BE349" s="218">
        <f>IF(N349="základní",J349,0)</f>
        <v>0</v>
      </c>
      <c r="BF349" s="218">
        <f>IF(N349="snížená",J349,0)</f>
        <v>0</v>
      </c>
      <c r="BG349" s="218">
        <f>IF(N349="zákl. přenesená",J349,0)</f>
        <v>0</v>
      </c>
      <c r="BH349" s="218">
        <f>IF(N349="sníž. přenesená",J349,0)</f>
        <v>0</v>
      </c>
      <c r="BI349" s="218">
        <f>IF(N349="nulová",J349,0)</f>
        <v>0</v>
      </c>
      <c r="BJ349" s="19" t="s">
        <v>82</v>
      </c>
      <c r="BK349" s="218">
        <f>ROUND(I349*H349,2)</f>
        <v>0</v>
      </c>
      <c r="BL349" s="19" t="s">
        <v>130</v>
      </c>
      <c r="BM349" s="217" t="s">
        <v>508</v>
      </c>
    </row>
    <row r="350" s="2" customFormat="1">
      <c r="A350" s="40"/>
      <c r="B350" s="41"/>
      <c r="C350" s="42"/>
      <c r="D350" s="219" t="s">
        <v>132</v>
      </c>
      <c r="E350" s="42"/>
      <c r="F350" s="220" t="s">
        <v>509</v>
      </c>
      <c r="G350" s="42"/>
      <c r="H350" s="42"/>
      <c r="I350" s="221"/>
      <c r="J350" s="42"/>
      <c r="K350" s="42"/>
      <c r="L350" s="46"/>
      <c r="M350" s="222"/>
      <c r="N350" s="223"/>
      <c r="O350" s="86"/>
      <c r="P350" s="86"/>
      <c r="Q350" s="86"/>
      <c r="R350" s="86"/>
      <c r="S350" s="86"/>
      <c r="T350" s="87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T350" s="19" t="s">
        <v>132</v>
      </c>
      <c r="AU350" s="19" t="s">
        <v>84</v>
      </c>
    </row>
    <row r="351" s="2" customFormat="1">
      <c r="A351" s="40"/>
      <c r="B351" s="41"/>
      <c r="C351" s="42"/>
      <c r="D351" s="224" t="s">
        <v>134</v>
      </c>
      <c r="E351" s="42"/>
      <c r="F351" s="225" t="s">
        <v>510</v>
      </c>
      <c r="G351" s="42"/>
      <c r="H351" s="42"/>
      <c r="I351" s="221"/>
      <c r="J351" s="42"/>
      <c r="K351" s="42"/>
      <c r="L351" s="46"/>
      <c r="M351" s="222"/>
      <c r="N351" s="223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134</v>
      </c>
      <c r="AU351" s="19" t="s">
        <v>84</v>
      </c>
    </row>
    <row r="352" s="2" customFormat="1" ht="24.15" customHeight="1">
      <c r="A352" s="40"/>
      <c r="B352" s="41"/>
      <c r="C352" s="206" t="s">
        <v>511</v>
      </c>
      <c r="D352" s="206" t="s">
        <v>125</v>
      </c>
      <c r="E352" s="207" t="s">
        <v>512</v>
      </c>
      <c r="F352" s="208" t="s">
        <v>513</v>
      </c>
      <c r="G352" s="209" t="s">
        <v>184</v>
      </c>
      <c r="H352" s="210">
        <v>706.45399999999995</v>
      </c>
      <c r="I352" s="211"/>
      <c r="J352" s="212">
        <f>ROUND(I352*H352,2)</f>
        <v>0</v>
      </c>
      <c r="K352" s="208" t="s">
        <v>129</v>
      </c>
      <c r="L352" s="46"/>
      <c r="M352" s="213" t="s">
        <v>19</v>
      </c>
      <c r="N352" s="214" t="s">
        <v>45</v>
      </c>
      <c r="O352" s="86"/>
      <c r="P352" s="215">
        <f>O352*H352</f>
        <v>0</v>
      </c>
      <c r="Q352" s="215">
        <v>0</v>
      </c>
      <c r="R352" s="215">
        <f>Q352*H352</f>
        <v>0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130</v>
      </c>
      <c r="AT352" s="217" t="s">
        <v>125</v>
      </c>
      <c r="AU352" s="217" t="s">
        <v>84</v>
      </c>
      <c r="AY352" s="19" t="s">
        <v>123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82</v>
      </c>
      <c r="BK352" s="218">
        <f>ROUND(I352*H352,2)</f>
        <v>0</v>
      </c>
      <c r="BL352" s="19" t="s">
        <v>130</v>
      </c>
      <c r="BM352" s="217" t="s">
        <v>514</v>
      </c>
    </row>
    <row r="353" s="2" customFormat="1">
      <c r="A353" s="40"/>
      <c r="B353" s="41"/>
      <c r="C353" s="42"/>
      <c r="D353" s="219" t="s">
        <v>132</v>
      </c>
      <c r="E353" s="42"/>
      <c r="F353" s="220" t="s">
        <v>515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132</v>
      </c>
      <c r="AU353" s="19" t="s">
        <v>84</v>
      </c>
    </row>
    <row r="354" s="2" customFormat="1">
      <c r="A354" s="40"/>
      <c r="B354" s="41"/>
      <c r="C354" s="42"/>
      <c r="D354" s="224" t="s">
        <v>134</v>
      </c>
      <c r="E354" s="42"/>
      <c r="F354" s="225" t="s">
        <v>516</v>
      </c>
      <c r="G354" s="42"/>
      <c r="H354" s="42"/>
      <c r="I354" s="221"/>
      <c r="J354" s="42"/>
      <c r="K354" s="42"/>
      <c r="L354" s="46"/>
      <c r="M354" s="222"/>
      <c r="N354" s="223"/>
      <c r="O354" s="86"/>
      <c r="P354" s="86"/>
      <c r="Q354" s="86"/>
      <c r="R354" s="86"/>
      <c r="S354" s="86"/>
      <c r="T354" s="87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T354" s="19" t="s">
        <v>134</v>
      </c>
      <c r="AU354" s="19" t="s">
        <v>84</v>
      </c>
    </row>
    <row r="355" s="14" customFormat="1">
      <c r="A355" s="14"/>
      <c r="B355" s="236"/>
      <c r="C355" s="237"/>
      <c r="D355" s="219" t="s">
        <v>136</v>
      </c>
      <c r="E355" s="237"/>
      <c r="F355" s="239" t="s">
        <v>517</v>
      </c>
      <c r="G355" s="237"/>
      <c r="H355" s="240">
        <v>706.45399999999995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136</v>
      </c>
      <c r="AU355" s="246" t="s">
        <v>84</v>
      </c>
      <c r="AV355" s="14" t="s">
        <v>84</v>
      </c>
      <c r="AW355" s="14" t="s">
        <v>4</v>
      </c>
      <c r="AX355" s="14" t="s">
        <v>82</v>
      </c>
      <c r="AY355" s="246" t="s">
        <v>123</v>
      </c>
    </row>
    <row r="356" s="2" customFormat="1" ht="24.15" customHeight="1">
      <c r="A356" s="40"/>
      <c r="B356" s="41"/>
      <c r="C356" s="206" t="s">
        <v>518</v>
      </c>
      <c r="D356" s="206" t="s">
        <v>125</v>
      </c>
      <c r="E356" s="207" t="s">
        <v>519</v>
      </c>
      <c r="F356" s="208" t="s">
        <v>520</v>
      </c>
      <c r="G356" s="209" t="s">
        <v>184</v>
      </c>
      <c r="H356" s="210">
        <v>50.460999999999999</v>
      </c>
      <c r="I356" s="211"/>
      <c r="J356" s="212">
        <f>ROUND(I356*H356,2)</f>
        <v>0</v>
      </c>
      <c r="K356" s="208" t="s">
        <v>129</v>
      </c>
      <c r="L356" s="46"/>
      <c r="M356" s="213" t="s">
        <v>19</v>
      </c>
      <c r="N356" s="214" t="s">
        <v>45</v>
      </c>
      <c r="O356" s="86"/>
      <c r="P356" s="215">
        <f>O356*H356</f>
        <v>0</v>
      </c>
      <c r="Q356" s="215">
        <v>0</v>
      </c>
      <c r="R356" s="215">
        <f>Q356*H356</f>
        <v>0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130</v>
      </c>
      <c r="AT356" s="217" t="s">
        <v>125</v>
      </c>
      <c r="AU356" s="217" t="s">
        <v>84</v>
      </c>
      <c r="AY356" s="19" t="s">
        <v>123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82</v>
      </c>
      <c r="BK356" s="218">
        <f>ROUND(I356*H356,2)</f>
        <v>0</v>
      </c>
      <c r="BL356" s="19" t="s">
        <v>130</v>
      </c>
      <c r="BM356" s="217" t="s">
        <v>521</v>
      </c>
    </row>
    <row r="357" s="2" customFormat="1">
      <c r="A357" s="40"/>
      <c r="B357" s="41"/>
      <c r="C357" s="42"/>
      <c r="D357" s="219" t="s">
        <v>132</v>
      </c>
      <c r="E357" s="42"/>
      <c r="F357" s="220" t="s">
        <v>522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132</v>
      </c>
      <c r="AU357" s="19" t="s">
        <v>84</v>
      </c>
    </row>
    <row r="358" s="2" customFormat="1">
      <c r="A358" s="40"/>
      <c r="B358" s="41"/>
      <c r="C358" s="42"/>
      <c r="D358" s="224" t="s">
        <v>134</v>
      </c>
      <c r="E358" s="42"/>
      <c r="F358" s="225" t="s">
        <v>523</v>
      </c>
      <c r="G358" s="42"/>
      <c r="H358" s="42"/>
      <c r="I358" s="221"/>
      <c r="J358" s="42"/>
      <c r="K358" s="42"/>
      <c r="L358" s="46"/>
      <c r="M358" s="222"/>
      <c r="N358" s="223"/>
      <c r="O358" s="86"/>
      <c r="P358" s="86"/>
      <c r="Q358" s="86"/>
      <c r="R358" s="86"/>
      <c r="S358" s="86"/>
      <c r="T358" s="87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T358" s="19" t="s">
        <v>134</v>
      </c>
      <c r="AU358" s="19" t="s">
        <v>84</v>
      </c>
    </row>
    <row r="359" s="2" customFormat="1" ht="44.25" customHeight="1">
      <c r="A359" s="40"/>
      <c r="B359" s="41"/>
      <c r="C359" s="206" t="s">
        <v>524</v>
      </c>
      <c r="D359" s="206" t="s">
        <v>125</v>
      </c>
      <c r="E359" s="207" t="s">
        <v>525</v>
      </c>
      <c r="F359" s="208" t="s">
        <v>526</v>
      </c>
      <c r="G359" s="209" t="s">
        <v>184</v>
      </c>
      <c r="H359" s="210">
        <v>33.826000000000001</v>
      </c>
      <c r="I359" s="211"/>
      <c r="J359" s="212">
        <f>ROUND(I359*H359,2)</f>
        <v>0</v>
      </c>
      <c r="K359" s="208" t="s">
        <v>129</v>
      </c>
      <c r="L359" s="46"/>
      <c r="M359" s="213" t="s">
        <v>19</v>
      </c>
      <c r="N359" s="214" t="s">
        <v>45</v>
      </c>
      <c r="O359" s="86"/>
      <c r="P359" s="215">
        <f>O359*H359</f>
        <v>0</v>
      </c>
      <c r="Q359" s="215">
        <v>0</v>
      </c>
      <c r="R359" s="215">
        <f>Q359*H359</f>
        <v>0</v>
      </c>
      <c r="S359" s="215">
        <v>0</v>
      </c>
      <c r="T359" s="216">
        <f>S359*H359</f>
        <v>0</v>
      </c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R359" s="217" t="s">
        <v>130</v>
      </c>
      <c r="AT359" s="217" t="s">
        <v>125</v>
      </c>
      <c r="AU359" s="217" t="s">
        <v>84</v>
      </c>
      <c r="AY359" s="19" t="s">
        <v>123</v>
      </c>
      <c r="BE359" s="218">
        <f>IF(N359="základní",J359,0)</f>
        <v>0</v>
      </c>
      <c r="BF359" s="218">
        <f>IF(N359="snížená",J359,0)</f>
        <v>0</v>
      </c>
      <c r="BG359" s="218">
        <f>IF(N359="zákl. přenesená",J359,0)</f>
        <v>0</v>
      </c>
      <c r="BH359" s="218">
        <f>IF(N359="sníž. přenesená",J359,0)</f>
        <v>0</v>
      </c>
      <c r="BI359" s="218">
        <f>IF(N359="nulová",J359,0)</f>
        <v>0</v>
      </c>
      <c r="BJ359" s="19" t="s">
        <v>82</v>
      </c>
      <c r="BK359" s="218">
        <f>ROUND(I359*H359,2)</f>
        <v>0</v>
      </c>
      <c r="BL359" s="19" t="s">
        <v>130</v>
      </c>
      <c r="BM359" s="217" t="s">
        <v>527</v>
      </c>
    </row>
    <row r="360" s="2" customFormat="1">
      <c r="A360" s="40"/>
      <c r="B360" s="41"/>
      <c r="C360" s="42"/>
      <c r="D360" s="219" t="s">
        <v>132</v>
      </c>
      <c r="E360" s="42"/>
      <c r="F360" s="220" t="s">
        <v>186</v>
      </c>
      <c r="G360" s="42"/>
      <c r="H360" s="42"/>
      <c r="I360" s="221"/>
      <c r="J360" s="42"/>
      <c r="K360" s="42"/>
      <c r="L360" s="46"/>
      <c r="M360" s="222"/>
      <c r="N360" s="223"/>
      <c r="O360" s="86"/>
      <c r="P360" s="86"/>
      <c r="Q360" s="86"/>
      <c r="R360" s="86"/>
      <c r="S360" s="86"/>
      <c r="T360" s="87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T360" s="19" t="s">
        <v>132</v>
      </c>
      <c r="AU360" s="19" t="s">
        <v>84</v>
      </c>
    </row>
    <row r="361" s="2" customFormat="1">
      <c r="A361" s="40"/>
      <c r="B361" s="41"/>
      <c r="C361" s="42"/>
      <c r="D361" s="224" t="s">
        <v>134</v>
      </c>
      <c r="E361" s="42"/>
      <c r="F361" s="225" t="s">
        <v>528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134</v>
      </c>
      <c r="AU361" s="19" t="s">
        <v>84</v>
      </c>
    </row>
    <row r="362" s="14" customFormat="1">
      <c r="A362" s="14"/>
      <c r="B362" s="236"/>
      <c r="C362" s="237"/>
      <c r="D362" s="219" t="s">
        <v>136</v>
      </c>
      <c r="E362" s="238" t="s">
        <v>19</v>
      </c>
      <c r="F362" s="239" t="s">
        <v>529</v>
      </c>
      <c r="G362" s="237"/>
      <c r="H362" s="240">
        <v>33.826000000000001</v>
      </c>
      <c r="I362" s="241"/>
      <c r="J362" s="237"/>
      <c r="K362" s="237"/>
      <c r="L362" s="242"/>
      <c r="M362" s="243"/>
      <c r="N362" s="244"/>
      <c r="O362" s="244"/>
      <c r="P362" s="244"/>
      <c r="Q362" s="244"/>
      <c r="R362" s="244"/>
      <c r="S362" s="244"/>
      <c r="T362" s="245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6" t="s">
        <v>136</v>
      </c>
      <c r="AU362" s="246" t="s">
        <v>84</v>
      </c>
      <c r="AV362" s="14" t="s">
        <v>84</v>
      </c>
      <c r="AW362" s="14" t="s">
        <v>35</v>
      </c>
      <c r="AX362" s="14" t="s">
        <v>82</v>
      </c>
      <c r="AY362" s="246" t="s">
        <v>123</v>
      </c>
    </row>
    <row r="363" s="2" customFormat="1" ht="44.25" customHeight="1">
      <c r="A363" s="40"/>
      <c r="B363" s="41"/>
      <c r="C363" s="206" t="s">
        <v>530</v>
      </c>
      <c r="D363" s="206" t="s">
        <v>125</v>
      </c>
      <c r="E363" s="207" t="s">
        <v>531</v>
      </c>
      <c r="F363" s="208" t="s">
        <v>532</v>
      </c>
      <c r="G363" s="209" t="s">
        <v>184</v>
      </c>
      <c r="H363" s="210">
        <v>16.635000000000002</v>
      </c>
      <c r="I363" s="211"/>
      <c r="J363" s="212">
        <f>ROUND(I363*H363,2)</f>
        <v>0</v>
      </c>
      <c r="K363" s="208" t="s">
        <v>129</v>
      </c>
      <c r="L363" s="46"/>
      <c r="M363" s="213" t="s">
        <v>19</v>
      </c>
      <c r="N363" s="214" t="s">
        <v>45</v>
      </c>
      <c r="O363" s="86"/>
      <c r="P363" s="215">
        <f>O363*H363</f>
        <v>0</v>
      </c>
      <c r="Q363" s="215">
        <v>0</v>
      </c>
      <c r="R363" s="215">
        <f>Q363*H363</f>
        <v>0</v>
      </c>
      <c r="S363" s="215">
        <v>0</v>
      </c>
      <c r="T363" s="216">
        <f>S363*H363</f>
        <v>0</v>
      </c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R363" s="217" t="s">
        <v>130</v>
      </c>
      <c r="AT363" s="217" t="s">
        <v>125</v>
      </c>
      <c r="AU363" s="217" t="s">
        <v>84</v>
      </c>
      <c r="AY363" s="19" t="s">
        <v>123</v>
      </c>
      <c r="BE363" s="218">
        <f>IF(N363="základní",J363,0)</f>
        <v>0</v>
      </c>
      <c r="BF363" s="218">
        <f>IF(N363="snížená",J363,0)</f>
        <v>0</v>
      </c>
      <c r="BG363" s="218">
        <f>IF(N363="zákl. přenesená",J363,0)</f>
        <v>0</v>
      </c>
      <c r="BH363" s="218">
        <f>IF(N363="sníž. přenesená",J363,0)</f>
        <v>0</v>
      </c>
      <c r="BI363" s="218">
        <f>IF(N363="nulová",J363,0)</f>
        <v>0</v>
      </c>
      <c r="BJ363" s="19" t="s">
        <v>82</v>
      </c>
      <c r="BK363" s="218">
        <f>ROUND(I363*H363,2)</f>
        <v>0</v>
      </c>
      <c r="BL363" s="19" t="s">
        <v>130</v>
      </c>
      <c r="BM363" s="217" t="s">
        <v>533</v>
      </c>
    </row>
    <row r="364" s="2" customFormat="1">
      <c r="A364" s="40"/>
      <c r="B364" s="41"/>
      <c r="C364" s="42"/>
      <c r="D364" s="219" t="s">
        <v>132</v>
      </c>
      <c r="E364" s="42"/>
      <c r="F364" s="220" t="s">
        <v>534</v>
      </c>
      <c r="G364" s="42"/>
      <c r="H364" s="42"/>
      <c r="I364" s="221"/>
      <c r="J364" s="42"/>
      <c r="K364" s="42"/>
      <c r="L364" s="46"/>
      <c r="M364" s="222"/>
      <c r="N364" s="223"/>
      <c r="O364" s="86"/>
      <c r="P364" s="86"/>
      <c r="Q364" s="86"/>
      <c r="R364" s="86"/>
      <c r="S364" s="86"/>
      <c r="T364" s="87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T364" s="19" t="s">
        <v>132</v>
      </c>
      <c r="AU364" s="19" t="s">
        <v>84</v>
      </c>
    </row>
    <row r="365" s="2" customFormat="1">
      <c r="A365" s="40"/>
      <c r="B365" s="41"/>
      <c r="C365" s="42"/>
      <c r="D365" s="224" t="s">
        <v>134</v>
      </c>
      <c r="E365" s="42"/>
      <c r="F365" s="225" t="s">
        <v>535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134</v>
      </c>
      <c r="AU365" s="19" t="s">
        <v>84</v>
      </c>
    </row>
    <row r="366" s="14" customFormat="1">
      <c r="A366" s="14"/>
      <c r="B366" s="236"/>
      <c r="C366" s="237"/>
      <c r="D366" s="219" t="s">
        <v>136</v>
      </c>
      <c r="E366" s="238" t="s">
        <v>19</v>
      </c>
      <c r="F366" s="239" t="s">
        <v>536</v>
      </c>
      <c r="G366" s="237"/>
      <c r="H366" s="240">
        <v>50.460999999999999</v>
      </c>
      <c r="I366" s="241"/>
      <c r="J366" s="237"/>
      <c r="K366" s="237"/>
      <c r="L366" s="242"/>
      <c r="M366" s="243"/>
      <c r="N366" s="244"/>
      <c r="O366" s="244"/>
      <c r="P366" s="244"/>
      <c r="Q366" s="244"/>
      <c r="R366" s="244"/>
      <c r="S366" s="244"/>
      <c r="T366" s="245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46" t="s">
        <v>136</v>
      </c>
      <c r="AU366" s="246" t="s">
        <v>84</v>
      </c>
      <c r="AV366" s="14" t="s">
        <v>84</v>
      </c>
      <c r="AW366" s="14" t="s">
        <v>35</v>
      </c>
      <c r="AX366" s="14" t="s">
        <v>74</v>
      </c>
      <c r="AY366" s="246" t="s">
        <v>123</v>
      </c>
    </row>
    <row r="367" s="14" customFormat="1">
      <c r="A367" s="14"/>
      <c r="B367" s="236"/>
      <c r="C367" s="237"/>
      <c r="D367" s="219" t="s">
        <v>136</v>
      </c>
      <c r="E367" s="238" t="s">
        <v>19</v>
      </c>
      <c r="F367" s="239" t="s">
        <v>537</v>
      </c>
      <c r="G367" s="237"/>
      <c r="H367" s="240">
        <v>-33.826000000000001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136</v>
      </c>
      <c r="AU367" s="246" t="s">
        <v>84</v>
      </c>
      <c r="AV367" s="14" t="s">
        <v>84</v>
      </c>
      <c r="AW367" s="14" t="s">
        <v>35</v>
      </c>
      <c r="AX367" s="14" t="s">
        <v>74</v>
      </c>
      <c r="AY367" s="246" t="s">
        <v>123</v>
      </c>
    </row>
    <row r="368" s="15" customFormat="1">
      <c r="A368" s="15"/>
      <c r="B368" s="257"/>
      <c r="C368" s="258"/>
      <c r="D368" s="219" t="s">
        <v>136</v>
      </c>
      <c r="E368" s="259" t="s">
        <v>19</v>
      </c>
      <c r="F368" s="260" t="s">
        <v>241</v>
      </c>
      <c r="G368" s="258"/>
      <c r="H368" s="261">
        <v>16.635000000000002</v>
      </c>
      <c r="I368" s="262"/>
      <c r="J368" s="258"/>
      <c r="K368" s="258"/>
      <c r="L368" s="263"/>
      <c r="M368" s="264"/>
      <c r="N368" s="265"/>
      <c r="O368" s="265"/>
      <c r="P368" s="265"/>
      <c r="Q368" s="265"/>
      <c r="R368" s="265"/>
      <c r="S368" s="265"/>
      <c r="T368" s="266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67" t="s">
        <v>136</v>
      </c>
      <c r="AU368" s="267" t="s">
        <v>84</v>
      </c>
      <c r="AV368" s="15" t="s">
        <v>130</v>
      </c>
      <c r="AW368" s="15" t="s">
        <v>35</v>
      </c>
      <c r="AX368" s="15" t="s">
        <v>82</v>
      </c>
      <c r="AY368" s="267" t="s">
        <v>123</v>
      </c>
    </row>
    <row r="369" s="12" customFormat="1" ht="22.8" customHeight="1">
      <c r="A369" s="12"/>
      <c r="B369" s="190"/>
      <c r="C369" s="191"/>
      <c r="D369" s="192" t="s">
        <v>73</v>
      </c>
      <c r="E369" s="204" t="s">
        <v>538</v>
      </c>
      <c r="F369" s="204" t="s">
        <v>539</v>
      </c>
      <c r="G369" s="191"/>
      <c r="H369" s="191"/>
      <c r="I369" s="194"/>
      <c r="J369" s="205">
        <f>BK369</f>
        <v>0</v>
      </c>
      <c r="K369" s="191"/>
      <c r="L369" s="196"/>
      <c r="M369" s="197"/>
      <c r="N369" s="198"/>
      <c r="O369" s="198"/>
      <c r="P369" s="199">
        <f>SUM(P370:P372)</f>
        <v>0</v>
      </c>
      <c r="Q369" s="198"/>
      <c r="R369" s="199">
        <f>SUM(R370:R372)</f>
        <v>0</v>
      </c>
      <c r="S369" s="198"/>
      <c r="T369" s="200">
        <f>SUM(T370:T372)</f>
        <v>0</v>
      </c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R369" s="201" t="s">
        <v>82</v>
      </c>
      <c r="AT369" s="202" t="s">
        <v>73</v>
      </c>
      <c r="AU369" s="202" t="s">
        <v>82</v>
      </c>
      <c r="AY369" s="201" t="s">
        <v>123</v>
      </c>
      <c r="BK369" s="203">
        <f>SUM(BK370:BK372)</f>
        <v>0</v>
      </c>
    </row>
    <row r="370" s="2" customFormat="1" ht="24.15" customHeight="1">
      <c r="A370" s="40"/>
      <c r="B370" s="41"/>
      <c r="C370" s="206" t="s">
        <v>540</v>
      </c>
      <c r="D370" s="206" t="s">
        <v>125</v>
      </c>
      <c r="E370" s="207" t="s">
        <v>541</v>
      </c>
      <c r="F370" s="208" t="s">
        <v>542</v>
      </c>
      <c r="G370" s="209" t="s">
        <v>184</v>
      </c>
      <c r="H370" s="210">
        <v>159.89599999999999</v>
      </c>
      <c r="I370" s="211"/>
      <c r="J370" s="212">
        <f>ROUND(I370*H370,2)</f>
        <v>0</v>
      </c>
      <c r="K370" s="208" t="s">
        <v>129</v>
      </c>
      <c r="L370" s="46"/>
      <c r="M370" s="213" t="s">
        <v>19</v>
      </c>
      <c r="N370" s="214" t="s">
        <v>45</v>
      </c>
      <c r="O370" s="86"/>
      <c r="P370" s="215">
        <f>O370*H370</f>
        <v>0</v>
      </c>
      <c r="Q370" s="215">
        <v>0</v>
      </c>
      <c r="R370" s="215">
        <f>Q370*H370</f>
        <v>0</v>
      </c>
      <c r="S370" s="215">
        <v>0</v>
      </c>
      <c r="T370" s="216">
        <f>S370*H370</f>
        <v>0</v>
      </c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R370" s="217" t="s">
        <v>130</v>
      </c>
      <c r="AT370" s="217" t="s">
        <v>125</v>
      </c>
      <c r="AU370" s="217" t="s">
        <v>84</v>
      </c>
      <c r="AY370" s="19" t="s">
        <v>123</v>
      </c>
      <c r="BE370" s="218">
        <f>IF(N370="základní",J370,0)</f>
        <v>0</v>
      </c>
      <c r="BF370" s="218">
        <f>IF(N370="snížená",J370,0)</f>
        <v>0</v>
      </c>
      <c r="BG370" s="218">
        <f>IF(N370="zákl. přenesená",J370,0)</f>
        <v>0</v>
      </c>
      <c r="BH370" s="218">
        <f>IF(N370="sníž. přenesená",J370,0)</f>
        <v>0</v>
      </c>
      <c r="BI370" s="218">
        <f>IF(N370="nulová",J370,0)</f>
        <v>0</v>
      </c>
      <c r="BJ370" s="19" t="s">
        <v>82</v>
      </c>
      <c r="BK370" s="218">
        <f>ROUND(I370*H370,2)</f>
        <v>0</v>
      </c>
      <c r="BL370" s="19" t="s">
        <v>130</v>
      </c>
      <c r="BM370" s="217" t="s">
        <v>543</v>
      </c>
    </row>
    <row r="371" s="2" customFormat="1">
      <c r="A371" s="40"/>
      <c r="B371" s="41"/>
      <c r="C371" s="42"/>
      <c r="D371" s="219" t="s">
        <v>132</v>
      </c>
      <c r="E371" s="42"/>
      <c r="F371" s="220" t="s">
        <v>544</v>
      </c>
      <c r="G371" s="42"/>
      <c r="H371" s="42"/>
      <c r="I371" s="221"/>
      <c r="J371" s="42"/>
      <c r="K371" s="42"/>
      <c r="L371" s="46"/>
      <c r="M371" s="222"/>
      <c r="N371" s="223"/>
      <c r="O371" s="86"/>
      <c r="P371" s="86"/>
      <c r="Q371" s="86"/>
      <c r="R371" s="86"/>
      <c r="S371" s="86"/>
      <c r="T371" s="87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T371" s="19" t="s">
        <v>132</v>
      </c>
      <c r="AU371" s="19" t="s">
        <v>84</v>
      </c>
    </row>
    <row r="372" s="2" customFormat="1">
      <c r="A372" s="40"/>
      <c r="B372" s="41"/>
      <c r="C372" s="42"/>
      <c r="D372" s="224" t="s">
        <v>134</v>
      </c>
      <c r="E372" s="42"/>
      <c r="F372" s="225" t="s">
        <v>545</v>
      </c>
      <c r="G372" s="42"/>
      <c r="H372" s="42"/>
      <c r="I372" s="221"/>
      <c r="J372" s="42"/>
      <c r="K372" s="42"/>
      <c r="L372" s="46"/>
      <c r="M372" s="222"/>
      <c r="N372" s="223"/>
      <c r="O372" s="86"/>
      <c r="P372" s="86"/>
      <c r="Q372" s="86"/>
      <c r="R372" s="86"/>
      <c r="S372" s="86"/>
      <c r="T372" s="87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T372" s="19" t="s">
        <v>134</v>
      </c>
      <c r="AU372" s="19" t="s">
        <v>84</v>
      </c>
    </row>
    <row r="373" s="12" customFormat="1" ht="25.92" customHeight="1">
      <c r="A373" s="12"/>
      <c r="B373" s="190"/>
      <c r="C373" s="191"/>
      <c r="D373" s="192" t="s">
        <v>73</v>
      </c>
      <c r="E373" s="193" t="s">
        <v>546</v>
      </c>
      <c r="F373" s="193" t="s">
        <v>547</v>
      </c>
      <c r="G373" s="191"/>
      <c r="H373" s="191"/>
      <c r="I373" s="194"/>
      <c r="J373" s="195">
        <f>BK373</f>
        <v>0</v>
      </c>
      <c r="K373" s="191"/>
      <c r="L373" s="196"/>
      <c r="M373" s="197"/>
      <c r="N373" s="198"/>
      <c r="O373" s="198"/>
      <c r="P373" s="199">
        <f>P374</f>
        <v>0</v>
      </c>
      <c r="Q373" s="198"/>
      <c r="R373" s="199">
        <f>R374</f>
        <v>0.00643</v>
      </c>
      <c r="S373" s="198"/>
      <c r="T373" s="200">
        <f>T374</f>
        <v>0</v>
      </c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R373" s="201" t="s">
        <v>84</v>
      </c>
      <c r="AT373" s="202" t="s">
        <v>73</v>
      </c>
      <c r="AU373" s="202" t="s">
        <v>74</v>
      </c>
      <c r="AY373" s="201" t="s">
        <v>123</v>
      </c>
      <c r="BK373" s="203">
        <f>BK374</f>
        <v>0</v>
      </c>
    </row>
    <row r="374" s="12" customFormat="1" ht="22.8" customHeight="1">
      <c r="A374" s="12"/>
      <c r="B374" s="190"/>
      <c r="C374" s="191"/>
      <c r="D374" s="192" t="s">
        <v>73</v>
      </c>
      <c r="E374" s="204" t="s">
        <v>548</v>
      </c>
      <c r="F374" s="204" t="s">
        <v>549</v>
      </c>
      <c r="G374" s="191"/>
      <c r="H374" s="191"/>
      <c r="I374" s="194"/>
      <c r="J374" s="205">
        <f>BK374</f>
        <v>0</v>
      </c>
      <c r="K374" s="191"/>
      <c r="L374" s="196"/>
      <c r="M374" s="197"/>
      <c r="N374" s="198"/>
      <c r="O374" s="198"/>
      <c r="P374" s="199">
        <f>SUM(P375:P384)</f>
        <v>0</v>
      </c>
      <c r="Q374" s="198"/>
      <c r="R374" s="199">
        <f>SUM(R375:R384)</f>
        <v>0.00643</v>
      </c>
      <c r="S374" s="198"/>
      <c r="T374" s="200">
        <f>SUM(T375:T384)</f>
        <v>0</v>
      </c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R374" s="201" t="s">
        <v>84</v>
      </c>
      <c r="AT374" s="202" t="s">
        <v>73</v>
      </c>
      <c r="AU374" s="202" t="s">
        <v>82</v>
      </c>
      <c r="AY374" s="201" t="s">
        <v>123</v>
      </c>
      <c r="BK374" s="203">
        <f>SUM(BK375:BK384)</f>
        <v>0</v>
      </c>
    </row>
    <row r="375" s="2" customFormat="1" ht="24.15" customHeight="1">
      <c r="A375" s="40"/>
      <c r="B375" s="41"/>
      <c r="C375" s="206" t="s">
        <v>550</v>
      </c>
      <c r="D375" s="206" t="s">
        <v>125</v>
      </c>
      <c r="E375" s="207" t="s">
        <v>551</v>
      </c>
      <c r="F375" s="208" t="s">
        <v>552</v>
      </c>
      <c r="G375" s="209" t="s">
        <v>218</v>
      </c>
      <c r="H375" s="210">
        <v>128.59999999999999</v>
      </c>
      <c r="I375" s="211"/>
      <c r="J375" s="212">
        <f>ROUND(I375*H375,2)</f>
        <v>0</v>
      </c>
      <c r="K375" s="208" t="s">
        <v>129</v>
      </c>
      <c r="L375" s="46"/>
      <c r="M375" s="213" t="s">
        <v>19</v>
      </c>
      <c r="N375" s="214" t="s">
        <v>45</v>
      </c>
      <c r="O375" s="86"/>
      <c r="P375" s="215">
        <f>O375*H375</f>
        <v>0</v>
      </c>
      <c r="Q375" s="215">
        <v>5.0000000000000002E-05</v>
      </c>
      <c r="R375" s="215">
        <f>Q375*H375</f>
        <v>0.00643</v>
      </c>
      <c r="S375" s="215">
        <v>0</v>
      </c>
      <c r="T375" s="216">
        <f>S375*H375</f>
        <v>0</v>
      </c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R375" s="217" t="s">
        <v>242</v>
      </c>
      <c r="AT375" s="217" t="s">
        <v>125</v>
      </c>
      <c r="AU375" s="217" t="s">
        <v>84</v>
      </c>
      <c r="AY375" s="19" t="s">
        <v>123</v>
      </c>
      <c r="BE375" s="218">
        <f>IF(N375="základní",J375,0)</f>
        <v>0</v>
      </c>
      <c r="BF375" s="218">
        <f>IF(N375="snížená",J375,0)</f>
        <v>0</v>
      </c>
      <c r="BG375" s="218">
        <f>IF(N375="zákl. přenesená",J375,0)</f>
        <v>0</v>
      </c>
      <c r="BH375" s="218">
        <f>IF(N375="sníž. přenesená",J375,0)</f>
        <v>0</v>
      </c>
      <c r="BI375" s="218">
        <f>IF(N375="nulová",J375,0)</f>
        <v>0</v>
      </c>
      <c r="BJ375" s="19" t="s">
        <v>82</v>
      </c>
      <c r="BK375" s="218">
        <f>ROUND(I375*H375,2)</f>
        <v>0</v>
      </c>
      <c r="BL375" s="19" t="s">
        <v>242</v>
      </c>
      <c r="BM375" s="217" t="s">
        <v>553</v>
      </c>
    </row>
    <row r="376" s="2" customFormat="1">
      <c r="A376" s="40"/>
      <c r="B376" s="41"/>
      <c r="C376" s="42"/>
      <c r="D376" s="219" t="s">
        <v>132</v>
      </c>
      <c r="E376" s="42"/>
      <c r="F376" s="220" t="s">
        <v>554</v>
      </c>
      <c r="G376" s="42"/>
      <c r="H376" s="42"/>
      <c r="I376" s="221"/>
      <c r="J376" s="42"/>
      <c r="K376" s="42"/>
      <c r="L376" s="46"/>
      <c r="M376" s="222"/>
      <c r="N376" s="223"/>
      <c r="O376" s="86"/>
      <c r="P376" s="86"/>
      <c r="Q376" s="86"/>
      <c r="R376" s="86"/>
      <c r="S376" s="86"/>
      <c r="T376" s="87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T376" s="19" t="s">
        <v>132</v>
      </c>
      <c r="AU376" s="19" t="s">
        <v>84</v>
      </c>
    </row>
    <row r="377" s="2" customFormat="1">
      <c r="A377" s="40"/>
      <c r="B377" s="41"/>
      <c r="C377" s="42"/>
      <c r="D377" s="224" t="s">
        <v>134</v>
      </c>
      <c r="E377" s="42"/>
      <c r="F377" s="225" t="s">
        <v>555</v>
      </c>
      <c r="G377" s="42"/>
      <c r="H377" s="42"/>
      <c r="I377" s="221"/>
      <c r="J377" s="42"/>
      <c r="K377" s="42"/>
      <c r="L377" s="46"/>
      <c r="M377" s="222"/>
      <c r="N377" s="223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134</v>
      </c>
      <c r="AU377" s="19" t="s">
        <v>84</v>
      </c>
    </row>
    <row r="378" s="13" customFormat="1">
      <c r="A378" s="13"/>
      <c r="B378" s="226"/>
      <c r="C378" s="227"/>
      <c r="D378" s="219" t="s">
        <v>136</v>
      </c>
      <c r="E378" s="228" t="s">
        <v>19</v>
      </c>
      <c r="F378" s="229" t="s">
        <v>556</v>
      </c>
      <c r="G378" s="227"/>
      <c r="H378" s="228" t="s">
        <v>19</v>
      </c>
      <c r="I378" s="230"/>
      <c r="J378" s="227"/>
      <c r="K378" s="227"/>
      <c r="L378" s="231"/>
      <c r="M378" s="232"/>
      <c r="N378" s="233"/>
      <c r="O378" s="233"/>
      <c r="P378" s="233"/>
      <c r="Q378" s="233"/>
      <c r="R378" s="233"/>
      <c r="S378" s="233"/>
      <c r="T378" s="234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5" t="s">
        <v>136</v>
      </c>
      <c r="AU378" s="235" t="s">
        <v>84</v>
      </c>
      <c r="AV378" s="13" t="s">
        <v>82</v>
      </c>
      <c r="AW378" s="13" t="s">
        <v>35</v>
      </c>
      <c r="AX378" s="13" t="s">
        <v>74</v>
      </c>
      <c r="AY378" s="235" t="s">
        <v>123</v>
      </c>
    </row>
    <row r="379" s="14" customFormat="1">
      <c r="A379" s="14"/>
      <c r="B379" s="236"/>
      <c r="C379" s="237"/>
      <c r="D379" s="219" t="s">
        <v>136</v>
      </c>
      <c r="E379" s="238" t="s">
        <v>19</v>
      </c>
      <c r="F379" s="239" t="s">
        <v>557</v>
      </c>
      <c r="G379" s="237"/>
      <c r="H379" s="240">
        <v>128.59999999999999</v>
      </c>
      <c r="I379" s="241"/>
      <c r="J379" s="237"/>
      <c r="K379" s="237"/>
      <c r="L379" s="242"/>
      <c r="M379" s="243"/>
      <c r="N379" s="244"/>
      <c r="O379" s="244"/>
      <c r="P379" s="244"/>
      <c r="Q379" s="244"/>
      <c r="R379" s="244"/>
      <c r="S379" s="244"/>
      <c r="T379" s="245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46" t="s">
        <v>136</v>
      </c>
      <c r="AU379" s="246" t="s">
        <v>84</v>
      </c>
      <c r="AV379" s="14" t="s">
        <v>84</v>
      </c>
      <c r="AW379" s="14" t="s">
        <v>35</v>
      </c>
      <c r="AX379" s="14" t="s">
        <v>82</v>
      </c>
      <c r="AY379" s="246" t="s">
        <v>123</v>
      </c>
    </row>
    <row r="380" s="2" customFormat="1" ht="33" customHeight="1">
      <c r="A380" s="40"/>
      <c r="B380" s="41"/>
      <c r="C380" s="247" t="s">
        <v>558</v>
      </c>
      <c r="D380" s="247" t="s">
        <v>204</v>
      </c>
      <c r="E380" s="248" t="s">
        <v>559</v>
      </c>
      <c r="F380" s="249" t="s">
        <v>560</v>
      </c>
      <c r="G380" s="250" t="s">
        <v>218</v>
      </c>
      <c r="H380" s="251">
        <v>128.59999999999999</v>
      </c>
      <c r="I380" s="252"/>
      <c r="J380" s="253">
        <f>ROUND(I380*H380,2)</f>
        <v>0</v>
      </c>
      <c r="K380" s="249" t="s">
        <v>19</v>
      </c>
      <c r="L380" s="254"/>
      <c r="M380" s="255" t="s">
        <v>19</v>
      </c>
      <c r="N380" s="256" t="s">
        <v>45</v>
      </c>
      <c r="O380" s="86"/>
      <c r="P380" s="215">
        <f>O380*H380</f>
        <v>0</v>
      </c>
      <c r="Q380" s="215">
        <v>0</v>
      </c>
      <c r="R380" s="215">
        <f>Q380*H380</f>
        <v>0</v>
      </c>
      <c r="S380" s="215">
        <v>0</v>
      </c>
      <c r="T380" s="216">
        <f>S380*H380</f>
        <v>0</v>
      </c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R380" s="217" t="s">
        <v>337</v>
      </c>
      <c r="AT380" s="217" t="s">
        <v>204</v>
      </c>
      <c r="AU380" s="217" t="s">
        <v>84</v>
      </c>
      <c r="AY380" s="19" t="s">
        <v>123</v>
      </c>
      <c r="BE380" s="218">
        <f>IF(N380="základní",J380,0)</f>
        <v>0</v>
      </c>
      <c r="BF380" s="218">
        <f>IF(N380="snížená",J380,0)</f>
        <v>0</v>
      </c>
      <c r="BG380" s="218">
        <f>IF(N380="zákl. přenesená",J380,0)</f>
        <v>0</v>
      </c>
      <c r="BH380" s="218">
        <f>IF(N380="sníž. přenesená",J380,0)</f>
        <v>0</v>
      </c>
      <c r="BI380" s="218">
        <f>IF(N380="nulová",J380,0)</f>
        <v>0</v>
      </c>
      <c r="BJ380" s="19" t="s">
        <v>82</v>
      </c>
      <c r="BK380" s="218">
        <f>ROUND(I380*H380,2)</f>
        <v>0</v>
      </c>
      <c r="BL380" s="19" t="s">
        <v>242</v>
      </c>
      <c r="BM380" s="217" t="s">
        <v>561</v>
      </c>
    </row>
    <row r="381" s="2" customFormat="1">
      <c r="A381" s="40"/>
      <c r="B381" s="41"/>
      <c r="C381" s="42"/>
      <c r="D381" s="219" t="s">
        <v>132</v>
      </c>
      <c r="E381" s="42"/>
      <c r="F381" s="220" t="s">
        <v>560</v>
      </c>
      <c r="G381" s="42"/>
      <c r="H381" s="42"/>
      <c r="I381" s="221"/>
      <c r="J381" s="42"/>
      <c r="K381" s="42"/>
      <c r="L381" s="46"/>
      <c r="M381" s="222"/>
      <c r="N381" s="223"/>
      <c r="O381" s="86"/>
      <c r="P381" s="86"/>
      <c r="Q381" s="86"/>
      <c r="R381" s="86"/>
      <c r="S381" s="86"/>
      <c r="T381" s="87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T381" s="19" t="s">
        <v>132</v>
      </c>
      <c r="AU381" s="19" t="s">
        <v>84</v>
      </c>
    </row>
    <row r="382" s="2" customFormat="1" ht="24.15" customHeight="1">
      <c r="A382" s="40"/>
      <c r="B382" s="41"/>
      <c r="C382" s="206" t="s">
        <v>562</v>
      </c>
      <c r="D382" s="206" t="s">
        <v>125</v>
      </c>
      <c r="E382" s="207" t="s">
        <v>563</v>
      </c>
      <c r="F382" s="208" t="s">
        <v>564</v>
      </c>
      <c r="G382" s="209" t="s">
        <v>565</v>
      </c>
      <c r="H382" s="269"/>
      <c r="I382" s="211"/>
      <c r="J382" s="212">
        <f>ROUND(I382*H382,2)</f>
        <v>0</v>
      </c>
      <c r="K382" s="208" t="s">
        <v>129</v>
      </c>
      <c r="L382" s="46"/>
      <c r="M382" s="213" t="s">
        <v>19</v>
      </c>
      <c r="N382" s="214" t="s">
        <v>45</v>
      </c>
      <c r="O382" s="86"/>
      <c r="P382" s="215">
        <f>O382*H382</f>
        <v>0</v>
      </c>
      <c r="Q382" s="215">
        <v>0</v>
      </c>
      <c r="R382" s="215">
        <f>Q382*H382</f>
        <v>0</v>
      </c>
      <c r="S382" s="215">
        <v>0</v>
      </c>
      <c r="T382" s="216">
        <f>S382*H382</f>
        <v>0</v>
      </c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R382" s="217" t="s">
        <v>242</v>
      </c>
      <c r="AT382" s="217" t="s">
        <v>125</v>
      </c>
      <c r="AU382" s="217" t="s">
        <v>84</v>
      </c>
      <c r="AY382" s="19" t="s">
        <v>123</v>
      </c>
      <c r="BE382" s="218">
        <f>IF(N382="základní",J382,0)</f>
        <v>0</v>
      </c>
      <c r="BF382" s="218">
        <f>IF(N382="snížená",J382,0)</f>
        <v>0</v>
      </c>
      <c r="BG382" s="218">
        <f>IF(N382="zákl. přenesená",J382,0)</f>
        <v>0</v>
      </c>
      <c r="BH382" s="218">
        <f>IF(N382="sníž. přenesená",J382,0)</f>
        <v>0</v>
      </c>
      <c r="BI382" s="218">
        <f>IF(N382="nulová",J382,0)</f>
        <v>0</v>
      </c>
      <c r="BJ382" s="19" t="s">
        <v>82</v>
      </c>
      <c r="BK382" s="218">
        <f>ROUND(I382*H382,2)</f>
        <v>0</v>
      </c>
      <c r="BL382" s="19" t="s">
        <v>242</v>
      </c>
      <c r="BM382" s="217" t="s">
        <v>566</v>
      </c>
    </row>
    <row r="383" s="2" customFormat="1">
      <c r="A383" s="40"/>
      <c r="B383" s="41"/>
      <c r="C383" s="42"/>
      <c r="D383" s="219" t="s">
        <v>132</v>
      </c>
      <c r="E383" s="42"/>
      <c r="F383" s="220" t="s">
        <v>567</v>
      </c>
      <c r="G383" s="42"/>
      <c r="H383" s="42"/>
      <c r="I383" s="221"/>
      <c r="J383" s="42"/>
      <c r="K383" s="42"/>
      <c r="L383" s="46"/>
      <c r="M383" s="222"/>
      <c r="N383" s="223"/>
      <c r="O383" s="86"/>
      <c r="P383" s="86"/>
      <c r="Q383" s="86"/>
      <c r="R383" s="86"/>
      <c r="S383" s="86"/>
      <c r="T383" s="87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T383" s="19" t="s">
        <v>132</v>
      </c>
      <c r="AU383" s="19" t="s">
        <v>84</v>
      </c>
    </row>
    <row r="384" s="2" customFormat="1">
      <c r="A384" s="40"/>
      <c r="B384" s="41"/>
      <c r="C384" s="42"/>
      <c r="D384" s="224" t="s">
        <v>134</v>
      </c>
      <c r="E384" s="42"/>
      <c r="F384" s="225" t="s">
        <v>568</v>
      </c>
      <c r="G384" s="42"/>
      <c r="H384" s="42"/>
      <c r="I384" s="221"/>
      <c r="J384" s="42"/>
      <c r="K384" s="42"/>
      <c r="L384" s="46"/>
      <c r="M384" s="270"/>
      <c r="N384" s="271"/>
      <c r="O384" s="272"/>
      <c r="P384" s="272"/>
      <c r="Q384" s="272"/>
      <c r="R384" s="272"/>
      <c r="S384" s="272"/>
      <c r="T384" s="273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T384" s="19" t="s">
        <v>134</v>
      </c>
      <c r="AU384" s="19" t="s">
        <v>84</v>
      </c>
    </row>
    <row r="385" s="2" customFormat="1" ht="6.96" customHeight="1">
      <c r="A385" s="40"/>
      <c r="B385" s="61"/>
      <c r="C385" s="62"/>
      <c r="D385" s="62"/>
      <c r="E385" s="62"/>
      <c r="F385" s="62"/>
      <c r="G385" s="62"/>
      <c r="H385" s="62"/>
      <c r="I385" s="62"/>
      <c r="J385" s="62"/>
      <c r="K385" s="62"/>
      <c r="L385" s="46"/>
      <c r="M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</row>
  </sheetData>
  <sheetProtection sheet="1" autoFilter="0" formatColumns="0" formatRows="0" objects="1" scenarios="1" spinCount="100000" saltValue="K8H6hc73s3jdWL3md5Ua3yRusdp7OxD7IrDHGJzuPHVwosJwGocTuAp19ULSJRKH8zruZSw10e1fFSq6Kh4TFg==" hashValue="HGbQ46463cR77Fn4EfG+XqHI+MBjaSpX/uDIApp19lp4nHE0sFb34+J8zxM+fsiieZuEkTuovx7akLsfb3lpkA==" algorithmName="SHA-512" password="CB6D"/>
  <autoFilter ref="C86:K384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2" r:id="rId1" display="https://podminky.urs.cz/item/CS_URS_2025_01/113107162"/>
    <hyperlink ref="F97" r:id="rId2" display="https://podminky.urs.cz/item/CS_URS_2025_01/113107181"/>
    <hyperlink ref="F102" r:id="rId3" display="https://podminky.urs.cz/item/CS_URS_2025_01/113107322"/>
    <hyperlink ref="F107" r:id="rId4" display="https://podminky.urs.cz/item/CS_URS_2025_01/113107343"/>
    <hyperlink ref="F112" r:id="rId5" display="https://podminky.urs.cz/item/CS_URS_2025_01/122251101"/>
    <hyperlink ref="F117" r:id="rId6" display="https://podminky.urs.cz/item/CS_URS_2025_01/162751117"/>
    <hyperlink ref="F120" r:id="rId7" display="https://podminky.urs.cz/item/CS_URS_2025_01/162751119"/>
    <hyperlink ref="F124" r:id="rId8" display="https://podminky.urs.cz/item/CS_URS_2025_01/171201231"/>
    <hyperlink ref="F128" r:id="rId9" display="https://podminky.urs.cz/item/CS_URS_2025_01/171251201"/>
    <hyperlink ref="F131" r:id="rId10" display="https://podminky.urs.cz/item/CS_URS_2025_01/181311103"/>
    <hyperlink ref="F140" r:id="rId11" display="https://podminky.urs.cz/item/CS_URS_2025_01/181411131"/>
    <hyperlink ref="F146" r:id="rId12" display="https://podminky.urs.cz/item/CS_URS_2025_01/181951112"/>
    <hyperlink ref="F151" r:id="rId13" display="https://podminky.urs.cz/item/CS_URS_2025_01/564851011"/>
    <hyperlink ref="F162" r:id="rId14" display="https://podminky.urs.cz/item/CS_URS_2025_01/564871011"/>
    <hyperlink ref="F167" r:id="rId15" display="https://podminky.urs.cz/item/CS_URS_2025_01/596211111"/>
    <hyperlink ref="F187" r:id="rId16" display="https://podminky.urs.cz/item/CS_URS_2025_01/596211114"/>
    <hyperlink ref="F190" r:id="rId17" display="https://podminky.urs.cz/item/CS_URS_2025_01/596211115"/>
    <hyperlink ref="F193" r:id="rId18" display="https://podminky.urs.cz/item/CS_URS_2025_01/596212210"/>
    <hyperlink ref="F209" r:id="rId19" display="https://podminky.urs.cz/item/CS_URS_2025_01/596212214"/>
    <hyperlink ref="F213" r:id="rId20" display="https://podminky.urs.cz/item/CS_URS_2025_01/914111111"/>
    <hyperlink ref="F227" r:id="rId21" display="https://podminky.urs.cz/item/CS_URS_2025_01/914111112"/>
    <hyperlink ref="F234" r:id="rId22" display="https://podminky.urs.cz/item/CS_URS_2025_01/914511111"/>
    <hyperlink ref="F243" r:id="rId23" display="https://podminky.urs.cz/item/CS_URS_2025_01/915211122"/>
    <hyperlink ref="F248" r:id="rId24" display="https://podminky.urs.cz/item/CS_URS_2025_01/915221112"/>
    <hyperlink ref="F253" r:id="rId25" display="https://podminky.urs.cz/item/CS_URS_2025_01/915221122"/>
    <hyperlink ref="F258" r:id="rId26" display="https://podminky.urs.cz/item/CS_URS_2025_01/915231112"/>
    <hyperlink ref="F266" r:id="rId27" display="https://podminky.urs.cz/item/CS_URS_2025_01/915611111"/>
    <hyperlink ref="F269" r:id="rId28" display="https://podminky.urs.cz/item/CS_URS_2025_01/915621111"/>
    <hyperlink ref="F272" r:id="rId29" display="https://podminky.urs.cz/item/CS_URS_2025_01/916111113"/>
    <hyperlink ref="F280" r:id="rId30" display="https://podminky.urs.cz/item/CS_URS_2025_01/916231213"/>
    <hyperlink ref="F290" r:id="rId31" display="https://podminky.urs.cz/item/CS_URS_2025_01/916241213"/>
    <hyperlink ref="F327" r:id="rId32" display="https://podminky.urs.cz/item/CS_URS_2025_01/916991121"/>
    <hyperlink ref="F334" r:id="rId33" display="https://podminky.urs.cz/item/CS_URS_2025_01/919732221"/>
    <hyperlink ref="F337" r:id="rId34" display="https://podminky.urs.cz/item/CS_URS_2025_01/919735112"/>
    <hyperlink ref="F340" r:id="rId35" display="https://podminky.urs.cz/item/CS_URS_2025_01/953961113"/>
    <hyperlink ref="F344" r:id="rId36" display="https://podminky.urs.cz/item/CS_URS_2025_01/953965123"/>
    <hyperlink ref="F347" r:id="rId37" display="https://podminky.urs.cz/item/CS_URS_2025_01/966006132"/>
    <hyperlink ref="F351" r:id="rId38" display="https://podminky.urs.cz/item/CS_URS_2025_01/997221551"/>
    <hyperlink ref="F354" r:id="rId39" display="https://podminky.urs.cz/item/CS_URS_2025_01/997221559"/>
    <hyperlink ref="F358" r:id="rId40" display="https://podminky.urs.cz/item/CS_URS_2025_01/997221611"/>
    <hyperlink ref="F361" r:id="rId41" display="https://podminky.urs.cz/item/CS_URS_2025_01/997221873"/>
    <hyperlink ref="F365" r:id="rId42" display="https://podminky.urs.cz/item/CS_URS_2025_01/997221875"/>
    <hyperlink ref="F372" r:id="rId43" display="https://podminky.urs.cz/item/CS_URS_2025_01/998223011"/>
    <hyperlink ref="F377" r:id="rId44" display="https://podminky.urs.cz/item/CS_URS_2025_01/767995116"/>
    <hyperlink ref="F384" r:id="rId45" display="https://podminky.urs.cz/item/CS_URS_2025_01/9987673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Přechod pro chodce ul. Lužická, Česká Kamenice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569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ROUND((SUM(BE85:BE152)),  2)</f>
        <v>0</v>
      </c>
      <c r="G33" s="40"/>
      <c r="H33" s="40"/>
      <c r="I33" s="150">
        <v>0.20999999999999999</v>
      </c>
      <c r="J33" s="149">
        <f>ROUND(((SUM(BE85:BE152))*I33),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ROUND((SUM(BF85:BF152)),  2)</f>
        <v>0</v>
      </c>
      <c r="G34" s="40"/>
      <c r="H34" s="40"/>
      <c r="I34" s="150">
        <v>0.12</v>
      </c>
      <c r="J34" s="149">
        <f>ROUND(((SUM(BF85:BF152))*I34),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ROUND((SUM(BG85:BG152)),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ROUND((SUM(BH85:BH152)),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ROUND((SUM(BI85:BI152)),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Přechod pro chodce ul. Lužická, Česká Kamenice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102 - ODSTAVNÉ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Česká Kamenice</v>
      </c>
      <c r="G52" s="42"/>
      <c r="H52" s="42"/>
      <c r="I52" s="34" t="s">
        <v>23</v>
      </c>
      <c r="J52" s="74" t="str">
        <f>IF(J12="","",J12)</f>
        <v>23. 4. 2025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Česká Kamenice, Náměstí Míru 219,Č. Kamenice</v>
      </c>
      <c r="G54" s="42"/>
      <c r="H54" s="42"/>
      <c r="I54" s="34" t="s">
        <v>32</v>
      </c>
      <c r="J54" s="38" t="str">
        <f>E21</f>
        <v>IQ PROJEKT s.r.o., Školní 3635/24, Chomutov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97</v>
      </c>
      <c r="D57" s="164"/>
      <c r="E57" s="164"/>
      <c r="F57" s="164"/>
      <c r="G57" s="164"/>
      <c r="H57" s="164"/>
      <c r="I57" s="164"/>
      <c r="J57" s="165" t="s">
        <v>98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7"/>
      <c r="C60" s="168"/>
      <c r="D60" s="169" t="s">
        <v>100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101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102</v>
      </c>
      <c r="E62" s="176"/>
      <c r="F62" s="176"/>
      <c r="G62" s="176"/>
      <c r="H62" s="176"/>
      <c r="I62" s="176"/>
      <c r="J62" s="177">
        <f>J97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103</v>
      </c>
      <c r="E63" s="176"/>
      <c r="F63" s="176"/>
      <c r="G63" s="176"/>
      <c r="H63" s="176"/>
      <c r="I63" s="176"/>
      <c r="J63" s="177">
        <f>J118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104</v>
      </c>
      <c r="E64" s="176"/>
      <c r="F64" s="176"/>
      <c r="G64" s="176"/>
      <c r="H64" s="176"/>
      <c r="I64" s="176"/>
      <c r="J64" s="177">
        <f>J135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105</v>
      </c>
      <c r="E65" s="176"/>
      <c r="F65" s="176"/>
      <c r="G65" s="176"/>
      <c r="H65" s="176"/>
      <c r="I65" s="176"/>
      <c r="J65" s="177">
        <f>J149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108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Přechod pro chodce ul. Lužická, Česká Kamenice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94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102 - ODSTAVNÉ PLOCHY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Česká Kamenice</v>
      </c>
      <c r="G79" s="42"/>
      <c r="H79" s="42"/>
      <c r="I79" s="34" t="s">
        <v>23</v>
      </c>
      <c r="J79" s="74" t="str">
        <f>IF(J12="","",J12)</f>
        <v>23. 4. 2025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>Město Česká Kamenice, Náměstí Míru 219,Č. Kamenice</v>
      </c>
      <c r="G81" s="42"/>
      <c r="H81" s="42"/>
      <c r="I81" s="34" t="s">
        <v>32</v>
      </c>
      <c r="J81" s="38" t="str">
        <f>E21</f>
        <v>IQ PROJEKT s.r.o., Školní 3635/24, Chomutov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109</v>
      </c>
      <c r="D84" s="182" t="s">
        <v>59</v>
      </c>
      <c r="E84" s="182" t="s">
        <v>55</v>
      </c>
      <c r="F84" s="182" t="s">
        <v>56</v>
      </c>
      <c r="G84" s="182" t="s">
        <v>110</v>
      </c>
      <c r="H84" s="182" t="s">
        <v>111</v>
      </c>
      <c r="I84" s="182" t="s">
        <v>112</v>
      </c>
      <c r="J84" s="182" t="s">
        <v>98</v>
      </c>
      <c r="K84" s="183" t="s">
        <v>113</v>
      </c>
      <c r="L84" s="184"/>
      <c r="M84" s="94" t="s">
        <v>19</v>
      </c>
      <c r="N84" s="95" t="s">
        <v>44</v>
      </c>
      <c r="O84" s="95" t="s">
        <v>114</v>
      </c>
      <c r="P84" s="95" t="s">
        <v>115</v>
      </c>
      <c r="Q84" s="95" t="s">
        <v>116</v>
      </c>
      <c r="R84" s="95" t="s">
        <v>117</v>
      </c>
      <c r="S84" s="95" t="s">
        <v>118</v>
      </c>
      <c r="T84" s="96" t="s">
        <v>119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120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</f>
        <v>0</v>
      </c>
      <c r="Q85" s="98"/>
      <c r="R85" s="187">
        <f>R86</f>
        <v>73.392778475</v>
      </c>
      <c r="S85" s="98"/>
      <c r="T85" s="188">
        <f>T86</f>
        <v>50.439999999999998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99</v>
      </c>
      <c r="BK85" s="189">
        <f>BK86</f>
        <v>0</v>
      </c>
    </row>
    <row r="86" s="12" customFormat="1" ht="25.92" customHeight="1">
      <c r="A86" s="12"/>
      <c r="B86" s="190"/>
      <c r="C86" s="191"/>
      <c r="D86" s="192" t="s">
        <v>73</v>
      </c>
      <c r="E86" s="193" t="s">
        <v>121</v>
      </c>
      <c r="F86" s="193" t="s">
        <v>122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P87+P97+P118+P135+P149</f>
        <v>0</v>
      </c>
      <c r="Q86" s="198"/>
      <c r="R86" s="199">
        <f>R87+R97+R118+R135+R149</f>
        <v>73.392778475</v>
      </c>
      <c r="S86" s="198"/>
      <c r="T86" s="200">
        <f>T87+T97+T118+T135+T149</f>
        <v>50.439999999999998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82</v>
      </c>
      <c r="AT86" s="202" t="s">
        <v>73</v>
      </c>
      <c r="AU86" s="202" t="s">
        <v>74</v>
      </c>
      <c r="AY86" s="201" t="s">
        <v>123</v>
      </c>
      <c r="BK86" s="203">
        <f>BK87+BK97+BK118+BK135+BK149</f>
        <v>0</v>
      </c>
    </row>
    <row r="87" s="12" customFormat="1" ht="22.8" customHeight="1">
      <c r="A87" s="12"/>
      <c r="B87" s="190"/>
      <c r="C87" s="191"/>
      <c r="D87" s="192" t="s">
        <v>73</v>
      </c>
      <c r="E87" s="204" t="s">
        <v>82</v>
      </c>
      <c r="F87" s="204" t="s">
        <v>124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SUM(P88:P96)</f>
        <v>0</v>
      </c>
      <c r="Q87" s="198"/>
      <c r="R87" s="199">
        <f>SUM(R88:R96)</f>
        <v>0.0029100000000000003</v>
      </c>
      <c r="S87" s="198"/>
      <c r="T87" s="200">
        <f>SUM(T88:T96)</f>
        <v>50.439999999999998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82</v>
      </c>
      <c r="AT87" s="202" t="s">
        <v>73</v>
      </c>
      <c r="AU87" s="202" t="s">
        <v>82</v>
      </c>
      <c r="AY87" s="201" t="s">
        <v>123</v>
      </c>
      <c r="BK87" s="203">
        <f>SUM(BK88:BK96)</f>
        <v>0</v>
      </c>
    </row>
    <row r="88" s="2" customFormat="1" ht="33" customHeight="1">
      <c r="A88" s="40"/>
      <c r="B88" s="41"/>
      <c r="C88" s="206" t="s">
        <v>82</v>
      </c>
      <c r="D88" s="206" t="s">
        <v>125</v>
      </c>
      <c r="E88" s="207" t="s">
        <v>126</v>
      </c>
      <c r="F88" s="208" t="s">
        <v>127</v>
      </c>
      <c r="G88" s="209" t="s">
        <v>128</v>
      </c>
      <c r="H88" s="210">
        <v>97</v>
      </c>
      <c r="I88" s="211"/>
      <c r="J88" s="212">
        <f>ROUND(I88*H88,2)</f>
        <v>0</v>
      </c>
      <c r="K88" s="208" t="s">
        <v>129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0.28999999999999998</v>
      </c>
      <c r="T88" s="216">
        <f>S88*H88</f>
        <v>28.129999999999999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130</v>
      </c>
      <c r="AT88" s="217" t="s">
        <v>125</v>
      </c>
      <c r="AU88" s="217" t="s">
        <v>84</v>
      </c>
      <c r="AY88" s="19" t="s">
        <v>123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130</v>
      </c>
      <c r="BM88" s="217" t="s">
        <v>570</v>
      </c>
    </row>
    <row r="89" s="2" customFormat="1">
      <c r="A89" s="40"/>
      <c r="B89" s="41"/>
      <c r="C89" s="42"/>
      <c r="D89" s="219" t="s">
        <v>132</v>
      </c>
      <c r="E89" s="42"/>
      <c r="F89" s="220" t="s">
        <v>133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132</v>
      </c>
      <c r="AU89" s="19" t="s">
        <v>84</v>
      </c>
    </row>
    <row r="90" s="2" customFormat="1">
      <c r="A90" s="40"/>
      <c r="B90" s="41"/>
      <c r="C90" s="42"/>
      <c r="D90" s="224" t="s">
        <v>134</v>
      </c>
      <c r="E90" s="42"/>
      <c r="F90" s="225" t="s">
        <v>135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134</v>
      </c>
      <c r="AU90" s="19" t="s">
        <v>84</v>
      </c>
    </row>
    <row r="91" s="2" customFormat="1" ht="24.15" customHeight="1">
      <c r="A91" s="40"/>
      <c r="B91" s="41"/>
      <c r="C91" s="206" t="s">
        <v>84</v>
      </c>
      <c r="D91" s="206" t="s">
        <v>125</v>
      </c>
      <c r="E91" s="207" t="s">
        <v>571</v>
      </c>
      <c r="F91" s="208" t="s">
        <v>572</v>
      </c>
      <c r="G91" s="209" t="s">
        <v>128</v>
      </c>
      <c r="H91" s="210">
        <v>97</v>
      </c>
      <c r="I91" s="211"/>
      <c r="J91" s="212">
        <f>ROUND(I91*H91,2)</f>
        <v>0</v>
      </c>
      <c r="K91" s="208" t="s">
        <v>129</v>
      </c>
      <c r="L91" s="46"/>
      <c r="M91" s="213" t="s">
        <v>19</v>
      </c>
      <c r="N91" s="214" t="s">
        <v>45</v>
      </c>
      <c r="O91" s="86"/>
      <c r="P91" s="215">
        <f>O91*H91</f>
        <v>0</v>
      </c>
      <c r="Q91" s="215">
        <v>3.0000000000000001E-05</v>
      </c>
      <c r="R91" s="215">
        <f>Q91*H91</f>
        <v>0.0029100000000000003</v>
      </c>
      <c r="S91" s="215">
        <v>0.23000000000000001</v>
      </c>
      <c r="T91" s="216">
        <f>S91*H91</f>
        <v>22.310000000000002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130</v>
      </c>
      <c r="AT91" s="217" t="s">
        <v>125</v>
      </c>
      <c r="AU91" s="217" t="s">
        <v>84</v>
      </c>
      <c r="AY91" s="19" t="s">
        <v>123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130</v>
      </c>
      <c r="BM91" s="217" t="s">
        <v>573</v>
      </c>
    </row>
    <row r="92" s="2" customFormat="1">
      <c r="A92" s="40"/>
      <c r="B92" s="41"/>
      <c r="C92" s="42"/>
      <c r="D92" s="219" t="s">
        <v>132</v>
      </c>
      <c r="E92" s="42"/>
      <c r="F92" s="220" t="s">
        <v>574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132</v>
      </c>
      <c r="AU92" s="19" t="s">
        <v>84</v>
      </c>
    </row>
    <row r="93" s="2" customFormat="1">
      <c r="A93" s="40"/>
      <c r="B93" s="41"/>
      <c r="C93" s="42"/>
      <c r="D93" s="224" t="s">
        <v>134</v>
      </c>
      <c r="E93" s="42"/>
      <c r="F93" s="225" t="s">
        <v>575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134</v>
      </c>
      <c r="AU93" s="19" t="s">
        <v>84</v>
      </c>
    </row>
    <row r="94" s="2" customFormat="1" ht="24.15" customHeight="1">
      <c r="A94" s="40"/>
      <c r="B94" s="41"/>
      <c r="C94" s="206" t="s">
        <v>145</v>
      </c>
      <c r="D94" s="206" t="s">
        <v>125</v>
      </c>
      <c r="E94" s="207" t="s">
        <v>222</v>
      </c>
      <c r="F94" s="208" t="s">
        <v>223</v>
      </c>
      <c r="G94" s="209" t="s">
        <v>128</v>
      </c>
      <c r="H94" s="210">
        <v>77.370000000000005</v>
      </c>
      <c r="I94" s="211"/>
      <c r="J94" s="212">
        <f>ROUND(I94*H94,2)</f>
        <v>0</v>
      </c>
      <c r="K94" s="208" t="s">
        <v>129</v>
      </c>
      <c r="L94" s="46"/>
      <c r="M94" s="213" t="s">
        <v>19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130</v>
      </c>
      <c r="AT94" s="217" t="s">
        <v>125</v>
      </c>
      <c r="AU94" s="217" t="s">
        <v>84</v>
      </c>
      <c r="AY94" s="19" t="s">
        <v>123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130</v>
      </c>
      <c r="BM94" s="217" t="s">
        <v>576</v>
      </c>
    </row>
    <row r="95" s="2" customFormat="1">
      <c r="A95" s="40"/>
      <c r="B95" s="41"/>
      <c r="C95" s="42"/>
      <c r="D95" s="219" t="s">
        <v>132</v>
      </c>
      <c r="E95" s="42"/>
      <c r="F95" s="220" t="s">
        <v>225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132</v>
      </c>
      <c r="AU95" s="19" t="s">
        <v>84</v>
      </c>
    </row>
    <row r="96" s="2" customFormat="1">
      <c r="A96" s="40"/>
      <c r="B96" s="41"/>
      <c r="C96" s="42"/>
      <c r="D96" s="224" t="s">
        <v>134</v>
      </c>
      <c r="E96" s="42"/>
      <c r="F96" s="225" t="s">
        <v>226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134</v>
      </c>
      <c r="AU96" s="19" t="s">
        <v>84</v>
      </c>
    </row>
    <row r="97" s="12" customFormat="1" ht="22.8" customHeight="1">
      <c r="A97" s="12"/>
      <c r="B97" s="190"/>
      <c r="C97" s="191"/>
      <c r="D97" s="192" t="s">
        <v>73</v>
      </c>
      <c r="E97" s="204" t="s">
        <v>159</v>
      </c>
      <c r="F97" s="204" t="s">
        <v>228</v>
      </c>
      <c r="G97" s="191"/>
      <c r="H97" s="191"/>
      <c r="I97" s="194"/>
      <c r="J97" s="205">
        <f>BK97</f>
        <v>0</v>
      </c>
      <c r="K97" s="191"/>
      <c r="L97" s="196"/>
      <c r="M97" s="197"/>
      <c r="N97" s="198"/>
      <c r="O97" s="198"/>
      <c r="P97" s="199">
        <f>SUM(P98:P117)</f>
        <v>0</v>
      </c>
      <c r="Q97" s="198"/>
      <c r="R97" s="199">
        <f>SUM(R98:R117)</f>
        <v>65.669714999999997</v>
      </c>
      <c r="S97" s="198"/>
      <c r="T97" s="200">
        <f>SUM(T98:T117)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1" t="s">
        <v>82</v>
      </c>
      <c r="AT97" s="202" t="s">
        <v>73</v>
      </c>
      <c r="AU97" s="202" t="s">
        <v>82</v>
      </c>
      <c r="AY97" s="201" t="s">
        <v>123</v>
      </c>
      <c r="BK97" s="203">
        <f>SUM(BK98:BK117)</f>
        <v>0</v>
      </c>
    </row>
    <row r="98" s="2" customFormat="1" ht="24.15" customHeight="1">
      <c r="A98" s="40"/>
      <c r="B98" s="41"/>
      <c r="C98" s="206" t="s">
        <v>130</v>
      </c>
      <c r="D98" s="206" t="s">
        <v>125</v>
      </c>
      <c r="E98" s="207" t="s">
        <v>577</v>
      </c>
      <c r="F98" s="208" t="s">
        <v>578</v>
      </c>
      <c r="G98" s="209" t="s">
        <v>128</v>
      </c>
      <c r="H98" s="210">
        <v>4.0899999999999999</v>
      </c>
      <c r="I98" s="211"/>
      <c r="J98" s="212">
        <f>ROUND(I98*H98,2)</f>
        <v>0</v>
      </c>
      <c r="K98" s="208" t="s">
        <v>129</v>
      </c>
      <c r="L98" s="46"/>
      <c r="M98" s="213" t="s">
        <v>19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130</v>
      </c>
      <c r="AT98" s="217" t="s">
        <v>125</v>
      </c>
      <c r="AU98" s="217" t="s">
        <v>84</v>
      </c>
      <c r="AY98" s="19" t="s">
        <v>123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130</v>
      </c>
      <c r="BM98" s="217" t="s">
        <v>579</v>
      </c>
    </row>
    <row r="99" s="2" customFormat="1">
      <c r="A99" s="40"/>
      <c r="B99" s="41"/>
      <c r="C99" s="42"/>
      <c r="D99" s="219" t="s">
        <v>132</v>
      </c>
      <c r="E99" s="42"/>
      <c r="F99" s="220" t="s">
        <v>580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132</v>
      </c>
      <c r="AU99" s="19" t="s">
        <v>84</v>
      </c>
    </row>
    <row r="100" s="2" customFormat="1">
      <c r="A100" s="40"/>
      <c r="B100" s="41"/>
      <c r="C100" s="42"/>
      <c r="D100" s="224" t="s">
        <v>134</v>
      </c>
      <c r="E100" s="42"/>
      <c r="F100" s="225" t="s">
        <v>581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134</v>
      </c>
      <c r="AU100" s="19" t="s">
        <v>84</v>
      </c>
    </row>
    <row r="101" s="13" customFormat="1">
      <c r="A101" s="13"/>
      <c r="B101" s="226"/>
      <c r="C101" s="227"/>
      <c r="D101" s="219" t="s">
        <v>136</v>
      </c>
      <c r="E101" s="228" t="s">
        <v>19</v>
      </c>
      <c r="F101" s="229" t="s">
        <v>582</v>
      </c>
      <c r="G101" s="227"/>
      <c r="H101" s="228" t="s">
        <v>19</v>
      </c>
      <c r="I101" s="230"/>
      <c r="J101" s="227"/>
      <c r="K101" s="227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136</v>
      </c>
      <c r="AU101" s="235" t="s">
        <v>84</v>
      </c>
      <c r="AV101" s="13" t="s">
        <v>82</v>
      </c>
      <c r="AW101" s="13" t="s">
        <v>35</v>
      </c>
      <c r="AX101" s="13" t="s">
        <v>74</v>
      </c>
      <c r="AY101" s="235" t="s">
        <v>123</v>
      </c>
    </row>
    <row r="102" s="14" customFormat="1">
      <c r="A102" s="14"/>
      <c r="B102" s="236"/>
      <c r="C102" s="237"/>
      <c r="D102" s="219" t="s">
        <v>136</v>
      </c>
      <c r="E102" s="238" t="s">
        <v>19</v>
      </c>
      <c r="F102" s="239" t="s">
        <v>583</v>
      </c>
      <c r="G102" s="237"/>
      <c r="H102" s="240">
        <v>4.0899999999999999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136</v>
      </c>
      <c r="AU102" s="246" t="s">
        <v>84</v>
      </c>
      <c r="AV102" s="14" t="s">
        <v>84</v>
      </c>
      <c r="AW102" s="14" t="s">
        <v>35</v>
      </c>
      <c r="AX102" s="14" t="s">
        <v>82</v>
      </c>
      <c r="AY102" s="246" t="s">
        <v>123</v>
      </c>
    </row>
    <row r="103" s="2" customFormat="1" ht="16.5" customHeight="1">
      <c r="A103" s="40"/>
      <c r="B103" s="41"/>
      <c r="C103" s="247" t="s">
        <v>159</v>
      </c>
      <c r="D103" s="247" t="s">
        <v>204</v>
      </c>
      <c r="E103" s="248" t="s">
        <v>584</v>
      </c>
      <c r="F103" s="249" t="s">
        <v>585</v>
      </c>
      <c r="G103" s="250" t="s">
        <v>184</v>
      </c>
      <c r="H103" s="251">
        <v>0.40899999999999997</v>
      </c>
      <c r="I103" s="252"/>
      <c r="J103" s="253">
        <f>ROUND(I103*H103,2)</f>
        <v>0</v>
      </c>
      <c r="K103" s="249" t="s">
        <v>129</v>
      </c>
      <c r="L103" s="254"/>
      <c r="M103" s="255" t="s">
        <v>19</v>
      </c>
      <c r="N103" s="256" t="s">
        <v>45</v>
      </c>
      <c r="O103" s="86"/>
      <c r="P103" s="215">
        <f>O103*H103</f>
        <v>0</v>
      </c>
      <c r="Q103" s="215">
        <v>1</v>
      </c>
      <c r="R103" s="215">
        <f>Q103*H103</f>
        <v>0.40899999999999997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181</v>
      </c>
      <c r="AT103" s="217" t="s">
        <v>204</v>
      </c>
      <c r="AU103" s="217" t="s">
        <v>84</v>
      </c>
      <c r="AY103" s="19" t="s">
        <v>123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130</v>
      </c>
      <c r="BM103" s="217" t="s">
        <v>586</v>
      </c>
    </row>
    <row r="104" s="2" customFormat="1">
      <c r="A104" s="40"/>
      <c r="B104" s="41"/>
      <c r="C104" s="42"/>
      <c r="D104" s="219" t="s">
        <v>132</v>
      </c>
      <c r="E104" s="42"/>
      <c r="F104" s="220" t="s">
        <v>585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132</v>
      </c>
      <c r="AU104" s="19" t="s">
        <v>84</v>
      </c>
    </row>
    <row r="105" s="14" customFormat="1">
      <c r="A105" s="14"/>
      <c r="B105" s="236"/>
      <c r="C105" s="237"/>
      <c r="D105" s="219" t="s">
        <v>136</v>
      </c>
      <c r="E105" s="238" t="s">
        <v>19</v>
      </c>
      <c r="F105" s="239" t="s">
        <v>587</v>
      </c>
      <c r="G105" s="237"/>
      <c r="H105" s="240">
        <v>0.40899999999999997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136</v>
      </c>
      <c r="AU105" s="246" t="s">
        <v>84</v>
      </c>
      <c r="AV105" s="14" t="s">
        <v>84</v>
      </c>
      <c r="AW105" s="14" t="s">
        <v>35</v>
      </c>
      <c r="AX105" s="14" t="s">
        <v>82</v>
      </c>
      <c r="AY105" s="246" t="s">
        <v>123</v>
      </c>
    </row>
    <row r="106" s="2" customFormat="1" ht="21.75" customHeight="1">
      <c r="A106" s="40"/>
      <c r="B106" s="41"/>
      <c r="C106" s="206" t="s">
        <v>168</v>
      </c>
      <c r="D106" s="206" t="s">
        <v>125</v>
      </c>
      <c r="E106" s="207" t="s">
        <v>230</v>
      </c>
      <c r="F106" s="208" t="s">
        <v>231</v>
      </c>
      <c r="G106" s="209" t="s">
        <v>128</v>
      </c>
      <c r="H106" s="210">
        <v>4.0899999999999999</v>
      </c>
      <c r="I106" s="211"/>
      <c r="J106" s="212">
        <f>ROUND(I106*H106,2)</f>
        <v>0</v>
      </c>
      <c r="K106" s="208" t="s">
        <v>129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0.34499999999999997</v>
      </c>
      <c r="R106" s="215">
        <f>Q106*H106</f>
        <v>1.4110499999999999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130</v>
      </c>
      <c r="AT106" s="217" t="s">
        <v>125</v>
      </c>
      <c r="AU106" s="217" t="s">
        <v>84</v>
      </c>
      <c r="AY106" s="19" t="s">
        <v>123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130</v>
      </c>
      <c r="BM106" s="217" t="s">
        <v>588</v>
      </c>
    </row>
    <row r="107" s="2" customFormat="1">
      <c r="A107" s="40"/>
      <c r="B107" s="41"/>
      <c r="C107" s="42"/>
      <c r="D107" s="219" t="s">
        <v>132</v>
      </c>
      <c r="E107" s="42"/>
      <c r="F107" s="220" t="s">
        <v>233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132</v>
      </c>
      <c r="AU107" s="19" t="s">
        <v>84</v>
      </c>
    </row>
    <row r="108" s="2" customFormat="1">
      <c r="A108" s="40"/>
      <c r="B108" s="41"/>
      <c r="C108" s="42"/>
      <c r="D108" s="224" t="s">
        <v>134</v>
      </c>
      <c r="E108" s="42"/>
      <c r="F108" s="225" t="s">
        <v>234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134</v>
      </c>
      <c r="AU108" s="19" t="s">
        <v>84</v>
      </c>
    </row>
    <row r="109" s="2" customFormat="1" ht="21.75" customHeight="1">
      <c r="A109" s="40"/>
      <c r="B109" s="41"/>
      <c r="C109" s="206" t="s">
        <v>174</v>
      </c>
      <c r="D109" s="206" t="s">
        <v>125</v>
      </c>
      <c r="E109" s="207" t="s">
        <v>243</v>
      </c>
      <c r="F109" s="208" t="s">
        <v>244</v>
      </c>
      <c r="G109" s="209" t="s">
        <v>128</v>
      </c>
      <c r="H109" s="210">
        <v>77.370000000000005</v>
      </c>
      <c r="I109" s="211"/>
      <c r="J109" s="212">
        <f>ROUND(I109*H109,2)</f>
        <v>0</v>
      </c>
      <c r="K109" s="208" t="s">
        <v>129</v>
      </c>
      <c r="L109" s="46"/>
      <c r="M109" s="213" t="s">
        <v>19</v>
      </c>
      <c r="N109" s="214" t="s">
        <v>45</v>
      </c>
      <c r="O109" s="86"/>
      <c r="P109" s="215">
        <f>O109*H109</f>
        <v>0</v>
      </c>
      <c r="Q109" s="215">
        <v>0.57499999999999996</v>
      </c>
      <c r="R109" s="215">
        <f>Q109*H109</f>
        <v>44.487749999999998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130</v>
      </c>
      <c r="AT109" s="217" t="s">
        <v>125</v>
      </c>
      <c r="AU109" s="217" t="s">
        <v>84</v>
      </c>
      <c r="AY109" s="19" t="s">
        <v>123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130</v>
      </c>
      <c r="BM109" s="217" t="s">
        <v>589</v>
      </c>
    </row>
    <row r="110" s="2" customFormat="1">
      <c r="A110" s="40"/>
      <c r="B110" s="41"/>
      <c r="C110" s="42"/>
      <c r="D110" s="219" t="s">
        <v>132</v>
      </c>
      <c r="E110" s="42"/>
      <c r="F110" s="220" t="s">
        <v>246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132</v>
      </c>
      <c r="AU110" s="19" t="s">
        <v>84</v>
      </c>
    </row>
    <row r="111" s="2" customFormat="1">
      <c r="A111" s="40"/>
      <c r="B111" s="41"/>
      <c r="C111" s="42"/>
      <c r="D111" s="224" t="s">
        <v>134</v>
      </c>
      <c r="E111" s="42"/>
      <c r="F111" s="225" t="s">
        <v>247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134</v>
      </c>
      <c r="AU111" s="19" t="s">
        <v>84</v>
      </c>
    </row>
    <row r="112" s="2" customFormat="1" ht="37.8" customHeight="1">
      <c r="A112" s="40"/>
      <c r="B112" s="41"/>
      <c r="C112" s="206" t="s">
        <v>181</v>
      </c>
      <c r="D112" s="206" t="s">
        <v>125</v>
      </c>
      <c r="E112" s="207" t="s">
        <v>590</v>
      </c>
      <c r="F112" s="208" t="s">
        <v>591</v>
      </c>
      <c r="G112" s="209" t="s">
        <v>128</v>
      </c>
      <c r="H112" s="210">
        <v>77.370000000000005</v>
      </c>
      <c r="I112" s="211"/>
      <c r="J112" s="212">
        <f>ROUND(I112*H112,2)</f>
        <v>0</v>
      </c>
      <c r="K112" s="208" t="s">
        <v>129</v>
      </c>
      <c r="L112" s="46"/>
      <c r="M112" s="213" t="s">
        <v>19</v>
      </c>
      <c r="N112" s="214" t="s">
        <v>45</v>
      </c>
      <c r="O112" s="86"/>
      <c r="P112" s="215">
        <f>O112*H112</f>
        <v>0</v>
      </c>
      <c r="Q112" s="215">
        <v>0.098000000000000004</v>
      </c>
      <c r="R112" s="215">
        <f>Q112*H112</f>
        <v>7.5822600000000007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130</v>
      </c>
      <c r="AT112" s="217" t="s">
        <v>125</v>
      </c>
      <c r="AU112" s="217" t="s">
        <v>84</v>
      </c>
      <c r="AY112" s="19" t="s">
        <v>123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130</v>
      </c>
      <c r="BM112" s="217" t="s">
        <v>592</v>
      </c>
    </row>
    <row r="113" s="2" customFormat="1">
      <c r="A113" s="40"/>
      <c r="B113" s="41"/>
      <c r="C113" s="42"/>
      <c r="D113" s="219" t="s">
        <v>132</v>
      </c>
      <c r="E113" s="42"/>
      <c r="F113" s="220" t="s">
        <v>593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132</v>
      </c>
      <c r="AU113" s="19" t="s">
        <v>84</v>
      </c>
    </row>
    <row r="114" s="2" customFormat="1">
      <c r="A114" s="40"/>
      <c r="B114" s="41"/>
      <c r="C114" s="42"/>
      <c r="D114" s="224" t="s">
        <v>134</v>
      </c>
      <c r="E114" s="42"/>
      <c r="F114" s="225" t="s">
        <v>594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134</v>
      </c>
      <c r="AU114" s="19" t="s">
        <v>84</v>
      </c>
    </row>
    <row r="115" s="2" customFormat="1" ht="24.15" customHeight="1">
      <c r="A115" s="40"/>
      <c r="B115" s="41"/>
      <c r="C115" s="247" t="s">
        <v>189</v>
      </c>
      <c r="D115" s="247" t="s">
        <v>204</v>
      </c>
      <c r="E115" s="248" t="s">
        <v>595</v>
      </c>
      <c r="F115" s="249" t="s">
        <v>596</v>
      </c>
      <c r="G115" s="250" t="s">
        <v>128</v>
      </c>
      <c r="H115" s="251">
        <v>81.239000000000004</v>
      </c>
      <c r="I115" s="252"/>
      <c r="J115" s="253">
        <f>ROUND(I115*H115,2)</f>
        <v>0</v>
      </c>
      <c r="K115" s="249" t="s">
        <v>129</v>
      </c>
      <c r="L115" s="254"/>
      <c r="M115" s="255" t="s">
        <v>19</v>
      </c>
      <c r="N115" s="256" t="s">
        <v>45</v>
      </c>
      <c r="O115" s="86"/>
      <c r="P115" s="215">
        <f>O115*H115</f>
        <v>0</v>
      </c>
      <c r="Q115" s="215">
        <v>0.14499999999999999</v>
      </c>
      <c r="R115" s="215">
        <f>Q115*H115</f>
        <v>11.779655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181</v>
      </c>
      <c r="AT115" s="217" t="s">
        <v>204</v>
      </c>
      <c r="AU115" s="217" t="s">
        <v>84</v>
      </c>
      <c r="AY115" s="19" t="s">
        <v>123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130</v>
      </c>
      <c r="BM115" s="217" t="s">
        <v>597</v>
      </c>
    </row>
    <row r="116" s="2" customFormat="1">
      <c r="A116" s="40"/>
      <c r="B116" s="41"/>
      <c r="C116" s="42"/>
      <c r="D116" s="219" t="s">
        <v>132</v>
      </c>
      <c r="E116" s="42"/>
      <c r="F116" s="220" t="s">
        <v>596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132</v>
      </c>
      <c r="AU116" s="19" t="s">
        <v>84</v>
      </c>
    </row>
    <row r="117" s="14" customFormat="1">
      <c r="A117" s="14"/>
      <c r="B117" s="236"/>
      <c r="C117" s="237"/>
      <c r="D117" s="219" t="s">
        <v>136</v>
      </c>
      <c r="E117" s="237"/>
      <c r="F117" s="239" t="s">
        <v>598</v>
      </c>
      <c r="G117" s="237"/>
      <c r="H117" s="240">
        <v>81.239000000000004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136</v>
      </c>
      <c r="AU117" s="246" t="s">
        <v>84</v>
      </c>
      <c r="AV117" s="14" t="s">
        <v>84</v>
      </c>
      <c r="AW117" s="14" t="s">
        <v>4</v>
      </c>
      <c r="AX117" s="14" t="s">
        <v>82</v>
      </c>
      <c r="AY117" s="246" t="s">
        <v>123</v>
      </c>
    </row>
    <row r="118" s="12" customFormat="1" ht="22.8" customHeight="1">
      <c r="A118" s="12"/>
      <c r="B118" s="190"/>
      <c r="C118" s="191"/>
      <c r="D118" s="192" t="s">
        <v>73</v>
      </c>
      <c r="E118" s="204" t="s">
        <v>189</v>
      </c>
      <c r="F118" s="204" t="s">
        <v>309</v>
      </c>
      <c r="G118" s="191"/>
      <c r="H118" s="191"/>
      <c r="I118" s="194"/>
      <c r="J118" s="205">
        <f>BK118</f>
        <v>0</v>
      </c>
      <c r="K118" s="191"/>
      <c r="L118" s="196"/>
      <c r="M118" s="197"/>
      <c r="N118" s="198"/>
      <c r="O118" s="198"/>
      <c r="P118" s="199">
        <f>SUM(P119:P134)</f>
        <v>0</v>
      </c>
      <c r="Q118" s="198"/>
      <c r="R118" s="199">
        <f>SUM(R119:R134)</f>
        <v>7.7201534749999992</v>
      </c>
      <c r="S118" s="198"/>
      <c r="T118" s="200">
        <f>SUM(T119:T134)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01" t="s">
        <v>82</v>
      </c>
      <c r="AT118" s="202" t="s">
        <v>73</v>
      </c>
      <c r="AU118" s="202" t="s">
        <v>82</v>
      </c>
      <c r="AY118" s="201" t="s">
        <v>123</v>
      </c>
      <c r="BK118" s="203">
        <f>SUM(BK119:BK134)</f>
        <v>0</v>
      </c>
    </row>
    <row r="119" s="2" customFormat="1" ht="24.15" customHeight="1">
      <c r="A119" s="40"/>
      <c r="B119" s="41"/>
      <c r="C119" s="206" t="s">
        <v>195</v>
      </c>
      <c r="D119" s="206" t="s">
        <v>125</v>
      </c>
      <c r="E119" s="207" t="s">
        <v>432</v>
      </c>
      <c r="F119" s="208" t="s">
        <v>433</v>
      </c>
      <c r="G119" s="209" t="s">
        <v>358</v>
      </c>
      <c r="H119" s="210">
        <v>20</v>
      </c>
      <c r="I119" s="211"/>
      <c r="J119" s="212">
        <f>ROUND(I119*H119,2)</f>
        <v>0</v>
      </c>
      <c r="K119" s="208" t="s">
        <v>129</v>
      </c>
      <c r="L119" s="46"/>
      <c r="M119" s="213" t="s">
        <v>19</v>
      </c>
      <c r="N119" s="214" t="s">
        <v>45</v>
      </c>
      <c r="O119" s="86"/>
      <c r="P119" s="215">
        <f>O119*H119</f>
        <v>0</v>
      </c>
      <c r="Q119" s="215">
        <v>0.15256</v>
      </c>
      <c r="R119" s="215">
        <f>Q119*H119</f>
        <v>3.0512000000000001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130</v>
      </c>
      <c r="AT119" s="217" t="s">
        <v>125</v>
      </c>
      <c r="AU119" s="217" t="s">
        <v>84</v>
      </c>
      <c r="AY119" s="19" t="s">
        <v>123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130</v>
      </c>
      <c r="BM119" s="217" t="s">
        <v>599</v>
      </c>
    </row>
    <row r="120" s="2" customFormat="1">
      <c r="A120" s="40"/>
      <c r="B120" s="41"/>
      <c r="C120" s="42"/>
      <c r="D120" s="219" t="s">
        <v>132</v>
      </c>
      <c r="E120" s="42"/>
      <c r="F120" s="220" t="s">
        <v>435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132</v>
      </c>
      <c r="AU120" s="19" t="s">
        <v>84</v>
      </c>
    </row>
    <row r="121" s="2" customFormat="1">
      <c r="A121" s="40"/>
      <c r="B121" s="41"/>
      <c r="C121" s="42"/>
      <c r="D121" s="224" t="s">
        <v>134</v>
      </c>
      <c r="E121" s="42"/>
      <c r="F121" s="225" t="s">
        <v>436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134</v>
      </c>
      <c r="AU121" s="19" t="s">
        <v>84</v>
      </c>
    </row>
    <row r="122" s="14" customFormat="1">
      <c r="A122" s="14"/>
      <c r="B122" s="236"/>
      <c r="C122" s="237"/>
      <c r="D122" s="219" t="s">
        <v>136</v>
      </c>
      <c r="E122" s="238" t="s">
        <v>19</v>
      </c>
      <c r="F122" s="239" t="s">
        <v>600</v>
      </c>
      <c r="G122" s="237"/>
      <c r="H122" s="240">
        <v>20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136</v>
      </c>
      <c r="AU122" s="246" t="s">
        <v>84</v>
      </c>
      <c r="AV122" s="14" t="s">
        <v>84</v>
      </c>
      <c r="AW122" s="14" t="s">
        <v>35</v>
      </c>
      <c r="AX122" s="14" t="s">
        <v>82</v>
      </c>
      <c r="AY122" s="246" t="s">
        <v>123</v>
      </c>
    </row>
    <row r="123" s="2" customFormat="1" ht="16.5" customHeight="1">
      <c r="A123" s="40"/>
      <c r="B123" s="41"/>
      <c r="C123" s="247" t="s">
        <v>203</v>
      </c>
      <c r="D123" s="247" t="s">
        <v>204</v>
      </c>
      <c r="E123" s="248" t="s">
        <v>601</v>
      </c>
      <c r="F123" s="249" t="s">
        <v>602</v>
      </c>
      <c r="G123" s="250" t="s">
        <v>358</v>
      </c>
      <c r="H123" s="251">
        <v>16.274999999999999</v>
      </c>
      <c r="I123" s="252"/>
      <c r="J123" s="253">
        <f>ROUND(I123*H123,2)</f>
        <v>0</v>
      </c>
      <c r="K123" s="249" t="s">
        <v>19</v>
      </c>
      <c r="L123" s="254"/>
      <c r="M123" s="255" t="s">
        <v>19</v>
      </c>
      <c r="N123" s="256" t="s">
        <v>45</v>
      </c>
      <c r="O123" s="86"/>
      <c r="P123" s="215">
        <f>O123*H123</f>
        <v>0</v>
      </c>
      <c r="Q123" s="215">
        <v>0.082000000000000003</v>
      </c>
      <c r="R123" s="215">
        <f>Q123*H123</f>
        <v>1.3345499999999999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181</v>
      </c>
      <c r="AT123" s="217" t="s">
        <v>204</v>
      </c>
      <c r="AU123" s="217" t="s">
        <v>84</v>
      </c>
      <c r="AY123" s="19" t="s">
        <v>123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130</v>
      </c>
      <c r="BM123" s="217" t="s">
        <v>603</v>
      </c>
    </row>
    <row r="124" s="2" customFormat="1">
      <c r="A124" s="40"/>
      <c r="B124" s="41"/>
      <c r="C124" s="42"/>
      <c r="D124" s="219" t="s">
        <v>132</v>
      </c>
      <c r="E124" s="42"/>
      <c r="F124" s="220" t="s">
        <v>602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132</v>
      </c>
      <c r="AU124" s="19" t="s">
        <v>84</v>
      </c>
    </row>
    <row r="125" s="14" customFormat="1">
      <c r="A125" s="14"/>
      <c r="B125" s="236"/>
      <c r="C125" s="237"/>
      <c r="D125" s="219" t="s">
        <v>136</v>
      </c>
      <c r="E125" s="237"/>
      <c r="F125" s="239" t="s">
        <v>604</v>
      </c>
      <c r="G125" s="237"/>
      <c r="H125" s="240">
        <v>16.274999999999999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136</v>
      </c>
      <c r="AU125" s="246" t="s">
        <v>84</v>
      </c>
      <c r="AV125" s="14" t="s">
        <v>84</v>
      </c>
      <c r="AW125" s="14" t="s">
        <v>4</v>
      </c>
      <c r="AX125" s="14" t="s">
        <v>82</v>
      </c>
      <c r="AY125" s="246" t="s">
        <v>123</v>
      </c>
    </row>
    <row r="126" s="2" customFormat="1" ht="24.15" customHeight="1">
      <c r="A126" s="40"/>
      <c r="B126" s="41"/>
      <c r="C126" s="247" t="s">
        <v>8</v>
      </c>
      <c r="D126" s="247" t="s">
        <v>204</v>
      </c>
      <c r="E126" s="248" t="s">
        <v>605</v>
      </c>
      <c r="F126" s="249" t="s">
        <v>606</v>
      </c>
      <c r="G126" s="250" t="s">
        <v>358</v>
      </c>
      <c r="H126" s="251">
        <v>4.7249999999999996</v>
      </c>
      <c r="I126" s="252"/>
      <c r="J126" s="253">
        <f>ROUND(I126*H126,2)</f>
        <v>0</v>
      </c>
      <c r="K126" s="249" t="s">
        <v>19</v>
      </c>
      <c r="L126" s="254"/>
      <c r="M126" s="255" t="s">
        <v>19</v>
      </c>
      <c r="N126" s="256" t="s">
        <v>45</v>
      </c>
      <c r="O126" s="86"/>
      <c r="P126" s="215">
        <f>O126*H126</f>
        <v>0</v>
      </c>
      <c r="Q126" s="215">
        <v>0.125</v>
      </c>
      <c r="R126" s="215">
        <f>Q126*H126</f>
        <v>0.59062499999999996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181</v>
      </c>
      <c r="AT126" s="217" t="s">
        <v>204</v>
      </c>
      <c r="AU126" s="217" t="s">
        <v>84</v>
      </c>
      <c r="AY126" s="19" t="s">
        <v>123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130</v>
      </c>
      <c r="BM126" s="217" t="s">
        <v>607</v>
      </c>
    </row>
    <row r="127" s="2" customFormat="1">
      <c r="A127" s="40"/>
      <c r="B127" s="41"/>
      <c r="C127" s="42"/>
      <c r="D127" s="219" t="s">
        <v>132</v>
      </c>
      <c r="E127" s="42"/>
      <c r="F127" s="220" t="s">
        <v>606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132</v>
      </c>
      <c r="AU127" s="19" t="s">
        <v>84</v>
      </c>
    </row>
    <row r="128" s="14" customFormat="1">
      <c r="A128" s="14"/>
      <c r="B128" s="236"/>
      <c r="C128" s="237"/>
      <c r="D128" s="219" t="s">
        <v>136</v>
      </c>
      <c r="E128" s="237"/>
      <c r="F128" s="239" t="s">
        <v>608</v>
      </c>
      <c r="G128" s="237"/>
      <c r="H128" s="240">
        <v>4.7249999999999996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136</v>
      </c>
      <c r="AU128" s="246" t="s">
        <v>84</v>
      </c>
      <c r="AV128" s="14" t="s">
        <v>84</v>
      </c>
      <c r="AW128" s="14" t="s">
        <v>4</v>
      </c>
      <c r="AX128" s="14" t="s">
        <v>82</v>
      </c>
      <c r="AY128" s="246" t="s">
        <v>123</v>
      </c>
    </row>
    <row r="129" s="2" customFormat="1" ht="24.15" customHeight="1">
      <c r="A129" s="40"/>
      <c r="B129" s="41"/>
      <c r="C129" s="206" t="s">
        <v>215</v>
      </c>
      <c r="D129" s="206" t="s">
        <v>125</v>
      </c>
      <c r="E129" s="207" t="s">
        <v>465</v>
      </c>
      <c r="F129" s="208" t="s">
        <v>466</v>
      </c>
      <c r="G129" s="209" t="s">
        <v>162</v>
      </c>
      <c r="H129" s="210">
        <v>1.2</v>
      </c>
      <c r="I129" s="211"/>
      <c r="J129" s="212">
        <f>ROUND(I129*H129,2)</f>
        <v>0</v>
      </c>
      <c r="K129" s="208" t="s">
        <v>129</v>
      </c>
      <c r="L129" s="46"/>
      <c r="M129" s="213" t="s">
        <v>19</v>
      </c>
      <c r="N129" s="214" t="s">
        <v>45</v>
      </c>
      <c r="O129" s="86"/>
      <c r="P129" s="215">
        <f>O129*H129</f>
        <v>0</v>
      </c>
      <c r="Q129" s="215">
        <v>2.2563399999999998</v>
      </c>
      <c r="R129" s="215">
        <f>Q129*H129</f>
        <v>2.7076079999999996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130</v>
      </c>
      <c r="AT129" s="217" t="s">
        <v>125</v>
      </c>
      <c r="AU129" s="217" t="s">
        <v>84</v>
      </c>
      <c r="AY129" s="19" t="s">
        <v>123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130</v>
      </c>
      <c r="BM129" s="217" t="s">
        <v>609</v>
      </c>
    </row>
    <row r="130" s="2" customFormat="1">
      <c r="A130" s="40"/>
      <c r="B130" s="41"/>
      <c r="C130" s="42"/>
      <c r="D130" s="219" t="s">
        <v>132</v>
      </c>
      <c r="E130" s="42"/>
      <c r="F130" s="220" t="s">
        <v>466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132</v>
      </c>
      <c r="AU130" s="19" t="s">
        <v>84</v>
      </c>
    </row>
    <row r="131" s="2" customFormat="1">
      <c r="A131" s="40"/>
      <c r="B131" s="41"/>
      <c r="C131" s="42"/>
      <c r="D131" s="224" t="s">
        <v>134</v>
      </c>
      <c r="E131" s="42"/>
      <c r="F131" s="225" t="s">
        <v>468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134</v>
      </c>
      <c r="AU131" s="19" t="s">
        <v>84</v>
      </c>
    </row>
    <row r="132" s="14" customFormat="1">
      <c r="A132" s="14"/>
      <c r="B132" s="236"/>
      <c r="C132" s="237"/>
      <c r="D132" s="219" t="s">
        <v>136</v>
      </c>
      <c r="E132" s="238" t="s">
        <v>19</v>
      </c>
      <c r="F132" s="239" t="s">
        <v>610</v>
      </c>
      <c r="G132" s="237"/>
      <c r="H132" s="240">
        <v>1.2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136</v>
      </c>
      <c r="AU132" s="246" t="s">
        <v>84</v>
      </c>
      <c r="AV132" s="14" t="s">
        <v>84</v>
      </c>
      <c r="AW132" s="14" t="s">
        <v>35</v>
      </c>
      <c r="AX132" s="14" t="s">
        <v>82</v>
      </c>
      <c r="AY132" s="246" t="s">
        <v>123</v>
      </c>
    </row>
    <row r="133" s="2" customFormat="1" ht="24.15" customHeight="1">
      <c r="A133" s="40"/>
      <c r="B133" s="41"/>
      <c r="C133" s="206" t="s">
        <v>221</v>
      </c>
      <c r="D133" s="206" t="s">
        <v>125</v>
      </c>
      <c r="E133" s="207" t="s">
        <v>611</v>
      </c>
      <c r="F133" s="208" t="s">
        <v>612</v>
      </c>
      <c r="G133" s="209" t="s">
        <v>128</v>
      </c>
      <c r="H133" s="210">
        <v>77.370000000000005</v>
      </c>
      <c r="I133" s="211"/>
      <c r="J133" s="212">
        <f>ROUND(I133*H133,2)</f>
        <v>0</v>
      </c>
      <c r="K133" s="208" t="s">
        <v>19</v>
      </c>
      <c r="L133" s="46"/>
      <c r="M133" s="213" t="s">
        <v>19</v>
      </c>
      <c r="N133" s="214" t="s">
        <v>45</v>
      </c>
      <c r="O133" s="86"/>
      <c r="P133" s="215">
        <f>O133*H133</f>
        <v>0</v>
      </c>
      <c r="Q133" s="215">
        <v>0.00046749999999999998</v>
      </c>
      <c r="R133" s="215">
        <f>Q133*H133</f>
        <v>0.036170475000000001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130</v>
      </c>
      <c r="AT133" s="217" t="s">
        <v>125</v>
      </c>
      <c r="AU133" s="217" t="s">
        <v>84</v>
      </c>
      <c r="AY133" s="19" t="s">
        <v>123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130</v>
      </c>
      <c r="BM133" s="217" t="s">
        <v>613</v>
      </c>
    </row>
    <row r="134" s="2" customFormat="1">
      <c r="A134" s="40"/>
      <c r="B134" s="41"/>
      <c r="C134" s="42"/>
      <c r="D134" s="219" t="s">
        <v>132</v>
      </c>
      <c r="E134" s="42"/>
      <c r="F134" s="220" t="s">
        <v>612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132</v>
      </c>
      <c r="AU134" s="19" t="s">
        <v>84</v>
      </c>
    </row>
    <row r="135" s="12" customFormat="1" ht="22.8" customHeight="1">
      <c r="A135" s="12"/>
      <c r="B135" s="190"/>
      <c r="C135" s="191"/>
      <c r="D135" s="192" t="s">
        <v>73</v>
      </c>
      <c r="E135" s="204" t="s">
        <v>503</v>
      </c>
      <c r="F135" s="204" t="s">
        <v>504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SUM(P136:P148)</f>
        <v>0</v>
      </c>
      <c r="Q135" s="198"/>
      <c r="R135" s="199">
        <f>SUM(R136:R148)</f>
        <v>0</v>
      </c>
      <c r="S135" s="198"/>
      <c r="T135" s="200">
        <f>SUM(T136:T148)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82</v>
      </c>
      <c r="AT135" s="202" t="s">
        <v>73</v>
      </c>
      <c r="AU135" s="202" t="s">
        <v>82</v>
      </c>
      <c r="AY135" s="201" t="s">
        <v>123</v>
      </c>
      <c r="BK135" s="203">
        <f>SUM(BK136:BK148)</f>
        <v>0</v>
      </c>
    </row>
    <row r="136" s="2" customFormat="1" ht="21.75" customHeight="1">
      <c r="A136" s="40"/>
      <c r="B136" s="41"/>
      <c r="C136" s="206" t="s">
        <v>229</v>
      </c>
      <c r="D136" s="206" t="s">
        <v>125</v>
      </c>
      <c r="E136" s="207" t="s">
        <v>506</v>
      </c>
      <c r="F136" s="208" t="s">
        <v>507</v>
      </c>
      <c r="G136" s="209" t="s">
        <v>184</v>
      </c>
      <c r="H136" s="210">
        <v>50.439999999999998</v>
      </c>
      <c r="I136" s="211"/>
      <c r="J136" s="212">
        <f>ROUND(I136*H136,2)</f>
        <v>0</v>
      </c>
      <c r="K136" s="208" t="s">
        <v>129</v>
      </c>
      <c r="L136" s="46"/>
      <c r="M136" s="213" t="s">
        <v>19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130</v>
      </c>
      <c r="AT136" s="217" t="s">
        <v>125</v>
      </c>
      <c r="AU136" s="217" t="s">
        <v>84</v>
      </c>
      <c r="AY136" s="19" t="s">
        <v>123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130</v>
      </c>
      <c r="BM136" s="217" t="s">
        <v>614</v>
      </c>
    </row>
    <row r="137" s="2" customFormat="1">
      <c r="A137" s="40"/>
      <c r="B137" s="41"/>
      <c r="C137" s="42"/>
      <c r="D137" s="219" t="s">
        <v>132</v>
      </c>
      <c r="E137" s="42"/>
      <c r="F137" s="220" t="s">
        <v>509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132</v>
      </c>
      <c r="AU137" s="19" t="s">
        <v>84</v>
      </c>
    </row>
    <row r="138" s="2" customFormat="1">
      <c r="A138" s="40"/>
      <c r="B138" s="41"/>
      <c r="C138" s="42"/>
      <c r="D138" s="224" t="s">
        <v>134</v>
      </c>
      <c r="E138" s="42"/>
      <c r="F138" s="225" t="s">
        <v>510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134</v>
      </c>
      <c r="AU138" s="19" t="s">
        <v>84</v>
      </c>
    </row>
    <row r="139" s="2" customFormat="1" ht="24.15" customHeight="1">
      <c r="A139" s="40"/>
      <c r="B139" s="41"/>
      <c r="C139" s="206" t="s">
        <v>242</v>
      </c>
      <c r="D139" s="206" t="s">
        <v>125</v>
      </c>
      <c r="E139" s="207" t="s">
        <v>512</v>
      </c>
      <c r="F139" s="208" t="s">
        <v>513</v>
      </c>
      <c r="G139" s="209" t="s">
        <v>184</v>
      </c>
      <c r="H139" s="210">
        <v>706.15999999999997</v>
      </c>
      <c r="I139" s="211"/>
      <c r="J139" s="212">
        <f>ROUND(I139*H139,2)</f>
        <v>0</v>
      </c>
      <c r="K139" s="208" t="s">
        <v>129</v>
      </c>
      <c r="L139" s="46"/>
      <c r="M139" s="213" t="s">
        <v>19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130</v>
      </c>
      <c r="AT139" s="217" t="s">
        <v>125</v>
      </c>
      <c r="AU139" s="217" t="s">
        <v>84</v>
      </c>
      <c r="AY139" s="19" t="s">
        <v>123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130</v>
      </c>
      <c r="BM139" s="217" t="s">
        <v>615</v>
      </c>
    </row>
    <row r="140" s="2" customFormat="1">
      <c r="A140" s="40"/>
      <c r="B140" s="41"/>
      <c r="C140" s="42"/>
      <c r="D140" s="219" t="s">
        <v>132</v>
      </c>
      <c r="E140" s="42"/>
      <c r="F140" s="220" t="s">
        <v>515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132</v>
      </c>
      <c r="AU140" s="19" t="s">
        <v>84</v>
      </c>
    </row>
    <row r="141" s="2" customFormat="1">
      <c r="A141" s="40"/>
      <c r="B141" s="41"/>
      <c r="C141" s="42"/>
      <c r="D141" s="224" t="s">
        <v>134</v>
      </c>
      <c r="E141" s="42"/>
      <c r="F141" s="225" t="s">
        <v>516</v>
      </c>
      <c r="G141" s="42"/>
      <c r="H141" s="42"/>
      <c r="I141" s="221"/>
      <c r="J141" s="42"/>
      <c r="K141" s="42"/>
      <c r="L141" s="46"/>
      <c r="M141" s="222"/>
      <c r="N141" s="223"/>
      <c r="O141" s="86"/>
      <c r="P141" s="86"/>
      <c r="Q141" s="86"/>
      <c r="R141" s="86"/>
      <c r="S141" s="86"/>
      <c r="T141" s="87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T141" s="19" t="s">
        <v>134</v>
      </c>
      <c r="AU141" s="19" t="s">
        <v>84</v>
      </c>
    </row>
    <row r="142" s="14" customFormat="1">
      <c r="A142" s="14"/>
      <c r="B142" s="236"/>
      <c r="C142" s="237"/>
      <c r="D142" s="219" t="s">
        <v>136</v>
      </c>
      <c r="E142" s="237"/>
      <c r="F142" s="239" t="s">
        <v>616</v>
      </c>
      <c r="G142" s="237"/>
      <c r="H142" s="240">
        <v>706.15999999999997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136</v>
      </c>
      <c r="AU142" s="246" t="s">
        <v>84</v>
      </c>
      <c r="AV142" s="14" t="s">
        <v>84</v>
      </c>
      <c r="AW142" s="14" t="s">
        <v>4</v>
      </c>
      <c r="AX142" s="14" t="s">
        <v>82</v>
      </c>
      <c r="AY142" s="246" t="s">
        <v>123</v>
      </c>
    </row>
    <row r="143" s="2" customFormat="1" ht="24.15" customHeight="1">
      <c r="A143" s="40"/>
      <c r="B143" s="41"/>
      <c r="C143" s="206" t="s">
        <v>250</v>
      </c>
      <c r="D143" s="206" t="s">
        <v>125</v>
      </c>
      <c r="E143" s="207" t="s">
        <v>519</v>
      </c>
      <c r="F143" s="208" t="s">
        <v>520</v>
      </c>
      <c r="G143" s="209" t="s">
        <v>184</v>
      </c>
      <c r="H143" s="210">
        <v>50.439999999999998</v>
      </c>
      <c r="I143" s="211"/>
      <c r="J143" s="212">
        <f>ROUND(I143*H143,2)</f>
        <v>0</v>
      </c>
      <c r="K143" s="208" t="s">
        <v>129</v>
      </c>
      <c r="L143" s="46"/>
      <c r="M143" s="213" t="s">
        <v>19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130</v>
      </c>
      <c r="AT143" s="217" t="s">
        <v>125</v>
      </c>
      <c r="AU143" s="217" t="s">
        <v>84</v>
      </c>
      <c r="AY143" s="19" t="s">
        <v>123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130</v>
      </c>
      <c r="BM143" s="217" t="s">
        <v>617</v>
      </c>
    </row>
    <row r="144" s="2" customFormat="1">
      <c r="A144" s="40"/>
      <c r="B144" s="41"/>
      <c r="C144" s="42"/>
      <c r="D144" s="219" t="s">
        <v>132</v>
      </c>
      <c r="E144" s="42"/>
      <c r="F144" s="220" t="s">
        <v>522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132</v>
      </c>
      <c r="AU144" s="19" t="s">
        <v>84</v>
      </c>
    </row>
    <row r="145" s="2" customFormat="1">
      <c r="A145" s="40"/>
      <c r="B145" s="41"/>
      <c r="C145" s="42"/>
      <c r="D145" s="224" t="s">
        <v>134</v>
      </c>
      <c r="E145" s="42"/>
      <c r="F145" s="225" t="s">
        <v>523</v>
      </c>
      <c r="G145" s="42"/>
      <c r="H145" s="42"/>
      <c r="I145" s="221"/>
      <c r="J145" s="42"/>
      <c r="K145" s="42"/>
      <c r="L145" s="46"/>
      <c r="M145" s="222"/>
      <c r="N145" s="223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134</v>
      </c>
      <c r="AU145" s="19" t="s">
        <v>84</v>
      </c>
    </row>
    <row r="146" s="2" customFormat="1" ht="44.25" customHeight="1">
      <c r="A146" s="40"/>
      <c r="B146" s="41"/>
      <c r="C146" s="206" t="s">
        <v>256</v>
      </c>
      <c r="D146" s="206" t="s">
        <v>125</v>
      </c>
      <c r="E146" s="207" t="s">
        <v>531</v>
      </c>
      <c r="F146" s="208" t="s">
        <v>532</v>
      </c>
      <c r="G146" s="209" t="s">
        <v>184</v>
      </c>
      <c r="H146" s="210">
        <v>50.439999999999998</v>
      </c>
      <c r="I146" s="211"/>
      <c r="J146" s="212">
        <f>ROUND(I146*H146,2)</f>
        <v>0</v>
      </c>
      <c r="K146" s="208" t="s">
        <v>129</v>
      </c>
      <c r="L146" s="46"/>
      <c r="M146" s="213" t="s">
        <v>19</v>
      </c>
      <c r="N146" s="214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130</v>
      </c>
      <c r="AT146" s="217" t="s">
        <v>125</v>
      </c>
      <c r="AU146" s="217" t="s">
        <v>84</v>
      </c>
      <c r="AY146" s="19" t="s">
        <v>123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130</v>
      </c>
      <c r="BM146" s="217" t="s">
        <v>618</v>
      </c>
    </row>
    <row r="147" s="2" customFormat="1">
      <c r="A147" s="40"/>
      <c r="B147" s="41"/>
      <c r="C147" s="42"/>
      <c r="D147" s="219" t="s">
        <v>132</v>
      </c>
      <c r="E147" s="42"/>
      <c r="F147" s="220" t="s">
        <v>534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132</v>
      </c>
      <c r="AU147" s="19" t="s">
        <v>84</v>
      </c>
    </row>
    <row r="148" s="2" customFormat="1">
      <c r="A148" s="40"/>
      <c r="B148" s="41"/>
      <c r="C148" s="42"/>
      <c r="D148" s="224" t="s">
        <v>134</v>
      </c>
      <c r="E148" s="42"/>
      <c r="F148" s="225" t="s">
        <v>535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134</v>
      </c>
      <c r="AU148" s="19" t="s">
        <v>84</v>
      </c>
    </row>
    <row r="149" s="12" customFormat="1" ht="22.8" customHeight="1">
      <c r="A149" s="12"/>
      <c r="B149" s="190"/>
      <c r="C149" s="191"/>
      <c r="D149" s="192" t="s">
        <v>73</v>
      </c>
      <c r="E149" s="204" t="s">
        <v>538</v>
      </c>
      <c r="F149" s="204" t="s">
        <v>539</v>
      </c>
      <c r="G149" s="191"/>
      <c r="H149" s="191"/>
      <c r="I149" s="194"/>
      <c r="J149" s="205">
        <f>BK149</f>
        <v>0</v>
      </c>
      <c r="K149" s="191"/>
      <c r="L149" s="196"/>
      <c r="M149" s="197"/>
      <c r="N149" s="198"/>
      <c r="O149" s="198"/>
      <c r="P149" s="199">
        <f>SUM(P150:P152)</f>
        <v>0</v>
      </c>
      <c r="Q149" s="198"/>
      <c r="R149" s="199">
        <f>SUM(R150:R152)</f>
        <v>0</v>
      </c>
      <c r="S149" s="198"/>
      <c r="T149" s="200">
        <f>SUM(T150:T152)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01" t="s">
        <v>82</v>
      </c>
      <c r="AT149" s="202" t="s">
        <v>73</v>
      </c>
      <c r="AU149" s="202" t="s">
        <v>82</v>
      </c>
      <c r="AY149" s="201" t="s">
        <v>123</v>
      </c>
      <c r="BK149" s="203">
        <f>SUM(BK150:BK152)</f>
        <v>0</v>
      </c>
    </row>
    <row r="150" s="2" customFormat="1" ht="24.15" customHeight="1">
      <c r="A150" s="40"/>
      <c r="B150" s="41"/>
      <c r="C150" s="206" t="s">
        <v>261</v>
      </c>
      <c r="D150" s="206" t="s">
        <v>125</v>
      </c>
      <c r="E150" s="207" t="s">
        <v>541</v>
      </c>
      <c r="F150" s="208" t="s">
        <v>542</v>
      </c>
      <c r="G150" s="209" t="s">
        <v>184</v>
      </c>
      <c r="H150" s="210">
        <v>73.393000000000001</v>
      </c>
      <c r="I150" s="211"/>
      <c r="J150" s="212">
        <f>ROUND(I150*H150,2)</f>
        <v>0</v>
      </c>
      <c r="K150" s="208" t="s">
        <v>129</v>
      </c>
      <c r="L150" s="46"/>
      <c r="M150" s="213" t="s">
        <v>19</v>
      </c>
      <c r="N150" s="214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130</v>
      </c>
      <c r="AT150" s="217" t="s">
        <v>125</v>
      </c>
      <c r="AU150" s="217" t="s">
        <v>84</v>
      </c>
      <c r="AY150" s="19" t="s">
        <v>123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130</v>
      </c>
      <c r="BM150" s="217" t="s">
        <v>619</v>
      </c>
    </row>
    <row r="151" s="2" customFormat="1">
      <c r="A151" s="40"/>
      <c r="B151" s="41"/>
      <c r="C151" s="42"/>
      <c r="D151" s="219" t="s">
        <v>132</v>
      </c>
      <c r="E151" s="42"/>
      <c r="F151" s="220" t="s">
        <v>544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132</v>
      </c>
      <c r="AU151" s="19" t="s">
        <v>84</v>
      </c>
    </row>
    <row r="152" s="2" customFormat="1">
      <c r="A152" s="40"/>
      <c r="B152" s="41"/>
      <c r="C152" s="42"/>
      <c r="D152" s="224" t="s">
        <v>134</v>
      </c>
      <c r="E152" s="42"/>
      <c r="F152" s="225" t="s">
        <v>545</v>
      </c>
      <c r="G152" s="42"/>
      <c r="H152" s="42"/>
      <c r="I152" s="221"/>
      <c r="J152" s="42"/>
      <c r="K152" s="42"/>
      <c r="L152" s="46"/>
      <c r="M152" s="270"/>
      <c r="N152" s="271"/>
      <c r="O152" s="272"/>
      <c r="P152" s="272"/>
      <c r="Q152" s="272"/>
      <c r="R152" s="272"/>
      <c r="S152" s="272"/>
      <c r="T152" s="273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134</v>
      </c>
      <c r="AU152" s="19" t="s">
        <v>84</v>
      </c>
    </row>
    <row r="153" s="2" customFormat="1" ht="6.96" customHeight="1">
      <c r="A153" s="40"/>
      <c r="B153" s="61"/>
      <c r="C153" s="62"/>
      <c r="D153" s="62"/>
      <c r="E153" s="62"/>
      <c r="F153" s="62"/>
      <c r="G153" s="62"/>
      <c r="H153" s="62"/>
      <c r="I153" s="62"/>
      <c r="J153" s="62"/>
      <c r="K153" s="62"/>
      <c r="L153" s="46"/>
      <c r="M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</row>
  </sheetData>
  <sheetProtection sheet="1" autoFilter="0" formatColumns="0" formatRows="0" objects="1" scenarios="1" spinCount="100000" saltValue="SlLVtROHX8Eo8s9JHprNGcLyt5wBZsDB1xPyLGzbEWsz8Ld0pT7GryZFLM6XPxKzJcUPJmFYFzEGsrJSL00bdQ==" hashValue="TKKwu0YwQeQbV9hQJXHhmiHAqRbtlpVgGi+L5iN1xa308m4wUpQ8LSqteFq0FHOIFP5eOhCeJPBlCGwhYiWOOg==" algorithmName="SHA-512" password="CB6D"/>
  <autoFilter ref="C84:K152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1/113107162"/>
    <hyperlink ref="F93" r:id="rId2" display="https://podminky.urs.cz/item/CS_URS_2025_01/113154528"/>
    <hyperlink ref="F96" r:id="rId3" display="https://podminky.urs.cz/item/CS_URS_2025_01/181951112"/>
    <hyperlink ref="F100" r:id="rId4" display="https://podminky.urs.cz/item/CS_URS_2025_01/564521011"/>
    <hyperlink ref="F108" r:id="rId5" display="https://podminky.urs.cz/item/CS_URS_2025_01/564851011"/>
    <hyperlink ref="F111" r:id="rId6" display="https://podminky.urs.cz/item/CS_URS_2025_01/564871011"/>
    <hyperlink ref="F114" r:id="rId7" display="https://podminky.urs.cz/item/CS_URS_2025_01/596412113"/>
    <hyperlink ref="F121" r:id="rId8" display="https://podminky.urs.cz/item/CS_URS_2025_01/916241213"/>
    <hyperlink ref="F131" r:id="rId9" display="https://podminky.urs.cz/item/CS_URS_2025_01/916991121"/>
    <hyperlink ref="F138" r:id="rId10" display="https://podminky.urs.cz/item/CS_URS_2025_01/997221551"/>
    <hyperlink ref="F141" r:id="rId11" display="https://podminky.urs.cz/item/CS_URS_2025_01/997221559"/>
    <hyperlink ref="F145" r:id="rId12" display="https://podminky.urs.cz/item/CS_URS_2025_01/997221611"/>
    <hyperlink ref="F148" r:id="rId13" display="https://podminky.urs.cz/item/CS_URS_2025_01/997221875"/>
    <hyperlink ref="F152" r:id="rId14" display="https://podminky.urs.cz/item/CS_URS_2025_01/99822301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5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Přechod pro chodce ul. Lužická, Česká Kamenice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620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>00261220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>Město Česká Kamenice, Náměstí Míru 219,Č. Kamenice</v>
      </c>
      <c r="F15" s="40"/>
      <c r="G15" s="40"/>
      <c r="H15" s="40"/>
      <c r="I15" s="134" t="s">
        <v>29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>03258106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>IQ PROJEKT s.r.o., Školní 3635/24, Chomutov</v>
      </c>
      <c r="F21" s="40"/>
      <c r="G21" s="40"/>
      <c r="H21" s="40"/>
      <c r="I21" s="134" t="s">
        <v>29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">
        <v>19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621</v>
      </c>
      <c r="F24" s="40"/>
      <c r="G24" s="40"/>
      <c r="H24" s="40"/>
      <c r="I24" s="134" t="s">
        <v>29</v>
      </c>
      <c r="J24" s="138" t="s">
        <v>19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ROUND((SUM(BE85:BE279)),  2)</f>
        <v>0</v>
      </c>
      <c r="G33" s="40"/>
      <c r="H33" s="40"/>
      <c r="I33" s="150">
        <v>0.20999999999999999</v>
      </c>
      <c r="J33" s="149">
        <f>ROUND(((SUM(BE85:BE279))*I33),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ROUND((SUM(BF85:BF279)),  2)</f>
        <v>0</v>
      </c>
      <c r="G34" s="40"/>
      <c r="H34" s="40"/>
      <c r="I34" s="150">
        <v>0.12</v>
      </c>
      <c r="J34" s="149">
        <f>ROUND(((SUM(BF85:BF279))*I34),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ROUND((SUM(BG85:BG279)),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ROUND((SUM(BH85:BH279)),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ROUND((SUM(BI85:BI279)),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Přechod pro chodce ul. Lužická, Česká Kamenice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SO 401 - Veřejné osvětlení přechodu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Česká Kamenice</v>
      </c>
      <c r="G52" s="42"/>
      <c r="H52" s="42"/>
      <c r="I52" s="34" t="s">
        <v>23</v>
      </c>
      <c r="J52" s="74" t="str">
        <f>IF(J12="","",J12)</f>
        <v>23. 4. 2025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Česká Kamenice, Náměstí Míru 219,Č. Kamenice</v>
      </c>
      <c r="G54" s="42"/>
      <c r="H54" s="42"/>
      <c r="I54" s="34" t="s">
        <v>32</v>
      </c>
      <c r="J54" s="38" t="str">
        <f>E21</f>
        <v>IQ PROJEKT s.r.o., Školní 3635/24, Chomutov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>Ing. Ivan Menhard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97</v>
      </c>
      <c r="D57" s="164"/>
      <c r="E57" s="164"/>
      <c r="F57" s="164"/>
      <c r="G57" s="164"/>
      <c r="H57" s="164"/>
      <c r="I57" s="164"/>
      <c r="J57" s="165" t="s">
        <v>98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7"/>
      <c r="C60" s="168"/>
      <c r="D60" s="169" t="s">
        <v>106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622</v>
      </c>
      <c r="E61" s="176"/>
      <c r="F61" s="176"/>
      <c r="G61" s="176"/>
      <c r="H61" s="176"/>
      <c r="I61" s="176"/>
      <c r="J61" s="177">
        <f>J87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67"/>
      <c r="C62" s="168"/>
      <c r="D62" s="169" t="s">
        <v>623</v>
      </c>
      <c r="E62" s="170"/>
      <c r="F62" s="170"/>
      <c r="G62" s="170"/>
      <c r="H62" s="170"/>
      <c r="I62" s="170"/>
      <c r="J62" s="171">
        <f>J140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3"/>
      <c r="C63" s="174"/>
      <c r="D63" s="175" t="s">
        <v>624</v>
      </c>
      <c r="E63" s="176"/>
      <c r="F63" s="176"/>
      <c r="G63" s="176"/>
      <c r="H63" s="176"/>
      <c r="I63" s="176"/>
      <c r="J63" s="177">
        <f>J141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625</v>
      </c>
      <c r="E64" s="176"/>
      <c r="F64" s="176"/>
      <c r="G64" s="176"/>
      <c r="H64" s="176"/>
      <c r="I64" s="176"/>
      <c r="J64" s="177">
        <f>J187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7"/>
      <c r="C65" s="168"/>
      <c r="D65" s="169" t="s">
        <v>626</v>
      </c>
      <c r="E65" s="170"/>
      <c r="F65" s="170"/>
      <c r="G65" s="170"/>
      <c r="H65" s="170"/>
      <c r="I65" s="170"/>
      <c r="J65" s="171">
        <f>J259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108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Přechod pro chodce ul. Lužická, Česká Kamenice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94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SO 401 - Veřejné osvětlení přechodu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21</v>
      </c>
      <c r="D79" s="42"/>
      <c r="E79" s="42"/>
      <c r="F79" s="29" t="str">
        <f>F12</f>
        <v>Česká Kamenice</v>
      </c>
      <c r="G79" s="42"/>
      <c r="H79" s="42"/>
      <c r="I79" s="34" t="s">
        <v>23</v>
      </c>
      <c r="J79" s="74" t="str">
        <f>IF(J12="","",J12)</f>
        <v>23. 4. 2025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40.05" customHeight="1">
      <c r="A81" s="40"/>
      <c r="B81" s="41"/>
      <c r="C81" s="34" t="s">
        <v>25</v>
      </c>
      <c r="D81" s="42"/>
      <c r="E81" s="42"/>
      <c r="F81" s="29" t="str">
        <f>E15</f>
        <v>Město Česká Kamenice, Náměstí Míru 219,Č. Kamenice</v>
      </c>
      <c r="G81" s="42"/>
      <c r="H81" s="42"/>
      <c r="I81" s="34" t="s">
        <v>32</v>
      </c>
      <c r="J81" s="38" t="str">
        <f>E21</f>
        <v>IQ PROJEKT s.r.o., Školní 3635/24, Chomutov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30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>Ing. Ivan Menhard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109</v>
      </c>
      <c r="D84" s="182" t="s">
        <v>59</v>
      </c>
      <c r="E84" s="182" t="s">
        <v>55</v>
      </c>
      <c r="F84" s="182" t="s">
        <v>56</v>
      </c>
      <c r="G84" s="182" t="s">
        <v>110</v>
      </c>
      <c r="H84" s="182" t="s">
        <v>111</v>
      </c>
      <c r="I84" s="182" t="s">
        <v>112</v>
      </c>
      <c r="J84" s="182" t="s">
        <v>98</v>
      </c>
      <c r="K84" s="183" t="s">
        <v>113</v>
      </c>
      <c r="L84" s="184"/>
      <c r="M84" s="94" t="s">
        <v>19</v>
      </c>
      <c r="N84" s="95" t="s">
        <v>44</v>
      </c>
      <c r="O84" s="95" t="s">
        <v>114</v>
      </c>
      <c r="P84" s="95" t="s">
        <v>115</v>
      </c>
      <c r="Q84" s="95" t="s">
        <v>116</v>
      </c>
      <c r="R84" s="95" t="s">
        <v>117</v>
      </c>
      <c r="S84" s="95" t="s">
        <v>118</v>
      </c>
      <c r="T84" s="96" t="s">
        <v>119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120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P86+P140+P259</f>
        <v>0</v>
      </c>
      <c r="Q85" s="98"/>
      <c r="R85" s="187">
        <f>R86+R140+R259</f>
        <v>5.9701470499999996</v>
      </c>
      <c r="S85" s="98"/>
      <c r="T85" s="188">
        <f>T86+T140+T259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99</v>
      </c>
      <c r="BK85" s="189">
        <f>BK86+BK140+BK259</f>
        <v>0</v>
      </c>
    </row>
    <row r="86" s="12" customFormat="1" ht="25.92" customHeight="1">
      <c r="A86" s="12"/>
      <c r="B86" s="190"/>
      <c r="C86" s="191"/>
      <c r="D86" s="192" t="s">
        <v>73</v>
      </c>
      <c r="E86" s="193" t="s">
        <v>546</v>
      </c>
      <c r="F86" s="193" t="s">
        <v>547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P87</f>
        <v>0</v>
      </c>
      <c r="Q86" s="198"/>
      <c r="R86" s="199">
        <f>R87</f>
        <v>0.048028720000000004</v>
      </c>
      <c r="S86" s="198"/>
      <c r="T86" s="200">
        <f>T87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84</v>
      </c>
      <c r="AT86" s="202" t="s">
        <v>73</v>
      </c>
      <c r="AU86" s="202" t="s">
        <v>74</v>
      </c>
      <c r="AY86" s="201" t="s">
        <v>123</v>
      </c>
      <c r="BK86" s="203">
        <f>BK87</f>
        <v>0</v>
      </c>
    </row>
    <row r="87" s="12" customFormat="1" ht="22.8" customHeight="1">
      <c r="A87" s="12"/>
      <c r="B87" s="190"/>
      <c r="C87" s="191"/>
      <c r="D87" s="192" t="s">
        <v>73</v>
      </c>
      <c r="E87" s="204" t="s">
        <v>627</v>
      </c>
      <c r="F87" s="204" t="s">
        <v>628</v>
      </c>
      <c r="G87" s="191"/>
      <c r="H87" s="191"/>
      <c r="I87" s="194"/>
      <c r="J87" s="205">
        <f>BK87</f>
        <v>0</v>
      </c>
      <c r="K87" s="191"/>
      <c r="L87" s="196"/>
      <c r="M87" s="197"/>
      <c r="N87" s="198"/>
      <c r="O87" s="198"/>
      <c r="P87" s="199">
        <f>SUM(P88:P139)</f>
        <v>0</v>
      </c>
      <c r="Q87" s="198"/>
      <c r="R87" s="199">
        <f>SUM(R88:R139)</f>
        <v>0.048028720000000004</v>
      </c>
      <c r="S87" s="198"/>
      <c r="T87" s="200">
        <f>SUM(T88:T139)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84</v>
      </c>
      <c r="AT87" s="202" t="s">
        <v>73</v>
      </c>
      <c r="AU87" s="202" t="s">
        <v>82</v>
      </c>
      <c r="AY87" s="201" t="s">
        <v>123</v>
      </c>
      <c r="BK87" s="203">
        <f>SUM(BK88:BK139)</f>
        <v>0</v>
      </c>
    </row>
    <row r="88" s="2" customFormat="1" ht="24.15" customHeight="1">
      <c r="A88" s="40"/>
      <c r="B88" s="41"/>
      <c r="C88" s="206" t="s">
        <v>82</v>
      </c>
      <c r="D88" s="206" t="s">
        <v>125</v>
      </c>
      <c r="E88" s="207" t="s">
        <v>629</v>
      </c>
      <c r="F88" s="208" t="s">
        <v>630</v>
      </c>
      <c r="G88" s="209" t="s">
        <v>358</v>
      </c>
      <c r="H88" s="210">
        <v>17</v>
      </c>
      <c r="I88" s="211"/>
      <c r="J88" s="212">
        <f>ROUND(I88*H88,2)</f>
        <v>0</v>
      </c>
      <c r="K88" s="208" t="s">
        <v>129</v>
      </c>
      <c r="L88" s="46"/>
      <c r="M88" s="213" t="s">
        <v>19</v>
      </c>
      <c r="N88" s="214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242</v>
      </c>
      <c r="AT88" s="217" t="s">
        <v>125</v>
      </c>
      <c r="AU88" s="217" t="s">
        <v>84</v>
      </c>
      <c r="AY88" s="19" t="s">
        <v>123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242</v>
      </c>
      <c r="BM88" s="217" t="s">
        <v>631</v>
      </c>
    </row>
    <row r="89" s="2" customFormat="1">
      <c r="A89" s="40"/>
      <c r="B89" s="41"/>
      <c r="C89" s="42"/>
      <c r="D89" s="219" t="s">
        <v>132</v>
      </c>
      <c r="E89" s="42"/>
      <c r="F89" s="220" t="s">
        <v>632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132</v>
      </c>
      <c r="AU89" s="19" t="s">
        <v>84</v>
      </c>
    </row>
    <row r="90" s="2" customFormat="1">
      <c r="A90" s="40"/>
      <c r="B90" s="41"/>
      <c r="C90" s="42"/>
      <c r="D90" s="224" t="s">
        <v>134</v>
      </c>
      <c r="E90" s="42"/>
      <c r="F90" s="225" t="s">
        <v>633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134</v>
      </c>
      <c r="AU90" s="19" t="s">
        <v>84</v>
      </c>
    </row>
    <row r="91" s="14" customFormat="1">
      <c r="A91" s="14"/>
      <c r="B91" s="236"/>
      <c r="C91" s="237"/>
      <c r="D91" s="219" t="s">
        <v>136</v>
      </c>
      <c r="E91" s="238" t="s">
        <v>19</v>
      </c>
      <c r="F91" s="239" t="s">
        <v>634</v>
      </c>
      <c r="G91" s="237"/>
      <c r="H91" s="240">
        <v>17</v>
      </c>
      <c r="I91" s="241"/>
      <c r="J91" s="237"/>
      <c r="K91" s="237"/>
      <c r="L91" s="242"/>
      <c r="M91" s="243"/>
      <c r="N91" s="244"/>
      <c r="O91" s="244"/>
      <c r="P91" s="244"/>
      <c r="Q91" s="244"/>
      <c r="R91" s="244"/>
      <c r="S91" s="244"/>
      <c r="T91" s="245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6" t="s">
        <v>136</v>
      </c>
      <c r="AU91" s="246" t="s">
        <v>84</v>
      </c>
      <c r="AV91" s="14" t="s">
        <v>84</v>
      </c>
      <c r="AW91" s="14" t="s">
        <v>35</v>
      </c>
      <c r="AX91" s="14" t="s">
        <v>82</v>
      </c>
      <c r="AY91" s="246" t="s">
        <v>123</v>
      </c>
    </row>
    <row r="92" s="2" customFormat="1" ht="33" customHeight="1">
      <c r="A92" s="40"/>
      <c r="B92" s="41"/>
      <c r="C92" s="247" t="s">
        <v>84</v>
      </c>
      <c r="D92" s="247" t="s">
        <v>204</v>
      </c>
      <c r="E92" s="248" t="s">
        <v>635</v>
      </c>
      <c r="F92" s="249" t="s">
        <v>636</v>
      </c>
      <c r="G92" s="250" t="s">
        <v>358</v>
      </c>
      <c r="H92" s="251">
        <v>17.707999999999998</v>
      </c>
      <c r="I92" s="252"/>
      <c r="J92" s="253">
        <f>ROUND(I92*H92,2)</f>
        <v>0</v>
      </c>
      <c r="K92" s="249" t="s">
        <v>129</v>
      </c>
      <c r="L92" s="254"/>
      <c r="M92" s="255" t="s">
        <v>19</v>
      </c>
      <c r="N92" s="256" t="s">
        <v>45</v>
      </c>
      <c r="O92" s="86"/>
      <c r="P92" s="215">
        <f>O92*H92</f>
        <v>0</v>
      </c>
      <c r="Q92" s="215">
        <v>9.0000000000000006E-05</v>
      </c>
      <c r="R92" s="215">
        <f>Q92*H92</f>
        <v>0.0015937199999999999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337</v>
      </c>
      <c r="AT92" s="217" t="s">
        <v>204</v>
      </c>
      <c r="AU92" s="217" t="s">
        <v>84</v>
      </c>
      <c r="AY92" s="19" t="s">
        <v>123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242</v>
      </c>
      <c r="BM92" s="217" t="s">
        <v>637</v>
      </c>
    </row>
    <row r="93" s="2" customFormat="1">
      <c r="A93" s="40"/>
      <c r="B93" s="41"/>
      <c r="C93" s="42"/>
      <c r="D93" s="219" t="s">
        <v>132</v>
      </c>
      <c r="E93" s="42"/>
      <c r="F93" s="220" t="s">
        <v>636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132</v>
      </c>
      <c r="AU93" s="19" t="s">
        <v>84</v>
      </c>
    </row>
    <row r="94" s="14" customFormat="1">
      <c r="A94" s="14"/>
      <c r="B94" s="236"/>
      <c r="C94" s="237"/>
      <c r="D94" s="219" t="s">
        <v>136</v>
      </c>
      <c r="E94" s="237"/>
      <c r="F94" s="239" t="s">
        <v>638</v>
      </c>
      <c r="G94" s="237"/>
      <c r="H94" s="240">
        <v>17.707999999999998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136</v>
      </c>
      <c r="AU94" s="246" t="s">
        <v>84</v>
      </c>
      <c r="AV94" s="14" t="s">
        <v>84</v>
      </c>
      <c r="AW94" s="14" t="s">
        <v>4</v>
      </c>
      <c r="AX94" s="14" t="s">
        <v>82</v>
      </c>
      <c r="AY94" s="246" t="s">
        <v>123</v>
      </c>
    </row>
    <row r="95" s="2" customFormat="1" ht="24.15" customHeight="1">
      <c r="A95" s="40"/>
      <c r="B95" s="41"/>
      <c r="C95" s="206" t="s">
        <v>145</v>
      </c>
      <c r="D95" s="206" t="s">
        <v>125</v>
      </c>
      <c r="E95" s="207" t="s">
        <v>639</v>
      </c>
      <c r="F95" s="208" t="s">
        <v>640</v>
      </c>
      <c r="G95" s="209" t="s">
        <v>358</v>
      </c>
      <c r="H95" s="210">
        <v>37.5</v>
      </c>
      <c r="I95" s="211"/>
      <c r="J95" s="212">
        <f>ROUND(I95*H95,2)</f>
        <v>0</v>
      </c>
      <c r="K95" s="208" t="s">
        <v>129</v>
      </c>
      <c r="L95" s="46"/>
      <c r="M95" s="213" t="s">
        <v>19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242</v>
      </c>
      <c r="AT95" s="217" t="s">
        <v>125</v>
      </c>
      <c r="AU95" s="217" t="s">
        <v>84</v>
      </c>
      <c r="AY95" s="19" t="s">
        <v>123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242</v>
      </c>
      <c r="BM95" s="217" t="s">
        <v>641</v>
      </c>
    </row>
    <row r="96" s="2" customFormat="1">
      <c r="A96" s="40"/>
      <c r="B96" s="41"/>
      <c r="C96" s="42"/>
      <c r="D96" s="219" t="s">
        <v>132</v>
      </c>
      <c r="E96" s="42"/>
      <c r="F96" s="220" t="s">
        <v>642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132</v>
      </c>
      <c r="AU96" s="19" t="s">
        <v>84</v>
      </c>
    </row>
    <row r="97" s="2" customFormat="1">
      <c r="A97" s="40"/>
      <c r="B97" s="41"/>
      <c r="C97" s="42"/>
      <c r="D97" s="224" t="s">
        <v>134</v>
      </c>
      <c r="E97" s="42"/>
      <c r="F97" s="225" t="s">
        <v>643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134</v>
      </c>
      <c r="AU97" s="19" t="s">
        <v>84</v>
      </c>
    </row>
    <row r="98" s="14" customFormat="1">
      <c r="A98" s="14"/>
      <c r="B98" s="236"/>
      <c r="C98" s="237"/>
      <c r="D98" s="219" t="s">
        <v>136</v>
      </c>
      <c r="E98" s="238" t="s">
        <v>19</v>
      </c>
      <c r="F98" s="239" t="s">
        <v>644</v>
      </c>
      <c r="G98" s="237"/>
      <c r="H98" s="240">
        <v>37.5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136</v>
      </c>
      <c r="AU98" s="246" t="s">
        <v>84</v>
      </c>
      <c r="AV98" s="14" t="s">
        <v>84</v>
      </c>
      <c r="AW98" s="14" t="s">
        <v>35</v>
      </c>
      <c r="AX98" s="14" t="s">
        <v>82</v>
      </c>
      <c r="AY98" s="246" t="s">
        <v>123</v>
      </c>
    </row>
    <row r="99" s="2" customFormat="1" ht="24.15" customHeight="1">
      <c r="A99" s="40"/>
      <c r="B99" s="41"/>
      <c r="C99" s="247" t="s">
        <v>130</v>
      </c>
      <c r="D99" s="247" t="s">
        <v>204</v>
      </c>
      <c r="E99" s="248" t="s">
        <v>645</v>
      </c>
      <c r="F99" s="249" t="s">
        <v>646</v>
      </c>
      <c r="G99" s="250" t="s">
        <v>358</v>
      </c>
      <c r="H99" s="251">
        <v>43.125</v>
      </c>
      <c r="I99" s="252"/>
      <c r="J99" s="253">
        <f>ROUND(I99*H99,2)</f>
        <v>0</v>
      </c>
      <c r="K99" s="249" t="s">
        <v>129</v>
      </c>
      <c r="L99" s="254"/>
      <c r="M99" s="255" t="s">
        <v>19</v>
      </c>
      <c r="N99" s="256" t="s">
        <v>45</v>
      </c>
      <c r="O99" s="86"/>
      <c r="P99" s="215">
        <f>O99*H99</f>
        <v>0</v>
      </c>
      <c r="Q99" s="215">
        <v>0.00064000000000000005</v>
      </c>
      <c r="R99" s="215">
        <f>Q99*H99</f>
        <v>0.027600000000000003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337</v>
      </c>
      <c r="AT99" s="217" t="s">
        <v>204</v>
      </c>
      <c r="AU99" s="217" t="s">
        <v>84</v>
      </c>
      <c r="AY99" s="19" t="s">
        <v>123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242</v>
      </c>
      <c r="BM99" s="217" t="s">
        <v>647</v>
      </c>
    </row>
    <row r="100" s="2" customFormat="1">
      <c r="A100" s="40"/>
      <c r="B100" s="41"/>
      <c r="C100" s="42"/>
      <c r="D100" s="219" t="s">
        <v>132</v>
      </c>
      <c r="E100" s="42"/>
      <c r="F100" s="220" t="s">
        <v>646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84</v>
      </c>
    </row>
    <row r="101" s="14" customFormat="1">
      <c r="A101" s="14"/>
      <c r="B101" s="236"/>
      <c r="C101" s="237"/>
      <c r="D101" s="219" t="s">
        <v>136</v>
      </c>
      <c r="E101" s="237"/>
      <c r="F101" s="239" t="s">
        <v>648</v>
      </c>
      <c r="G101" s="237"/>
      <c r="H101" s="240">
        <v>43.125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136</v>
      </c>
      <c r="AU101" s="246" t="s">
        <v>84</v>
      </c>
      <c r="AV101" s="14" t="s">
        <v>84</v>
      </c>
      <c r="AW101" s="14" t="s">
        <v>4</v>
      </c>
      <c r="AX101" s="14" t="s">
        <v>82</v>
      </c>
      <c r="AY101" s="246" t="s">
        <v>123</v>
      </c>
    </row>
    <row r="102" s="2" customFormat="1" ht="24.15" customHeight="1">
      <c r="A102" s="40"/>
      <c r="B102" s="41"/>
      <c r="C102" s="206" t="s">
        <v>159</v>
      </c>
      <c r="D102" s="206" t="s">
        <v>125</v>
      </c>
      <c r="E102" s="207" t="s">
        <v>649</v>
      </c>
      <c r="F102" s="208" t="s">
        <v>650</v>
      </c>
      <c r="G102" s="209" t="s">
        <v>313</v>
      </c>
      <c r="H102" s="210">
        <v>3</v>
      </c>
      <c r="I102" s="211"/>
      <c r="J102" s="212">
        <f>ROUND(I102*H102,2)</f>
        <v>0</v>
      </c>
      <c r="K102" s="208" t="s">
        <v>129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242</v>
      </c>
      <c r="AT102" s="217" t="s">
        <v>125</v>
      </c>
      <c r="AU102" s="217" t="s">
        <v>84</v>
      </c>
      <c r="AY102" s="19" t="s">
        <v>123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242</v>
      </c>
      <c r="BM102" s="217" t="s">
        <v>651</v>
      </c>
    </row>
    <row r="103" s="2" customFormat="1">
      <c r="A103" s="40"/>
      <c r="B103" s="41"/>
      <c r="C103" s="42"/>
      <c r="D103" s="219" t="s">
        <v>132</v>
      </c>
      <c r="E103" s="42"/>
      <c r="F103" s="220" t="s">
        <v>652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132</v>
      </c>
      <c r="AU103" s="19" t="s">
        <v>84</v>
      </c>
    </row>
    <row r="104" s="2" customFormat="1">
      <c r="A104" s="40"/>
      <c r="B104" s="41"/>
      <c r="C104" s="42"/>
      <c r="D104" s="224" t="s">
        <v>134</v>
      </c>
      <c r="E104" s="42"/>
      <c r="F104" s="225" t="s">
        <v>653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134</v>
      </c>
      <c r="AU104" s="19" t="s">
        <v>84</v>
      </c>
    </row>
    <row r="105" s="2" customFormat="1" ht="21.75" customHeight="1">
      <c r="A105" s="40"/>
      <c r="B105" s="41"/>
      <c r="C105" s="247" t="s">
        <v>168</v>
      </c>
      <c r="D105" s="247" t="s">
        <v>204</v>
      </c>
      <c r="E105" s="248" t="s">
        <v>654</v>
      </c>
      <c r="F105" s="249" t="s">
        <v>655</v>
      </c>
      <c r="G105" s="250" t="s">
        <v>358</v>
      </c>
      <c r="H105" s="251">
        <v>1.5</v>
      </c>
      <c r="I105" s="252"/>
      <c r="J105" s="253">
        <f>ROUND(I105*H105,2)</f>
        <v>0</v>
      </c>
      <c r="K105" s="249" t="s">
        <v>129</v>
      </c>
      <c r="L105" s="254"/>
      <c r="M105" s="255" t="s">
        <v>19</v>
      </c>
      <c r="N105" s="256" t="s">
        <v>45</v>
      </c>
      <c r="O105" s="86"/>
      <c r="P105" s="215">
        <f>O105*H105</f>
        <v>0</v>
      </c>
      <c r="Q105" s="215">
        <v>9.0000000000000006E-05</v>
      </c>
      <c r="R105" s="215">
        <f>Q105*H105</f>
        <v>0.000135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337</v>
      </c>
      <c r="AT105" s="217" t="s">
        <v>204</v>
      </c>
      <c r="AU105" s="217" t="s">
        <v>84</v>
      </c>
      <c r="AY105" s="19" t="s">
        <v>123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242</v>
      </c>
      <c r="BM105" s="217" t="s">
        <v>656</v>
      </c>
    </row>
    <row r="106" s="2" customFormat="1">
      <c r="A106" s="40"/>
      <c r="B106" s="41"/>
      <c r="C106" s="42"/>
      <c r="D106" s="219" t="s">
        <v>132</v>
      </c>
      <c r="E106" s="42"/>
      <c r="F106" s="220" t="s">
        <v>655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132</v>
      </c>
      <c r="AU106" s="19" t="s">
        <v>84</v>
      </c>
    </row>
    <row r="107" s="2" customFormat="1">
      <c r="A107" s="40"/>
      <c r="B107" s="41"/>
      <c r="C107" s="42"/>
      <c r="D107" s="219" t="s">
        <v>295</v>
      </c>
      <c r="E107" s="42"/>
      <c r="F107" s="268" t="s">
        <v>657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295</v>
      </c>
      <c r="AU107" s="19" t="s">
        <v>84</v>
      </c>
    </row>
    <row r="108" s="2" customFormat="1" ht="24.15" customHeight="1">
      <c r="A108" s="40"/>
      <c r="B108" s="41"/>
      <c r="C108" s="206" t="s">
        <v>174</v>
      </c>
      <c r="D108" s="206" t="s">
        <v>125</v>
      </c>
      <c r="E108" s="207" t="s">
        <v>658</v>
      </c>
      <c r="F108" s="208" t="s">
        <v>659</v>
      </c>
      <c r="G108" s="209" t="s">
        <v>313</v>
      </c>
      <c r="H108" s="210">
        <v>4</v>
      </c>
      <c r="I108" s="211"/>
      <c r="J108" s="212">
        <f>ROUND(I108*H108,2)</f>
        <v>0</v>
      </c>
      <c r="K108" s="208" t="s">
        <v>129</v>
      </c>
      <c r="L108" s="46"/>
      <c r="M108" s="213" t="s">
        <v>19</v>
      </c>
      <c r="N108" s="214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242</v>
      </c>
      <c r="AT108" s="217" t="s">
        <v>125</v>
      </c>
      <c r="AU108" s="217" t="s">
        <v>84</v>
      </c>
      <c r="AY108" s="19" t="s">
        <v>123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242</v>
      </c>
      <c r="BM108" s="217" t="s">
        <v>660</v>
      </c>
    </row>
    <row r="109" s="2" customFormat="1">
      <c r="A109" s="40"/>
      <c r="B109" s="41"/>
      <c r="C109" s="42"/>
      <c r="D109" s="219" t="s">
        <v>132</v>
      </c>
      <c r="E109" s="42"/>
      <c r="F109" s="220" t="s">
        <v>661</v>
      </c>
      <c r="G109" s="42"/>
      <c r="H109" s="42"/>
      <c r="I109" s="221"/>
      <c r="J109" s="42"/>
      <c r="K109" s="42"/>
      <c r="L109" s="46"/>
      <c r="M109" s="222"/>
      <c r="N109" s="223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132</v>
      </c>
      <c r="AU109" s="19" t="s">
        <v>84</v>
      </c>
    </row>
    <row r="110" s="2" customFormat="1">
      <c r="A110" s="40"/>
      <c r="B110" s="41"/>
      <c r="C110" s="42"/>
      <c r="D110" s="224" t="s">
        <v>134</v>
      </c>
      <c r="E110" s="42"/>
      <c r="F110" s="225" t="s">
        <v>662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134</v>
      </c>
      <c r="AU110" s="19" t="s">
        <v>84</v>
      </c>
    </row>
    <row r="111" s="2" customFormat="1" ht="21.75" customHeight="1">
      <c r="A111" s="40"/>
      <c r="B111" s="41"/>
      <c r="C111" s="247" t="s">
        <v>181</v>
      </c>
      <c r="D111" s="247" t="s">
        <v>204</v>
      </c>
      <c r="E111" s="248" t="s">
        <v>663</v>
      </c>
      <c r="F111" s="249" t="s">
        <v>664</v>
      </c>
      <c r="G111" s="250" t="s">
        <v>313</v>
      </c>
      <c r="H111" s="251">
        <v>4</v>
      </c>
      <c r="I111" s="252"/>
      <c r="J111" s="253">
        <f>ROUND(I111*H111,2)</f>
        <v>0</v>
      </c>
      <c r="K111" s="249" t="s">
        <v>665</v>
      </c>
      <c r="L111" s="254"/>
      <c r="M111" s="255" t="s">
        <v>19</v>
      </c>
      <c r="N111" s="256" t="s">
        <v>45</v>
      </c>
      <c r="O111" s="86"/>
      <c r="P111" s="215">
        <f>O111*H111</f>
        <v>0</v>
      </c>
      <c r="Q111" s="215">
        <v>3.0000000000000001E-05</v>
      </c>
      <c r="R111" s="215">
        <f>Q111*H111</f>
        <v>0.00012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337</v>
      </c>
      <c r="AT111" s="217" t="s">
        <v>204</v>
      </c>
      <c r="AU111" s="217" t="s">
        <v>84</v>
      </c>
      <c r="AY111" s="19" t="s">
        <v>123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242</v>
      </c>
      <c r="BM111" s="217" t="s">
        <v>666</v>
      </c>
    </row>
    <row r="112" s="2" customFormat="1">
      <c r="A112" s="40"/>
      <c r="B112" s="41"/>
      <c r="C112" s="42"/>
      <c r="D112" s="219" t="s">
        <v>132</v>
      </c>
      <c r="E112" s="42"/>
      <c r="F112" s="220" t="s">
        <v>664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132</v>
      </c>
      <c r="AU112" s="19" t="s">
        <v>84</v>
      </c>
    </row>
    <row r="113" s="2" customFormat="1" ht="24.15" customHeight="1">
      <c r="A113" s="40"/>
      <c r="B113" s="41"/>
      <c r="C113" s="206" t="s">
        <v>189</v>
      </c>
      <c r="D113" s="206" t="s">
        <v>125</v>
      </c>
      <c r="E113" s="207" t="s">
        <v>667</v>
      </c>
      <c r="F113" s="208" t="s">
        <v>668</v>
      </c>
      <c r="G113" s="209" t="s">
        <v>358</v>
      </c>
      <c r="H113" s="210">
        <v>28</v>
      </c>
      <c r="I113" s="211"/>
      <c r="J113" s="212">
        <f>ROUND(I113*H113,2)</f>
        <v>0</v>
      </c>
      <c r="K113" s="208" t="s">
        <v>129</v>
      </c>
      <c r="L113" s="46"/>
      <c r="M113" s="213" t="s">
        <v>19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242</v>
      </c>
      <c r="AT113" s="217" t="s">
        <v>125</v>
      </c>
      <c r="AU113" s="217" t="s">
        <v>84</v>
      </c>
      <c r="AY113" s="19" t="s">
        <v>123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242</v>
      </c>
      <c r="BM113" s="217" t="s">
        <v>669</v>
      </c>
    </row>
    <row r="114" s="2" customFormat="1">
      <c r="A114" s="40"/>
      <c r="B114" s="41"/>
      <c r="C114" s="42"/>
      <c r="D114" s="219" t="s">
        <v>132</v>
      </c>
      <c r="E114" s="42"/>
      <c r="F114" s="220" t="s">
        <v>670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132</v>
      </c>
      <c r="AU114" s="19" t="s">
        <v>84</v>
      </c>
    </row>
    <row r="115" s="2" customFormat="1">
      <c r="A115" s="40"/>
      <c r="B115" s="41"/>
      <c r="C115" s="42"/>
      <c r="D115" s="224" t="s">
        <v>134</v>
      </c>
      <c r="E115" s="42"/>
      <c r="F115" s="225" t="s">
        <v>671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134</v>
      </c>
      <c r="AU115" s="19" t="s">
        <v>84</v>
      </c>
    </row>
    <row r="116" s="14" customFormat="1">
      <c r="A116" s="14"/>
      <c r="B116" s="236"/>
      <c r="C116" s="237"/>
      <c r="D116" s="219" t="s">
        <v>136</v>
      </c>
      <c r="E116" s="238" t="s">
        <v>19</v>
      </c>
      <c r="F116" s="239" t="s">
        <v>672</v>
      </c>
      <c r="G116" s="237"/>
      <c r="H116" s="240">
        <v>28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136</v>
      </c>
      <c r="AU116" s="246" t="s">
        <v>84</v>
      </c>
      <c r="AV116" s="14" t="s">
        <v>84</v>
      </c>
      <c r="AW116" s="14" t="s">
        <v>35</v>
      </c>
      <c r="AX116" s="14" t="s">
        <v>82</v>
      </c>
      <c r="AY116" s="246" t="s">
        <v>123</v>
      </c>
    </row>
    <row r="117" s="2" customFormat="1" ht="16.5" customHeight="1">
      <c r="A117" s="40"/>
      <c r="B117" s="41"/>
      <c r="C117" s="247" t="s">
        <v>195</v>
      </c>
      <c r="D117" s="247" t="s">
        <v>204</v>
      </c>
      <c r="E117" s="248" t="s">
        <v>673</v>
      </c>
      <c r="F117" s="249" t="s">
        <v>674</v>
      </c>
      <c r="G117" s="250" t="s">
        <v>218</v>
      </c>
      <c r="H117" s="251">
        <v>17.920000000000002</v>
      </c>
      <c r="I117" s="252"/>
      <c r="J117" s="253">
        <f>ROUND(I117*H117,2)</f>
        <v>0</v>
      </c>
      <c r="K117" s="249" t="s">
        <v>129</v>
      </c>
      <c r="L117" s="254"/>
      <c r="M117" s="255" t="s">
        <v>19</v>
      </c>
      <c r="N117" s="256" t="s">
        <v>45</v>
      </c>
      <c r="O117" s="86"/>
      <c r="P117" s="215">
        <f>O117*H117</f>
        <v>0</v>
      </c>
      <c r="Q117" s="215">
        <v>0.001</v>
      </c>
      <c r="R117" s="215">
        <f>Q117*H117</f>
        <v>0.017920000000000002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337</v>
      </c>
      <c r="AT117" s="217" t="s">
        <v>204</v>
      </c>
      <c r="AU117" s="217" t="s">
        <v>84</v>
      </c>
      <c r="AY117" s="19" t="s">
        <v>123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242</v>
      </c>
      <c r="BM117" s="217" t="s">
        <v>675</v>
      </c>
    </row>
    <row r="118" s="2" customFormat="1">
      <c r="A118" s="40"/>
      <c r="B118" s="41"/>
      <c r="C118" s="42"/>
      <c r="D118" s="219" t="s">
        <v>132</v>
      </c>
      <c r="E118" s="42"/>
      <c r="F118" s="220" t="s">
        <v>676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132</v>
      </c>
      <c r="AU118" s="19" t="s">
        <v>84</v>
      </c>
    </row>
    <row r="119" s="14" customFormat="1">
      <c r="A119" s="14"/>
      <c r="B119" s="236"/>
      <c r="C119" s="237"/>
      <c r="D119" s="219" t="s">
        <v>136</v>
      </c>
      <c r="E119" s="237"/>
      <c r="F119" s="239" t="s">
        <v>677</v>
      </c>
      <c r="G119" s="237"/>
      <c r="H119" s="240">
        <v>17.920000000000002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136</v>
      </c>
      <c r="AU119" s="246" t="s">
        <v>84</v>
      </c>
      <c r="AV119" s="14" t="s">
        <v>84</v>
      </c>
      <c r="AW119" s="14" t="s">
        <v>4</v>
      </c>
      <c r="AX119" s="14" t="s">
        <v>82</v>
      </c>
      <c r="AY119" s="246" t="s">
        <v>123</v>
      </c>
    </row>
    <row r="120" s="2" customFormat="1" ht="16.5" customHeight="1">
      <c r="A120" s="40"/>
      <c r="B120" s="41"/>
      <c r="C120" s="206" t="s">
        <v>203</v>
      </c>
      <c r="D120" s="206" t="s">
        <v>125</v>
      </c>
      <c r="E120" s="207" t="s">
        <v>678</v>
      </c>
      <c r="F120" s="208" t="s">
        <v>679</v>
      </c>
      <c r="G120" s="209" t="s">
        <v>313</v>
      </c>
      <c r="H120" s="210">
        <v>3</v>
      </c>
      <c r="I120" s="211"/>
      <c r="J120" s="212">
        <f>ROUND(I120*H120,2)</f>
        <v>0</v>
      </c>
      <c r="K120" s="208" t="s">
        <v>129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242</v>
      </c>
      <c r="AT120" s="217" t="s">
        <v>125</v>
      </c>
      <c r="AU120" s="217" t="s">
        <v>84</v>
      </c>
      <c r="AY120" s="19" t="s">
        <v>123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242</v>
      </c>
      <c r="BM120" s="217" t="s">
        <v>680</v>
      </c>
    </row>
    <row r="121" s="2" customFormat="1">
      <c r="A121" s="40"/>
      <c r="B121" s="41"/>
      <c r="C121" s="42"/>
      <c r="D121" s="219" t="s">
        <v>132</v>
      </c>
      <c r="E121" s="42"/>
      <c r="F121" s="220" t="s">
        <v>681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132</v>
      </c>
      <c r="AU121" s="19" t="s">
        <v>84</v>
      </c>
    </row>
    <row r="122" s="2" customFormat="1">
      <c r="A122" s="40"/>
      <c r="B122" s="41"/>
      <c r="C122" s="42"/>
      <c r="D122" s="224" t="s">
        <v>134</v>
      </c>
      <c r="E122" s="42"/>
      <c r="F122" s="225" t="s">
        <v>682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134</v>
      </c>
      <c r="AU122" s="19" t="s">
        <v>84</v>
      </c>
    </row>
    <row r="123" s="2" customFormat="1" ht="16.5" customHeight="1">
      <c r="A123" s="40"/>
      <c r="B123" s="41"/>
      <c r="C123" s="247" t="s">
        <v>8</v>
      </c>
      <c r="D123" s="247" t="s">
        <v>204</v>
      </c>
      <c r="E123" s="248" t="s">
        <v>683</v>
      </c>
      <c r="F123" s="249" t="s">
        <v>684</v>
      </c>
      <c r="G123" s="250" t="s">
        <v>313</v>
      </c>
      <c r="H123" s="251">
        <v>3</v>
      </c>
      <c r="I123" s="252"/>
      <c r="J123" s="253">
        <f>ROUND(I123*H123,2)</f>
        <v>0</v>
      </c>
      <c r="K123" s="249" t="s">
        <v>129</v>
      </c>
      <c r="L123" s="254"/>
      <c r="M123" s="255" t="s">
        <v>19</v>
      </c>
      <c r="N123" s="256" t="s">
        <v>45</v>
      </c>
      <c r="O123" s="86"/>
      <c r="P123" s="215">
        <f>O123*H123</f>
        <v>0</v>
      </c>
      <c r="Q123" s="215">
        <v>0.00013999999999999999</v>
      </c>
      <c r="R123" s="215">
        <f>Q123*H123</f>
        <v>0.00041999999999999996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337</v>
      </c>
      <c r="AT123" s="217" t="s">
        <v>204</v>
      </c>
      <c r="AU123" s="217" t="s">
        <v>84</v>
      </c>
      <c r="AY123" s="19" t="s">
        <v>123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242</v>
      </c>
      <c r="BM123" s="217" t="s">
        <v>685</v>
      </c>
    </row>
    <row r="124" s="2" customFormat="1">
      <c r="A124" s="40"/>
      <c r="B124" s="41"/>
      <c r="C124" s="42"/>
      <c r="D124" s="219" t="s">
        <v>132</v>
      </c>
      <c r="E124" s="42"/>
      <c r="F124" s="220" t="s">
        <v>684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132</v>
      </c>
      <c r="AU124" s="19" t="s">
        <v>84</v>
      </c>
    </row>
    <row r="125" s="2" customFormat="1" ht="16.5" customHeight="1">
      <c r="A125" s="40"/>
      <c r="B125" s="41"/>
      <c r="C125" s="206" t="s">
        <v>215</v>
      </c>
      <c r="D125" s="206" t="s">
        <v>125</v>
      </c>
      <c r="E125" s="207" t="s">
        <v>686</v>
      </c>
      <c r="F125" s="208" t="s">
        <v>687</v>
      </c>
      <c r="G125" s="209" t="s">
        <v>313</v>
      </c>
      <c r="H125" s="210">
        <v>1</v>
      </c>
      <c r="I125" s="211"/>
      <c r="J125" s="212">
        <f>ROUND(I125*H125,2)</f>
        <v>0</v>
      </c>
      <c r="K125" s="208" t="s">
        <v>129</v>
      </c>
      <c r="L125" s="46"/>
      <c r="M125" s="213" t="s">
        <v>19</v>
      </c>
      <c r="N125" s="214" t="s">
        <v>45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242</v>
      </c>
      <c r="AT125" s="217" t="s">
        <v>125</v>
      </c>
      <c r="AU125" s="217" t="s">
        <v>84</v>
      </c>
      <c r="AY125" s="19" t="s">
        <v>123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242</v>
      </c>
      <c r="BM125" s="217" t="s">
        <v>688</v>
      </c>
    </row>
    <row r="126" s="2" customFormat="1">
      <c r="A126" s="40"/>
      <c r="B126" s="41"/>
      <c r="C126" s="42"/>
      <c r="D126" s="219" t="s">
        <v>132</v>
      </c>
      <c r="E126" s="42"/>
      <c r="F126" s="220" t="s">
        <v>689</v>
      </c>
      <c r="G126" s="42"/>
      <c r="H126" s="42"/>
      <c r="I126" s="221"/>
      <c r="J126" s="42"/>
      <c r="K126" s="42"/>
      <c r="L126" s="46"/>
      <c r="M126" s="222"/>
      <c r="N126" s="223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132</v>
      </c>
      <c r="AU126" s="19" t="s">
        <v>84</v>
      </c>
    </row>
    <row r="127" s="2" customFormat="1">
      <c r="A127" s="40"/>
      <c r="B127" s="41"/>
      <c r="C127" s="42"/>
      <c r="D127" s="224" t="s">
        <v>134</v>
      </c>
      <c r="E127" s="42"/>
      <c r="F127" s="225" t="s">
        <v>690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134</v>
      </c>
      <c r="AU127" s="19" t="s">
        <v>84</v>
      </c>
    </row>
    <row r="128" s="2" customFormat="1" ht="21.75" customHeight="1">
      <c r="A128" s="40"/>
      <c r="B128" s="41"/>
      <c r="C128" s="247" t="s">
        <v>221</v>
      </c>
      <c r="D128" s="247" t="s">
        <v>204</v>
      </c>
      <c r="E128" s="248" t="s">
        <v>691</v>
      </c>
      <c r="F128" s="249" t="s">
        <v>692</v>
      </c>
      <c r="G128" s="250" t="s">
        <v>313</v>
      </c>
      <c r="H128" s="251">
        <v>1</v>
      </c>
      <c r="I128" s="252"/>
      <c r="J128" s="253">
        <f>ROUND(I128*H128,2)</f>
        <v>0</v>
      </c>
      <c r="K128" s="249" t="s">
        <v>129</v>
      </c>
      <c r="L128" s="254"/>
      <c r="M128" s="255" t="s">
        <v>19</v>
      </c>
      <c r="N128" s="256" t="s">
        <v>45</v>
      </c>
      <c r="O128" s="86"/>
      <c r="P128" s="215">
        <f>O128*H128</f>
        <v>0</v>
      </c>
      <c r="Q128" s="215">
        <v>0.00024000000000000001</v>
      </c>
      <c r="R128" s="215">
        <f>Q128*H128</f>
        <v>0.00024000000000000001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337</v>
      </c>
      <c r="AT128" s="217" t="s">
        <v>204</v>
      </c>
      <c r="AU128" s="217" t="s">
        <v>84</v>
      </c>
      <c r="AY128" s="19" t="s">
        <v>123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242</v>
      </c>
      <c r="BM128" s="217" t="s">
        <v>693</v>
      </c>
    </row>
    <row r="129" s="2" customFormat="1">
      <c r="A129" s="40"/>
      <c r="B129" s="41"/>
      <c r="C129" s="42"/>
      <c r="D129" s="219" t="s">
        <v>132</v>
      </c>
      <c r="E129" s="42"/>
      <c r="F129" s="220" t="s">
        <v>692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132</v>
      </c>
      <c r="AU129" s="19" t="s">
        <v>84</v>
      </c>
    </row>
    <row r="130" s="2" customFormat="1">
      <c r="A130" s="40"/>
      <c r="B130" s="41"/>
      <c r="C130" s="42"/>
      <c r="D130" s="219" t="s">
        <v>295</v>
      </c>
      <c r="E130" s="42"/>
      <c r="F130" s="268" t="s">
        <v>694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295</v>
      </c>
      <c r="AU130" s="19" t="s">
        <v>84</v>
      </c>
    </row>
    <row r="131" s="2" customFormat="1" ht="24.15" customHeight="1">
      <c r="A131" s="40"/>
      <c r="B131" s="41"/>
      <c r="C131" s="206" t="s">
        <v>229</v>
      </c>
      <c r="D131" s="206" t="s">
        <v>125</v>
      </c>
      <c r="E131" s="207" t="s">
        <v>695</v>
      </c>
      <c r="F131" s="208" t="s">
        <v>696</v>
      </c>
      <c r="G131" s="209" t="s">
        <v>313</v>
      </c>
      <c r="H131" s="210">
        <v>1</v>
      </c>
      <c r="I131" s="211"/>
      <c r="J131" s="212">
        <f>ROUND(I131*H131,2)</f>
        <v>0</v>
      </c>
      <c r="K131" s="208" t="s">
        <v>129</v>
      </c>
      <c r="L131" s="46"/>
      <c r="M131" s="213" t="s">
        <v>19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242</v>
      </c>
      <c r="AT131" s="217" t="s">
        <v>125</v>
      </c>
      <c r="AU131" s="217" t="s">
        <v>84</v>
      </c>
      <c r="AY131" s="19" t="s">
        <v>123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242</v>
      </c>
      <c r="BM131" s="217" t="s">
        <v>697</v>
      </c>
    </row>
    <row r="132" s="2" customFormat="1">
      <c r="A132" s="40"/>
      <c r="B132" s="41"/>
      <c r="C132" s="42"/>
      <c r="D132" s="219" t="s">
        <v>132</v>
      </c>
      <c r="E132" s="42"/>
      <c r="F132" s="220" t="s">
        <v>698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132</v>
      </c>
      <c r="AU132" s="19" t="s">
        <v>84</v>
      </c>
    </row>
    <row r="133" s="2" customFormat="1">
      <c r="A133" s="40"/>
      <c r="B133" s="41"/>
      <c r="C133" s="42"/>
      <c r="D133" s="224" t="s">
        <v>134</v>
      </c>
      <c r="E133" s="42"/>
      <c r="F133" s="225" t="s">
        <v>699</v>
      </c>
      <c r="G133" s="42"/>
      <c r="H133" s="42"/>
      <c r="I133" s="221"/>
      <c r="J133" s="42"/>
      <c r="K133" s="42"/>
      <c r="L133" s="46"/>
      <c r="M133" s="222"/>
      <c r="N133" s="223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134</v>
      </c>
      <c r="AU133" s="19" t="s">
        <v>84</v>
      </c>
    </row>
    <row r="134" s="2" customFormat="1" ht="24.15" customHeight="1">
      <c r="A134" s="40"/>
      <c r="B134" s="41"/>
      <c r="C134" s="206" t="s">
        <v>242</v>
      </c>
      <c r="D134" s="206" t="s">
        <v>125</v>
      </c>
      <c r="E134" s="207" t="s">
        <v>700</v>
      </c>
      <c r="F134" s="208" t="s">
        <v>701</v>
      </c>
      <c r="G134" s="209" t="s">
        <v>184</v>
      </c>
      <c r="H134" s="210">
        <v>0.048000000000000001</v>
      </c>
      <c r="I134" s="211"/>
      <c r="J134" s="212">
        <f>ROUND(I134*H134,2)</f>
        <v>0</v>
      </c>
      <c r="K134" s="208" t="s">
        <v>129</v>
      </c>
      <c r="L134" s="46"/>
      <c r="M134" s="213" t="s">
        <v>19</v>
      </c>
      <c r="N134" s="214" t="s">
        <v>45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242</v>
      </c>
      <c r="AT134" s="217" t="s">
        <v>125</v>
      </c>
      <c r="AU134" s="217" t="s">
        <v>84</v>
      </c>
      <c r="AY134" s="19" t="s">
        <v>123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242</v>
      </c>
      <c r="BM134" s="217" t="s">
        <v>702</v>
      </c>
    </row>
    <row r="135" s="2" customFormat="1">
      <c r="A135" s="40"/>
      <c r="B135" s="41"/>
      <c r="C135" s="42"/>
      <c r="D135" s="219" t="s">
        <v>132</v>
      </c>
      <c r="E135" s="42"/>
      <c r="F135" s="220" t="s">
        <v>703</v>
      </c>
      <c r="G135" s="42"/>
      <c r="H135" s="42"/>
      <c r="I135" s="221"/>
      <c r="J135" s="42"/>
      <c r="K135" s="42"/>
      <c r="L135" s="46"/>
      <c r="M135" s="222"/>
      <c r="N135" s="223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132</v>
      </c>
      <c r="AU135" s="19" t="s">
        <v>84</v>
      </c>
    </row>
    <row r="136" s="2" customFormat="1">
      <c r="A136" s="40"/>
      <c r="B136" s="41"/>
      <c r="C136" s="42"/>
      <c r="D136" s="224" t="s">
        <v>134</v>
      </c>
      <c r="E136" s="42"/>
      <c r="F136" s="225" t="s">
        <v>704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134</v>
      </c>
      <c r="AU136" s="19" t="s">
        <v>84</v>
      </c>
    </row>
    <row r="137" s="2" customFormat="1" ht="24.15" customHeight="1">
      <c r="A137" s="40"/>
      <c r="B137" s="41"/>
      <c r="C137" s="206" t="s">
        <v>250</v>
      </c>
      <c r="D137" s="206" t="s">
        <v>125</v>
      </c>
      <c r="E137" s="207" t="s">
        <v>705</v>
      </c>
      <c r="F137" s="208" t="s">
        <v>706</v>
      </c>
      <c r="G137" s="209" t="s">
        <v>184</v>
      </c>
      <c r="H137" s="210">
        <v>0.048000000000000001</v>
      </c>
      <c r="I137" s="211"/>
      <c r="J137" s="212">
        <f>ROUND(I137*H137,2)</f>
        <v>0</v>
      </c>
      <c r="K137" s="208" t="s">
        <v>129</v>
      </c>
      <c r="L137" s="46"/>
      <c r="M137" s="213" t="s">
        <v>19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242</v>
      </c>
      <c r="AT137" s="217" t="s">
        <v>125</v>
      </c>
      <c r="AU137" s="217" t="s">
        <v>84</v>
      </c>
      <c r="AY137" s="19" t="s">
        <v>123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242</v>
      </c>
      <c r="BM137" s="217" t="s">
        <v>707</v>
      </c>
    </row>
    <row r="138" s="2" customFormat="1">
      <c r="A138" s="40"/>
      <c r="B138" s="41"/>
      <c r="C138" s="42"/>
      <c r="D138" s="219" t="s">
        <v>132</v>
      </c>
      <c r="E138" s="42"/>
      <c r="F138" s="220" t="s">
        <v>708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132</v>
      </c>
      <c r="AU138" s="19" t="s">
        <v>84</v>
      </c>
    </row>
    <row r="139" s="2" customFormat="1">
      <c r="A139" s="40"/>
      <c r="B139" s="41"/>
      <c r="C139" s="42"/>
      <c r="D139" s="224" t="s">
        <v>134</v>
      </c>
      <c r="E139" s="42"/>
      <c r="F139" s="225" t="s">
        <v>709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134</v>
      </c>
      <c r="AU139" s="19" t="s">
        <v>84</v>
      </c>
    </row>
    <row r="140" s="12" customFormat="1" ht="25.92" customHeight="1">
      <c r="A140" s="12"/>
      <c r="B140" s="190"/>
      <c r="C140" s="191"/>
      <c r="D140" s="192" t="s">
        <v>73</v>
      </c>
      <c r="E140" s="193" t="s">
        <v>204</v>
      </c>
      <c r="F140" s="193" t="s">
        <v>710</v>
      </c>
      <c r="G140" s="191"/>
      <c r="H140" s="191"/>
      <c r="I140" s="194"/>
      <c r="J140" s="195">
        <f>BK140</f>
        <v>0</v>
      </c>
      <c r="K140" s="191"/>
      <c r="L140" s="196"/>
      <c r="M140" s="197"/>
      <c r="N140" s="198"/>
      <c r="O140" s="198"/>
      <c r="P140" s="199">
        <f>P141+P187</f>
        <v>0</v>
      </c>
      <c r="Q140" s="198"/>
      <c r="R140" s="199">
        <f>R141+R187</f>
        <v>5.92211833</v>
      </c>
      <c r="S140" s="198"/>
      <c r="T140" s="200">
        <f>T141+T187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1" t="s">
        <v>145</v>
      </c>
      <c r="AT140" s="202" t="s">
        <v>73</v>
      </c>
      <c r="AU140" s="202" t="s">
        <v>74</v>
      </c>
      <c r="AY140" s="201" t="s">
        <v>123</v>
      </c>
      <c r="BK140" s="203">
        <f>BK141+BK187</f>
        <v>0</v>
      </c>
    </row>
    <row r="141" s="12" customFormat="1" ht="22.8" customHeight="1">
      <c r="A141" s="12"/>
      <c r="B141" s="190"/>
      <c r="C141" s="191"/>
      <c r="D141" s="192" t="s">
        <v>73</v>
      </c>
      <c r="E141" s="204" t="s">
        <v>711</v>
      </c>
      <c r="F141" s="204" t="s">
        <v>712</v>
      </c>
      <c r="G141" s="191"/>
      <c r="H141" s="191"/>
      <c r="I141" s="194"/>
      <c r="J141" s="205">
        <f>BK141</f>
        <v>0</v>
      </c>
      <c r="K141" s="191"/>
      <c r="L141" s="196"/>
      <c r="M141" s="197"/>
      <c r="N141" s="198"/>
      <c r="O141" s="198"/>
      <c r="P141" s="199">
        <f>SUM(P142:P186)</f>
        <v>0</v>
      </c>
      <c r="Q141" s="198"/>
      <c r="R141" s="199">
        <f>SUM(R142:R186)</f>
        <v>2.3923899999999998</v>
      </c>
      <c r="S141" s="198"/>
      <c r="T141" s="200">
        <f>SUM(T142:T186)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01" t="s">
        <v>145</v>
      </c>
      <c r="AT141" s="202" t="s">
        <v>73</v>
      </c>
      <c r="AU141" s="202" t="s">
        <v>82</v>
      </c>
      <c r="AY141" s="201" t="s">
        <v>123</v>
      </c>
      <c r="BK141" s="203">
        <f>SUM(BK142:BK186)</f>
        <v>0</v>
      </c>
    </row>
    <row r="142" s="2" customFormat="1" ht="24.15" customHeight="1">
      <c r="A142" s="40"/>
      <c r="B142" s="41"/>
      <c r="C142" s="206" t="s">
        <v>256</v>
      </c>
      <c r="D142" s="206" t="s">
        <v>125</v>
      </c>
      <c r="E142" s="207" t="s">
        <v>713</v>
      </c>
      <c r="F142" s="208" t="s">
        <v>714</v>
      </c>
      <c r="G142" s="209" t="s">
        <v>313</v>
      </c>
      <c r="H142" s="210">
        <v>2</v>
      </c>
      <c r="I142" s="211"/>
      <c r="J142" s="212">
        <f>ROUND(I142*H142,2)</f>
        <v>0</v>
      </c>
      <c r="K142" s="208" t="s">
        <v>129</v>
      </c>
      <c r="L142" s="46"/>
      <c r="M142" s="213" t="s">
        <v>19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550</v>
      </c>
      <c r="AT142" s="217" t="s">
        <v>125</v>
      </c>
      <c r="AU142" s="217" t="s">
        <v>84</v>
      </c>
      <c r="AY142" s="19" t="s">
        <v>123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550</v>
      </c>
      <c r="BM142" s="217" t="s">
        <v>715</v>
      </c>
    </row>
    <row r="143" s="2" customFormat="1">
      <c r="A143" s="40"/>
      <c r="B143" s="41"/>
      <c r="C143" s="42"/>
      <c r="D143" s="219" t="s">
        <v>132</v>
      </c>
      <c r="E143" s="42"/>
      <c r="F143" s="220" t="s">
        <v>716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132</v>
      </c>
      <c r="AU143" s="19" t="s">
        <v>84</v>
      </c>
    </row>
    <row r="144" s="2" customFormat="1">
      <c r="A144" s="40"/>
      <c r="B144" s="41"/>
      <c r="C144" s="42"/>
      <c r="D144" s="224" t="s">
        <v>134</v>
      </c>
      <c r="E144" s="42"/>
      <c r="F144" s="225" t="s">
        <v>717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134</v>
      </c>
      <c r="AU144" s="19" t="s">
        <v>84</v>
      </c>
    </row>
    <row r="145" s="2" customFormat="1" ht="16.5" customHeight="1">
      <c r="A145" s="40"/>
      <c r="B145" s="41"/>
      <c r="C145" s="247" t="s">
        <v>261</v>
      </c>
      <c r="D145" s="247" t="s">
        <v>204</v>
      </c>
      <c r="E145" s="248" t="s">
        <v>718</v>
      </c>
      <c r="F145" s="249" t="s">
        <v>719</v>
      </c>
      <c r="G145" s="250" t="s">
        <v>313</v>
      </c>
      <c r="H145" s="251">
        <v>2</v>
      </c>
      <c r="I145" s="252"/>
      <c r="J145" s="253">
        <f>ROUND(I145*H145,2)</f>
        <v>0</v>
      </c>
      <c r="K145" s="249" t="s">
        <v>665</v>
      </c>
      <c r="L145" s="254"/>
      <c r="M145" s="255" t="s">
        <v>19</v>
      </c>
      <c r="N145" s="256" t="s">
        <v>45</v>
      </c>
      <c r="O145" s="86"/>
      <c r="P145" s="215">
        <f>O145*H145</f>
        <v>0</v>
      </c>
      <c r="Q145" s="215">
        <v>5.0000000000000002E-05</v>
      </c>
      <c r="R145" s="215">
        <f>Q145*H145</f>
        <v>0.00010000000000000001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720</v>
      </c>
      <c r="AT145" s="217" t="s">
        <v>204</v>
      </c>
      <c r="AU145" s="217" t="s">
        <v>84</v>
      </c>
      <c r="AY145" s="19" t="s">
        <v>123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720</v>
      </c>
      <c r="BM145" s="217" t="s">
        <v>721</v>
      </c>
    </row>
    <row r="146" s="2" customFormat="1">
      <c r="A146" s="40"/>
      <c r="B146" s="41"/>
      <c r="C146" s="42"/>
      <c r="D146" s="219" t="s">
        <v>132</v>
      </c>
      <c r="E146" s="42"/>
      <c r="F146" s="220" t="s">
        <v>719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132</v>
      </c>
      <c r="AU146" s="19" t="s">
        <v>84</v>
      </c>
    </row>
    <row r="147" s="2" customFormat="1">
      <c r="A147" s="40"/>
      <c r="B147" s="41"/>
      <c r="C147" s="42"/>
      <c r="D147" s="219" t="s">
        <v>295</v>
      </c>
      <c r="E147" s="42"/>
      <c r="F147" s="268" t="s">
        <v>722</v>
      </c>
      <c r="G147" s="42"/>
      <c r="H147" s="42"/>
      <c r="I147" s="221"/>
      <c r="J147" s="42"/>
      <c r="K147" s="42"/>
      <c r="L147" s="46"/>
      <c r="M147" s="222"/>
      <c r="N147" s="223"/>
      <c r="O147" s="86"/>
      <c r="P147" s="86"/>
      <c r="Q147" s="86"/>
      <c r="R147" s="86"/>
      <c r="S147" s="86"/>
      <c r="T147" s="87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T147" s="19" t="s">
        <v>295</v>
      </c>
      <c r="AU147" s="19" t="s">
        <v>84</v>
      </c>
    </row>
    <row r="148" s="2" customFormat="1" ht="33" customHeight="1">
      <c r="A148" s="40"/>
      <c r="B148" s="41"/>
      <c r="C148" s="206" t="s">
        <v>202</v>
      </c>
      <c r="D148" s="206" t="s">
        <v>125</v>
      </c>
      <c r="E148" s="207" t="s">
        <v>723</v>
      </c>
      <c r="F148" s="208" t="s">
        <v>724</v>
      </c>
      <c r="G148" s="209" t="s">
        <v>313</v>
      </c>
      <c r="H148" s="210">
        <v>2</v>
      </c>
      <c r="I148" s="211"/>
      <c r="J148" s="212">
        <f>ROUND(I148*H148,2)</f>
        <v>0</v>
      </c>
      <c r="K148" s="208" t="s">
        <v>129</v>
      </c>
      <c r="L148" s="46"/>
      <c r="M148" s="213" t="s">
        <v>19</v>
      </c>
      <c r="N148" s="214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550</v>
      </c>
      <c r="AT148" s="217" t="s">
        <v>125</v>
      </c>
      <c r="AU148" s="217" t="s">
        <v>84</v>
      </c>
      <c r="AY148" s="19" t="s">
        <v>123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550</v>
      </c>
      <c r="BM148" s="217" t="s">
        <v>725</v>
      </c>
    </row>
    <row r="149" s="2" customFormat="1">
      <c r="A149" s="40"/>
      <c r="B149" s="41"/>
      <c r="C149" s="42"/>
      <c r="D149" s="219" t="s">
        <v>132</v>
      </c>
      <c r="E149" s="42"/>
      <c r="F149" s="220" t="s">
        <v>724</v>
      </c>
      <c r="G149" s="42"/>
      <c r="H149" s="42"/>
      <c r="I149" s="221"/>
      <c r="J149" s="42"/>
      <c r="K149" s="42"/>
      <c r="L149" s="46"/>
      <c r="M149" s="222"/>
      <c r="N149" s="223"/>
      <c r="O149" s="86"/>
      <c r="P149" s="86"/>
      <c r="Q149" s="86"/>
      <c r="R149" s="86"/>
      <c r="S149" s="86"/>
      <c r="T149" s="87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T149" s="19" t="s">
        <v>132</v>
      </c>
      <c r="AU149" s="19" t="s">
        <v>84</v>
      </c>
    </row>
    <row r="150" s="2" customFormat="1">
      <c r="A150" s="40"/>
      <c r="B150" s="41"/>
      <c r="C150" s="42"/>
      <c r="D150" s="224" t="s">
        <v>134</v>
      </c>
      <c r="E150" s="42"/>
      <c r="F150" s="225" t="s">
        <v>726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134</v>
      </c>
      <c r="AU150" s="19" t="s">
        <v>84</v>
      </c>
    </row>
    <row r="151" s="2" customFormat="1" ht="16.5" customHeight="1">
      <c r="A151" s="40"/>
      <c r="B151" s="41"/>
      <c r="C151" s="247" t="s">
        <v>7</v>
      </c>
      <c r="D151" s="247" t="s">
        <v>204</v>
      </c>
      <c r="E151" s="248" t="s">
        <v>727</v>
      </c>
      <c r="F151" s="249" t="s">
        <v>728</v>
      </c>
      <c r="G151" s="250" t="s">
        <v>313</v>
      </c>
      <c r="H151" s="251">
        <v>1</v>
      </c>
      <c r="I151" s="252"/>
      <c r="J151" s="253">
        <f>ROUND(I151*H151,2)</f>
        <v>0</v>
      </c>
      <c r="K151" s="249" t="s">
        <v>19</v>
      </c>
      <c r="L151" s="254"/>
      <c r="M151" s="255" t="s">
        <v>19</v>
      </c>
      <c r="N151" s="256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337</v>
      </c>
      <c r="AT151" s="217" t="s">
        <v>204</v>
      </c>
      <c r="AU151" s="217" t="s">
        <v>84</v>
      </c>
      <c r="AY151" s="19" t="s">
        <v>123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242</v>
      </c>
      <c r="BM151" s="217" t="s">
        <v>729</v>
      </c>
    </row>
    <row r="152" s="2" customFormat="1">
      <c r="A152" s="40"/>
      <c r="B152" s="41"/>
      <c r="C152" s="42"/>
      <c r="D152" s="219" t="s">
        <v>132</v>
      </c>
      <c r="E152" s="42"/>
      <c r="F152" s="220" t="s">
        <v>730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132</v>
      </c>
      <c r="AU152" s="19" t="s">
        <v>84</v>
      </c>
    </row>
    <row r="153" s="2" customFormat="1" ht="16.5" customHeight="1">
      <c r="A153" s="40"/>
      <c r="B153" s="41"/>
      <c r="C153" s="247" t="s">
        <v>275</v>
      </c>
      <c r="D153" s="247" t="s">
        <v>204</v>
      </c>
      <c r="E153" s="248" t="s">
        <v>731</v>
      </c>
      <c r="F153" s="249" t="s">
        <v>732</v>
      </c>
      <c r="G153" s="250" t="s">
        <v>313</v>
      </c>
      <c r="H153" s="251">
        <v>1</v>
      </c>
      <c r="I153" s="252"/>
      <c r="J153" s="253">
        <f>ROUND(I153*H153,2)</f>
        <v>0</v>
      </c>
      <c r="K153" s="249" t="s">
        <v>19</v>
      </c>
      <c r="L153" s="254"/>
      <c r="M153" s="255" t="s">
        <v>19</v>
      </c>
      <c r="N153" s="256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337</v>
      </c>
      <c r="AT153" s="217" t="s">
        <v>204</v>
      </c>
      <c r="AU153" s="217" t="s">
        <v>84</v>
      </c>
      <c r="AY153" s="19" t="s">
        <v>123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242</v>
      </c>
      <c r="BM153" s="217" t="s">
        <v>733</v>
      </c>
    </row>
    <row r="154" s="2" customFormat="1">
      <c r="A154" s="40"/>
      <c r="B154" s="41"/>
      <c r="C154" s="42"/>
      <c r="D154" s="219" t="s">
        <v>132</v>
      </c>
      <c r="E154" s="42"/>
      <c r="F154" s="220" t="s">
        <v>734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132</v>
      </c>
      <c r="AU154" s="19" t="s">
        <v>84</v>
      </c>
    </row>
    <row r="155" s="2" customFormat="1" ht="24.15" customHeight="1">
      <c r="A155" s="40"/>
      <c r="B155" s="41"/>
      <c r="C155" s="206" t="s">
        <v>281</v>
      </c>
      <c r="D155" s="206" t="s">
        <v>125</v>
      </c>
      <c r="E155" s="207" t="s">
        <v>735</v>
      </c>
      <c r="F155" s="208" t="s">
        <v>736</v>
      </c>
      <c r="G155" s="209" t="s">
        <v>313</v>
      </c>
      <c r="H155" s="210">
        <v>2</v>
      </c>
      <c r="I155" s="211"/>
      <c r="J155" s="212">
        <f>ROUND(I155*H155,2)</f>
        <v>0</v>
      </c>
      <c r="K155" s="208" t="s">
        <v>129</v>
      </c>
      <c r="L155" s="46"/>
      <c r="M155" s="213" t="s">
        <v>19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550</v>
      </c>
      <c r="AT155" s="217" t="s">
        <v>125</v>
      </c>
      <c r="AU155" s="217" t="s">
        <v>84</v>
      </c>
      <c r="AY155" s="19" t="s">
        <v>123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550</v>
      </c>
      <c r="BM155" s="217" t="s">
        <v>737</v>
      </c>
    </row>
    <row r="156" s="2" customFormat="1">
      <c r="A156" s="40"/>
      <c r="B156" s="41"/>
      <c r="C156" s="42"/>
      <c r="D156" s="219" t="s">
        <v>132</v>
      </c>
      <c r="E156" s="42"/>
      <c r="F156" s="220" t="s">
        <v>738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132</v>
      </c>
      <c r="AU156" s="19" t="s">
        <v>84</v>
      </c>
    </row>
    <row r="157" s="2" customFormat="1">
      <c r="A157" s="40"/>
      <c r="B157" s="41"/>
      <c r="C157" s="42"/>
      <c r="D157" s="224" t="s">
        <v>134</v>
      </c>
      <c r="E157" s="42"/>
      <c r="F157" s="225" t="s">
        <v>739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134</v>
      </c>
      <c r="AU157" s="19" t="s">
        <v>84</v>
      </c>
    </row>
    <row r="158" s="2" customFormat="1" ht="16.5" customHeight="1">
      <c r="A158" s="40"/>
      <c r="B158" s="41"/>
      <c r="C158" s="247" t="s">
        <v>291</v>
      </c>
      <c r="D158" s="247" t="s">
        <v>204</v>
      </c>
      <c r="E158" s="248" t="s">
        <v>740</v>
      </c>
      <c r="F158" s="249" t="s">
        <v>741</v>
      </c>
      <c r="G158" s="250" t="s">
        <v>313</v>
      </c>
      <c r="H158" s="251">
        <v>1</v>
      </c>
      <c r="I158" s="252"/>
      <c r="J158" s="253">
        <f>ROUND(I158*H158,2)</f>
        <v>0</v>
      </c>
      <c r="K158" s="249" t="s">
        <v>665</v>
      </c>
      <c r="L158" s="254"/>
      <c r="M158" s="255" t="s">
        <v>19</v>
      </c>
      <c r="N158" s="256" t="s">
        <v>45</v>
      </c>
      <c r="O158" s="86"/>
      <c r="P158" s="215">
        <f>O158*H158</f>
        <v>0</v>
      </c>
      <c r="Q158" s="215">
        <v>0.064000000000000001</v>
      </c>
      <c r="R158" s="215">
        <f>Q158*H158</f>
        <v>0.064000000000000001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720</v>
      </c>
      <c r="AT158" s="217" t="s">
        <v>204</v>
      </c>
      <c r="AU158" s="217" t="s">
        <v>84</v>
      </c>
      <c r="AY158" s="19" t="s">
        <v>123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720</v>
      </c>
      <c r="BM158" s="217" t="s">
        <v>742</v>
      </c>
    </row>
    <row r="159" s="2" customFormat="1">
      <c r="A159" s="40"/>
      <c r="B159" s="41"/>
      <c r="C159" s="42"/>
      <c r="D159" s="219" t="s">
        <v>132</v>
      </c>
      <c r="E159" s="42"/>
      <c r="F159" s="220" t="s">
        <v>741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132</v>
      </c>
      <c r="AU159" s="19" t="s">
        <v>84</v>
      </c>
    </row>
    <row r="160" s="2" customFormat="1" ht="16.5" customHeight="1">
      <c r="A160" s="40"/>
      <c r="B160" s="41"/>
      <c r="C160" s="247" t="s">
        <v>298</v>
      </c>
      <c r="D160" s="247" t="s">
        <v>204</v>
      </c>
      <c r="E160" s="248" t="s">
        <v>743</v>
      </c>
      <c r="F160" s="249" t="s">
        <v>744</v>
      </c>
      <c r="G160" s="250" t="s">
        <v>313</v>
      </c>
      <c r="H160" s="251">
        <v>1</v>
      </c>
      <c r="I160" s="252"/>
      <c r="J160" s="253">
        <f>ROUND(I160*H160,2)</f>
        <v>0</v>
      </c>
      <c r="K160" s="249" t="s">
        <v>665</v>
      </c>
      <c r="L160" s="254"/>
      <c r="M160" s="255" t="s">
        <v>19</v>
      </c>
      <c r="N160" s="256" t="s">
        <v>45</v>
      </c>
      <c r="O160" s="86"/>
      <c r="P160" s="215">
        <f>O160*H160</f>
        <v>0</v>
      </c>
      <c r="Q160" s="215">
        <v>0.082000000000000003</v>
      </c>
      <c r="R160" s="215">
        <f>Q160*H160</f>
        <v>0.082000000000000003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720</v>
      </c>
      <c r="AT160" s="217" t="s">
        <v>204</v>
      </c>
      <c r="AU160" s="217" t="s">
        <v>84</v>
      </c>
      <c r="AY160" s="19" t="s">
        <v>123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720</v>
      </c>
      <c r="BM160" s="217" t="s">
        <v>745</v>
      </c>
    </row>
    <row r="161" s="2" customFormat="1">
      <c r="A161" s="40"/>
      <c r="B161" s="41"/>
      <c r="C161" s="42"/>
      <c r="D161" s="219" t="s">
        <v>132</v>
      </c>
      <c r="E161" s="42"/>
      <c r="F161" s="220" t="s">
        <v>744</v>
      </c>
      <c r="G161" s="42"/>
      <c r="H161" s="42"/>
      <c r="I161" s="221"/>
      <c r="J161" s="42"/>
      <c r="K161" s="42"/>
      <c r="L161" s="46"/>
      <c r="M161" s="222"/>
      <c r="N161" s="223"/>
      <c r="O161" s="86"/>
      <c r="P161" s="86"/>
      <c r="Q161" s="86"/>
      <c r="R161" s="86"/>
      <c r="S161" s="86"/>
      <c r="T161" s="87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132</v>
      </c>
      <c r="AU161" s="19" t="s">
        <v>84</v>
      </c>
    </row>
    <row r="162" s="2" customFormat="1" ht="16.5" customHeight="1">
      <c r="A162" s="40"/>
      <c r="B162" s="41"/>
      <c r="C162" s="247" t="s">
        <v>303</v>
      </c>
      <c r="D162" s="247" t="s">
        <v>204</v>
      </c>
      <c r="E162" s="248" t="s">
        <v>746</v>
      </c>
      <c r="F162" s="249" t="s">
        <v>747</v>
      </c>
      <c r="G162" s="250" t="s">
        <v>184</v>
      </c>
      <c r="H162" s="251">
        <v>2.202</v>
      </c>
      <c r="I162" s="252"/>
      <c r="J162" s="253">
        <f>ROUND(I162*H162,2)</f>
        <v>0</v>
      </c>
      <c r="K162" s="249" t="s">
        <v>129</v>
      </c>
      <c r="L162" s="254"/>
      <c r="M162" s="255" t="s">
        <v>19</v>
      </c>
      <c r="N162" s="256" t="s">
        <v>45</v>
      </c>
      <c r="O162" s="86"/>
      <c r="P162" s="215">
        <f>O162*H162</f>
        <v>0</v>
      </c>
      <c r="Q162" s="215">
        <v>1</v>
      </c>
      <c r="R162" s="215">
        <f>Q162*H162</f>
        <v>2.202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748</v>
      </c>
      <c r="AT162" s="217" t="s">
        <v>204</v>
      </c>
      <c r="AU162" s="217" t="s">
        <v>84</v>
      </c>
      <c r="AY162" s="19" t="s">
        <v>123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550</v>
      </c>
      <c r="BM162" s="217" t="s">
        <v>749</v>
      </c>
    </row>
    <row r="163" s="2" customFormat="1">
      <c r="A163" s="40"/>
      <c r="B163" s="41"/>
      <c r="C163" s="42"/>
      <c r="D163" s="219" t="s">
        <v>132</v>
      </c>
      <c r="E163" s="42"/>
      <c r="F163" s="220" t="s">
        <v>747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132</v>
      </c>
      <c r="AU163" s="19" t="s">
        <v>84</v>
      </c>
    </row>
    <row r="164" s="14" customFormat="1">
      <c r="A164" s="14"/>
      <c r="B164" s="236"/>
      <c r="C164" s="237"/>
      <c r="D164" s="219" t="s">
        <v>136</v>
      </c>
      <c r="E164" s="238" t="s">
        <v>19</v>
      </c>
      <c r="F164" s="239" t="s">
        <v>750</v>
      </c>
      <c r="G164" s="237"/>
      <c r="H164" s="240">
        <v>2.202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136</v>
      </c>
      <c r="AU164" s="246" t="s">
        <v>84</v>
      </c>
      <c r="AV164" s="14" t="s">
        <v>84</v>
      </c>
      <c r="AW164" s="14" t="s">
        <v>35</v>
      </c>
      <c r="AX164" s="14" t="s">
        <v>82</v>
      </c>
      <c r="AY164" s="246" t="s">
        <v>123</v>
      </c>
    </row>
    <row r="165" s="2" customFormat="1" ht="24.15" customHeight="1">
      <c r="A165" s="40"/>
      <c r="B165" s="41"/>
      <c r="C165" s="206" t="s">
        <v>310</v>
      </c>
      <c r="D165" s="206" t="s">
        <v>125</v>
      </c>
      <c r="E165" s="207" t="s">
        <v>751</v>
      </c>
      <c r="F165" s="208" t="s">
        <v>752</v>
      </c>
      <c r="G165" s="209" t="s">
        <v>313</v>
      </c>
      <c r="H165" s="210">
        <v>2</v>
      </c>
      <c r="I165" s="211"/>
      <c r="J165" s="212">
        <f>ROUND(I165*H165,2)</f>
        <v>0</v>
      </c>
      <c r="K165" s="208" t="s">
        <v>129</v>
      </c>
      <c r="L165" s="46"/>
      <c r="M165" s="213" t="s">
        <v>19</v>
      </c>
      <c r="N165" s="214" t="s">
        <v>45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550</v>
      </c>
      <c r="AT165" s="217" t="s">
        <v>125</v>
      </c>
      <c r="AU165" s="217" t="s">
        <v>84</v>
      </c>
      <c r="AY165" s="19" t="s">
        <v>123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550</v>
      </c>
      <c r="BM165" s="217" t="s">
        <v>753</v>
      </c>
    </row>
    <row r="166" s="2" customFormat="1">
      <c r="A166" s="40"/>
      <c r="B166" s="41"/>
      <c r="C166" s="42"/>
      <c r="D166" s="219" t="s">
        <v>132</v>
      </c>
      <c r="E166" s="42"/>
      <c r="F166" s="220" t="s">
        <v>754</v>
      </c>
      <c r="G166" s="42"/>
      <c r="H166" s="42"/>
      <c r="I166" s="221"/>
      <c r="J166" s="42"/>
      <c r="K166" s="42"/>
      <c r="L166" s="46"/>
      <c r="M166" s="222"/>
      <c r="N166" s="223"/>
      <c r="O166" s="86"/>
      <c r="P166" s="86"/>
      <c r="Q166" s="86"/>
      <c r="R166" s="86"/>
      <c r="S166" s="86"/>
      <c r="T166" s="87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T166" s="19" t="s">
        <v>132</v>
      </c>
      <c r="AU166" s="19" t="s">
        <v>84</v>
      </c>
    </row>
    <row r="167" s="2" customFormat="1">
      <c r="A167" s="40"/>
      <c r="B167" s="41"/>
      <c r="C167" s="42"/>
      <c r="D167" s="224" t="s">
        <v>134</v>
      </c>
      <c r="E167" s="42"/>
      <c r="F167" s="225" t="s">
        <v>755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134</v>
      </c>
      <c r="AU167" s="19" t="s">
        <v>84</v>
      </c>
    </row>
    <row r="168" s="2" customFormat="1" ht="16.5" customHeight="1">
      <c r="A168" s="40"/>
      <c r="B168" s="41"/>
      <c r="C168" s="247" t="s">
        <v>320</v>
      </c>
      <c r="D168" s="247" t="s">
        <v>204</v>
      </c>
      <c r="E168" s="248" t="s">
        <v>756</v>
      </c>
      <c r="F168" s="249" t="s">
        <v>757</v>
      </c>
      <c r="G168" s="250" t="s">
        <v>313</v>
      </c>
      <c r="H168" s="251">
        <v>1</v>
      </c>
      <c r="I168" s="252"/>
      <c r="J168" s="253">
        <f>ROUND(I168*H168,2)</f>
        <v>0</v>
      </c>
      <c r="K168" s="249" t="s">
        <v>665</v>
      </c>
      <c r="L168" s="254"/>
      <c r="M168" s="255" t="s">
        <v>19</v>
      </c>
      <c r="N168" s="256" t="s">
        <v>45</v>
      </c>
      <c r="O168" s="86"/>
      <c r="P168" s="215">
        <f>O168*H168</f>
        <v>0</v>
      </c>
      <c r="Q168" s="215">
        <v>0.01129</v>
      </c>
      <c r="R168" s="215">
        <f>Q168*H168</f>
        <v>0.01129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720</v>
      </c>
      <c r="AT168" s="217" t="s">
        <v>204</v>
      </c>
      <c r="AU168" s="217" t="s">
        <v>84</v>
      </c>
      <c r="AY168" s="19" t="s">
        <v>123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720</v>
      </c>
      <c r="BM168" s="217" t="s">
        <v>758</v>
      </c>
    </row>
    <row r="169" s="2" customFormat="1">
      <c r="A169" s="40"/>
      <c r="B169" s="41"/>
      <c r="C169" s="42"/>
      <c r="D169" s="219" t="s">
        <v>132</v>
      </c>
      <c r="E169" s="42"/>
      <c r="F169" s="220" t="s">
        <v>757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132</v>
      </c>
      <c r="AU169" s="19" t="s">
        <v>84</v>
      </c>
    </row>
    <row r="170" s="2" customFormat="1" ht="16.5" customHeight="1">
      <c r="A170" s="40"/>
      <c r="B170" s="41"/>
      <c r="C170" s="247" t="s">
        <v>324</v>
      </c>
      <c r="D170" s="247" t="s">
        <v>204</v>
      </c>
      <c r="E170" s="248" t="s">
        <v>759</v>
      </c>
      <c r="F170" s="249" t="s">
        <v>760</v>
      </c>
      <c r="G170" s="250" t="s">
        <v>313</v>
      </c>
      <c r="H170" s="251">
        <v>1</v>
      </c>
      <c r="I170" s="252"/>
      <c r="J170" s="253">
        <f>ROUND(I170*H170,2)</f>
        <v>0</v>
      </c>
      <c r="K170" s="249" t="s">
        <v>665</v>
      </c>
      <c r="L170" s="254"/>
      <c r="M170" s="255" t="s">
        <v>19</v>
      </c>
      <c r="N170" s="256" t="s">
        <v>45</v>
      </c>
      <c r="O170" s="86"/>
      <c r="P170" s="215">
        <f>O170*H170</f>
        <v>0</v>
      </c>
      <c r="Q170" s="215">
        <v>0.029499999999999998</v>
      </c>
      <c r="R170" s="215">
        <f>Q170*H170</f>
        <v>0.029499999999999998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720</v>
      </c>
      <c r="AT170" s="217" t="s">
        <v>204</v>
      </c>
      <c r="AU170" s="217" t="s">
        <v>84</v>
      </c>
      <c r="AY170" s="19" t="s">
        <v>123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720</v>
      </c>
      <c r="BM170" s="217" t="s">
        <v>761</v>
      </c>
    </row>
    <row r="171" s="2" customFormat="1">
      <c r="A171" s="40"/>
      <c r="B171" s="41"/>
      <c r="C171" s="42"/>
      <c r="D171" s="219" t="s">
        <v>132</v>
      </c>
      <c r="E171" s="42"/>
      <c r="F171" s="220" t="s">
        <v>760</v>
      </c>
      <c r="G171" s="42"/>
      <c r="H171" s="42"/>
      <c r="I171" s="221"/>
      <c r="J171" s="42"/>
      <c r="K171" s="42"/>
      <c r="L171" s="46"/>
      <c r="M171" s="222"/>
      <c r="N171" s="223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132</v>
      </c>
      <c r="AU171" s="19" t="s">
        <v>84</v>
      </c>
    </row>
    <row r="172" s="2" customFormat="1" ht="16.5" customHeight="1">
      <c r="A172" s="40"/>
      <c r="B172" s="41"/>
      <c r="C172" s="206" t="s">
        <v>328</v>
      </c>
      <c r="D172" s="206" t="s">
        <v>125</v>
      </c>
      <c r="E172" s="207" t="s">
        <v>762</v>
      </c>
      <c r="F172" s="208" t="s">
        <v>763</v>
      </c>
      <c r="G172" s="209" t="s">
        <v>313</v>
      </c>
      <c r="H172" s="210">
        <v>2</v>
      </c>
      <c r="I172" s="211"/>
      <c r="J172" s="212">
        <f>ROUND(I172*H172,2)</f>
        <v>0</v>
      </c>
      <c r="K172" s="208" t="s">
        <v>129</v>
      </c>
      <c r="L172" s="46"/>
      <c r="M172" s="213" t="s">
        <v>19</v>
      </c>
      <c r="N172" s="214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550</v>
      </c>
      <c r="AT172" s="217" t="s">
        <v>125</v>
      </c>
      <c r="AU172" s="217" t="s">
        <v>84</v>
      </c>
      <c r="AY172" s="19" t="s">
        <v>123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550</v>
      </c>
      <c r="BM172" s="217" t="s">
        <v>764</v>
      </c>
    </row>
    <row r="173" s="2" customFormat="1">
      <c r="A173" s="40"/>
      <c r="B173" s="41"/>
      <c r="C173" s="42"/>
      <c r="D173" s="219" t="s">
        <v>132</v>
      </c>
      <c r="E173" s="42"/>
      <c r="F173" s="220" t="s">
        <v>763</v>
      </c>
      <c r="G173" s="42"/>
      <c r="H173" s="42"/>
      <c r="I173" s="221"/>
      <c r="J173" s="42"/>
      <c r="K173" s="42"/>
      <c r="L173" s="46"/>
      <c r="M173" s="222"/>
      <c r="N173" s="223"/>
      <c r="O173" s="86"/>
      <c r="P173" s="86"/>
      <c r="Q173" s="86"/>
      <c r="R173" s="86"/>
      <c r="S173" s="86"/>
      <c r="T173" s="87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T173" s="19" t="s">
        <v>132</v>
      </c>
      <c r="AU173" s="19" t="s">
        <v>84</v>
      </c>
    </row>
    <row r="174" s="2" customFormat="1">
      <c r="A174" s="40"/>
      <c r="B174" s="41"/>
      <c r="C174" s="42"/>
      <c r="D174" s="224" t="s">
        <v>134</v>
      </c>
      <c r="E174" s="42"/>
      <c r="F174" s="225" t="s">
        <v>765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134</v>
      </c>
      <c r="AU174" s="19" t="s">
        <v>84</v>
      </c>
    </row>
    <row r="175" s="2" customFormat="1" ht="16.5" customHeight="1">
      <c r="A175" s="40"/>
      <c r="B175" s="41"/>
      <c r="C175" s="247" t="s">
        <v>335</v>
      </c>
      <c r="D175" s="247" t="s">
        <v>204</v>
      </c>
      <c r="E175" s="248" t="s">
        <v>766</v>
      </c>
      <c r="F175" s="249" t="s">
        <v>767</v>
      </c>
      <c r="G175" s="250" t="s">
        <v>313</v>
      </c>
      <c r="H175" s="251">
        <v>2</v>
      </c>
      <c r="I175" s="252"/>
      <c r="J175" s="253">
        <f>ROUND(I175*H175,2)</f>
        <v>0</v>
      </c>
      <c r="K175" s="249" t="s">
        <v>129</v>
      </c>
      <c r="L175" s="254"/>
      <c r="M175" s="255" t="s">
        <v>19</v>
      </c>
      <c r="N175" s="256" t="s">
        <v>45</v>
      </c>
      <c r="O175" s="86"/>
      <c r="P175" s="215">
        <f>O175*H175</f>
        <v>0</v>
      </c>
      <c r="Q175" s="215">
        <v>0.00029999999999999997</v>
      </c>
      <c r="R175" s="215">
        <f>Q175*H175</f>
        <v>0.00059999999999999995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720</v>
      </c>
      <c r="AT175" s="217" t="s">
        <v>204</v>
      </c>
      <c r="AU175" s="217" t="s">
        <v>84</v>
      </c>
      <c r="AY175" s="19" t="s">
        <v>123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720</v>
      </c>
      <c r="BM175" s="217" t="s">
        <v>768</v>
      </c>
    </row>
    <row r="176" s="2" customFormat="1">
      <c r="A176" s="40"/>
      <c r="B176" s="41"/>
      <c r="C176" s="42"/>
      <c r="D176" s="219" t="s">
        <v>132</v>
      </c>
      <c r="E176" s="42"/>
      <c r="F176" s="220" t="s">
        <v>767</v>
      </c>
      <c r="G176" s="42"/>
      <c r="H176" s="42"/>
      <c r="I176" s="221"/>
      <c r="J176" s="42"/>
      <c r="K176" s="42"/>
      <c r="L176" s="46"/>
      <c r="M176" s="222"/>
      <c r="N176" s="223"/>
      <c r="O176" s="86"/>
      <c r="P176" s="86"/>
      <c r="Q176" s="86"/>
      <c r="R176" s="86"/>
      <c r="S176" s="86"/>
      <c r="T176" s="87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T176" s="19" t="s">
        <v>132</v>
      </c>
      <c r="AU176" s="19" t="s">
        <v>84</v>
      </c>
    </row>
    <row r="177" s="2" customFormat="1" ht="16.5" customHeight="1">
      <c r="A177" s="40"/>
      <c r="B177" s="41"/>
      <c r="C177" s="206" t="s">
        <v>337</v>
      </c>
      <c r="D177" s="206" t="s">
        <v>125</v>
      </c>
      <c r="E177" s="207" t="s">
        <v>769</v>
      </c>
      <c r="F177" s="208" t="s">
        <v>770</v>
      </c>
      <c r="G177" s="209" t="s">
        <v>313</v>
      </c>
      <c r="H177" s="210">
        <v>1</v>
      </c>
      <c r="I177" s="211"/>
      <c r="J177" s="212">
        <f>ROUND(I177*H177,2)</f>
        <v>0</v>
      </c>
      <c r="K177" s="208" t="s">
        <v>129</v>
      </c>
      <c r="L177" s="46"/>
      <c r="M177" s="213" t="s">
        <v>19</v>
      </c>
      <c r="N177" s="214" t="s">
        <v>45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550</v>
      </c>
      <c r="AT177" s="217" t="s">
        <v>125</v>
      </c>
      <c r="AU177" s="217" t="s">
        <v>84</v>
      </c>
      <c r="AY177" s="19" t="s">
        <v>123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550</v>
      </c>
      <c r="BM177" s="217" t="s">
        <v>771</v>
      </c>
    </row>
    <row r="178" s="2" customFormat="1">
      <c r="A178" s="40"/>
      <c r="B178" s="41"/>
      <c r="C178" s="42"/>
      <c r="D178" s="219" t="s">
        <v>132</v>
      </c>
      <c r="E178" s="42"/>
      <c r="F178" s="220" t="s">
        <v>772</v>
      </c>
      <c r="G178" s="42"/>
      <c r="H178" s="42"/>
      <c r="I178" s="221"/>
      <c r="J178" s="42"/>
      <c r="K178" s="42"/>
      <c r="L178" s="46"/>
      <c r="M178" s="222"/>
      <c r="N178" s="223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132</v>
      </c>
      <c r="AU178" s="19" t="s">
        <v>84</v>
      </c>
    </row>
    <row r="179" s="2" customFormat="1">
      <c r="A179" s="40"/>
      <c r="B179" s="41"/>
      <c r="C179" s="42"/>
      <c r="D179" s="224" t="s">
        <v>134</v>
      </c>
      <c r="E179" s="42"/>
      <c r="F179" s="225" t="s">
        <v>773</v>
      </c>
      <c r="G179" s="42"/>
      <c r="H179" s="42"/>
      <c r="I179" s="221"/>
      <c r="J179" s="42"/>
      <c r="K179" s="42"/>
      <c r="L179" s="46"/>
      <c r="M179" s="222"/>
      <c r="N179" s="223"/>
      <c r="O179" s="86"/>
      <c r="P179" s="86"/>
      <c r="Q179" s="86"/>
      <c r="R179" s="86"/>
      <c r="S179" s="86"/>
      <c r="T179" s="87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T179" s="19" t="s">
        <v>134</v>
      </c>
      <c r="AU179" s="19" t="s">
        <v>84</v>
      </c>
    </row>
    <row r="180" s="2" customFormat="1" ht="16.5" customHeight="1">
      <c r="A180" s="40"/>
      <c r="B180" s="41"/>
      <c r="C180" s="247" t="s">
        <v>343</v>
      </c>
      <c r="D180" s="247" t="s">
        <v>204</v>
      </c>
      <c r="E180" s="248" t="s">
        <v>774</v>
      </c>
      <c r="F180" s="249" t="s">
        <v>775</v>
      </c>
      <c r="G180" s="250" t="s">
        <v>313</v>
      </c>
      <c r="H180" s="251">
        <v>1</v>
      </c>
      <c r="I180" s="252"/>
      <c r="J180" s="253">
        <f>ROUND(I180*H180,2)</f>
        <v>0</v>
      </c>
      <c r="K180" s="249" t="s">
        <v>129</v>
      </c>
      <c r="L180" s="254"/>
      <c r="M180" s="255" t="s">
        <v>19</v>
      </c>
      <c r="N180" s="256" t="s">
        <v>45</v>
      </c>
      <c r="O180" s="86"/>
      <c r="P180" s="215">
        <f>O180*H180</f>
        <v>0</v>
      </c>
      <c r="Q180" s="215">
        <v>0.0012999999999999999</v>
      </c>
      <c r="R180" s="215">
        <f>Q180*H180</f>
        <v>0.0012999999999999999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720</v>
      </c>
      <c r="AT180" s="217" t="s">
        <v>204</v>
      </c>
      <c r="AU180" s="217" t="s">
        <v>84</v>
      </c>
      <c r="AY180" s="19" t="s">
        <v>123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82</v>
      </c>
      <c r="BK180" s="218">
        <f>ROUND(I180*H180,2)</f>
        <v>0</v>
      </c>
      <c r="BL180" s="19" t="s">
        <v>720</v>
      </c>
      <c r="BM180" s="217" t="s">
        <v>776</v>
      </c>
    </row>
    <row r="181" s="2" customFormat="1">
      <c r="A181" s="40"/>
      <c r="B181" s="41"/>
      <c r="C181" s="42"/>
      <c r="D181" s="219" t="s">
        <v>132</v>
      </c>
      <c r="E181" s="42"/>
      <c r="F181" s="220" t="s">
        <v>775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132</v>
      </c>
      <c r="AU181" s="19" t="s">
        <v>84</v>
      </c>
    </row>
    <row r="182" s="2" customFormat="1" ht="21.75" customHeight="1">
      <c r="A182" s="40"/>
      <c r="B182" s="41"/>
      <c r="C182" s="206" t="s">
        <v>347</v>
      </c>
      <c r="D182" s="206" t="s">
        <v>125</v>
      </c>
      <c r="E182" s="207" t="s">
        <v>777</v>
      </c>
      <c r="F182" s="208" t="s">
        <v>778</v>
      </c>
      <c r="G182" s="209" t="s">
        <v>313</v>
      </c>
      <c r="H182" s="210">
        <v>1</v>
      </c>
      <c r="I182" s="211"/>
      <c r="J182" s="212">
        <f>ROUND(I182*H182,2)</f>
        <v>0</v>
      </c>
      <c r="K182" s="208" t="s">
        <v>129</v>
      </c>
      <c r="L182" s="46"/>
      <c r="M182" s="213" t="s">
        <v>19</v>
      </c>
      <c r="N182" s="214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550</v>
      </c>
      <c r="AT182" s="217" t="s">
        <v>125</v>
      </c>
      <c r="AU182" s="217" t="s">
        <v>84</v>
      </c>
      <c r="AY182" s="19" t="s">
        <v>123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550</v>
      </c>
      <c r="BM182" s="217" t="s">
        <v>779</v>
      </c>
    </row>
    <row r="183" s="2" customFormat="1">
      <c r="A183" s="40"/>
      <c r="B183" s="41"/>
      <c r="C183" s="42"/>
      <c r="D183" s="219" t="s">
        <v>132</v>
      </c>
      <c r="E183" s="42"/>
      <c r="F183" s="220" t="s">
        <v>780</v>
      </c>
      <c r="G183" s="42"/>
      <c r="H183" s="42"/>
      <c r="I183" s="221"/>
      <c r="J183" s="42"/>
      <c r="K183" s="42"/>
      <c r="L183" s="46"/>
      <c r="M183" s="222"/>
      <c r="N183" s="223"/>
      <c r="O183" s="86"/>
      <c r="P183" s="86"/>
      <c r="Q183" s="86"/>
      <c r="R183" s="86"/>
      <c r="S183" s="86"/>
      <c r="T183" s="87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T183" s="19" t="s">
        <v>132</v>
      </c>
      <c r="AU183" s="19" t="s">
        <v>84</v>
      </c>
    </row>
    <row r="184" s="2" customFormat="1">
      <c r="A184" s="40"/>
      <c r="B184" s="41"/>
      <c r="C184" s="42"/>
      <c r="D184" s="224" t="s">
        <v>134</v>
      </c>
      <c r="E184" s="42"/>
      <c r="F184" s="225" t="s">
        <v>781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134</v>
      </c>
      <c r="AU184" s="19" t="s">
        <v>84</v>
      </c>
    </row>
    <row r="185" s="2" customFormat="1" ht="16.5" customHeight="1">
      <c r="A185" s="40"/>
      <c r="B185" s="41"/>
      <c r="C185" s="247" t="s">
        <v>351</v>
      </c>
      <c r="D185" s="247" t="s">
        <v>204</v>
      </c>
      <c r="E185" s="248" t="s">
        <v>782</v>
      </c>
      <c r="F185" s="249" t="s">
        <v>783</v>
      </c>
      <c r="G185" s="250" t="s">
        <v>313</v>
      </c>
      <c r="H185" s="251">
        <v>1</v>
      </c>
      <c r="I185" s="252"/>
      <c r="J185" s="253">
        <f>ROUND(I185*H185,2)</f>
        <v>0</v>
      </c>
      <c r="K185" s="249" t="s">
        <v>129</v>
      </c>
      <c r="L185" s="254"/>
      <c r="M185" s="255" t="s">
        <v>19</v>
      </c>
      <c r="N185" s="256" t="s">
        <v>45</v>
      </c>
      <c r="O185" s="86"/>
      <c r="P185" s="215">
        <f>O185*H185</f>
        <v>0</v>
      </c>
      <c r="Q185" s="215">
        <v>0.0016000000000000001</v>
      </c>
      <c r="R185" s="215">
        <f>Q185*H185</f>
        <v>0.0016000000000000001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720</v>
      </c>
      <c r="AT185" s="217" t="s">
        <v>204</v>
      </c>
      <c r="AU185" s="217" t="s">
        <v>84</v>
      </c>
      <c r="AY185" s="19" t="s">
        <v>123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720</v>
      </c>
      <c r="BM185" s="217" t="s">
        <v>784</v>
      </c>
    </row>
    <row r="186" s="2" customFormat="1">
      <c r="A186" s="40"/>
      <c r="B186" s="41"/>
      <c r="C186" s="42"/>
      <c r="D186" s="219" t="s">
        <v>132</v>
      </c>
      <c r="E186" s="42"/>
      <c r="F186" s="220" t="s">
        <v>783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132</v>
      </c>
      <c r="AU186" s="19" t="s">
        <v>84</v>
      </c>
    </row>
    <row r="187" s="12" customFormat="1" ht="22.8" customHeight="1">
      <c r="A187" s="12"/>
      <c r="B187" s="190"/>
      <c r="C187" s="191"/>
      <c r="D187" s="192" t="s">
        <v>73</v>
      </c>
      <c r="E187" s="204" t="s">
        <v>785</v>
      </c>
      <c r="F187" s="204" t="s">
        <v>786</v>
      </c>
      <c r="G187" s="191"/>
      <c r="H187" s="191"/>
      <c r="I187" s="194"/>
      <c r="J187" s="205">
        <f>BK187</f>
        <v>0</v>
      </c>
      <c r="K187" s="191"/>
      <c r="L187" s="196"/>
      <c r="M187" s="197"/>
      <c r="N187" s="198"/>
      <c r="O187" s="198"/>
      <c r="P187" s="199">
        <f>SUM(P188:P258)</f>
        <v>0</v>
      </c>
      <c r="Q187" s="198"/>
      <c r="R187" s="199">
        <f>SUM(R188:R258)</f>
        <v>3.5297283299999997</v>
      </c>
      <c r="S187" s="198"/>
      <c r="T187" s="200">
        <f>SUM(T188:T258)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01" t="s">
        <v>145</v>
      </c>
      <c r="AT187" s="202" t="s">
        <v>73</v>
      </c>
      <c r="AU187" s="202" t="s">
        <v>82</v>
      </c>
      <c r="AY187" s="201" t="s">
        <v>123</v>
      </c>
      <c r="BK187" s="203">
        <f>SUM(BK188:BK258)</f>
        <v>0</v>
      </c>
    </row>
    <row r="188" s="2" customFormat="1" ht="24.15" customHeight="1">
      <c r="A188" s="40"/>
      <c r="B188" s="41"/>
      <c r="C188" s="206" t="s">
        <v>355</v>
      </c>
      <c r="D188" s="206" t="s">
        <v>125</v>
      </c>
      <c r="E188" s="207" t="s">
        <v>787</v>
      </c>
      <c r="F188" s="208" t="s">
        <v>788</v>
      </c>
      <c r="G188" s="209" t="s">
        <v>789</v>
      </c>
      <c r="H188" s="210">
        <v>0.025000000000000001</v>
      </c>
      <c r="I188" s="211"/>
      <c r="J188" s="212">
        <f>ROUND(I188*H188,2)</f>
        <v>0</v>
      </c>
      <c r="K188" s="208" t="s">
        <v>129</v>
      </c>
      <c r="L188" s="46"/>
      <c r="M188" s="213" t="s">
        <v>19</v>
      </c>
      <c r="N188" s="214" t="s">
        <v>45</v>
      </c>
      <c r="O188" s="86"/>
      <c r="P188" s="215">
        <f>O188*H188</f>
        <v>0</v>
      </c>
      <c r="Q188" s="215">
        <v>0.0019300000000000001</v>
      </c>
      <c r="R188" s="215">
        <f>Q188*H188</f>
        <v>4.8250000000000007E-05</v>
      </c>
      <c r="S188" s="215">
        <v>0</v>
      </c>
      <c r="T188" s="216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550</v>
      </c>
      <c r="AT188" s="217" t="s">
        <v>125</v>
      </c>
      <c r="AU188" s="217" t="s">
        <v>84</v>
      </c>
      <c r="AY188" s="19" t="s">
        <v>123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550</v>
      </c>
      <c r="BM188" s="217" t="s">
        <v>790</v>
      </c>
    </row>
    <row r="189" s="2" customFormat="1">
      <c r="A189" s="40"/>
      <c r="B189" s="41"/>
      <c r="C189" s="42"/>
      <c r="D189" s="219" t="s">
        <v>132</v>
      </c>
      <c r="E189" s="42"/>
      <c r="F189" s="220" t="s">
        <v>791</v>
      </c>
      <c r="G189" s="42"/>
      <c r="H189" s="42"/>
      <c r="I189" s="221"/>
      <c r="J189" s="42"/>
      <c r="K189" s="42"/>
      <c r="L189" s="46"/>
      <c r="M189" s="222"/>
      <c r="N189" s="223"/>
      <c r="O189" s="86"/>
      <c r="P189" s="86"/>
      <c r="Q189" s="86"/>
      <c r="R189" s="86"/>
      <c r="S189" s="86"/>
      <c r="T189" s="87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T189" s="19" t="s">
        <v>132</v>
      </c>
      <c r="AU189" s="19" t="s">
        <v>84</v>
      </c>
    </row>
    <row r="190" s="2" customFormat="1">
      <c r="A190" s="40"/>
      <c r="B190" s="41"/>
      <c r="C190" s="42"/>
      <c r="D190" s="224" t="s">
        <v>134</v>
      </c>
      <c r="E190" s="42"/>
      <c r="F190" s="225" t="s">
        <v>792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134</v>
      </c>
      <c r="AU190" s="19" t="s">
        <v>84</v>
      </c>
    </row>
    <row r="191" s="2" customFormat="1" ht="24.15" customHeight="1">
      <c r="A191" s="40"/>
      <c r="B191" s="41"/>
      <c r="C191" s="206" t="s">
        <v>364</v>
      </c>
      <c r="D191" s="206" t="s">
        <v>125</v>
      </c>
      <c r="E191" s="207" t="s">
        <v>793</v>
      </c>
      <c r="F191" s="208" t="s">
        <v>794</v>
      </c>
      <c r="G191" s="209" t="s">
        <v>162</v>
      </c>
      <c r="H191" s="210">
        <v>0.79200000000000004</v>
      </c>
      <c r="I191" s="211"/>
      <c r="J191" s="212">
        <f>ROUND(I191*H191,2)</f>
        <v>0</v>
      </c>
      <c r="K191" s="208" t="s">
        <v>129</v>
      </c>
      <c r="L191" s="46"/>
      <c r="M191" s="213" t="s">
        <v>19</v>
      </c>
      <c r="N191" s="214" t="s">
        <v>45</v>
      </c>
      <c r="O191" s="86"/>
      <c r="P191" s="215">
        <f>O191*H191</f>
        <v>0</v>
      </c>
      <c r="Q191" s="215">
        <v>0</v>
      </c>
      <c r="R191" s="215">
        <f>Q191*H191</f>
        <v>0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550</v>
      </c>
      <c r="AT191" s="217" t="s">
        <v>125</v>
      </c>
      <c r="AU191" s="217" t="s">
        <v>84</v>
      </c>
      <c r="AY191" s="19" t="s">
        <v>123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82</v>
      </c>
      <c r="BK191" s="218">
        <f>ROUND(I191*H191,2)</f>
        <v>0</v>
      </c>
      <c r="BL191" s="19" t="s">
        <v>550</v>
      </c>
      <c r="BM191" s="217" t="s">
        <v>795</v>
      </c>
    </row>
    <row r="192" s="2" customFormat="1">
      <c r="A192" s="40"/>
      <c r="B192" s="41"/>
      <c r="C192" s="42"/>
      <c r="D192" s="219" t="s">
        <v>132</v>
      </c>
      <c r="E192" s="42"/>
      <c r="F192" s="220" t="s">
        <v>796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132</v>
      </c>
      <c r="AU192" s="19" t="s">
        <v>84</v>
      </c>
    </row>
    <row r="193" s="2" customFormat="1">
      <c r="A193" s="40"/>
      <c r="B193" s="41"/>
      <c r="C193" s="42"/>
      <c r="D193" s="224" t="s">
        <v>134</v>
      </c>
      <c r="E193" s="42"/>
      <c r="F193" s="225" t="s">
        <v>797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134</v>
      </c>
      <c r="AU193" s="19" t="s">
        <v>84</v>
      </c>
    </row>
    <row r="194" s="14" customFormat="1">
      <c r="A194" s="14"/>
      <c r="B194" s="236"/>
      <c r="C194" s="237"/>
      <c r="D194" s="219" t="s">
        <v>136</v>
      </c>
      <c r="E194" s="238" t="s">
        <v>19</v>
      </c>
      <c r="F194" s="239" t="s">
        <v>798</v>
      </c>
      <c r="G194" s="237"/>
      <c r="H194" s="240">
        <v>0.79200000000000004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136</v>
      </c>
      <c r="AU194" s="246" t="s">
        <v>84</v>
      </c>
      <c r="AV194" s="14" t="s">
        <v>84</v>
      </c>
      <c r="AW194" s="14" t="s">
        <v>35</v>
      </c>
      <c r="AX194" s="14" t="s">
        <v>82</v>
      </c>
      <c r="AY194" s="246" t="s">
        <v>123</v>
      </c>
    </row>
    <row r="195" s="2" customFormat="1" ht="24.15" customHeight="1">
      <c r="A195" s="40"/>
      <c r="B195" s="41"/>
      <c r="C195" s="206" t="s">
        <v>372</v>
      </c>
      <c r="D195" s="206" t="s">
        <v>125</v>
      </c>
      <c r="E195" s="207" t="s">
        <v>799</v>
      </c>
      <c r="F195" s="208" t="s">
        <v>800</v>
      </c>
      <c r="G195" s="209" t="s">
        <v>358</v>
      </c>
      <c r="H195" s="210">
        <v>23</v>
      </c>
      <c r="I195" s="211"/>
      <c r="J195" s="212">
        <f>ROUND(I195*H195,2)</f>
        <v>0</v>
      </c>
      <c r="K195" s="208" t="s">
        <v>129</v>
      </c>
      <c r="L195" s="46"/>
      <c r="M195" s="213" t="s">
        <v>19</v>
      </c>
      <c r="N195" s="214" t="s">
        <v>45</v>
      </c>
      <c r="O195" s="86"/>
      <c r="P195" s="215">
        <f>O195*H195</f>
        <v>0</v>
      </c>
      <c r="Q195" s="215">
        <v>0</v>
      </c>
      <c r="R195" s="215">
        <f>Q195*H195</f>
        <v>0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550</v>
      </c>
      <c r="AT195" s="217" t="s">
        <v>125</v>
      </c>
      <c r="AU195" s="217" t="s">
        <v>84</v>
      </c>
      <c r="AY195" s="19" t="s">
        <v>123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82</v>
      </c>
      <c r="BK195" s="218">
        <f>ROUND(I195*H195,2)</f>
        <v>0</v>
      </c>
      <c r="BL195" s="19" t="s">
        <v>550</v>
      </c>
      <c r="BM195" s="217" t="s">
        <v>801</v>
      </c>
    </row>
    <row r="196" s="2" customFormat="1">
      <c r="A196" s="40"/>
      <c r="B196" s="41"/>
      <c r="C196" s="42"/>
      <c r="D196" s="219" t="s">
        <v>132</v>
      </c>
      <c r="E196" s="42"/>
      <c r="F196" s="220" t="s">
        <v>802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132</v>
      </c>
      <c r="AU196" s="19" t="s">
        <v>84</v>
      </c>
    </row>
    <row r="197" s="2" customFormat="1">
      <c r="A197" s="40"/>
      <c r="B197" s="41"/>
      <c r="C197" s="42"/>
      <c r="D197" s="224" t="s">
        <v>134</v>
      </c>
      <c r="E197" s="42"/>
      <c r="F197" s="225" t="s">
        <v>803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134</v>
      </c>
      <c r="AU197" s="19" t="s">
        <v>84</v>
      </c>
    </row>
    <row r="198" s="2" customFormat="1">
      <c r="A198" s="40"/>
      <c r="B198" s="41"/>
      <c r="C198" s="42"/>
      <c r="D198" s="219" t="s">
        <v>295</v>
      </c>
      <c r="E198" s="42"/>
      <c r="F198" s="268" t="s">
        <v>804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295</v>
      </c>
      <c r="AU198" s="19" t="s">
        <v>84</v>
      </c>
    </row>
    <row r="199" s="2" customFormat="1" ht="37.8" customHeight="1">
      <c r="A199" s="40"/>
      <c r="B199" s="41"/>
      <c r="C199" s="206" t="s">
        <v>380</v>
      </c>
      <c r="D199" s="206" t="s">
        <v>125</v>
      </c>
      <c r="E199" s="207" t="s">
        <v>805</v>
      </c>
      <c r="F199" s="208" t="s">
        <v>806</v>
      </c>
      <c r="G199" s="209" t="s">
        <v>162</v>
      </c>
      <c r="H199" s="210">
        <v>0.59699999999999998</v>
      </c>
      <c r="I199" s="211"/>
      <c r="J199" s="212">
        <f>ROUND(I199*H199,2)</f>
        <v>0</v>
      </c>
      <c r="K199" s="208" t="s">
        <v>129</v>
      </c>
      <c r="L199" s="46"/>
      <c r="M199" s="213" t="s">
        <v>19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550</v>
      </c>
      <c r="AT199" s="217" t="s">
        <v>125</v>
      </c>
      <c r="AU199" s="217" t="s">
        <v>84</v>
      </c>
      <c r="AY199" s="19" t="s">
        <v>123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550</v>
      </c>
      <c r="BM199" s="217" t="s">
        <v>807</v>
      </c>
    </row>
    <row r="200" s="2" customFormat="1">
      <c r="A200" s="40"/>
      <c r="B200" s="41"/>
      <c r="C200" s="42"/>
      <c r="D200" s="219" t="s">
        <v>132</v>
      </c>
      <c r="E200" s="42"/>
      <c r="F200" s="220" t="s">
        <v>808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132</v>
      </c>
      <c r="AU200" s="19" t="s">
        <v>84</v>
      </c>
    </row>
    <row r="201" s="2" customFormat="1">
      <c r="A201" s="40"/>
      <c r="B201" s="41"/>
      <c r="C201" s="42"/>
      <c r="D201" s="224" t="s">
        <v>134</v>
      </c>
      <c r="E201" s="42"/>
      <c r="F201" s="225" t="s">
        <v>809</v>
      </c>
      <c r="G201" s="42"/>
      <c r="H201" s="42"/>
      <c r="I201" s="221"/>
      <c r="J201" s="42"/>
      <c r="K201" s="42"/>
      <c r="L201" s="46"/>
      <c r="M201" s="222"/>
      <c r="N201" s="223"/>
      <c r="O201" s="86"/>
      <c r="P201" s="86"/>
      <c r="Q201" s="86"/>
      <c r="R201" s="86"/>
      <c r="S201" s="86"/>
      <c r="T201" s="87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T201" s="19" t="s">
        <v>134</v>
      </c>
      <c r="AU201" s="19" t="s">
        <v>84</v>
      </c>
    </row>
    <row r="202" s="2" customFormat="1" ht="37.8" customHeight="1">
      <c r="A202" s="40"/>
      <c r="B202" s="41"/>
      <c r="C202" s="206" t="s">
        <v>389</v>
      </c>
      <c r="D202" s="206" t="s">
        <v>125</v>
      </c>
      <c r="E202" s="207" t="s">
        <v>810</v>
      </c>
      <c r="F202" s="208" t="s">
        <v>811</v>
      </c>
      <c r="G202" s="209" t="s">
        <v>162</v>
      </c>
      <c r="H202" s="210">
        <v>0.59699999999999998</v>
      </c>
      <c r="I202" s="211"/>
      <c r="J202" s="212">
        <f>ROUND(I202*H202,2)</f>
        <v>0</v>
      </c>
      <c r="K202" s="208" t="s">
        <v>129</v>
      </c>
      <c r="L202" s="46"/>
      <c r="M202" s="213" t="s">
        <v>19</v>
      </c>
      <c r="N202" s="214" t="s">
        <v>45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550</v>
      </c>
      <c r="AT202" s="217" t="s">
        <v>125</v>
      </c>
      <c r="AU202" s="217" t="s">
        <v>84</v>
      </c>
      <c r="AY202" s="19" t="s">
        <v>123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82</v>
      </c>
      <c r="BK202" s="218">
        <f>ROUND(I202*H202,2)</f>
        <v>0</v>
      </c>
      <c r="BL202" s="19" t="s">
        <v>550</v>
      </c>
      <c r="BM202" s="217" t="s">
        <v>812</v>
      </c>
    </row>
    <row r="203" s="2" customFormat="1">
      <c r="A203" s="40"/>
      <c r="B203" s="41"/>
      <c r="C203" s="42"/>
      <c r="D203" s="219" t="s">
        <v>132</v>
      </c>
      <c r="E203" s="42"/>
      <c r="F203" s="220" t="s">
        <v>813</v>
      </c>
      <c r="G203" s="42"/>
      <c r="H203" s="42"/>
      <c r="I203" s="221"/>
      <c r="J203" s="42"/>
      <c r="K203" s="42"/>
      <c r="L203" s="46"/>
      <c r="M203" s="222"/>
      <c r="N203" s="223"/>
      <c r="O203" s="86"/>
      <c r="P203" s="86"/>
      <c r="Q203" s="86"/>
      <c r="R203" s="86"/>
      <c r="S203" s="86"/>
      <c r="T203" s="87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T203" s="19" t="s">
        <v>132</v>
      </c>
      <c r="AU203" s="19" t="s">
        <v>84</v>
      </c>
    </row>
    <row r="204" s="2" customFormat="1">
      <c r="A204" s="40"/>
      <c r="B204" s="41"/>
      <c r="C204" s="42"/>
      <c r="D204" s="224" t="s">
        <v>134</v>
      </c>
      <c r="E204" s="42"/>
      <c r="F204" s="225" t="s">
        <v>814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134</v>
      </c>
      <c r="AU204" s="19" t="s">
        <v>84</v>
      </c>
    </row>
    <row r="205" s="2" customFormat="1" ht="37.8" customHeight="1">
      <c r="A205" s="40"/>
      <c r="B205" s="41"/>
      <c r="C205" s="206" t="s">
        <v>395</v>
      </c>
      <c r="D205" s="206" t="s">
        <v>125</v>
      </c>
      <c r="E205" s="207" t="s">
        <v>815</v>
      </c>
      <c r="F205" s="208" t="s">
        <v>816</v>
      </c>
      <c r="G205" s="209" t="s">
        <v>162</v>
      </c>
      <c r="H205" s="210">
        <v>11.94</v>
      </c>
      <c r="I205" s="211"/>
      <c r="J205" s="212">
        <f>ROUND(I205*H205,2)</f>
        <v>0</v>
      </c>
      <c r="K205" s="208" t="s">
        <v>129</v>
      </c>
      <c r="L205" s="46"/>
      <c r="M205" s="213" t="s">
        <v>19</v>
      </c>
      <c r="N205" s="214" t="s">
        <v>45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550</v>
      </c>
      <c r="AT205" s="217" t="s">
        <v>125</v>
      </c>
      <c r="AU205" s="217" t="s">
        <v>84</v>
      </c>
      <c r="AY205" s="19" t="s">
        <v>123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82</v>
      </c>
      <c r="BK205" s="218">
        <f>ROUND(I205*H205,2)</f>
        <v>0</v>
      </c>
      <c r="BL205" s="19" t="s">
        <v>550</v>
      </c>
      <c r="BM205" s="217" t="s">
        <v>817</v>
      </c>
    </row>
    <row r="206" s="2" customFormat="1">
      <c r="A206" s="40"/>
      <c r="B206" s="41"/>
      <c r="C206" s="42"/>
      <c r="D206" s="219" t="s">
        <v>132</v>
      </c>
      <c r="E206" s="42"/>
      <c r="F206" s="220" t="s">
        <v>818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132</v>
      </c>
      <c r="AU206" s="19" t="s">
        <v>84</v>
      </c>
    </row>
    <row r="207" s="2" customFormat="1">
      <c r="A207" s="40"/>
      <c r="B207" s="41"/>
      <c r="C207" s="42"/>
      <c r="D207" s="224" t="s">
        <v>134</v>
      </c>
      <c r="E207" s="42"/>
      <c r="F207" s="225" t="s">
        <v>819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134</v>
      </c>
      <c r="AU207" s="19" t="s">
        <v>84</v>
      </c>
    </row>
    <row r="208" s="14" customFormat="1">
      <c r="A208" s="14"/>
      <c r="B208" s="236"/>
      <c r="C208" s="237"/>
      <c r="D208" s="219" t="s">
        <v>136</v>
      </c>
      <c r="E208" s="238" t="s">
        <v>19</v>
      </c>
      <c r="F208" s="239" t="s">
        <v>820</v>
      </c>
      <c r="G208" s="237"/>
      <c r="H208" s="240">
        <v>11.94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136</v>
      </c>
      <c r="AU208" s="246" t="s">
        <v>84</v>
      </c>
      <c r="AV208" s="14" t="s">
        <v>84</v>
      </c>
      <c r="AW208" s="14" t="s">
        <v>35</v>
      </c>
      <c r="AX208" s="14" t="s">
        <v>82</v>
      </c>
      <c r="AY208" s="246" t="s">
        <v>123</v>
      </c>
    </row>
    <row r="209" s="2" customFormat="1" ht="24.15" customHeight="1">
      <c r="A209" s="40"/>
      <c r="B209" s="41"/>
      <c r="C209" s="206" t="s">
        <v>401</v>
      </c>
      <c r="D209" s="206" t="s">
        <v>125</v>
      </c>
      <c r="E209" s="207" t="s">
        <v>821</v>
      </c>
      <c r="F209" s="208" t="s">
        <v>822</v>
      </c>
      <c r="G209" s="209" t="s">
        <v>184</v>
      </c>
      <c r="H209" s="210">
        <v>1.3129999999999999</v>
      </c>
      <c r="I209" s="211"/>
      <c r="J209" s="212">
        <f>ROUND(I209*H209,2)</f>
        <v>0</v>
      </c>
      <c r="K209" s="208" t="s">
        <v>129</v>
      </c>
      <c r="L209" s="46"/>
      <c r="M209" s="213" t="s">
        <v>19</v>
      </c>
      <c r="N209" s="214" t="s">
        <v>45</v>
      </c>
      <c r="O209" s="86"/>
      <c r="P209" s="215">
        <f>O209*H209</f>
        <v>0</v>
      </c>
      <c r="Q209" s="215">
        <v>0</v>
      </c>
      <c r="R209" s="215">
        <f>Q209*H209</f>
        <v>0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550</v>
      </c>
      <c r="AT209" s="217" t="s">
        <v>125</v>
      </c>
      <c r="AU209" s="217" t="s">
        <v>84</v>
      </c>
      <c r="AY209" s="19" t="s">
        <v>123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82</v>
      </c>
      <c r="BK209" s="218">
        <f>ROUND(I209*H209,2)</f>
        <v>0</v>
      </c>
      <c r="BL209" s="19" t="s">
        <v>550</v>
      </c>
      <c r="BM209" s="217" t="s">
        <v>823</v>
      </c>
    </row>
    <row r="210" s="2" customFormat="1">
      <c r="A210" s="40"/>
      <c r="B210" s="41"/>
      <c r="C210" s="42"/>
      <c r="D210" s="219" t="s">
        <v>132</v>
      </c>
      <c r="E210" s="42"/>
      <c r="F210" s="220" t="s">
        <v>824</v>
      </c>
      <c r="G210" s="42"/>
      <c r="H210" s="42"/>
      <c r="I210" s="221"/>
      <c r="J210" s="42"/>
      <c r="K210" s="42"/>
      <c r="L210" s="46"/>
      <c r="M210" s="222"/>
      <c r="N210" s="223"/>
      <c r="O210" s="86"/>
      <c r="P210" s="86"/>
      <c r="Q210" s="86"/>
      <c r="R210" s="86"/>
      <c r="S210" s="86"/>
      <c r="T210" s="87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T210" s="19" t="s">
        <v>132</v>
      </c>
      <c r="AU210" s="19" t="s">
        <v>84</v>
      </c>
    </row>
    <row r="211" s="2" customFormat="1">
      <c r="A211" s="40"/>
      <c r="B211" s="41"/>
      <c r="C211" s="42"/>
      <c r="D211" s="224" t="s">
        <v>134</v>
      </c>
      <c r="E211" s="42"/>
      <c r="F211" s="225" t="s">
        <v>825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134</v>
      </c>
      <c r="AU211" s="19" t="s">
        <v>84</v>
      </c>
    </row>
    <row r="212" s="14" customFormat="1">
      <c r="A212" s="14"/>
      <c r="B212" s="236"/>
      <c r="C212" s="237"/>
      <c r="D212" s="219" t="s">
        <v>136</v>
      </c>
      <c r="E212" s="238" t="s">
        <v>19</v>
      </c>
      <c r="F212" s="239" t="s">
        <v>826</v>
      </c>
      <c r="G212" s="237"/>
      <c r="H212" s="240">
        <v>1.3129999999999999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136</v>
      </c>
      <c r="AU212" s="246" t="s">
        <v>84</v>
      </c>
      <c r="AV212" s="14" t="s">
        <v>84</v>
      </c>
      <c r="AW212" s="14" t="s">
        <v>35</v>
      </c>
      <c r="AX212" s="14" t="s">
        <v>82</v>
      </c>
      <c r="AY212" s="246" t="s">
        <v>123</v>
      </c>
    </row>
    <row r="213" s="2" customFormat="1" ht="24.15" customHeight="1">
      <c r="A213" s="40"/>
      <c r="B213" s="41"/>
      <c r="C213" s="206" t="s">
        <v>409</v>
      </c>
      <c r="D213" s="206" t="s">
        <v>125</v>
      </c>
      <c r="E213" s="207" t="s">
        <v>827</v>
      </c>
      <c r="F213" s="208" t="s">
        <v>828</v>
      </c>
      <c r="G213" s="209" t="s">
        <v>162</v>
      </c>
      <c r="H213" s="210">
        <v>0.59699999999999998</v>
      </c>
      <c r="I213" s="211"/>
      <c r="J213" s="212">
        <f>ROUND(I213*H213,2)</f>
        <v>0</v>
      </c>
      <c r="K213" s="208" t="s">
        <v>129</v>
      </c>
      <c r="L213" s="46"/>
      <c r="M213" s="213" t="s">
        <v>19</v>
      </c>
      <c r="N213" s="214" t="s">
        <v>45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550</v>
      </c>
      <c r="AT213" s="217" t="s">
        <v>125</v>
      </c>
      <c r="AU213" s="217" t="s">
        <v>84</v>
      </c>
      <c r="AY213" s="19" t="s">
        <v>123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82</v>
      </c>
      <c r="BK213" s="218">
        <f>ROUND(I213*H213,2)</f>
        <v>0</v>
      </c>
      <c r="BL213" s="19" t="s">
        <v>550</v>
      </c>
      <c r="BM213" s="217" t="s">
        <v>829</v>
      </c>
    </row>
    <row r="214" s="2" customFormat="1">
      <c r="A214" s="40"/>
      <c r="B214" s="41"/>
      <c r="C214" s="42"/>
      <c r="D214" s="219" t="s">
        <v>132</v>
      </c>
      <c r="E214" s="42"/>
      <c r="F214" s="220" t="s">
        <v>830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132</v>
      </c>
      <c r="AU214" s="19" t="s">
        <v>84</v>
      </c>
    </row>
    <row r="215" s="2" customFormat="1">
      <c r="A215" s="40"/>
      <c r="B215" s="41"/>
      <c r="C215" s="42"/>
      <c r="D215" s="224" t="s">
        <v>134</v>
      </c>
      <c r="E215" s="42"/>
      <c r="F215" s="225" t="s">
        <v>831</v>
      </c>
      <c r="G215" s="42"/>
      <c r="H215" s="42"/>
      <c r="I215" s="221"/>
      <c r="J215" s="42"/>
      <c r="K215" s="42"/>
      <c r="L215" s="46"/>
      <c r="M215" s="222"/>
      <c r="N215" s="223"/>
      <c r="O215" s="86"/>
      <c r="P215" s="86"/>
      <c r="Q215" s="86"/>
      <c r="R215" s="86"/>
      <c r="S215" s="86"/>
      <c r="T215" s="87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T215" s="19" t="s">
        <v>134</v>
      </c>
      <c r="AU215" s="19" t="s">
        <v>84</v>
      </c>
    </row>
    <row r="216" s="2" customFormat="1">
      <c r="A216" s="40"/>
      <c r="B216" s="41"/>
      <c r="C216" s="42"/>
      <c r="D216" s="219" t="s">
        <v>295</v>
      </c>
      <c r="E216" s="42"/>
      <c r="F216" s="268" t="s">
        <v>832</v>
      </c>
      <c r="G216" s="42"/>
      <c r="H216" s="42"/>
      <c r="I216" s="221"/>
      <c r="J216" s="42"/>
      <c r="K216" s="42"/>
      <c r="L216" s="46"/>
      <c r="M216" s="222"/>
      <c r="N216" s="223"/>
      <c r="O216" s="86"/>
      <c r="P216" s="86"/>
      <c r="Q216" s="86"/>
      <c r="R216" s="86"/>
      <c r="S216" s="86"/>
      <c r="T216" s="87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T216" s="19" t="s">
        <v>295</v>
      </c>
      <c r="AU216" s="19" t="s">
        <v>84</v>
      </c>
    </row>
    <row r="217" s="14" customFormat="1">
      <c r="A217" s="14"/>
      <c r="B217" s="236"/>
      <c r="C217" s="237"/>
      <c r="D217" s="219" t="s">
        <v>136</v>
      </c>
      <c r="E217" s="238" t="s">
        <v>19</v>
      </c>
      <c r="F217" s="239" t="s">
        <v>833</v>
      </c>
      <c r="G217" s="237"/>
      <c r="H217" s="240">
        <v>0.59699999999999998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136</v>
      </c>
      <c r="AU217" s="246" t="s">
        <v>84</v>
      </c>
      <c r="AV217" s="14" t="s">
        <v>84</v>
      </c>
      <c r="AW217" s="14" t="s">
        <v>35</v>
      </c>
      <c r="AX217" s="14" t="s">
        <v>82</v>
      </c>
      <c r="AY217" s="246" t="s">
        <v>123</v>
      </c>
    </row>
    <row r="218" s="2" customFormat="1" ht="24.15" customHeight="1">
      <c r="A218" s="40"/>
      <c r="B218" s="41"/>
      <c r="C218" s="206" t="s">
        <v>414</v>
      </c>
      <c r="D218" s="206" t="s">
        <v>125</v>
      </c>
      <c r="E218" s="207" t="s">
        <v>834</v>
      </c>
      <c r="F218" s="208" t="s">
        <v>835</v>
      </c>
      <c r="G218" s="209" t="s">
        <v>162</v>
      </c>
      <c r="H218" s="210">
        <v>0.27600000000000002</v>
      </c>
      <c r="I218" s="211"/>
      <c r="J218" s="212">
        <f>ROUND(I218*H218,2)</f>
        <v>0</v>
      </c>
      <c r="K218" s="208" t="s">
        <v>129</v>
      </c>
      <c r="L218" s="46"/>
      <c r="M218" s="213" t="s">
        <v>19</v>
      </c>
      <c r="N218" s="214" t="s">
        <v>45</v>
      </c>
      <c r="O218" s="86"/>
      <c r="P218" s="215">
        <f>O218*H218</f>
        <v>0</v>
      </c>
      <c r="Q218" s="215">
        <v>0</v>
      </c>
      <c r="R218" s="215">
        <f>Q218*H218</f>
        <v>0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550</v>
      </c>
      <c r="AT218" s="217" t="s">
        <v>125</v>
      </c>
      <c r="AU218" s="217" t="s">
        <v>84</v>
      </c>
      <c r="AY218" s="19" t="s">
        <v>123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82</v>
      </c>
      <c r="BK218" s="218">
        <f>ROUND(I218*H218,2)</f>
        <v>0</v>
      </c>
      <c r="BL218" s="19" t="s">
        <v>550</v>
      </c>
      <c r="BM218" s="217" t="s">
        <v>836</v>
      </c>
    </row>
    <row r="219" s="2" customFormat="1">
      <c r="A219" s="40"/>
      <c r="B219" s="41"/>
      <c r="C219" s="42"/>
      <c r="D219" s="219" t="s">
        <v>132</v>
      </c>
      <c r="E219" s="42"/>
      <c r="F219" s="220" t="s">
        <v>837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132</v>
      </c>
      <c r="AU219" s="19" t="s">
        <v>84</v>
      </c>
    </row>
    <row r="220" s="2" customFormat="1">
      <c r="A220" s="40"/>
      <c r="B220" s="41"/>
      <c r="C220" s="42"/>
      <c r="D220" s="224" t="s">
        <v>134</v>
      </c>
      <c r="E220" s="42"/>
      <c r="F220" s="225" t="s">
        <v>838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134</v>
      </c>
      <c r="AU220" s="19" t="s">
        <v>84</v>
      </c>
    </row>
    <row r="221" s="14" customFormat="1">
      <c r="A221" s="14"/>
      <c r="B221" s="236"/>
      <c r="C221" s="237"/>
      <c r="D221" s="219" t="s">
        <v>136</v>
      </c>
      <c r="E221" s="238" t="s">
        <v>19</v>
      </c>
      <c r="F221" s="239" t="s">
        <v>839</v>
      </c>
      <c r="G221" s="237"/>
      <c r="H221" s="240">
        <v>0.27600000000000002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136</v>
      </c>
      <c r="AU221" s="246" t="s">
        <v>84</v>
      </c>
      <c r="AV221" s="14" t="s">
        <v>84</v>
      </c>
      <c r="AW221" s="14" t="s">
        <v>35</v>
      </c>
      <c r="AX221" s="14" t="s">
        <v>82</v>
      </c>
      <c r="AY221" s="246" t="s">
        <v>123</v>
      </c>
    </row>
    <row r="222" s="2" customFormat="1" ht="24.15" customHeight="1">
      <c r="A222" s="40"/>
      <c r="B222" s="41"/>
      <c r="C222" s="206" t="s">
        <v>421</v>
      </c>
      <c r="D222" s="206" t="s">
        <v>125</v>
      </c>
      <c r="E222" s="207" t="s">
        <v>840</v>
      </c>
      <c r="F222" s="208" t="s">
        <v>841</v>
      </c>
      <c r="G222" s="209" t="s">
        <v>358</v>
      </c>
      <c r="H222" s="210">
        <v>23</v>
      </c>
      <c r="I222" s="211"/>
      <c r="J222" s="212">
        <f>ROUND(I222*H222,2)</f>
        <v>0</v>
      </c>
      <c r="K222" s="208" t="s">
        <v>129</v>
      </c>
      <c r="L222" s="46"/>
      <c r="M222" s="213" t="s">
        <v>19</v>
      </c>
      <c r="N222" s="214" t="s">
        <v>45</v>
      </c>
      <c r="O222" s="86"/>
      <c r="P222" s="215">
        <f>O222*H222</f>
        <v>0</v>
      </c>
      <c r="Q222" s="215">
        <v>0</v>
      </c>
      <c r="R222" s="215">
        <f>Q222*H222</f>
        <v>0</v>
      </c>
      <c r="S222" s="215">
        <v>0</v>
      </c>
      <c r="T222" s="216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7" t="s">
        <v>550</v>
      </c>
      <c r="AT222" s="217" t="s">
        <v>125</v>
      </c>
      <c r="AU222" s="217" t="s">
        <v>84</v>
      </c>
      <c r="AY222" s="19" t="s">
        <v>123</v>
      </c>
      <c r="BE222" s="218">
        <f>IF(N222="základní",J222,0)</f>
        <v>0</v>
      </c>
      <c r="BF222" s="218">
        <f>IF(N222="snížená",J222,0)</f>
        <v>0</v>
      </c>
      <c r="BG222" s="218">
        <f>IF(N222="zákl. přenesená",J222,0)</f>
        <v>0</v>
      </c>
      <c r="BH222" s="218">
        <f>IF(N222="sníž. přenesená",J222,0)</f>
        <v>0</v>
      </c>
      <c r="BI222" s="218">
        <f>IF(N222="nulová",J222,0)</f>
        <v>0</v>
      </c>
      <c r="BJ222" s="19" t="s">
        <v>82</v>
      </c>
      <c r="BK222" s="218">
        <f>ROUND(I222*H222,2)</f>
        <v>0</v>
      </c>
      <c r="BL222" s="19" t="s">
        <v>550</v>
      </c>
      <c r="BM222" s="217" t="s">
        <v>842</v>
      </c>
    </row>
    <row r="223" s="2" customFormat="1">
      <c r="A223" s="40"/>
      <c r="B223" s="41"/>
      <c r="C223" s="42"/>
      <c r="D223" s="219" t="s">
        <v>132</v>
      </c>
      <c r="E223" s="42"/>
      <c r="F223" s="220" t="s">
        <v>843</v>
      </c>
      <c r="G223" s="42"/>
      <c r="H223" s="42"/>
      <c r="I223" s="221"/>
      <c r="J223" s="42"/>
      <c r="K223" s="42"/>
      <c r="L223" s="46"/>
      <c r="M223" s="222"/>
      <c r="N223" s="223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132</v>
      </c>
      <c r="AU223" s="19" t="s">
        <v>84</v>
      </c>
    </row>
    <row r="224" s="2" customFormat="1">
      <c r="A224" s="40"/>
      <c r="B224" s="41"/>
      <c r="C224" s="42"/>
      <c r="D224" s="224" t="s">
        <v>134</v>
      </c>
      <c r="E224" s="42"/>
      <c r="F224" s="225" t="s">
        <v>844</v>
      </c>
      <c r="G224" s="42"/>
      <c r="H224" s="42"/>
      <c r="I224" s="221"/>
      <c r="J224" s="42"/>
      <c r="K224" s="42"/>
      <c r="L224" s="46"/>
      <c r="M224" s="222"/>
      <c r="N224" s="223"/>
      <c r="O224" s="86"/>
      <c r="P224" s="86"/>
      <c r="Q224" s="86"/>
      <c r="R224" s="86"/>
      <c r="S224" s="86"/>
      <c r="T224" s="87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T224" s="19" t="s">
        <v>134</v>
      </c>
      <c r="AU224" s="19" t="s">
        <v>84</v>
      </c>
    </row>
    <row r="225" s="2" customFormat="1" ht="24.15" customHeight="1">
      <c r="A225" s="40"/>
      <c r="B225" s="41"/>
      <c r="C225" s="206" t="s">
        <v>426</v>
      </c>
      <c r="D225" s="206" t="s">
        <v>125</v>
      </c>
      <c r="E225" s="207" t="s">
        <v>845</v>
      </c>
      <c r="F225" s="208" t="s">
        <v>846</v>
      </c>
      <c r="G225" s="209" t="s">
        <v>162</v>
      </c>
      <c r="H225" s="210">
        <v>0.504</v>
      </c>
      <c r="I225" s="211"/>
      <c r="J225" s="212">
        <f>ROUND(I225*H225,2)</f>
        <v>0</v>
      </c>
      <c r="K225" s="208" t="s">
        <v>129</v>
      </c>
      <c r="L225" s="46"/>
      <c r="M225" s="213" t="s">
        <v>19</v>
      </c>
      <c r="N225" s="214" t="s">
        <v>45</v>
      </c>
      <c r="O225" s="86"/>
      <c r="P225" s="215">
        <f>O225*H225</f>
        <v>0</v>
      </c>
      <c r="Q225" s="215">
        <v>2.3010199999999998</v>
      </c>
      <c r="R225" s="215">
        <f>Q225*H225</f>
        <v>1.1597140799999999</v>
      </c>
      <c r="S225" s="215">
        <v>0</v>
      </c>
      <c r="T225" s="216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7" t="s">
        <v>550</v>
      </c>
      <c r="AT225" s="217" t="s">
        <v>125</v>
      </c>
      <c r="AU225" s="217" t="s">
        <v>84</v>
      </c>
      <c r="AY225" s="19" t="s">
        <v>123</v>
      </c>
      <c r="BE225" s="218">
        <f>IF(N225="základní",J225,0)</f>
        <v>0</v>
      </c>
      <c r="BF225" s="218">
        <f>IF(N225="snížená",J225,0)</f>
        <v>0</v>
      </c>
      <c r="BG225" s="218">
        <f>IF(N225="zákl. přenesená",J225,0)</f>
        <v>0</v>
      </c>
      <c r="BH225" s="218">
        <f>IF(N225="sníž. přenesená",J225,0)</f>
        <v>0</v>
      </c>
      <c r="BI225" s="218">
        <f>IF(N225="nulová",J225,0)</f>
        <v>0</v>
      </c>
      <c r="BJ225" s="19" t="s">
        <v>82</v>
      </c>
      <c r="BK225" s="218">
        <f>ROUND(I225*H225,2)</f>
        <v>0</v>
      </c>
      <c r="BL225" s="19" t="s">
        <v>550</v>
      </c>
      <c r="BM225" s="217" t="s">
        <v>847</v>
      </c>
    </row>
    <row r="226" s="2" customFormat="1">
      <c r="A226" s="40"/>
      <c r="B226" s="41"/>
      <c r="C226" s="42"/>
      <c r="D226" s="219" t="s">
        <v>132</v>
      </c>
      <c r="E226" s="42"/>
      <c r="F226" s="220" t="s">
        <v>848</v>
      </c>
      <c r="G226" s="42"/>
      <c r="H226" s="42"/>
      <c r="I226" s="221"/>
      <c r="J226" s="42"/>
      <c r="K226" s="42"/>
      <c r="L226" s="46"/>
      <c r="M226" s="222"/>
      <c r="N226" s="223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132</v>
      </c>
      <c r="AU226" s="19" t="s">
        <v>84</v>
      </c>
    </row>
    <row r="227" s="2" customFormat="1">
      <c r="A227" s="40"/>
      <c r="B227" s="41"/>
      <c r="C227" s="42"/>
      <c r="D227" s="224" t="s">
        <v>134</v>
      </c>
      <c r="E227" s="42"/>
      <c r="F227" s="225" t="s">
        <v>849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134</v>
      </c>
      <c r="AU227" s="19" t="s">
        <v>84</v>
      </c>
    </row>
    <row r="228" s="2" customFormat="1">
      <c r="A228" s="40"/>
      <c r="B228" s="41"/>
      <c r="C228" s="42"/>
      <c r="D228" s="219" t="s">
        <v>295</v>
      </c>
      <c r="E228" s="42"/>
      <c r="F228" s="268" t="s">
        <v>850</v>
      </c>
      <c r="G228" s="42"/>
      <c r="H228" s="42"/>
      <c r="I228" s="221"/>
      <c r="J228" s="42"/>
      <c r="K228" s="42"/>
      <c r="L228" s="46"/>
      <c r="M228" s="222"/>
      <c r="N228" s="223"/>
      <c r="O228" s="86"/>
      <c r="P228" s="86"/>
      <c r="Q228" s="86"/>
      <c r="R228" s="86"/>
      <c r="S228" s="86"/>
      <c r="T228" s="87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T228" s="19" t="s">
        <v>295</v>
      </c>
      <c r="AU228" s="19" t="s">
        <v>84</v>
      </c>
    </row>
    <row r="229" s="14" customFormat="1">
      <c r="A229" s="14"/>
      <c r="B229" s="236"/>
      <c r="C229" s="237"/>
      <c r="D229" s="219" t="s">
        <v>136</v>
      </c>
      <c r="E229" s="238" t="s">
        <v>19</v>
      </c>
      <c r="F229" s="239" t="s">
        <v>851</v>
      </c>
      <c r="G229" s="237"/>
      <c r="H229" s="240">
        <v>0.504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136</v>
      </c>
      <c r="AU229" s="246" t="s">
        <v>84</v>
      </c>
      <c r="AV229" s="14" t="s">
        <v>84</v>
      </c>
      <c r="AW229" s="14" t="s">
        <v>35</v>
      </c>
      <c r="AX229" s="14" t="s">
        <v>82</v>
      </c>
      <c r="AY229" s="246" t="s">
        <v>123</v>
      </c>
    </row>
    <row r="230" s="2" customFormat="1" ht="24.15" customHeight="1">
      <c r="A230" s="40"/>
      <c r="B230" s="41"/>
      <c r="C230" s="247" t="s">
        <v>431</v>
      </c>
      <c r="D230" s="247" t="s">
        <v>204</v>
      </c>
      <c r="E230" s="248" t="s">
        <v>852</v>
      </c>
      <c r="F230" s="249" t="s">
        <v>853</v>
      </c>
      <c r="G230" s="250" t="s">
        <v>358</v>
      </c>
      <c r="H230" s="251">
        <v>2.2000000000000002</v>
      </c>
      <c r="I230" s="252"/>
      <c r="J230" s="253">
        <f>ROUND(I230*H230,2)</f>
        <v>0</v>
      </c>
      <c r="K230" s="249" t="s">
        <v>129</v>
      </c>
      <c r="L230" s="254"/>
      <c r="M230" s="255" t="s">
        <v>19</v>
      </c>
      <c r="N230" s="256" t="s">
        <v>45</v>
      </c>
      <c r="O230" s="86"/>
      <c r="P230" s="215">
        <f>O230*H230</f>
        <v>0</v>
      </c>
      <c r="Q230" s="215">
        <v>0.0048300000000000001</v>
      </c>
      <c r="R230" s="215">
        <f>Q230*H230</f>
        <v>0.010626000000000002</v>
      </c>
      <c r="S230" s="215">
        <v>0</v>
      </c>
      <c r="T230" s="216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17" t="s">
        <v>748</v>
      </c>
      <c r="AT230" s="217" t="s">
        <v>204</v>
      </c>
      <c r="AU230" s="217" t="s">
        <v>84</v>
      </c>
      <c r="AY230" s="19" t="s">
        <v>123</v>
      </c>
      <c r="BE230" s="218">
        <f>IF(N230="základní",J230,0)</f>
        <v>0</v>
      </c>
      <c r="BF230" s="218">
        <f>IF(N230="snížená",J230,0)</f>
        <v>0</v>
      </c>
      <c r="BG230" s="218">
        <f>IF(N230="zákl. přenesená",J230,0)</f>
        <v>0</v>
      </c>
      <c r="BH230" s="218">
        <f>IF(N230="sníž. přenesená",J230,0)</f>
        <v>0</v>
      </c>
      <c r="BI230" s="218">
        <f>IF(N230="nulová",J230,0)</f>
        <v>0</v>
      </c>
      <c r="BJ230" s="19" t="s">
        <v>82</v>
      </c>
      <c r="BK230" s="218">
        <f>ROUND(I230*H230,2)</f>
        <v>0</v>
      </c>
      <c r="BL230" s="19" t="s">
        <v>550</v>
      </c>
      <c r="BM230" s="217" t="s">
        <v>854</v>
      </c>
    </row>
    <row r="231" s="2" customFormat="1">
      <c r="A231" s="40"/>
      <c r="B231" s="41"/>
      <c r="C231" s="42"/>
      <c r="D231" s="219" t="s">
        <v>132</v>
      </c>
      <c r="E231" s="42"/>
      <c r="F231" s="220" t="s">
        <v>853</v>
      </c>
      <c r="G231" s="42"/>
      <c r="H231" s="42"/>
      <c r="I231" s="221"/>
      <c r="J231" s="42"/>
      <c r="K231" s="42"/>
      <c r="L231" s="46"/>
      <c r="M231" s="222"/>
      <c r="N231" s="223"/>
      <c r="O231" s="86"/>
      <c r="P231" s="86"/>
      <c r="Q231" s="86"/>
      <c r="R231" s="86"/>
      <c r="S231" s="86"/>
      <c r="T231" s="87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T231" s="19" t="s">
        <v>132</v>
      </c>
      <c r="AU231" s="19" t="s">
        <v>84</v>
      </c>
    </row>
    <row r="232" s="2" customFormat="1">
      <c r="A232" s="40"/>
      <c r="B232" s="41"/>
      <c r="C232" s="42"/>
      <c r="D232" s="219" t="s">
        <v>295</v>
      </c>
      <c r="E232" s="42"/>
      <c r="F232" s="268" t="s">
        <v>855</v>
      </c>
      <c r="G232" s="42"/>
      <c r="H232" s="42"/>
      <c r="I232" s="221"/>
      <c r="J232" s="42"/>
      <c r="K232" s="42"/>
      <c r="L232" s="46"/>
      <c r="M232" s="222"/>
      <c r="N232" s="223"/>
      <c r="O232" s="86"/>
      <c r="P232" s="86"/>
      <c r="Q232" s="86"/>
      <c r="R232" s="86"/>
      <c r="S232" s="86"/>
      <c r="T232" s="87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T232" s="19" t="s">
        <v>295</v>
      </c>
      <c r="AU232" s="19" t="s">
        <v>84</v>
      </c>
    </row>
    <row r="233" s="2" customFormat="1" ht="24.15" customHeight="1">
      <c r="A233" s="40"/>
      <c r="B233" s="41"/>
      <c r="C233" s="206" t="s">
        <v>442</v>
      </c>
      <c r="D233" s="206" t="s">
        <v>125</v>
      </c>
      <c r="E233" s="207" t="s">
        <v>856</v>
      </c>
      <c r="F233" s="208" t="s">
        <v>857</v>
      </c>
      <c r="G233" s="209" t="s">
        <v>358</v>
      </c>
      <c r="H233" s="210">
        <v>23</v>
      </c>
      <c r="I233" s="211"/>
      <c r="J233" s="212">
        <f>ROUND(I233*H233,2)</f>
        <v>0</v>
      </c>
      <c r="K233" s="208" t="s">
        <v>129</v>
      </c>
      <c r="L233" s="46"/>
      <c r="M233" s="213" t="s">
        <v>19</v>
      </c>
      <c r="N233" s="214" t="s">
        <v>45</v>
      </c>
      <c r="O233" s="86"/>
      <c r="P233" s="215">
        <f>O233*H233</f>
        <v>0</v>
      </c>
      <c r="Q233" s="215">
        <v>0.10007000000000001</v>
      </c>
      <c r="R233" s="215">
        <f>Q233*H233</f>
        <v>2.3016100000000002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550</v>
      </c>
      <c r="AT233" s="217" t="s">
        <v>125</v>
      </c>
      <c r="AU233" s="217" t="s">
        <v>84</v>
      </c>
      <c r="AY233" s="19" t="s">
        <v>123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550</v>
      </c>
      <c r="BM233" s="217" t="s">
        <v>858</v>
      </c>
    </row>
    <row r="234" s="2" customFormat="1">
      <c r="A234" s="40"/>
      <c r="B234" s="41"/>
      <c r="C234" s="42"/>
      <c r="D234" s="219" t="s">
        <v>132</v>
      </c>
      <c r="E234" s="42"/>
      <c r="F234" s="220" t="s">
        <v>859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132</v>
      </c>
      <c r="AU234" s="19" t="s">
        <v>84</v>
      </c>
    </row>
    <row r="235" s="2" customFormat="1">
      <c r="A235" s="40"/>
      <c r="B235" s="41"/>
      <c r="C235" s="42"/>
      <c r="D235" s="224" t="s">
        <v>134</v>
      </c>
      <c r="E235" s="42"/>
      <c r="F235" s="225" t="s">
        <v>860</v>
      </c>
      <c r="G235" s="42"/>
      <c r="H235" s="42"/>
      <c r="I235" s="221"/>
      <c r="J235" s="42"/>
      <c r="K235" s="42"/>
      <c r="L235" s="46"/>
      <c r="M235" s="222"/>
      <c r="N235" s="223"/>
      <c r="O235" s="86"/>
      <c r="P235" s="86"/>
      <c r="Q235" s="86"/>
      <c r="R235" s="86"/>
      <c r="S235" s="86"/>
      <c r="T235" s="87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T235" s="19" t="s">
        <v>134</v>
      </c>
      <c r="AU235" s="19" t="s">
        <v>84</v>
      </c>
    </row>
    <row r="236" s="2" customFormat="1">
      <c r="A236" s="40"/>
      <c r="B236" s="41"/>
      <c r="C236" s="42"/>
      <c r="D236" s="219" t="s">
        <v>295</v>
      </c>
      <c r="E236" s="42"/>
      <c r="F236" s="268" t="s">
        <v>861</v>
      </c>
      <c r="G236" s="42"/>
      <c r="H236" s="42"/>
      <c r="I236" s="221"/>
      <c r="J236" s="42"/>
      <c r="K236" s="42"/>
      <c r="L236" s="46"/>
      <c r="M236" s="222"/>
      <c r="N236" s="223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295</v>
      </c>
      <c r="AU236" s="19" t="s">
        <v>84</v>
      </c>
    </row>
    <row r="237" s="2" customFormat="1" ht="37.8" customHeight="1">
      <c r="A237" s="40"/>
      <c r="B237" s="41"/>
      <c r="C237" s="206" t="s">
        <v>447</v>
      </c>
      <c r="D237" s="206" t="s">
        <v>125</v>
      </c>
      <c r="E237" s="207" t="s">
        <v>862</v>
      </c>
      <c r="F237" s="208" t="s">
        <v>863</v>
      </c>
      <c r="G237" s="209" t="s">
        <v>313</v>
      </c>
      <c r="H237" s="210">
        <v>2</v>
      </c>
      <c r="I237" s="211"/>
      <c r="J237" s="212">
        <f>ROUND(I237*H237,2)</f>
        <v>0</v>
      </c>
      <c r="K237" s="208" t="s">
        <v>129</v>
      </c>
      <c r="L237" s="46"/>
      <c r="M237" s="213" t="s">
        <v>19</v>
      </c>
      <c r="N237" s="214" t="s">
        <v>45</v>
      </c>
      <c r="O237" s="86"/>
      <c r="P237" s="215">
        <f>O237*H237</f>
        <v>0</v>
      </c>
      <c r="Q237" s="215">
        <v>0.021149999999999999</v>
      </c>
      <c r="R237" s="215">
        <f>Q237*H237</f>
        <v>0.042299999999999997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550</v>
      </c>
      <c r="AT237" s="217" t="s">
        <v>125</v>
      </c>
      <c r="AU237" s="217" t="s">
        <v>84</v>
      </c>
      <c r="AY237" s="19" t="s">
        <v>123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550</v>
      </c>
      <c r="BM237" s="217" t="s">
        <v>864</v>
      </c>
    </row>
    <row r="238" s="2" customFormat="1">
      <c r="A238" s="40"/>
      <c r="B238" s="41"/>
      <c r="C238" s="42"/>
      <c r="D238" s="219" t="s">
        <v>132</v>
      </c>
      <c r="E238" s="42"/>
      <c r="F238" s="220" t="s">
        <v>865</v>
      </c>
      <c r="G238" s="42"/>
      <c r="H238" s="42"/>
      <c r="I238" s="221"/>
      <c r="J238" s="42"/>
      <c r="K238" s="42"/>
      <c r="L238" s="46"/>
      <c r="M238" s="222"/>
      <c r="N238" s="223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132</v>
      </c>
      <c r="AU238" s="19" t="s">
        <v>84</v>
      </c>
    </row>
    <row r="239" s="2" customFormat="1">
      <c r="A239" s="40"/>
      <c r="B239" s="41"/>
      <c r="C239" s="42"/>
      <c r="D239" s="224" t="s">
        <v>134</v>
      </c>
      <c r="E239" s="42"/>
      <c r="F239" s="225" t="s">
        <v>866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134</v>
      </c>
      <c r="AU239" s="19" t="s">
        <v>84</v>
      </c>
    </row>
    <row r="240" s="2" customFormat="1">
      <c r="A240" s="40"/>
      <c r="B240" s="41"/>
      <c r="C240" s="42"/>
      <c r="D240" s="219" t="s">
        <v>295</v>
      </c>
      <c r="E240" s="42"/>
      <c r="F240" s="268" t="s">
        <v>867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295</v>
      </c>
      <c r="AU240" s="19" t="s">
        <v>84</v>
      </c>
    </row>
    <row r="241" s="2" customFormat="1" ht="24.15" customHeight="1">
      <c r="A241" s="40"/>
      <c r="B241" s="41"/>
      <c r="C241" s="247" t="s">
        <v>453</v>
      </c>
      <c r="D241" s="247" t="s">
        <v>204</v>
      </c>
      <c r="E241" s="248" t="s">
        <v>868</v>
      </c>
      <c r="F241" s="249" t="s">
        <v>869</v>
      </c>
      <c r="G241" s="250" t="s">
        <v>358</v>
      </c>
      <c r="H241" s="251">
        <v>4</v>
      </c>
      <c r="I241" s="252"/>
      <c r="J241" s="253">
        <f>ROUND(I241*H241,2)</f>
        <v>0</v>
      </c>
      <c r="K241" s="249" t="s">
        <v>129</v>
      </c>
      <c r="L241" s="254"/>
      <c r="M241" s="255" t="s">
        <v>19</v>
      </c>
      <c r="N241" s="256" t="s">
        <v>45</v>
      </c>
      <c r="O241" s="86"/>
      <c r="P241" s="215">
        <f>O241*H241</f>
        <v>0</v>
      </c>
      <c r="Q241" s="215">
        <v>0.00181</v>
      </c>
      <c r="R241" s="215">
        <f>Q241*H241</f>
        <v>0.0072399999999999999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720</v>
      </c>
      <c r="AT241" s="217" t="s">
        <v>204</v>
      </c>
      <c r="AU241" s="217" t="s">
        <v>84</v>
      </c>
      <c r="AY241" s="19" t="s">
        <v>123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720</v>
      </c>
      <c r="BM241" s="217" t="s">
        <v>870</v>
      </c>
    </row>
    <row r="242" s="2" customFormat="1">
      <c r="A242" s="40"/>
      <c r="B242" s="41"/>
      <c r="C242" s="42"/>
      <c r="D242" s="219" t="s">
        <v>132</v>
      </c>
      <c r="E242" s="42"/>
      <c r="F242" s="220" t="s">
        <v>869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132</v>
      </c>
      <c r="AU242" s="19" t="s">
        <v>84</v>
      </c>
    </row>
    <row r="243" s="2" customFormat="1" ht="24.15" customHeight="1">
      <c r="A243" s="40"/>
      <c r="B243" s="41"/>
      <c r="C243" s="206" t="s">
        <v>458</v>
      </c>
      <c r="D243" s="206" t="s">
        <v>125</v>
      </c>
      <c r="E243" s="207" t="s">
        <v>871</v>
      </c>
      <c r="F243" s="208" t="s">
        <v>872</v>
      </c>
      <c r="G243" s="209" t="s">
        <v>358</v>
      </c>
      <c r="H243" s="210">
        <v>30</v>
      </c>
      <c r="I243" s="211"/>
      <c r="J243" s="212">
        <f>ROUND(I243*H243,2)</f>
        <v>0</v>
      </c>
      <c r="K243" s="208" t="s">
        <v>129</v>
      </c>
      <c r="L243" s="46"/>
      <c r="M243" s="213" t="s">
        <v>19</v>
      </c>
      <c r="N243" s="214" t="s">
        <v>45</v>
      </c>
      <c r="O243" s="86"/>
      <c r="P243" s="215">
        <f>O243*H243</f>
        <v>0</v>
      </c>
      <c r="Q243" s="215">
        <v>0</v>
      </c>
      <c r="R243" s="215">
        <f>Q243*H243</f>
        <v>0</v>
      </c>
      <c r="S243" s="215">
        <v>0</v>
      </c>
      <c r="T243" s="216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17" t="s">
        <v>550</v>
      </c>
      <c r="AT243" s="217" t="s">
        <v>125</v>
      </c>
      <c r="AU243" s="217" t="s">
        <v>84</v>
      </c>
      <c r="AY243" s="19" t="s">
        <v>123</v>
      </c>
      <c r="BE243" s="218">
        <f>IF(N243="základní",J243,0)</f>
        <v>0</v>
      </c>
      <c r="BF243" s="218">
        <f>IF(N243="snížená",J243,0)</f>
        <v>0</v>
      </c>
      <c r="BG243" s="218">
        <f>IF(N243="zákl. přenesená",J243,0)</f>
        <v>0</v>
      </c>
      <c r="BH243" s="218">
        <f>IF(N243="sníž. přenesená",J243,0)</f>
        <v>0</v>
      </c>
      <c r="BI243" s="218">
        <f>IF(N243="nulová",J243,0)</f>
        <v>0</v>
      </c>
      <c r="BJ243" s="19" t="s">
        <v>82</v>
      </c>
      <c r="BK243" s="218">
        <f>ROUND(I243*H243,2)</f>
        <v>0</v>
      </c>
      <c r="BL243" s="19" t="s">
        <v>550</v>
      </c>
      <c r="BM243" s="217" t="s">
        <v>873</v>
      </c>
    </row>
    <row r="244" s="2" customFormat="1">
      <c r="A244" s="40"/>
      <c r="B244" s="41"/>
      <c r="C244" s="42"/>
      <c r="D244" s="219" t="s">
        <v>132</v>
      </c>
      <c r="E244" s="42"/>
      <c r="F244" s="220" t="s">
        <v>874</v>
      </c>
      <c r="G244" s="42"/>
      <c r="H244" s="42"/>
      <c r="I244" s="221"/>
      <c r="J244" s="42"/>
      <c r="K244" s="42"/>
      <c r="L244" s="46"/>
      <c r="M244" s="222"/>
      <c r="N244" s="223"/>
      <c r="O244" s="86"/>
      <c r="P244" s="86"/>
      <c r="Q244" s="86"/>
      <c r="R244" s="86"/>
      <c r="S244" s="86"/>
      <c r="T244" s="87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T244" s="19" t="s">
        <v>132</v>
      </c>
      <c r="AU244" s="19" t="s">
        <v>84</v>
      </c>
    </row>
    <row r="245" s="2" customFormat="1">
      <c r="A245" s="40"/>
      <c r="B245" s="41"/>
      <c r="C245" s="42"/>
      <c r="D245" s="224" t="s">
        <v>134</v>
      </c>
      <c r="E245" s="42"/>
      <c r="F245" s="225" t="s">
        <v>875</v>
      </c>
      <c r="G245" s="42"/>
      <c r="H245" s="42"/>
      <c r="I245" s="221"/>
      <c r="J245" s="42"/>
      <c r="K245" s="42"/>
      <c r="L245" s="46"/>
      <c r="M245" s="222"/>
      <c r="N245" s="223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134</v>
      </c>
      <c r="AU245" s="19" t="s">
        <v>84</v>
      </c>
    </row>
    <row r="246" s="2" customFormat="1" ht="24.15" customHeight="1">
      <c r="A246" s="40"/>
      <c r="B246" s="41"/>
      <c r="C246" s="247" t="s">
        <v>464</v>
      </c>
      <c r="D246" s="247" t="s">
        <v>204</v>
      </c>
      <c r="E246" s="248" t="s">
        <v>876</v>
      </c>
      <c r="F246" s="249" t="s">
        <v>877</v>
      </c>
      <c r="G246" s="250" t="s">
        <v>358</v>
      </c>
      <c r="H246" s="251">
        <v>31.5</v>
      </c>
      <c r="I246" s="252"/>
      <c r="J246" s="253">
        <f>ROUND(I246*H246,2)</f>
        <v>0</v>
      </c>
      <c r="K246" s="249" t="s">
        <v>129</v>
      </c>
      <c r="L246" s="254"/>
      <c r="M246" s="255" t="s">
        <v>19</v>
      </c>
      <c r="N246" s="256" t="s">
        <v>45</v>
      </c>
      <c r="O246" s="86"/>
      <c r="P246" s="215">
        <f>O246*H246</f>
        <v>0</v>
      </c>
      <c r="Q246" s="215">
        <v>0.00025999999999999998</v>
      </c>
      <c r="R246" s="215">
        <f>Q246*H246</f>
        <v>0.0081899999999999994</v>
      </c>
      <c r="S246" s="215">
        <v>0</v>
      </c>
      <c r="T246" s="216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17" t="s">
        <v>720</v>
      </c>
      <c r="AT246" s="217" t="s">
        <v>204</v>
      </c>
      <c r="AU246" s="217" t="s">
        <v>84</v>
      </c>
      <c r="AY246" s="19" t="s">
        <v>123</v>
      </c>
      <c r="BE246" s="218">
        <f>IF(N246="základní",J246,0)</f>
        <v>0</v>
      </c>
      <c r="BF246" s="218">
        <f>IF(N246="snížená",J246,0)</f>
        <v>0</v>
      </c>
      <c r="BG246" s="218">
        <f>IF(N246="zákl. přenesená",J246,0)</f>
        <v>0</v>
      </c>
      <c r="BH246" s="218">
        <f>IF(N246="sníž. přenesená",J246,0)</f>
        <v>0</v>
      </c>
      <c r="BI246" s="218">
        <f>IF(N246="nulová",J246,0)</f>
        <v>0</v>
      </c>
      <c r="BJ246" s="19" t="s">
        <v>82</v>
      </c>
      <c r="BK246" s="218">
        <f>ROUND(I246*H246,2)</f>
        <v>0</v>
      </c>
      <c r="BL246" s="19" t="s">
        <v>720</v>
      </c>
      <c r="BM246" s="217" t="s">
        <v>878</v>
      </c>
    </row>
    <row r="247" s="2" customFormat="1">
      <c r="A247" s="40"/>
      <c r="B247" s="41"/>
      <c r="C247" s="42"/>
      <c r="D247" s="219" t="s">
        <v>132</v>
      </c>
      <c r="E247" s="42"/>
      <c r="F247" s="220" t="s">
        <v>877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132</v>
      </c>
      <c r="AU247" s="19" t="s">
        <v>84</v>
      </c>
    </row>
    <row r="248" s="14" customFormat="1">
      <c r="A248" s="14"/>
      <c r="B248" s="236"/>
      <c r="C248" s="237"/>
      <c r="D248" s="219" t="s">
        <v>136</v>
      </c>
      <c r="E248" s="237"/>
      <c r="F248" s="239" t="s">
        <v>879</v>
      </c>
      <c r="G248" s="237"/>
      <c r="H248" s="240">
        <v>31.5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136</v>
      </c>
      <c r="AU248" s="246" t="s">
        <v>84</v>
      </c>
      <c r="AV248" s="14" t="s">
        <v>84</v>
      </c>
      <c r="AW248" s="14" t="s">
        <v>4</v>
      </c>
      <c r="AX248" s="14" t="s">
        <v>82</v>
      </c>
      <c r="AY248" s="246" t="s">
        <v>123</v>
      </c>
    </row>
    <row r="249" s="2" customFormat="1" ht="24.15" customHeight="1">
      <c r="A249" s="40"/>
      <c r="B249" s="41"/>
      <c r="C249" s="206" t="s">
        <v>472</v>
      </c>
      <c r="D249" s="206" t="s">
        <v>125</v>
      </c>
      <c r="E249" s="207" t="s">
        <v>880</v>
      </c>
      <c r="F249" s="208" t="s">
        <v>881</v>
      </c>
      <c r="G249" s="209" t="s">
        <v>184</v>
      </c>
      <c r="H249" s="210">
        <v>1.3129999999999999</v>
      </c>
      <c r="I249" s="211"/>
      <c r="J249" s="212">
        <f>ROUND(I249*H249,2)</f>
        <v>0</v>
      </c>
      <c r="K249" s="208" t="s">
        <v>129</v>
      </c>
      <c r="L249" s="46"/>
      <c r="M249" s="213" t="s">
        <v>19</v>
      </c>
      <c r="N249" s="214" t="s">
        <v>45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550</v>
      </c>
      <c r="AT249" s="217" t="s">
        <v>125</v>
      </c>
      <c r="AU249" s="217" t="s">
        <v>84</v>
      </c>
      <c r="AY249" s="19" t="s">
        <v>123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550</v>
      </c>
      <c r="BM249" s="217" t="s">
        <v>882</v>
      </c>
    </row>
    <row r="250" s="2" customFormat="1">
      <c r="A250" s="40"/>
      <c r="B250" s="41"/>
      <c r="C250" s="42"/>
      <c r="D250" s="219" t="s">
        <v>132</v>
      </c>
      <c r="E250" s="42"/>
      <c r="F250" s="220" t="s">
        <v>883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132</v>
      </c>
      <c r="AU250" s="19" t="s">
        <v>84</v>
      </c>
    </row>
    <row r="251" s="2" customFormat="1">
      <c r="A251" s="40"/>
      <c r="B251" s="41"/>
      <c r="C251" s="42"/>
      <c r="D251" s="224" t="s">
        <v>134</v>
      </c>
      <c r="E251" s="42"/>
      <c r="F251" s="225" t="s">
        <v>884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134</v>
      </c>
      <c r="AU251" s="19" t="s">
        <v>84</v>
      </c>
    </row>
    <row r="252" s="2" customFormat="1" ht="24.15" customHeight="1">
      <c r="A252" s="40"/>
      <c r="B252" s="41"/>
      <c r="C252" s="206" t="s">
        <v>478</v>
      </c>
      <c r="D252" s="206" t="s">
        <v>125</v>
      </c>
      <c r="E252" s="207" t="s">
        <v>885</v>
      </c>
      <c r="F252" s="208" t="s">
        <v>886</v>
      </c>
      <c r="G252" s="209" t="s">
        <v>184</v>
      </c>
      <c r="H252" s="210">
        <v>26.260000000000002</v>
      </c>
      <c r="I252" s="211"/>
      <c r="J252" s="212">
        <f>ROUND(I252*H252,2)</f>
        <v>0</v>
      </c>
      <c r="K252" s="208" t="s">
        <v>129</v>
      </c>
      <c r="L252" s="46"/>
      <c r="M252" s="213" t="s">
        <v>19</v>
      </c>
      <c r="N252" s="214" t="s">
        <v>45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550</v>
      </c>
      <c r="AT252" s="217" t="s">
        <v>125</v>
      </c>
      <c r="AU252" s="217" t="s">
        <v>84</v>
      </c>
      <c r="AY252" s="19" t="s">
        <v>123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550</v>
      </c>
      <c r="BM252" s="217" t="s">
        <v>887</v>
      </c>
    </row>
    <row r="253" s="2" customFormat="1">
      <c r="A253" s="40"/>
      <c r="B253" s="41"/>
      <c r="C253" s="42"/>
      <c r="D253" s="219" t="s">
        <v>132</v>
      </c>
      <c r="E253" s="42"/>
      <c r="F253" s="220" t="s">
        <v>888</v>
      </c>
      <c r="G253" s="42"/>
      <c r="H253" s="42"/>
      <c r="I253" s="221"/>
      <c r="J253" s="42"/>
      <c r="K253" s="42"/>
      <c r="L253" s="46"/>
      <c r="M253" s="222"/>
      <c r="N253" s="223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132</v>
      </c>
      <c r="AU253" s="19" t="s">
        <v>84</v>
      </c>
    </row>
    <row r="254" s="2" customFormat="1">
      <c r="A254" s="40"/>
      <c r="B254" s="41"/>
      <c r="C254" s="42"/>
      <c r="D254" s="224" t="s">
        <v>134</v>
      </c>
      <c r="E254" s="42"/>
      <c r="F254" s="225" t="s">
        <v>889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134</v>
      </c>
      <c r="AU254" s="19" t="s">
        <v>84</v>
      </c>
    </row>
    <row r="255" s="14" customFormat="1">
      <c r="A255" s="14"/>
      <c r="B255" s="236"/>
      <c r="C255" s="237"/>
      <c r="D255" s="219" t="s">
        <v>136</v>
      </c>
      <c r="E255" s="238" t="s">
        <v>19</v>
      </c>
      <c r="F255" s="239" t="s">
        <v>890</v>
      </c>
      <c r="G255" s="237"/>
      <c r="H255" s="240">
        <v>26.260000000000002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136</v>
      </c>
      <c r="AU255" s="246" t="s">
        <v>84</v>
      </c>
      <c r="AV255" s="14" t="s">
        <v>84</v>
      </c>
      <c r="AW255" s="14" t="s">
        <v>35</v>
      </c>
      <c r="AX255" s="14" t="s">
        <v>82</v>
      </c>
      <c r="AY255" s="246" t="s">
        <v>123</v>
      </c>
    </row>
    <row r="256" s="2" customFormat="1" ht="24.15" customHeight="1">
      <c r="A256" s="40"/>
      <c r="B256" s="41"/>
      <c r="C256" s="206" t="s">
        <v>484</v>
      </c>
      <c r="D256" s="206" t="s">
        <v>125</v>
      </c>
      <c r="E256" s="207" t="s">
        <v>891</v>
      </c>
      <c r="F256" s="208" t="s">
        <v>892</v>
      </c>
      <c r="G256" s="209" t="s">
        <v>184</v>
      </c>
      <c r="H256" s="210">
        <v>3.5299999999999998</v>
      </c>
      <c r="I256" s="211"/>
      <c r="J256" s="212">
        <f>ROUND(I256*H256,2)</f>
        <v>0</v>
      </c>
      <c r="K256" s="208" t="s">
        <v>129</v>
      </c>
      <c r="L256" s="46"/>
      <c r="M256" s="213" t="s">
        <v>19</v>
      </c>
      <c r="N256" s="214" t="s">
        <v>45</v>
      </c>
      <c r="O256" s="86"/>
      <c r="P256" s="215">
        <f>O256*H256</f>
        <v>0</v>
      </c>
      <c r="Q256" s="215">
        <v>0</v>
      </c>
      <c r="R256" s="215">
        <f>Q256*H256</f>
        <v>0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550</v>
      </c>
      <c r="AT256" s="217" t="s">
        <v>125</v>
      </c>
      <c r="AU256" s="217" t="s">
        <v>84</v>
      </c>
      <c r="AY256" s="19" t="s">
        <v>123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82</v>
      </c>
      <c r="BK256" s="218">
        <f>ROUND(I256*H256,2)</f>
        <v>0</v>
      </c>
      <c r="BL256" s="19" t="s">
        <v>550</v>
      </c>
      <c r="BM256" s="217" t="s">
        <v>893</v>
      </c>
    </row>
    <row r="257" s="2" customFormat="1">
      <c r="A257" s="40"/>
      <c r="B257" s="41"/>
      <c r="C257" s="42"/>
      <c r="D257" s="219" t="s">
        <v>132</v>
      </c>
      <c r="E257" s="42"/>
      <c r="F257" s="220" t="s">
        <v>894</v>
      </c>
      <c r="G257" s="42"/>
      <c r="H257" s="42"/>
      <c r="I257" s="221"/>
      <c r="J257" s="42"/>
      <c r="K257" s="42"/>
      <c r="L257" s="46"/>
      <c r="M257" s="222"/>
      <c r="N257" s="223"/>
      <c r="O257" s="86"/>
      <c r="P257" s="86"/>
      <c r="Q257" s="86"/>
      <c r="R257" s="86"/>
      <c r="S257" s="86"/>
      <c r="T257" s="87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T257" s="19" t="s">
        <v>132</v>
      </c>
      <c r="AU257" s="19" t="s">
        <v>84</v>
      </c>
    </row>
    <row r="258" s="2" customFormat="1">
      <c r="A258" s="40"/>
      <c r="B258" s="41"/>
      <c r="C258" s="42"/>
      <c r="D258" s="224" t="s">
        <v>134</v>
      </c>
      <c r="E258" s="42"/>
      <c r="F258" s="225" t="s">
        <v>895</v>
      </c>
      <c r="G258" s="42"/>
      <c r="H258" s="42"/>
      <c r="I258" s="221"/>
      <c r="J258" s="42"/>
      <c r="K258" s="42"/>
      <c r="L258" s="46"/>
      <c r="M258" s="222"/>
      <c r="N258" s="223"/>
      <c r="O258" s="86"/>
      <c r="P258" s="86"/>
      <c r="Q258" s="86"/>
      <c r="R258" s="86"/>
      <c r="S258" s="86"/>
      <c r="T258" s="87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T258" s="19" t="s">
        <v>134</v>
      </c>
      <c r="AU258" s="19" t="s">
        <v>84</v>
      </c>
    </row>
    <row r="259" s="12" customFormat="1" ht="25.92" customHeight="1">
      <c r="A259" s="12"/>
      <c r="B259" s="190"/>
      <c r="C259" s="191"/>
      <c r="D259" s="192" t="s">
        <v>73</v>
      </c>
      <c r="E259" s="193" t="s">
        <v>896</v>
      </c>
      <c r="F259" s="193" t="s">
        <v>897</v>
      </c>
      <c r="G259" s="191"/>
      <c r="H259" s="191"/>
      <c r="I259" s="194"/>
      <c r="J259" s="195">
        <f>BK259</f>
        <v>0</v>
      </c>
      <c r="K259" s="191"/>
      <c r="L259" s="196"/>
      <c r="M259" s="197"/>
      <c r="N259" s="198"/>
      <c r="O259" s="198"/>
      <c r="P259" s="199">
        <f>SUM(P260:P279)</f>
        <v>0</v>
      </c>
      <c r="Q259" s="198"/>
      <c r="R259" s="199">
        <f>SUM(R260:R279)</f>
        <v>0</v>
      </c>
      <c r="S259" s="198"/>
      <c r="T259" s="200">
        <f>SUM(T260:T279)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1" t="s">
        <v>130</v>
      </c>
      <c r="AT259" s="202" t="s">
        <v>73</v>
      </c>
      <c r="AU259" s="202" t="s">
        <v>74</v>
      </c>
      <c r="AY259" s="201" t="s">
        <v>123</v>
      </c>
      <c r="BK259" s="203">
        <f>SUM(BK260:BK279)</f>
        <v>0</v>
      </c>
    </row>
    <row r="260" s="2" customFormat="1" ht="16.5" customHeight="1">
      <c r="A260" s="40"/>
      <c r="B260" s="41"/>
      <c r="C260" s="206" t="s">
        <v>491</v>
      </c>
      <c r="D260" s="206" t="s">
        <v>125</v>
      </c>
      <c r="E260" s="207" t="s">
        <v>898</v>
      </c>
      <c r="F260" s="208" t="s">
        <v>899</v>
      </c>
      <c r="G260" s="209" t="s">
        <v>900</v>
      </c>
      <c r="H260" s="210">
        <v>2</v>
      </c>
      <c r="I260" s="211"/>
      <c r="J260" s="212">
        <f>ROUND(I260*H260,2)</f>
        <v>0</v>
      </c>
      <c r="K260" s="208" t="s">
        <v>129</v>
      </c>
      <c r="L260" s="46"/>
      <c r="M260" s="213" t="s">
        <v>19</v>
      </c>
      <c r="N260" s="214" t="s">
        <v>45</v>
      </c>
      <c r="O260" s="86"/>
      <c r="P260" s="215">
        <f>O260*H260</f>
        <v>0</v>
      </c>
      <c r="Q260" s="215">
        <v>0</v>
      </c>
      <c r="R260" s="215">
        <f>Q260*H260</f>
        <v>0</v>
      </c>
      <c r="S260" s="215">
        <v>0</v>
      </c>
      <c r="T260" s="216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7" t="s">
        <v>901</v>
      </c>
      <c r="AT260" s="217" t="s">
        <v>125</v>
      </c>
      <c r="AU260" s="217" t="s">
        <v>82</v>
      </c>
      <c r="AY260" s="19" t="s">
        <v>123</v>
      </c>
      <c r="BE260" s="218">
        <f>IF(N260="základní",J260,0)</f>
        <v>0</v>
      </c>
      <c r="BF260" s="218">
        <f>IF(N260="snížená",J260,0)</f>
        <v>0</v>
      </c>
      <c r="BG260" s="218">
        <f>IF(N260="zákl. přenesená",J260,0)</f>
        <v>0</v>
      </c>
      <c r="BH260" s="218">
        <f>IF(N260="sníž. přenesená",J260,0)</f>
        <v>0</v>
      </c>
      <c r="BI260" s="218">
        <f>IF(N260="nulová",J260,0)</f>
        <v>0</v>
      </c>
      <c r="BJ260" s="19" t="s">
        <v>82</v>
      </c>
      <c r="BK260" s="218">
        <f>ROUND(I260*H260,2)</f>
        <v>0</v>
      </c>
      <c r="BL260" s="19" t="s">
        <v>901</v>
      </c>
      <c r="BM260" s="217" t="s">
        <v>902</v>
      </c>
    </row>
    <row r="261" s="2" customFormat="1">
      <c r="A261" s="40"/>
      <c r="B261" s="41"/>
      <c r="C261" s="42"/>
      <c r="D261" s="219" t="s">
        <v>132</v>
      </c>
      <c r="E261" s="42"/>
      <c r="F261" s="220" t="s">
        <v>903</v>
      </c>
      <c r="G261" s="42"/>
      <c r="H261" s="42"/>
      <c r="I261" s="221"/>
      <c r="J261" s="42"/>
      <c r="K261" s="42"/>
      <c r="L261" s="46"/>
      <c r="M261" s="222"/>
      <c r="N261" s="223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132</v>
      </c>
      <c r="AU261" s="19" t="s">
        <v>82</v>
      </c>
    </row>
    <row r="262" s="2" customFormat="1">
      <c r="A262" s="40"/>
      <c r="B262" s="41"/>
      <c r="C262" s="42"/>
      <c r="D262" s="224" t="s">
        <v>134</v>
      </c>
      <c r="E262" s="42"/>
      <c r="F262" s="225" t="s">
        <v>904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134</v>
      </c>
      <c r="AU262" s="19" t="s">
        <v>82</v>
      </c>
    </row>
    <row r="263" s="2" customFormat="1">
      <c r="A263" s="40"/>
      <c r="B263" s="41"/>
      <c r="C263" s="42"/>
      <c r="D263" s="219" t="s">
        <v>295</v>
      </c>
      <c r="E263" s="42"/>
      <c r="F263" s="268" t="s">
        <v>905</v>
      </c>
      <c r="G263" s="42"/>
      <c r="H263" s="42"/>
      <c r="I263" s="221"/>
      <c r="J263" s="42"/>
      <c r="K263" s="42"/>
      <c r="L263" s="46"/>
      <c r="M263" s="222"/>
      <c r="N263" s="223"/>
      <c r="O263" s="86"/>
      <c r="P263" s="86"/>
      <c r="Q263" s="86"/>
      <c r="R263" s="86"/>
      <c r="S263" s="86"/>
      <c r="T263" s="87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T263" s="19" t="s">
        <v>295</v>
      </c>
      <c r="AU263" s="19" t="s">
        <v>82</v>
      </c>
    </row>
    <row r="264" s="2" customFormat="1" ht="16.5" customHeight="1">
      <c r="A264" s="40"/>
      <c r="B264" s="41"/>
      <c r="C264" s="206" t="s">
        <v>497</v>
      </c>
      <c r="D264" s="206" t="s">
        <v>125</v>
      </c>
      <c r="E264" s="207" t="s">
        <v>906</v>
      </c>
      <c r="F264" s="208" t="s">
        <v>907</v>
      </c>
      <c r="G264" s="209" t="s">
        <v>900</v>
      </c>
      <c r="H264" s="210">
        <v>2</v>
      </c>
      <c r="I264" s="211"/>
      <c r="J264" s="212">
        <f>ROUND(I264*H264,2)</f>
        <v>0</v>
      </c>
      <c r="K264" s="208" t="s">
        <v>129</v>
      </c>
      <c r="L264" s="46"/>
      <c r="M264" s="213" t="s">
        <v>19</v>
      </c>
      <c r="N264" s="214" t="s">
        <v>45</v>
      </c>
      <c r="O264" s="86"/>
      <c r="P264" s="215">
        <f>O264*H264</f>
        <v>0</v>
      </c>
      <c r="Q264" s="215">
        <v>0</v>
      </c>
      <c r="R264" s="215">
        <f>Q264*H264</f>
        <v>0</v>
      </c>
      <c r="S264" s="215">
        <v>0</v>
      </c>
      <c r="T264" s="216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17" t="s">
        <v>901</v>
      </c>
      <c r="AT264" s="217" t="s">
        <v>125</v>
      </c>
      <c r="AU264" s="217" t="s">
        <v>82</v>
      </c>
      <c r="AY264" s="19" t="s">
        <v>123</v>
      </c>
      <c r="BE264" s="218">
        <f>IF(N264="základní",J264,0)</f>
        <v>0</v>
      </c>
      <c r="BF264" s="218">
        <f>IF(N264="snížená",J264,0)</f>
        <v>0</v>
      </c>
      <c r="BG264" s="218">
        <f>IF(N264="zákl. přenesená",J264,0)</f>
        <v>0</v>
      </c>
      <c r="BH264" s="218">
        <f>IF(N264="sníž. přenesená",J264,0)</f>
        <v>0</v>
      </c>
      <c r="BI264" s="218">
        <f>IF(N264="nulová",J264,0)</f>
        <v>0</v>
      </c>
      <c r="BJ264" s="19" t="s">
        <v>82</v>
      </c>
      <c r="BK264" s="218">
        <f>ROUND(I264*H264,2)</f>
        <v>0</v>
      </c>
      <c r="BL264" s="19" t="s">
        <v>901</v>
      </c>
      <c r="BM264" s="217" t="s">
        <v>908</v>
      </c>
    </row>
    <row r="265" s="2" customFormat="1">
      <c r="A265" s="40"/>
      <c r="B265" s="41"/>
      <c r="C265" s="42"/>
      <c r="D265" s="219" t="s">
        <v>132</v>
      </c>
      <c r="E265" s="42"/>
      <c r="F265" s="220" t="s">
        <v>909</v>
      </c>
      <c r="G265" s="42"/>
      <c r="H265" s="42"/>
      <c r="I265" s="221"/>
      <c r="J265" s="42"/>
      <c r="K265" s="42"/>
      <c r="L265" s="46"/>
      <c r="M265" s="222"/>
      <c r="N265" s="223"/>
      <c r="O265" s="86"/>
      <c r="P265" s="86"/>
      <c r="Q265" s="86"/>
      <c r="R265" s="86"/>
      <c r="S265" s="86"/>
      <c r="T265" s="87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T265" s="19" t="s">
        <v>132</v>
      </c>
      <c r="AU265" s="19" t="s">
        <v>82</v>
      </c>
    </row>
    <row r="266" s="2" customFormat="1">
      <c r="A266" s="40"/>
      <c r="B266" s="41"/>
      <c r="C266" s="42"/>
      <c r="D266" s="224" t="s">
        <v>134</v>
      </c>
      <c r="E266" s="42"/>
      <c r="F266" s="225" t="s">
        <v>910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134</v>
      </c>
      <c r="AU266" s="19" t="s">
        <v>82</v>
      </c>
    </row>
    <row r="267" s="2" customFormat="1">
      <c r="A267" s="40"/>
      <c r="B267" s="41"/>
      <c r="C267" s="42"/>
      <c r="D267" s="219" t="s">
        <v>295</v>
      </c>
      <c r="E267" s="42"/>
      <c r="F267" s="268" t="s">
        <v>905</v>
      </c>
      <c r="G267" s="42"/>
      <c r="H267" s="42"/>
      <c r="I267" s="221"/>
      <c r="J267" s="42"/>
      <c r="K267" s="42"/>
      <c r="L267" s="46"/>
      <c r="M267" s="222"/>
      <c r="N267" s="223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295</v>
      </c>
      <c r="AU267" s="19" t="s">
        <v>82</v>
      </c>
    </row>
    <row r="268" s="2" customFormat="1" ht="16.5" customHeight="1">
      <c r="A268" s="40"/>
      <c r="B268" s="41"/>
      <c r="C268" s="206" t="s">
        <v>505</v>
      </c>
      <c r="D268" s="206" t="s">
        <v>125</v>
      </c>
      <c r="E268" s="207" t="s">
        <v>911</v>
      </c>
      <c r="F268" s="208" t="s">
        <v>912</v>
      </c>
      <c r="G268" s="209" t="s">
        <v>900</v>
      </c>
      <c r="H268" s="210">
        <v>2</v>
      </c>
      <c r="I268" s="211"/>
      <c r="J268" s="212">
        <f>ROUND(I268*H268,2)</f>
        <v>0</v>
      </c>
      <c r="K268" s="208" t="s">
        <v>129</v>
      </c>
      <c r="L268" s="46"/>
      <c r="M268" s="213" t="s">
        <v>19</v>
      </c>
      <c r="N268" s="214" t="s">
        <v>45</v>
      </c>
      <c r="O268" s="86"/>
      <c r="P268" s="215">
        <f>O268*H268</f>
        <v>0</v>
      </c>
      <c r="Q268" s="215">
        <v>0</v>
      </c>
      <c r="R268" s="215">
        <f>Q268*H268</f>
        <v>0</v>
      </c>
      <c r="S268" s="215">
        <v>0</v>
      </c>
      <c r="T268" s="216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17" t="s">
        <v>901</v>
      </c>
      <c r="AT268" s="217" t="s">
        <v>125</v>
      </c>
      <c r="AU268" s="217" t="s">
        <v>82</v>
      </c>
      <c r="AY268" s="19" t="s">
        <v>123</v>
      </c>
      <c r="BE268" s="218">
        <f>IF(N268="základní",J268,0)</f>
        <v>0</v>
      </c>
      <c r="BF268" s="218">
        <f>IF(N268="snížená",J268,0)</f>
        <v>0</v>
      </c>
      <c r="BG268" s="218">
        <f>IF(N268="zákl. přenesená",J268,0)</f>
        <v>0</v>
      </c>
      <c r="BH268" s="218">
        <f>IF(N268="sníž. přenesená",J268,0)</f>
        <v>0</v>
      </c>
      <c r="BI268" s="218">
        <f>IF(N268="nulová",J268,0)</f>
        <v>0</v>
      </c>
      <c r="BJ268" s="19" t="s">
        <v>82</v>
      </c>
      <c r="BK268" s="218">
        <f>ROUND(I268*H268,2)</f>
        <v>0</v>
      </c>
      <c r="BL268" s="19" t="s">
        <v>901</v>
      </c>
      <c r="BM268" s="217" t="s">
        <v>913</v>
      </c>
    </row>
    <row r="269" s="2" customFormat="1">
      <c r="A269" s="40"/>
      <c r="B269" s="41"/>
      <c r="C269" s="42"/>
      <c r="D269" s="219" t="s">
        <v>132</v>
      </c>
      <c r="E269" s="42"/>
      <c r="F269" s="220" t="s">
        <v>914</v>
      </c>
      <c r="G269" s="42"/>
      <c r="H269" s="42"/>
      <c r="I269" s="221"/>
      <c r="J269" s="42"/>
      <c r="K269" s="42"/>
      <c r="L269" s="46"/>
      <c r="M269" s="222"/>
      <c r="N269" s="223"/>
      <c r="O269" s="86"/>
      <c r="P269" s="86"/>
      <c r="Q269" s="86"/>
      <c r="R269" s="86"/>
      <c r="S269" s="86"/>
      <c r="T269" s="87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T269" s="19" t="s">
        <v>132</v>
      </c>
      <c r="AU269" s="19" t="s">
        <v>82</v>
      </c>
    </row>
    <row r="270" s="2" customFormat="1">
      <c r="A270" s="40"/>
      <c r="B270" s="41"/>
      <c r="C270" s="42"/>
      <c r="D270" s="224" t="s">
        <v>134</v>
      </c>
      <c r="E270" s="42"/>
      <c r="F270" s="225" t="s">
        <v>915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134</v>
      </c>
      <c r="AU270" s="19" t="s">
        <v>82</v>
      </c>
    </row>
    <row r="271" s="2" customFormat="1">
      <c r="A271" s="40"/>
      <c r="B271" s="41"/>
      <c r="C271" s="42"/>
      <c r="D271" s="219" t="s">
        <v>295</v>
      </c>
      <c r="E271" s="42"/>
      <c r="F271" s="268" t="s">
        <v>905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295</v>
      </c>
      <c r="AU271" s="19" t="s">
        <v>82</v>
      </c>
    </row>
    <row r="272" s="2" customFormat="1" ht="16.5" customHeight="1">
      <c r="A272" s="40"/>
      <c r="B272" s="41"/>
      <c r="C272" s="206" t="s">
        <v>511</v>
      </c>
      <c r="D272" s="206" t="s">
        <v>125</v>
      </c>
      <c r="E272" s="207" t="s">
        <v>916</v>
      </c>
      <c r="F272" s="208" t="s">
        <v>917</v>
      </c>
      <c r="G272" s="209" t="s">
        <v>900</v>
      </c>
      <c r="H272" s="210">
        <v>2</v>
      </c>
      <c r="I272" s="211"/>
      <c r="J272" s="212">
        <f>ROUND(I272*H272,2)</f>
        <v>0</v>
      </c>
      <c r="K272" s="208" t="s">
        <v>129</v>
      </c>
      <c r="L272" s="46"/>
      <c r="M272" s="213" t="s">
        <v>19</v>
      </c>
      <c r="N272" s="214" t="s">
        <v>45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901</v>
      </c>
      <c r="AT272" s="217" t="s">
        <v>125</v>
      </c>
      <c r="AU272" s="217" t="s">
        <v>82</v>
      </c>
      <c r="AY272" s="19" t="s">
        <v>123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901</v>
      </c>
      <c r="BM272" s="217" t="s">
        <v>918</v>
      </c>
    </row>
    <row r="273" s="2" customFormat="1">
      <c r="A273" s="40"/>
      <c r="B273" s="41"/>
      <c r="C273" s="42"/>
      <c r="D273" s="219" t="s">
        <v>132</v>
      </c>
      <c r="E273" s="42"/>
      <c r="F273" s="220" t="s">
        <v>919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132</v>
      </c>
      <c r="AU273" s="19" t="s">
        <v>82</v>
      </c>
    </row>
    <row r="274" s="2" customFormat="1">
      <c r="A274" s="40"/>
      <c r="B274" s="41"/>
      <c r="C274" s="42"/>
      <c r="D274" s="224" t="s">
        <v>134</v>
      </c>
      <c r="E274" s="42"/>
      <c r="F274" s="225" t="s">
        <v>920</v>
      </c>
      <c r="G274" s="42"/>
      <c r="H274" s="42"/>
      <c r="I274" s="221"/>
      <c r="J274" s="42"/>
      <c r="K274" s="42"/>
      <c r="L274" s="46"/>
      <c r="M274" s="222"/>
      <c r="N274" s="223"/>
      <c r="O274" s="86"/>
      <c r="P274" s="86"/>
      <c r="Q274" s="86"/>
      <c r="R274" s="86"/>
      <c r="S274" s="86"/>
      <c r="T274" s="87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T274" s="19" t="s">
        <v>134</v>
      </c>
      <c r="AU274" s="19" t="s">
        <v>82</v>
      </c>
    </row>
    <row r="275" s="2" customFormat="1">
      <c r="A275" s="40"/>
      <c r="B275" s="41"/>
      <c r="C275" s="42"/>
      <c r="D275" s="219" t="s">
        <v>295</v>
      </c>
      <c r="E275" s="42"/>
      <c r="F275" s="268" t="s">
        <v>905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295</v>
      </c>
      <c r="AU275" s="19" t="s">
        <v>82</v>
      </c>
    </row>
    <row r="276" s="2" customFormat="1" ht="16.5" customHeight="1">
      <c r="A276" s="40"/>
      <c r="B276" s="41"/>
      <c r="C276" s="206" t="s">
        <v>518</v>
      </c>
      <c r="D276" s="206" t="s">
        <v>125</v>
      </c>
      <c r="E276" s="207" t="s">
        <v>921</v>
      </c>
      <c r="F276" s="208" t="s">
        <v>922</v>
      </c>
      <c r="G276" s="209" t="s">
        <v>900</v>
      </c>
      <c r="H276" s="210">
        <v>2</v>
      </c>
      <c r="I276" s="211"/>
      <c r="J276" s="212">
        <f>ROUND(I276*H276,2)</f>
        <v>0</v>
      </c>
      <c r="K276" s="208" t="s">
        <v>129</v>
      </c>
      <c r="L276" s="46"/>
      <c r="M276" s="213" t="s">
        <v>19</v>
      </c>
      <c r="N276" s="214" t="s">
        <v>45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901</v>
      </c>
      <c r="AT276" s="217" t="s">
        <v>125</v>
      </c>
      <c r="AU276" s="217" t="s">
        <v>82</v>
      </c>
      <c r="AY276" s="19" t="s">
        <v>123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82</v>
      </c>
      <c r="BK276" s="218">
        <f>ROUND(I276*H276,2)</f>
        <v>0</v>
      </c>
      <c r="BL276" s="19" t="s">
        <v>901</v>
      </c>
      <c r="BM276" s="217" t="s">
        <v>923</v>
      </c>
    </row>
    <row r="277" s="2" customFormat="1">
      <c r="A277" s="40"/>
      <c r="B277" s="41"/>
      <c r="C277" s="42"/>
      <c r="D277" s="219" t="s">
        <v>132</v>
      </c>
      <c r="E277" s="42"/>
      <c r="F277" s="220" t="s">
        <v>924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132</v>
      </c>
      <c r="AU277" s="19" t="s">
        <v>82</v>
      </c>
    </row>
    <row r="278" s="2" customFormat="1">
      <c r="A278" s="40"/>
      <c r="B278" s="41"/>
      <c r="C278" s="42"/>
      <c r="D278" s="224" t="s">
        <v>134</v>
      </c>
      <c r="E278" s="42"/>
      <c r="F278" s="225" t="s">
        <v>925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134</v>
      </c>
      <c r="AU278" s="19" t="s">
        <v>82</v>
      </c>
    </row>
    <row r="279" s="2" customFormat="1">
      <c r="A279" s="40"/>
      <c r="B279" s="41"/>
      <c r="C279" s="42"/>
      <c r="D279" s="219" t="s">
        <v>295</v>
      </c>
      <c r="E279" s="42"/>
      <c r="F279" s="268" t="s">
        <v>905</v>
      </c>
      <c r="G279" s="42"/>
      <c r="H279" s="42"/>
      <c r="I279" s="221"/>
      <c r="J279" s="42"/>
      <c r="K279" s="42"/>
      <c r="L279" s="46"/>
      <c r="M279" s="270"/>
      <c r="N279" s="271"/>
      <c r="O279" s="272"/>
      <c r="P279" s="272"/>
      <c r="Q279" s="272"/>
      <c r="R279" s="272"/>
      <c r="S279" s="272"/>
      <c r="T279" s="273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295</v>
      </c>
      <c r="AU279" s="19" t="s">
        <v>82</v>
      </c>
    </row>
    <row r="280" s="2" customFormat="1" ht="6.96" customHeight="1">
      <c r="A280" s="40"/>
      <c r="B280" s="61"/>
      <c r="C280" s="62"/>
      <c r="D280" s="62"/>
      <c r="E280" s="62"/>
      <c r="F280" s="62"/>
      <c r="G280" s="62"/>
      <c r="H280" s="62"/>
      <c r="I280" s="62"/>
      <c r="J280" s="62"/>
      <c r="K280" s="62"/>
      <c r="L280" s="46"/>
      <c r="M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</row>
  </sheetData>
  <sheetProtection sheet="1" autoFilter="0" formatColumns="0" formatRows="0" objects="1" scenarios="1" spinCount="100000" saltValue="5RZM/QtpOCt//sgDDlQXTVNO0J8e7NeY2lbebUcsIV6kNuZ7jpxU8DtF9eROa0nwBcOSyWYYpu0uzQb3AS6MEQ==" hashValue="kIKuZqOYJxq1f6iigs92qD18KCdapGRp+xb6aFJ/pRK5n6t4dZc8dG5+FKv7oD4Av0dUtjHK4D9x3ZTG1DTzug==" algorithmName="SHA-512" password="CB6D"/>
  <autoFilter ref="C84:K279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90" r:id="rId1" display="https://podminky.urs.cz/item/CS_URS_2025_01/741122122"/>
    <hyperlink ref="F97" r:id="rId2" display="https://podminky.urs.cz/item/CS_URS_2025_01/741122133"/>
    <hyperlink ref="F104" r:id="rId3" display="https://podminky.urs.cz/item/CS_URS_2025_01/741130013"/>
    <hyperlink ref="F110" r:id="rId4" display="https://podminky.urs.cz/item/CS_URS_2025_01/741132133"/>
    <hyperlink ref="F115" r:id="rId5" display="https://podminky.urs.cz/item/CS_URS_2025_01/741410041"/>
    <hyperlink ref="F122" r:id="rId6" display="https://podminky.urs.cz/item/CS_URS_2025_01/741420020"/>
    <hyperlink ref="F127" r:id="rId7" display="https://podminky.urs.cz/item/CS_URS_2025_01/741420021"/>
    <hyperlink ref="F133" r:id="rId8" display="https://podminky.urs.cz/item/CS_URS_2025_01/741810002"/>
    <hyperlink ref="F136" r:id="rId9" display="https://podminky.urs.cz/item/CS_URS_2025_01/998741101"/>
    <hyperlink ref="F139" r:id="rId10" display="https://podminky.urs.cz/item/CS_URS_2025_01/998741193"/>
    <hyperlink ref="F144" r:id="rId11" display="https://podminky.urs.cz/item/CS_URS_2025_01/210040551"/>
    <hyperlink ref="F150" r:id="rId12" display="https://podminky.urs.cz/item/CS_URS_2025_01/210203901"/>
    <hyperlink ref="F157" r:id="rId13" display="https://podminky.urs.cz/item/CS_URS_2025_01/210204011"/>
    <hyperlink ref="F167" r:id="rId14" display="https://podminky.urs.cz/item/CS_URS_2025_01/210204103"/>
    <hyperlink ref="F174" r:id="rId15" display="https://podminky.urs.cz/item/CS_URS_2025_01/210204201"/>
    <hyperlink ref="F179" r:id="rId16" display="https://podminky.urs.cz/item/CS_URS_2025_01/210204221"/>
    <hyperlink ref="F184" r:id="rId17" display="https://podminky.urs.cz/item/CS_URS_2025_01/210204222"/>
    <hyperlink ref="F190" r:id="rId18" display="https://podminky.urs.cz/item/CS_URS_2025_01/460010022"/>
    <hyperlink ref="F193" r:id="rId19" display="https://podminky.urs.cz/item/CS_URS_2025_01/460131114"/>
    <hyperlink ref="F197" r:id="rId20" display="https://podminky.urs.cz/item/CS_URS_2025_01/460161123"/>
    <hyperlink ref="F201" r:id="rId21" display="https://podminky.urs.cz/item/CS_URS_2025_01/460341112"/>
    <hyperlink ref="F204" r:id="rId22" display="https://podminky.urs.cz/item/CS_URS_2025_01/460341113"/>
    <hyperlink ref="F207" r:id="rId23" display="https://podminky.urs.cz/item/CS_URS_2025_01/460341121"/>
    <hyperlink ref="F211" r:id="rId24" display="https://podminky.urs.cz/item/CS_URS_2025_01/460361121"/>
    <hyperlink ref="F215" r:id="rId25" display="https://podminky.urs.cz/item/CS_URS_2025_01/460371113"/>
    <hyperlink ref="F220" r:id="rId26" display="https://podminky.urs.cz/item/CS_URS_2025_01/460391124"/>
    <hyperlink ref="F224" r:id="rId27" display="https://podminky.urs.cz/item/CS_URS_2025_01/460431133"/>
    <hyperlink ref="F227" r:id="rId28" display="https://podminky.urs.cz/item/CS_URS_2025_01/460641111"/>
    <hyperlink ref="F235" r:id="rId29" display="https://podminky.urs.cz/item/CS_URS_2025_01/460661511"/>
    <hyperlink ref="F239" r:id="rId30" display="https://podminky.urs.cz/item/CS_URS_2025_01/460781212"/>
    <hyperlink ref="F245" r:id="rId31" display="https://podminky.urs.cz/item/CS_URS_2025_01/460791212"/>
    <hyperlink ref="F251" r:id="rId32" display="https://podminky.urs.cz/item/CS_URS_2025_01/469972111"/>
    <hyperlink ref="F254" r:id="rId33" display="https://podminky.urs.cz/item/CS_URS_2025_01/469972121"/>
    <hyperlink ref="F258" r:id="rId34" display="https://podminky.urs.cz/item/CS_URS_2025_01/469981111"/>
    <hyperlink ref="F262" r:id="rId35" display="https://podminky.urs.cz/item/CS_URS_2025_01/HZS1212"/>
    <hyperlink ref="F266" r:id="rId36" display="https://podminky.urs.cz/item/CS_URS_2025_01/HZS2131"/>
    <hyperlink ref="F270" r:id="rId37" display="https://podminky.urs.cz/item/CS_URS_2025_01/HZS2231"/>
    <hyperlink ref="F274" r:id="rId38" display="https://podminky.urs.cz/item/CS_URS_2025_01/HZS2232"/>
    <hyperlink ref="F278" r:id="rId39" display="https://podminky.urs.cz/item/CS_URS_2025_01/HZS41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93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Přechod pro chodce ul. Lužická, Česká Kamenice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94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926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23. 4. 2025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">
        <v>27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28</v>
      </c>
      <c r="F15" s="40"/>
      <c r="G15" s="40"/>
      <c r="H15" s="40"/>
      <c r="I15" s="134" t="s">
        <v>29</v>
      </c>
      <c r="J15" s="138" t="s">
        <v>19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30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29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32</v>
      </c>
      <c r="E20" s="40"/>
      <c r="F20" s="40"/>
      <c r="G20" s="40"/>
      <c r="H20" s="40"/>
      <c r="I20" s="134" t="s">
        <v>26</v>
      </c>
      <c r="J20" s="138" t="s">
        <v>33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29</v>
      </c>
      <c r="J21" s="138" t="s">
        <v>19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29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ROUND(J84,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ROUND((SUM(BE84:BE125)),  2)</f>
        <v>0</v>
      </c>
      <c r="G33" s="40"/>
      <c r="H33" s="40"/>
      <c r="I33" s="150">
        <v>0.20999999999999999</v>
      </c>
      <c r="J33" s="149">
        <f>ROUND(((SUM(BE84:BE125))*I33),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ROUND((SUM(BF84:BF125)),  2)</f>
        <v>0</v>
      </c>
      <c r="G34" s="40"/>
      <c r="H34" s="40"/>
      <c r="I34" s="150">
        <v>0.12</v>
      </c>
      <c r="J34" s="149">
        <f>ROUND(((SUM(BF84:BF125))*I34),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ROUND((SUM(BG84:BG125)),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ROUND((SUM(BH84:BH125)),  2)</f>
        <v>0</v>
      </c>
      <c r="G36" s="40"/>
      <c r="H36" s="40"/>
      <c r="I36" s="150">
        <v>0.12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ROUND((SUM(BI84:BI125)),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Přechod pro chodce ul. Lužická, Česká Kamenice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VRN - VRN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>Česká Kamenice</v>
      </c>
      <c r="G52" s="42"/>
      <c r="H52" s="42"/>
      <c r="I52" s="34" t="s">
        <v>23</v>
      </c>
      <c r="J52" s="74" t="str">
        <f>IF(J12="","",J12)</f>
        <v>23. 4. 2025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40.05" customHeight="1">
      <c r="A54" s="40"/>
      <c r="B54" s="41"/>
      <c r="C54" s="34" t="s">
        <v>25</v>
      </c>
      <c r="D54" s="42"/>
      <c r="E54" s="42"/>
      <c r="F54" s="29" t="str">
        <f>E15</f>
        <v>Město Česká Kamenice, Náměstí Míru 219,Č. Kamenice</v>
      </c>
      <c r="G54" s="42"/>
      <c r="H54" s="42"/>
      <c r="I54" s="34" t="s">
        <v>32</v>
      </c>
      <c r="J54" s="38" t="str">
        <f>E21</f>
        <v>IQ PROJEKT s.r.o., Školní 3635/24, Chomutov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30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97</v>
      </c>
      <c r="D57" s="164"/>
      <c r="E57" s="164"/>
      <c r="F57" s="164"/>
      <c r="G57" s="164"/>
      <c r="H57" s="164"/>
      <c r="I57" s="164"/>
      <c r="J57" s="165" t="s">
        <v>98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J84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7"/>
      <c r="C60" s="168"/>
      <c r="D60" s="169" t="s">
        <v>927</v>
      </c>
      <c r="E60" s="170"/>
      <c r="F60" s="170"/>
      <c r="G60" s="170"/>
      <c r="H60" s="170"/>
      <c r="I60" s="170"/>
      <c r="J60" s="171">
        <f>J85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928</v>
      </c>
      <c r="E61" s="176"/>
      <c r="F61" s="176"/>
      <c r="G61" s="176"/>
      <c r="H61" s="176"/>
      <c r="I61" s="176"/>
      <c r="J61" s="177">
        <f>J86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929</v>
      </c>
      <c r="E62" s="176"/>
      <c r="F62" s="176"/>
      <c r="G62" s="176"/>
      <c r="H62" s="176"/>
      <c r="I62" s="176"/>
      <c r="J62" s="177">
        <f>J105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930</v>
      </c>
      <c r="E63" s="176"/>
      <c r="F63" s="176"/>
      <c r="G63" s="176"/>
      <c r="H63" s="176"/>
      <c r="I63" s="176"/>
      <c r="J63" s="177">
        <f>J109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931</v>
      </c>
      <c r="E64" s="176"/>
      <c r="F64" s="176"/>
      <c r="G64" s="176"/>
      <c r="H64" s="176"/>
      <c r="I64" s="176"/>
      <c r="J64" s="177">
        <f>J113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0"/>
      <c r="B65" s="41"/>
      <c r="C65" s="42"/>
      <c r="D65" s="42"/>
      <c r="E65" s="42"/>
      <c r="F65" s="42"/>
      <c r="G65" s="42"/>
      <c r="H65" s="42"/>
      <c r="I65" s="42"/>
      <c r="J65" s="42"/>
      <c r="K65" s="4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6.96" customHeight="1">
      <c r="A66" s="40"/>
      <c r="B66" s="61"/>
      <c r="C66" s="62"/>
      <c r="D66" s="62"/>
      <c r="E66" s="62"/>
      <c r="F66" s="62"/>
      <c r="G66" s="62"/>
      <c r="H66" s="62"/>
      <c r="I66" s="62"/>
      <c r="J66" s="62"/>
      <c r="K66" s="6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70" s="2" customFormat="1" ht="6.96" customHeight="1">
      <c r="A70" s="40"/>
      <c r="B70" s="63"/>
      <c r="C70" s="64"/>
      <c r="D70" s="64"/>
      <c r="E70" s="64"/>
      <c r="F70" s="64"/>
      <c r="G70" s="64"/>
      <c r="H70" s="64"/>
      <c r="I70" s="64"/>
      <c r="J70" s="64"/>
      <c r="K70" s="64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24.96" customHeight="1">
      <c r="A71" s="40"/>
      <c r="B71" s="41"/>
      <c r="C71" s="25" t="s">
        <v>108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16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162" t="str">
        <f>E7</f>
        <v>Přechod pro chodce ul. Lužická, Česká Kamenice</v>
      </c>
      <c r="F74" s="34"/>
      <c r="G74" s="34"/>
      <c r="H74" s="34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94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71" t="str">
        <f>E9</f>
        <v>VRN - VRN</v>
      </c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21</v>
      </c>
      <c r="D78" s="42"/>
      <c r="E78" s="42"/>
      <c r="F78" s="29" t="str">
        <f>F12</f>
        <v>Česká Kamenice</v>
      </c>
      <c r="G78" s="42"/>
      <c r="H78" s="42"/>
      <c r="I78" s="34" t="s">
        <v>23</v>
      </c>
      <c r="J78" s="74" t="str">
        <f>IF(J12="","",J12)</f>
        <v>23. 4. 2025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40.05" customHeight="1">
      <c r="A80" s="40"/>
      <c r="B80" s="41"/>
      <c r="C80" s="34" t="s">
        <v>25</v>
      </c>
      <c r="D80" s="42"/>
      <c r="E80" s="42"/>
      <c r="F80" s="29" t="str">
        <f>E15</f>
        <v>Město Česká Kamenice, Náměstí Míru 219,Č. Kamenice</v>
      </c>
      <c r="G80" s="42"/>
      <c r="H80" s="42"/>
      <c r="I80" s="34" t="s">
        <v>32</v>
      </c>
      <c r="J80" s="38" t="str">
        <f>E21</f>
        <v>IQ PROJEKT s.r.o., Školní 3635/24, Chomutov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30</v>
      </c>
      <c r="D81" s="42"/>
      <c r="E81" s="42"/>
      <c r="F81" s="29" t="str">
        <f>IF(E18="","",E18)</f>
        <v>Vyplň údaj</v>
      </c>
      <c r="G81" s="42"/>
      <c r="H81" s="42"/>
      <c r="I81" s="34" t="s">
        <v>36</v>
      </c>
      <c r="J81" s="38" t="str">
        <f>E24</f>
        <v xml:space="preserve"> 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0.32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11" customFormat="1" ht="29.28" customHeight="1">
      <c r="A83" s="179"/>
      <c r="B83" s="180"/>
      <c r="C83" s="181" t="s">
        <v>109</v>
      </c>
      <c r="D83" s="182" t="s">
        <v>59</v>
      </c>
      <c r="E83" s="182" t="s">
        <v>55</v>
      </c>
      <c r="F83" s="182" t="s">
        <v>56</v>
      </c>
      <c r="G83" s="182" t="s">
        <v>110</v>
      </c>
      <c r="H83" s="182" t="s">
        <v>111</v>
      </c>
      <c r="I83" s="182" t="s">
        <v>112</v>
      </c>
      <c r="J83" s="182" t="s">
        <v>98</v>
      </c>
      <c r="K83" s="183" t="s">
        <v>113</v>
      </c>
      <c r="L83" s="184"/>
      <c r="M83" s="94" t="s">
        <v>19</v>
      </c>
      <c r="N83" s="95" t="s">
        <v>44</v>
      </c>
      <c r="O83" s="95" t="s">
        <v>114</v>
      </c>
      <c r="P83" s="95" t="s">
        <v>115</v>
      </c>
      <c r="Q83" s="95" t="s">
        <v>116</v>
      </c>
      <c r="R83" s="95" t="s">
        <v>117</v>
      </c>
      <c r="S83" s="95" t="s">
        <v>118</v>
      </c>
      <c r="T83" s="96" t="s">
        <v>119</v>
      </c>
      <c r="U83" s="179"/>
      <c r="V83" s="179"/>
      <c r="W83" s="179"/>
      <c r="X83" s="179"/>
      <c r="Y83" s="179"/>
      <c r="Z83" s="179"/>
      <c r="AA83" s="179"/>
      <c r="AB83" s="179"/>
      <c r="AC83" s="179"/>
      <c r="AD83" s="179"/>
      <c r="AE83" s="179"/>
    </row>
    <row r="84" s="2" customFormat="1" ht="22.8" customHeight="1">
      <c r="A84" s="40"/>
      <c r="B84" s="41"/>
      <c r="C84" s="101" t="s">
        <v>120</v>
      </c>
      <c r="D84" s="42"/>
      <c r="E84" s="42"/>
      <c r="F84" s="42"/>
      <c r="G84" s="42"/>
      <c r="H84" s="42"/>
      <c r="I84" s="42"/>
      <c r="J84" s="185">
        <f>BK84</f>
        <v>0</v>
      </c>
      <c r="K84" s="42"/>
      <c r="L84" s="46"/>
      <c r="M84" s="97"/>
      <c r="N84" s="186"/>
      <c r="O84" s="98"/>
      <c r="P84" s="187">
        <f>P85</f>
        <v>0</v>
      </c>
      <c r="Q84" s="98"/>
      <c r="R84" s="187">
        <f>R85</f>
        <v>0</v>
      </c>
      <c r="S84" s="98"/>
      <c r="T84" s="188">
        <f>T85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T84" s="19" t="s">
        <v>73</v>
      </c>
      <c r="AU84" s="19" t="s">
        <v>99</v>
      </c>
      <c r="BK84" s="189">
        <f>BK85</f>
        <v>0</v>
      </c>
    </row>
    <row r="85" s="12" customFormat="1" ht="25.92" customHeight="1">
      <c r="A85" s="12"/>
      <c r="B85" s="190"/>
      <c r="C85" s="191"/>
      <c r="D85" s="192" t="s">
        <v>73</v>
      </c>
      <c r="E85" s="193" t="s">
        <v>91</v>
      </c>
      <c r="F85" s="193" t="s">
        <v>932</v>
      </c>
      <c r="G85" s="191"/>
      <c r="H85" s="191"/>
      <c r="I85" s="194"/>
      <c r="J85" s="195">
        <f>BK85</f>
        <v>0</v>
      </c>
      <c r="K85" s="191"/>
      <c r="L85" s="196"/>
      <c r="M85" s="197"/>
      <c r="N85" s="198"/>
      <c r="O85" s="198"/>
      <c r="P85" s="199">
        <f>P86+P105+P109+P113</f>
        <v>0</v>
      </c>
      <c r="Q85" s="198"/>
      <c r="R85" s="199">
        <f>R86+R105+R109+R113</f>
        <v>0</v>
      </c>
      <c r="S85" s="198"/>
      <c r="T85" s="200">
        <f>T86+T105+T109+T113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159</v>
      </c>
      <c r="AT85" s="202" t="s">
        <v>73</v>
      </c>
      <c r="AU85" s="202" t="s">
        <v>74</v>
      </c>
      <c r="AY85" s="201" t="s">
        <v>123</v>
      </c>
      <c r="BK85" s="203">
        <f>BK86+BK105+BK109+BK113</f>
        <v>0</v>
      </c>
    </row>
    <row r="86" s="12" customFormat="1" ht="22.8" customHeight="1">
      <c r="A86" s="12"/>
      <c r="B86" s="190"/>
      <c r="C86" s="191"/>
      <c r="D86" s="192" t="s">
        <v>73</v>
      </c>
      <c r="E86" s="204" t="s">
        <v>933</v>
      </c>
      <c r="F86" s="204" t="s">
        <v>934</v>
      </c>
      <c r="G86" s="191"/>
      <c r="H86" s="191"/>
      <c r="I86" s="194"/>
      <c r="J86" s="205">
        <f>BK86</f>
        <v>0</v>
      </c>
      <c r="K86" s="191"/>
      <c r="L86" s="196"/>
      <c r="M86" s="197"/>
      <c r="N86" s="198"/>
      <c r="O86" s="198"/>
      <c r="P86" s="199">
        <f>SUM(P87:P104)</f>
        <v>0</v>
      </c>
      <c r="Q86" s="198"/>
      <c r="R86" s="199">
        <f>SUM(R87:R104)</f>
        <v>0</v>
      </c>
      <c r="S86" s="198"/>
      <c r="T86" s="200">
        <f>SUM(T87:T104)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159</v>
      </c>
      <c r="AT86" s="202" t="s">
        <v>73</v>
      </c>
      <c r="AU86" s="202" t="s">
        <v>82</v>
      </c>
      <c r="AY86" s="201" t="s">
        <v>123</v>
      </c>
      <c r="BK86" s="203">
        <f>SUM(BK87:BK104)</f>
        <v>0</v>
      </c>
    </row>
    <row r="87" s="2" customFormat="1" ht="16.5" customHeight="1">
      <c r="A87" s="40"/>
      <c r="B87" s="41"/>
      <c r="C87" s="206" t="s">
        <v>82</v>
      </c>
      <c r="D87" s="206" t="s">
        <v>125</v>
      </c>
      <c r="E87" s="207" t="s">
        <v>935</v>
      </c>
      <c r="F87" s="208" t="s">
        <v>936</v>
      </c>
      <c r="G87" s="209" t="s">
        <v>937</v>
      </c>
      <c r="H87" s="210">
        <v>1</v>
      </c>
      <c r="I87" s="211"/>
      <c r="J87" s="212">
        <f>ROUND(I87*H87,2)</f>
        <v>0</v>
      </c>
      <c r="K87" s="208" t="s">
        <v>938</v>
      </c>
      <c r="L87" s="46"/>
      <c r="M87" s="213" t="s">
        <v>19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939</v>
      </c>
      <c r="AT87" s="217" t="s">
        <v>125</v>
      </c>
      <c r="AU87" s="217" t="s">
        <v>84</v>
      </c>
      <c r="AY87" s="19" t="s">
        <v>123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939</v>
      </c>
      <c r="BM87" s="217" t="s">
        <v>940</v>
      </c>
    </row>
    <row r="88" s="2" customFormat="1">
      <c r="A88" s="40"/>
      <c r="B88" s="41"/>
      <c r="C88" s="42"/>
      <c r="D88" s="219" t="s">
        <v>132</v>
      </c>
      <c r="E88" s="42"/>
      <c r="F88" s="220" t="s">
        <v>936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132</v>
      </c>
      <c r="AU88" s="19" t="s">
        <v>84</v>
      </c>
    </row>
    <row r="89" s="2" customFormat="1">
      <c r="A89" s="40"/>
      <c r="B89" s="41"/>
      <c r="C89" s="42"/>
      <c r="D89" s="224" t="s">
        <v>134</v>
      </c>
      <c r="E89" s="42"/>
      <c r="F89" s="225" t="s">
        <v>941</v>
      </c>
      <c r="G89" s="42"/>
      <c r="H89" s="42"/>
      <c r="I89" s="221"/>
      <c r="J89" s="42"/>
      <c r="K89" s="42"/>
      <c r="L89" s="46"/>
      <c r="M89" s="222"/>
      <c r="N89" s="223"/>
      <c r="O89" s="86"/>
      <c r="P89" s="86"/>
      <c r="Q89" s="86"/>
      <c r="R89" s="86"/>
      <c r="S89" s="86"/>
      <c r="T89" s="87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T89" s="19" t="s">
        <v>134</v>
      </c>
      <c r="AU89" s="19" t="s">
        <v>84</v>
      </c>
    </row>
    <row r="90" s="2" customFormat="1" ht="16.5" customHeight="1">
      <c r="A90" s="40"/>
      <c r="B90" s="41"/>
      <c r="C90" s="206" t="s">
        <v>84</v>
      </c>
      <c r="D90" s="206" t="s">
        <v>125</v>
      </c>
      <c r="E90" s="207" t="s">
        <v>942</v>
      </c>
      <c r="F90" s="208" t="s">
        <v>943</v>
      </c>
      <c r="G90" s="209" t="s">
        <v>944</v>
      </c>
      <c r="H90" s="210">
        <v>1</v>
      </c>
      <c r="I90" s="211"/>
      <c r="J90" s="212">
        <f>ROUND(I90*H90,2)</f>
        <v>0</v>
      </c>
      <c r="K90" s="208" t="s">
        <v>129</v>
      </c>
      <c r="L90" s="46"/>
      <c r="M90" s="213" t="s">
        <v>19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939</v>
      </c>
      <c r="AT90" s="217" t="s">
        <v>125</v>
      </c>
      <c r="AU90" s="217" t="s">
        <v>84</v>
      </c>
      <c r="AY90" s="19" t="s">
        <v>123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939</v>
      </c>
      <c r="BM90" s="217" t="s">
        <v>945</v>
      </c>
    </row>
    <row r="91" s="2" customFormat="1">
      <c r="A91" s="40"/>
      <c r="B91" s="41"/>
      <c r="C91" s="42"/>
      <c r="D91" s="219" t="s">
        <v>132</v>
      </c>
      <c r="E91" s="42"/>
      <c r="F91" s="220" t="s">
        <v>943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132</v>
      </c>
      <c r="AU91" s="19" t="s">
        <v>84</v>
      </c>
    </row>
    <row r="92" s="2" customFormat="1">
      <c r="A92" s="40"/>
      <c r="B92" s="41"/>
      <c r="C92" s="42"/>
      <c r="D92" s="224" t="s">
        <v>134</v>
      </c>
      <c r="E92" s="42"/>
      <c r="F92" s="225" t="s">
        <v>946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134</v>
      </c>
      <c r="AU92" s="19" t="s">
        <v>84</v>
      </c>
    </row>
    <row r="93" s="2" customFormat="1" ht="16.5" customHeight="1">
      <c r="A93" s="40"/>
      <c r="B93" s="41"/>
      <c r="C93" s="206" t="s">
        <v>145</v>
      </c>
      <c r="D93" s="206" t="s">
        <v>125</v>
      </c>
      <c r="E93" s="207" t="s">
        <v>947</v>
      </c>
      <c r="F93" s="208" t="s">
        <v>948</v>
      </c>
      <c r="G93" s="209" t="s">
        <v>944</v>
      </c>
      <c r="H93" s="210">
        <v>1</v>
      </c>
      <c r="I93" s="211"/>
      <c r="J93" s="212">
        <f>ROUND(I93*H93,2)</f>
        <v>0</v>
      </c>
      <c r="K93" s="208" t="s">
        <v>129</v>
      </c>
      <c r="L93" s="46"/>
      <c r="M93" s="213" t="s">
        <v>19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939</v>
      </c>
      <c r="AT93" s="217" t="s">
        <v>125</v>
      </c>
      <c r="AU93" s="217" t="s">
        <v>84</v>
      </c>
      <c r="AY93" s="19" t="s">
        <v>123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939</v>
      </c>
      <c r="BM93" s="217" t="s">
        <v>949</v>
      </c>
    </row>
    <row r="94" s="2" customFormat="1">
      <c r="A94" s="40"/>
      <c r="B94" s="41"/>
      <c r="C94" s="42"/>
      <c r="D94" s="219" t="s">
        <v>132</v>
      </c>
      <c r="E94" s="42"/>
      <c r="F94" s="220" t="s">
        <v>948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132</v>
      </c>
      <c r="AU94" s="19" t="s">
        <v>84</v>
      </c>
    </row>
    <row r="95" s="2" customFormat="1">
      <c r="A95" s="40"/>
      <c r="B95" s="41"/>
      <c r="C95" s="42"/>
      <c r="D95" s="224" t="s">
        <v>134</v>
      </c>
      <c r="E95" s="42"/>
      <c r="F95" s="225" t="s">
        <v>950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134</v>
      </c>
      <c r="AU95" s="19" t="s">
        <v>84</v>
      </c>
    </row>
    <row r="96" s="2" customFormat="1" ht="16.5" customHeight="1">
      <c r="A96" s="40"/>
      <c r="B96" s="41"/>
      <c r="C96" s="206" t="s">
        <v>130</v>
      </c>
      <c r="D96" s="206" t="s">
        <v>125</v>
      </c>
      <c r="E96" s="207" t="s">
        <v>951</v>
      </c>
      <c r="F96" s="208" t="s">
        <v>952</v>
      </c>
      <c r="G96" s="209" t="s">
        <v>944</v>
      </c>
      <c r="H96" s="210">
        <v>1</v>
      </c>
      <c r="I96" s="211"/>
      <c r="J96" s="212">
        <f>ROUND(I96*H96,2)</f>
        <v>0</v>
      </c>
      <c r="K96" s="208" t="s">
        <v>129</v>
      </c>
      <c r="L96" s="46"/>
      <c r="M96" s="213" t="s">
        <v>19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939</v>
      </c>
      <c r="AT96" s="217" t="s">
        <v>125</v>
      </c>
      <c r="AU96" s="217" t="s">
        <v>84</v>
      </c>
      <c r="AY96" s="19" t="s">
        <v>123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939</v>
      </c>
      <c r="BM96" s="217" t="s">
        <v>953</v>
      </c>
    </row>
    <row r="97" s="2" customFormat="1">
      <c r="A97" s="40"/>
      <c r="B97" s="41"/>
      <c r="C97" s="42"/>
      <c r="D97" s="219" t="s">
        <v>132</v>
      </c>
      <c r="E97" s="42"/>
      <c r="F97" s="220" t="s">
        <v>952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132</v>
      </c>
      <c r="AU97" s="19" t="s">
        <v>84</v>
      </c>
    </row>
    <row r="98" s="2" customFormat="1">
      <c r="A98" s="40"/>
      <c r="B98" s="41"/>
      <c r="C98" s="42"/>
      <c r="D98" s="224" t="s">
        <v>134</v>
      </c>
      <c r="E98" s="42"/>
      <c r="F98" s="225" t="s">
        <v>954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134</v>
      </c>
      <c r="AU98" s="19" t="s">
        <v>84</v>
      </c>
    </row>
    <row r="99" s="2" customFormat="1" ht="16.5" customHeight="1">
      <c r="A99" s="40"/>
      <c r="B99" s="41"/>
      <c r="C99" s="206" t="s">
        <v>159</v>
      </c>
      <c r="D99" s="206" t="s">
        <v>125</v>
      </c>
      <c r="E99" s="207" t="s">
        <v>955</v>
      </c>
      <c r="F99" s="208" t="s">
        <v>956</v>
      </c>
      <c r="G99" s="209" t="s">
        <v>944</v>
      </c>
      <c r="H99" s="210">
        <v>1</v>
      </c>
      <c r="I99" s="211"/>
      <c r="J99" s="212">
        <f>ROUND(I99*H99,2)</f>
        <v>0</v>
      </c>
      <c r="K99" s="208" t="s">
        <v>129</v>
      </c>
      <c r="L99" s="46"/>
      <c r="M99" s="213" t="s">
        <v>19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939</v>
      </c>
      <c r="AT99" s="217" t="s">
        <v>125</v>
      </c>
      <c r="AU99" s="217" t="s">
        <v>84</v>
      </c>
      <c r="AY99" s="19" t="s">
        <v>123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939</v>
      </c>
      <c r="BM99" s="217" t="s">
        <v>957</v>
      </c>
    </row>
    <row r="100" s="2" customFormat="1">
      <c r="A100" s="40"/>
      <c r="B100" s="41"/>
      <c r="C100" s="42"/>
      <c r="D100" s="219" t="s">
        <v>132</v>
      </c>
      <c r="E100" s="42"/>
      <c r="F100" s="220" t="s">
        <v>956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132</v>
      </c>
      <c r="AU100" s="19" t="s">
        <v>84</v>
      </c>
    </row>
    <row r="101" s="2" customFormat="1">
      <c r="A101" s="40"/>
      <c r="B101" s="41"/>
      <c r="C101" s="42"/>
      <c r="D101" s="224" t="s">
        <v>134</v>
      </c>
      <c r="E101" s="42"/>
      <c r="F101" s="225" t="s">
        <v>958</v>
      </c>
      <c r="G101" s="42"/>
      <c r="H101" s="42"/>
      <c r="I101" s="221"/>
      <c r="J101" s="42"/>
      <c r="K101" s="42"/>
      <c r="L101" s="46"/>
      <c r="M101" s="222"/>
      <c r="N101" s="223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134</v>
      </c>
      <c r="AU101" s="19" t="s">
        <v>84</v>
      </c>
    </row>
    <row r="102" s="2" customFormat="1" ht="16.5" customHeight="1">
      <c r="A102" s="40"/>
      <c r="B102" s="41"/>
      <c r="C102" s="206" t="s">
        <v>168</v>
      </c>
      <c r="D102" s="206" t="s">
        <v>125</v>
      </c>
      <c r="E102" s="207" t="s">
        <v>959</v>
      </c>
      <c r="F102" s="208" t="s">
        <v>960</v>
      </c>
      <c r="G102" s="209" t="s">
        <v>944</v>
      </c>
      <c r="H102" s="210">
        <v>1</v>
      </c>
      <c r="I102" s="211"/>
      <c r="J102" s="212">
        <f>ROUND(I102*H102,2)</f>
        <v>0</v>
      </c>
      <c r="K102" s="208" t="s">
        <v>129</v>
      </c>
      <c r="L102" s="46"/>
      <c r="M102" s="213" t="s">
        <v>19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939</v>
      </c>
      <c r="AT102" s="217" t="s">
        <v>125</v>
      </c>
      <c r="AU102" s="217" t="s">
        <v>84</v>
      </c>
      <c r="AY102" s="19" t="s">
        <v>123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939</v>
      </c>
      <c r="BM102" s="217" t="s">
        <v>961</v>
      </c>
    </row>
    <row r="103" s="2" customFormat="1">
      <c r="A103" s="40"/>
      <c r="B103" s="41"/>
      <c r="C103" s="42"/>
      <c r="D103" s="219" t="s">
        <v>132</v>
      </c>
      <c r="E103" s="42"/>
      <c r="F103" s="220" t="s">
        <v>960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132</v>
      </c>
      <c r="AU103" s="19" t="s">
        <v>84</v>
      </c>
    </row>
    <row r="104" s="2" customFormat="1">
      <c r="A104" s="40"/>
      <c r="B104" s="41"/>
      <c r="C104" s="42"/>
      <c r="D104" s="224" t="s">
        <v>134</v>
      </c>
      <c r="E104" s="42"/>
      <c r="F104" s="225" t="s">
        <v>962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134</v>
      </c>
      <c r="AU104" s="19" t="s">
        <v>84</v>
      </c>
    </row>
    <row r="105" s="12" customFormat="1" ht="22.8" customHeight="1">
      <c r="A105" s="12"/>
      <c r="B105" s="190"/>
      <c r="C105" s="191"/>
      <c r="D105" s="192" t="s">
        <v>73</v>
      </c>
      <c r="E105" s="204" t="s">
        <v>963</v>
      </c>
      <c r="F105" s="204" t="s">
        <v>964</v>
      </c>
      <c r="G105" s="191"/>
      <c r="H105" s="191"/>
      <c r="I105" s="194"/>
      <c r="J105" s="205">
        <f>BK105</f>
        <v>0</v>
      </c>
      <c r="K105" s="191"/>
      <c r="L105" s="196"/>
      <c r="M105" s="197"/>
      <c r="N105" s="198"/>
      <c r="O105" s="198"/>
      <c r="P105" s="199">
        <f>SUM(P106:P108)</f>
        <v>0</v>
      </c>
      <c r="Q105" s="198"/>
      <c r="R105" s="199">
        <f>SUM(R106:R108)</f>
        <v>0</v>
      </c>
      <c r="S105" s="198"/>
      <c r="T105" s="200">
        <f>SUM(T106:T108)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1" t="s">
        <v>159</v>
      </c>
      <c r="AT105" s="202" t="s">
        <v>73</v>
      </c>
      <c r="AU105" s="202" t="s">
        <v>82</v>
      </c>
      <c r="AY105" s="201" t="s">
        <v>123</v>
      </c>
      <c r="BK105" s="203">
        <f>SUM(BK106:BK108)</f>
        <v>0</v>
      </c>
    </row>
    <row r="106" s="2" customFormat="1" ht="16.5" customHeight="1">
      <c r="A106" s="40"/>
      <c r="B106" s="41"/>
      <c r="C106" s="206" t="s">
        <v>174</v>
      </c>
      <c r="D106" s="206" t="s">
        <v>125</v>
      </c>
      <c r="E106" s="207" t="s">
        <v>965</v>
      </c>
      <c r="F106" s="208" t="s">
        <v>964</v>
      </c>
      <c r="G106" s="209" t="s">
        <v>944</v>
      </c>
      <c r="H106" s="210">
        <v>1</v>
      </c>
      <c r="I106" s="211"/>
      <c r="J106" s="212">
        <f>ROUND(I106*H106,2)</f>
        <v>0</v>
      </c>
      <c r="K106" s="208" t="s">
        <v>129</v>
      </c>
      <c r="L106" s="46"/>
      <c r="M106" s="213" t="s">
        <v>19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939</v>
      </c>
      <c r="AT106" s="217" t="s">
        <v>125</v>
      </c>
      <c r="AU106" s="217" t="s">
        <v>84</v>
      </c>
      <c r="AY106" s="19" t="s">
        <v>123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939</v>
      </c>
      <c r="BM106" s="217" t="s">
        <v>966</v>
      </c>
    </row>
    <row r="107" s="2" customFormat="1">
      <c r="A107" s="40"/>
      <c r="B107" s="41"/>
      <c r="C107" s="42"/>
      <c r="D107" s="219" t="s">
        <v>132</v>
      </c>
      <c r="E107" s="42"/>
      <c r="F107" s="220" t="s">
        <v>964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132</v>
      </c>
      <c r="AU107" s="19" t="s">
        <v>84</v>
      </c>
    </row>
    <row r="108" s="2" customFormat="1">
      <c r="A108" s="40"/>
      <c r="B108" s="41"/>
      <c r="C108" s="42"/>
      <c r="D108" s="224" t="s">
        <v>134</v>
      </c>
      <c r="E108" s="42"/>
      <c r="F108" s="225" t="s">
        <v>967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134</v>
      </c>
      <c r="AU108" s="19" t="s">
        <v>84</v>
      </c>
    </row>
    <row r="109" s="12" customFormat="1" ht="22.8" customHeight="1">
      <c r="A109" s="12"/>
      <c r="B109" s="190"/>
      <c r="C109" s="191"/>
      <c r="D109" s="192" t="s">
        <v>73</v>
      </c>
      <c r="E109" s="204" t="s">
        <v>968</v>
      </c>
      <c r="F109" s="204" t="s">
        <v>969</v>
      </c>
      <c r="G109" s="191"/>
      <c r="H109" s="191"/>
      <c r="I109" s="194"/>
      <c r="J109" s="205">
        <f>BK109</f>
        <v>0</v>
      </c>
      <c r="K109" s="191"/>
      <c r="L109" s="196"/>
      <c r="M109" s="197"/>
      <c r="N109" s="198"/>
      <c r="O109" s="198"/>
      <c r="P109" s="199">
        <f>SUM(P110:P112)</f>
        <v>0</v>
      </c>
      <c r="Q109" s="198"/>
      <c r="R109" s="199">
        <f>SUM(R110:R112)</f>
        <v>0</v>
      </c>
      <c r="S109" s="198"/>
      <c r="T109" s="200">
        <f>SUM(T110:T112)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1" t="s">
        <v>159</v>
      </c>
      <c r="AT109" s="202" t="s">
        <v>73</v>
      </c>
      <c r="AU109" s="202" t="s">
        <v>82</v>
      </c>
      <c r="AY109" s="201" t="s">
        <v>123</v>
      </c>
      <c r="BK109" s="203">
        <f>SUM(BK110:BK112)</f>
        <v>0</v>
      </c>
    </row>
    <row r="110" s="2" customFormat="1" ht="16.5" customHeight="1">
      <c r="A110" s="40"/>
      <c r="B110" s="41"/>
      <c r="C110" s="206" t="s">
        <v>181</v>
      </c>
      <c r="D110" s="206" t="s">
        <v>125</v>
      </c>
      <c r="E110" s="207" t="s">
        <v>970</v>
      </c>
      <c r="F110" s="208" t="s">
        <v>971</v>
      </c>
      <c r="G110" s="209" t="s">
        <v>313</v>
      </c>
      <c r="H110" s="210">
        <v>2</v>
      </c>
      <c r="I110" s="211"/>
      <c r="J110" s="212">
        <f>ROUND(I110*H110,2)</f>
        <v>0</v>
      </c>
      <c r="K110" s="208" t="s">
        <v>129</v>
      </c>
      <c r="L110" s="46"/>
      <c r="M110" s="213" t="s">
        <v>19</v>
      </c>
      <c r="N110" s="214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939</v>
      </c>
      <c r="AT110" s="217" t="s">
        <v>125</v>
      </c>
      <c r="AU110" s="217" t="s">
        <v>84</v>
      </c>
      <c r="AY110" s="19" t="s">
        <v>123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939</v>
      </c>
      <c r="BM110" s="217" t="s">
        <v>972</v>
      </c>
    </row>
    <row r="111" s="2" customFormat="1">
      <c r="A111" s="40"/>
      <c r="B111" s="41"/>
      <c r="C111" s="42"/>
      <c r="D111" s="219" t="s">
        <v>132</v>
      </c>
      <c r="E111" s="42"/>
      <c r="F111" s="220" t="s">
        <v>971</v>
      </c>
      <c r="G111" s="42"/>
      <c r="H111" s="42"/>
      <c r="I111" s="221"/>
      <c r="J111" s="42"/>
      <c r="K111" s="42"/>
      <c r="L111" s="46"/>
      <c r="M111" s="222"/>
      <c r="N111" s="223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132</v>
      </c>
      <c r="AU111" s="19" t="s">
        <v>84</v>
      </c>
    </row>
    <row r="112" s="2" customFormat="1">
      <c r="A112" s="40"/>
      <c r="B112" s="41"/>
      <c r="C112" s="42"/>
      <c r="D112" s="224" t="s">
        <v>134</v>
      </c>
      <c r="E112" s="42"/>
      <c r="F112" s="225" t="s">
        <v>973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134</v>
      </c>
      <c r="AU112" s="19" t="s">
        <v>84</v>
      </c>
    </row>
    <row r="113" s="12" customFormat="1" ht="22.8" customHeight="1">
      <c r="A113" s="12"/>
      <c r="B113" s="190"/>
      <c r="C113" s="191"/>
      <c r="D113" s="192" t="s">
        <v>73</v>
      </c>
      <c r="E113" s="204" t="s">
        <v>974</v>
      </c>
      <c r="F113" s="204" t="s">
        <v>975</v>
      </c>
      <c r="G113" s="191"/>
      <c r="H113" s="191"/>
      <c r="I113" s="194"/>
      <c r="J113" s="205">
        <f>BK113</f>
        <v>0</v>
      </c>
      <c r="K113" s="191"/>
      <c r="L113" s="196"/>
      <c r="M113" s="197"/>
      <c r="N113" s="198"/>
      <c r="O113" s="198"/>
      <c r="P113" s="199">
        <f>SUM(P114:P125)</f>
        <v>0</v>
      </c>
      <c r="Q113" s="198"/>
      <c r="R113" s="199">
        <f>SUM(R114:R125)</f>
        <v>0</v>
      </c>
      <c r="S113" s="198"/>
      <c r="T113" s="200">
        <f>SUM(T114:T125)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1" t="s">
        <v>159</v>
      </c>
      <c r="AT113" s="202" t="s">
        <v>73</v>
      </c>
      <c r="AU113" s="202" t="s">
        <v>82</v>
      </c>
      <c r="AY113" s="201" t="s">
        <v>123</v>
      </c>
      <c r="BK113" s="203">
        <f>SUM(BK114:BK125)</f>
        <v>0</v>
      </c>
    </row>
    <row r="114" s="2" customFormat="1" ht="16.5" customHeight="1">
      <c r="A114" s="40"/>
      <c r="B114" s="41"/>
      <c r="C114" s="206" t="s">
        <v>189</v>
      </c>
      <c r="D114" s="206" t="s">
        <v>125</v>
      </c>
      <c r="E114" s="207" t="s">
        <v>976</v>
      </c>
      <c r="F114" s="208" t="s">
        <v>977</v>
      </c>
      <c r="G114" s="209" t="s">
        <v>937</v>
      </c>
      <c r="H114" s="210">
        <v>1</v>
      </c>
      <c r="I114" s="211"/>
      <c r="J114" s="212">
        <f>ROUND(I114*H114,2)</f>
        <v>0</v>
      </c>
      <c r="K114" s="208" t="s">
        <v>938</v>
      </c>
      <c r="L114" s="46"/>
      <c r="M114" s="213" t="s">
        <v>19</v>
      </c>
      <c r="N114" s="214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939</v>
      </c>
      <c r="AT114" s="217" t="s">
        <v>125</v>
      </c>
      <c r="AU114" s="217" t="s">
        <v>84</v>
      </c>
      <c r="AY114" s="19" t="s">
        <v>123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939</v>
      </c>
      <c r="BM114" s="217" t="s">
        <v>978</v>
      </c>
    </row>
    <row r="115" s="2" customFormat="1">
      <c r="A115" s="40"/>
      <c r="B115" s="41"/>
      <c r="C115" s="42"/>
      <c r="D115" s="219" t="s">
        <v>132</v>
      </c>
      <c r="E115" s="42"/>
      <c r="F115" s="220" t="s">
        <v>977</v>
      </c>
      <c r="G115" s="42"/>
      <c r="H115" s="42"/>
      <c r="I115" s="221"/>
      <c r="J115" s="42"/>
      <c r="K115" s="42"/>
      <c r="L115" s="46"/>
      <c r="M115" s="222"/>
      <c r="N115" s="223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132</v>
      </c>
      <c r="AU115" s="19" t="s">
        <v>84</v>
      </c>
    </row>
    <row r="116" s="2" customFormat="1">
      <c r="A116" s="40"/>
      <c r="B116" s="41"/>
      <c r="C116" s="42"/>
      <c r="D116" s="224" t="s">
        <v>134</v>
      </c>
      <c r="E116" s="42"/>
      <c r="F116" s="225" t="s">
        <v>979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134</v>
      </c>
      <c r="AU116" s="19" t="s">
        <v>84</v>
      </c>
    </row>
    <row r="117" s="2" customFormat="1" ht="16.5" customHeight="1">
      <c r="A117" s="40"/>
      <c r="B117" s="41"/>
      <c r="C117" s="206" t="s">
        <v>195</v>
      </c>
      <c r="D117" s="206" t="s">
        <v>125</v>
      </c>
      <c r="E117" s="207" t="s">
        <v>980</v>
      </c>
      <c r="F117" s="208" t="s">
        <v>981</v>
      </c>
      <c r="G117" s="209" t="s">
        <v>944</v>
      </c>
      <c r="H117" s="210">
        <v>1</v>
      </c>
      <c r="I117" s="211"/>
      <c r="J117" s="212">
        <f>ROUND(I117*H117,2)</f>
        <v>0</v>
      </c>
      <c r="K117" s="208" t="s">
        <v>129</v>
      </c>
      <c r="L117" s="46"/>
      <c r="M117" s="213" t="s">
        <v>19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939</v>
      </c>
      <c r="AT117" s="217" t="s">
        <v>125</v>
      </c>
      <c r="AU117" s="217" t="s">
        <v>84</v>
      </c>
      <c r="AY117" s="19" t="s">
        <v>123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939</v>
      </c>
      <c r="BM117" s="217" t="s">
        <v>982</v>
      </c>
    </row>
    <row r="118" s="2" customFormat="1">
      <c r="A118" s="40"/>
      <c r="B118" s="41"/>
      <c r="C118" s="42"/>
      <c r="D118" s="219" t="s">
        <v>132</v>
      </c>
      <c r="E118" s="42"/>
      <c r="F118" s="220" t="s">
        <v>981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132</v>
      </c>
      <c r="AU118" s="19" t="s">
        <v>84</v>
      </c>
    </row>
    <row r="119" s="2" customFormat="1">
      <c r="A119" s="40"/>
      <c r="B119" s="41"/>
      <c r="C119" s="42"/>
      <c r="D119" s="224" t="s">
        <v>134</v>
      </c>
      <c r="E119" s="42"/>
      <c r="F119" s="225" t="s">
        <v>983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134</v>
      </c>
      <c r="AU119" s="19" t="s">
        <v>84</v>
      </c>
    </row>
    <row r="120" s="2" customFormat="1" ht="24.15" customHeight="1">
      <c r="A120" s="40"/>
      <c r="B120" s="41"/>
      <c r="C120" s="206" t="s">
        <v>203</v>
      </c>
      <c r="D120" s="206" t="s">
        <v>125</v>
      </c>
      <c r="E120" s="207" t="s">
        <v>984</v>
      </c>
      <c r="F120" s="208" t="s">
        <v>985</v>
      </c>
      <c r="G120" s="209" t="s">
        <v>944</v>
      </c>
      <c r="H120" s="210">
        <v>1</v>
      </c>
      <c r="I120" s="211"/>
      <c r="J120" s="212">
        <f>ROUND(I120*H120,2)</f>
        <v>0</v>
      </c>
      <c r="K120" s="208" t="s">
        <v>129</v>
      </c>
      <c r="L120" s="46"/>
      <c r="M120" s="213" t="s">
        <v>19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939</v>
      </c>
      <c r="AT120" s="217" t="s">
        <v>125</v>
      </c>
      <c r="AU120" s="217" t="s">
        <v>84</v>
      </c>
      <c r="AY120" s="19" t="s">
        <v>123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939</v>
      </c>
      <c r="BM120" s="217" t="s">
        <v>986</v>
      </c>
    </row>
    <row r="121" s="2" customFormat="1">
      <c r="A121" s="40"/>
      <c r="B121" s="41"/>
      <c r="C121" s="42"/>
      <c r="D121" s="219" t="s">
        <v>132</v>
      </c>
      <c r="E121" s="42"/>
      <c r="F121" s="220" t="s">
        <v>985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132</v>
      </c>
      <c r="AU121" s="19" t="s">
        <v>84</v>
      </c>
    </row>
    <row r="122" s="2" customFormat="1">
      <c r="A122" s="40"/>
      <c r="B122" s="41"/>
      <c r="C122" s="42"/>
      <c r="D122" s="224" t="s">
        <v>134</v>
      </c>
      <c r="E122" s="42"/>
      <c r="F122" s="225" t="s">
        <v>987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134</v>
      </c>
      <c r="AU122" s="19" t="s">
        <v>84</v>
      </c>
    </row>
    <row r="123" s="2" customFormat="1" ht="16.5" customHeight="1">
      <c r="A123" s="40"/>
      <c r="B123" s="41"/>
      <c r="C123" s="206" t="s">
        <v>8</v>
      </c>
      <c r="D123" s="206" t="s">
        <v>125</v>
      </c>
      <c r="E123" s="207" t="s">
        <v>988</v>
      </c>
      <c r="F123" s="208" t="s">
        <v>989</v>
      </c>
      <c r="G123" s="209" t="s">
        <v>937</v>
      </c>
      <c r="H123" s="210">
        <v>1</v>
      </c>
      <c r="I123" s="211"/>
      <c r="J123" s="212">
        <f>ROUND(I123*H123,2)</f>
        <v>0</v>
      </c>
      <c r="K123" s="208" t="s">
        <v>938</v>
      </c>
      <c r="L123" s="46"/>
      <c r="M123" s="213" t="s">
        <v>19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939</v>
      </c>
      <c r="AT123" s="217" t="s">
        <v>125</v>
      </c>
      <c r="AU123" s="217" t="s">
        <v>84</v>
      </c>
      <c r="AY123" s="19" t="s">
        <v>123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939</v>
      </c>
      <c r="BM123" s="217" t="s">
        <v>990</v>
      </c>
    </row>
    <row r="124" s="2" customFormat="1">
      <c r="A124" s="40"/>
      <c r="B124" s="41"/>
      <c r="C124" s="42"/>
      <c r="D124" s="219" t="s">
        <v>132</v>
      </c>
      <c r="E124" s="42"/>
      <c r="F124" s="220" t="s">
        <v>989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132</v>
      </c>
      <c r="AU124" s="19" t="s">
        <v>84</v>
      </c>
    </row>
    <row r="125" s="2" customFormat="1">
      <c r="A125" s="40"/>
      <c r="B125" s="41"/>
      <c r="C125" s="42"/>
      <c r="D125" s="224" t="s">
        <v>134</v>
      </c>
      <c r="E125" s="42"/>
      <c r="F125" s="225" t="s">
        <v>991</v>
      </c>
      <c r="G125" s="42"/>
      <c r="H125" s="42"/>
      <c r="I125" s="221"/>
      <c r="J125" s="42"/>
      <c r="K125" s="42"/>
      <c r="L125" s="46"/>
      <c r="M125" s="270"/>
      <c r="N125" s="271"/>
      <c r="O125" s="272"/>
      <c r="P125" s="272"/>
      <c r="Q125" s="272"/>
      <c r="R125" s="272"/>
      <c r="S125" s="272"/>
      <c r="T125" s="273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134</v>
      </c>
      <c r="AU125" s="19" t="s">
        <v>84</v>
      </c>
    </row>
    <row r="126" s="2" customFormat="1" ht="6.96" customHeight="1">
      <c r="A126" s="40"/>
      <c r="B126" s="61"/>
      <c r="C126" s="62"/>
      <c r="D126" s="62"/>
      <c r="E126" s="62"/>
      <c r="F126" s="62"/>
      <c r="G126" s="62"/>
      <c r="H126" s="62"/>
      <c r="I126" s="62"/>
      <c r="J126" s="62"/>
      <c r="K126" s="62"/>
      <c r="L126" s="46"/>
      <c r="M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</row>
  </sheetData>
  <sheetProtection sheet="1" autoFilter="0" formatColumns="0" formatRows="0" objects="1" scenarios="1" spinCount="100000" saltValue="9tec59fNGvqFEoglJFJ5E/rAL1tRnCiZDXktUZJAM9s8QqPP/v2Ypv4s4QiXmLTuE4QCpptL5drQQCuv7hFA5w==" hashValue="hoGICMFxXxSRijoNRb4Bsbie7i1z24AaFHALuZ52pgnmpj/I1mZwFJiyqJdGLztLdXt5dSxZkFMh8lfnwN3lNw==" algorithmName="SHA-512" password="CB6D"/>
  <autoFilter ref="C83:K125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9" r:id="rId1" display="https://podminky.urs.cz/item/CS_URS_2024_01/011002000"/>
    <hyperlink ref="F92" r:id="rId2" display="https://podminky.urs.cz/item/CS_URS_2025_01/012164000"/>
    <hyperlink ref="F95" r:id="rId3" display="https://podminky.urs.cz/item/CS_URS_2025_01/012344000"/>
    <hyperlink ref="F98" r:id="rId4" display="https://podminky.urs.cz/item/CS_URS_2025_01/012414000"/>
    <hyperlink ref="F101" r:id="rId5" display="https://podminky.urs.cz/item/CS_URS_2025_01/012444000"/>
    <hyperlink ref="F104" r:id="rId6" display="https://podminky.urs.cz/item/CS_URS_2025_01/013254000"/>
    <hyperlink ref="F108" r:id="rId7" display="https://podminky.urs.cz/item/CS_URS_2025_01/030001000"/>
    <hyperlink ref="F112" r:id="rId8" display="https://podminky.urs.cz/item/CS_URS_2025_01/043154000"/>
    <hyperlink ref="F116" r:id="rId9" display="https://podminky.urs.cz/item/CS_URS_2024_01/071002000"/>
    <hyperlink ref="F119" r:id="rId10" display="https://podminky.urs.cz/item/CS_URS_2025_01/072103000"/>
    <hyperlink ref="F122" r:id="rId11" display="https://podminky.urs.cz/item/CS_URS_2025_01/072424000"/>
    <hyperlink ref="F125" r:id="rId12" display="https://podminky.urs.cz/item/CS_URS_2024_01/07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3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4" customWidth="1"/>
    <col min="2" max="2" width="1.667969" style="274" customWidth="1"/>
    <col min="3" max="4" width="5" style="274" customWidth="1"/>
    <col min="5" max="5" width="11.66016" style="274" customWidth="1"/>
    <col min="6" max="6" width="9.160156" style="274" customWidth="1"/>
    <col min="7" max="7" width="5" style="274" customWidth="1"/>
    <col min="8" max="8" width="77.83203" style="274" customWidth="1"/>
    <col min="9" max="10" width="20" style="274" customWidth="1"/>
    <col min="11" max="11" width="1.667969" style="274" customWidth="1"/>
  </cols>
  <sheetData>
    <row r="1" s="1" customFormat="1" ht="37.5" customHeight="1"/>
    <row r="2" s="1" customFormat="1" ht="7.5" customHeight="1">
      <c r="B2" s="275"/>
      <c r="C2" s="276"/>
      <c r="D2" s="276"/>
      <c r="E2" s="276"/>
      <c r="F2" s="276"/>
      <c r="G2" s="276"/>
      <c r="H2" s="276"/>
      <c r="I2" s="276"/>
      <c r="J2" s="276"/>
      <c r="K2" s="277"/>
    </row>
    <row r="3" s="16" customFormat="1" ht="45" customHeight="1">
      <c r="B3" s="278"/>
      <c r="C3" s="279" t="s">
        <v>992</v>
      </c>
      <c r="D3" s="279"/>
      <c r="E3" s="279"/>
      <c r="F3" s="279"/>
      <c r="G3" s="279"/>
      <c r="H3" s="279"/>
      <c r="I3" s="279"/>
      <c r="J3" s="279"/>
      <c r="K3" s="280"/>
    </row>
    <row r="4" s="1" customFormat="1" ht="25.5" customHeight="1">
      <c r="B4" s="281"/>
      <c r="C4" s="282" t="s">
        <v>993</v>
      </c>
      <c r="D4" s="282"/>
      <c r="E4" s="282"/>
      <c r="F4" s="282"/>
      <c r="G4" s="282"/>
      <c r="H4" s="282"/>
      <c r="I4" s="282"/>
      <c r="J4" s="282"/>
      <c r="K4" s="283"/>
    </row>
    <row r="5" s="1" customFormat="1" ht="5.25" customHeight="1">
      <c r="B5" s="281"/>
      <c r="C5" s="284"/>
      <c r="D5" s="284"/>
      <c r="E5" s="284"/>
      <c r="F5" s="284"/>
      <c r="G5" s="284"/>
      <c r="H5" s="284"/>
      <c r="I5" s="284"/>
      <c r="J5" s="284"/>
      <c r="K5" s="283"/>
    </row>
    <row r="6" s="1" customFormat="1" ht="15" customHeight="1">
      <c r="B6" s="281"/>
      <c r="C6" s="285" t="s">
        <v>994</v>
      </c>
      <c r="D6" s="285"/>
      <c r="E6" s="285"/>
      <c r="F6" s="285"/>
      <c r="G6" s="285"/>
      <c r="H6" s="285"/>
      <c r="I6" s="285"/>
      <c r="J6" s="285"/>
      <c r="K6" s="283"/>
    </row>
    <row r="7" s="1" customFormat="1" ht="15" customHeight="1">
      <c r="B7" s="286"/>
      <c r="C7" s="285" t="s">
        <v>995</v>
      </c>
      <c r="D7" s="285"/>
      <c r="E7" s="285"/>
      <c r="F7" s="285"/>
      <c r="G7" s="285"/>
      <c r="H7" s="285"/>
      <c r="I7" s="285"/>
      <c r="J7" s="285"/>
      <c r="K7" s="283"/>
    </row>
    <row r="8" s="1" customFormat="1" ht="12.75" customHeight="1">
      <c r="B8" s="286"/>
      <c r="C8" s="285"/>
      <c r="D8" s="285"/>
      <c r="E8" s="285"/>
      <c r="F8" s="285"/>
      <c r="G8" s="285"/>
      <c r="H8" s="285"/>
      <c r="I8" s="285"/>
      <c r="J8" s="285"/>
      <c r="K8" s="283"/>
    </row>
    <row r="9" s="1" customFormat="1" ht="15" customHeight="1">
      <c r="B9" s="286"/>
      <c r="C9" s="285" t="s">
        <v>996</v>
      </c>
      <c r="D9" s="285"/>
      <c r="E9" s="285"/>
      <c r="F9" s="285"/>
      <c r="G9" s="285"/>
      <c r="H9" s="285"/>
      <c r="I9" s="285"/>
      <c r="J9" s="285"/>
      <c r="K9" s="283"/>
    </row>
    <row r="10" s="1" customFormat="1" ht="15" customHeight="1">
      <c r="B10" s="286"/>
      <c r="C10" s="285"/>
      <c r="D10" s="285" t="s">
        <v>997</v>
      </c>
      <c r="E10" s="285"/>
      <c r="F10" s="285"/>
      <c r="G10" s="285"/>
      <c r="H10" s="285"/>
      <c r="I10" s="285"/>
      <c r="J10" s="285"/>
      <c r="K10" s="283"/>
    </row>
    <row r="11" s="1" customFormat="1" ht="15" customHeight="1">
      <c r="B11" s="286"/>
      <c r="C11" s="287"/>
      <c r="D11" s="285" t="s">
        <v>998</v>
      </c>
      <c r="E11" s="285"/>
      <c r="F11" s="285"/>
      <c r="G11" s="285"/>
      <c r="H11" s="285"/>
      <c r="I11" s="285"/>
      <c r="J11" s="285"/>
      <c r="K11" s="283"/>
    </row>
    <row r="12" s="1" customFormat="1" ht="15" customHeight="1">
      <c r="B12" s="286"/>
      <c r="C12" s="287"/>
      <c r="D12" s="285"/>
      <c r="E12" s="285"/>
      <c r="F12" s="285"/>
      <c r="G12" s="285"/>
      <c r="H12" s="285"/>
      <c r="I12" s="285"/>
      <c r="J12" s="285"/>
      <c r="K12" s="283"/>
    </row>
    <row r="13" s="1" customFormat="1" ht="15" customHeight="1">
      <c r="B13" s="286"/>
      <c r="C13" s="287"/>
      <c r="D13" s="288" t="s">
        <v>999</v>
      </c>
      <c r="E13" s="285"/>
      <c r="F13" s="285"/>
      <c r="G13" s="285"/>
      <c r="H13" s="285"/>
      <c r="I13" s="285"/>
      <c r="J13" s="285"/>
      <c r="K13" s="283"/>
    </row>
    <row r="14" s="1" customFormat="1" ht="12.75" customHeight="1">
      <c r="B14" s="286"/>
      <c r="C14" s="287"/>
      <c r="D14" s="287"/>
      <c r="E14" s="287"/>
      <c r="F14" s="287"/>
      <c r="G14" s="287"/>
      <c r="H14" s="287"/>
      <c r="I14" s="287"/>
      <c r="J14" s="287"/>
      <c r="K14" s="283"/>
    </row>
    <row r="15" s="1" customFormat="1" ht="15" customHeight="1">
      <c r="B15" s="286"/>
      <c r="C15" s="287"/>
      <c r="D15" s="285" t="s">
        <v>1000</v>
      </c>
      <c r="E15" s="285"/>
      <c r="F15" s="285"/>
      <c r="G15" s="285"/>
      <c r="H15" s="285"/>
      <c r="I15" s="285"/>
      <c r="J15" s="285"/>
      <c r="K15" s="283"/>
    </row>
    <row r="16" s="1" customFormat="1" ht="15" customHeight="1">
      <c r="B16" s="286"/>
      <c r="C16" s="287"/>
      <c r="D16" s="285" t="s">
        <v>1001</v>
      </c>
      <c r="E16" s="285"/>
      <c r="F16" s="285"/>
      <c r="G16" s="285"/>
      <c r="H16" s="285"/>
      <c r="I16" s="285"/>
      <c r="J16" s="285"/>
      <c r="K16" s="283"/>
    </row>
    <row r="17" s="1" customFormat="1" ht="15" customHeight="1">
      <c r="B17" s="286"/>
      <c r="C17" s="287"/>
      <c r="D17" s="285" t="s">
        <v>1002</v>
      </c>
      <c r="E17" s="285"/>
      <c r="F17" s="285"/>
      <c r="G17" s="285"/>
      <c r="H17" s="285"/>
      <c r="I17" s="285"/>
      <c r="J17" s="285"/>
      <c r="K17" s="283"/>
    </row>
    <row r="18" s="1" customFormat="1" ht="15" customHeight="1">
      <c r="B18" s="286"/>
      <c r="C18" s="287"/>
      <c r="D18" s="287"/>
      <c r="E18" s="289" t="s">
        <v>81</v>
      </c>
      <c r="F18" s="285" t="s">
        <v>1003</v>
      </c>
      <c r="G18" s="285"/>
      <c r="H18" s="285"/>
      <c r="I18" s="285"/>
      <c r="J18" s="285"/>
      <c r="K18" s="283"/>
    </row>
    <row r="19" s="1" customFormat="1" ht="15" customHeight="1">
      <c r="B19" s="286"/>
      <c r="C19" s="287"/>
      <c r="D19" s="287"/>
      <c r="E19" s="289" t="s">
        <v>1004</v>
      </c>
      <c r="F19" s="285" t="s">
        <v>1005</v>
      </c>
      <c r="G19" s="285"/>
      <c r="H19" s="285"/>
      <c r="I19" s="285"/>
      <c r="J19" s="285"/>
      <c r="K19" s="283"/>
    </row>
    <row r="20" s="1" customFormat="1" ht="15" customHeight="1">
      <c r="B20" s="286"/>
      <c r="C20" s="287"/>
      <c r="D20" s="287"/>
      <c r="E20" s="289" t="s">
        <v>1006</v>
      </c>
      <c r="F20" s="285" t="s">
        <v>1007</v>
      </c>
      <c r="G20" s="285"/>
      <c r="H20" s="285"/>
      <c r="I20" s="285"/>
      <c r="J20" s="285"/>
      <c r="K20" s="283"/>
    </row>
    <row r="21" s="1" customFormat="1" ht="15" customHeight="1">
      <c r="B21" s="286"/>
      <c r="C21" s="287"/>
      <c r="D21" s="287"/>
      <c r="E21" s="289" t="s">
        <v>1008</v>
      </c>
      <c r="F21" s="285" t="s">
        <v>1009</v>
      </c>
      <c r="G21" s="285"/>
      <c r="H21" s="285"/>
      <c r="I21" s="285"/>
      <c r="J21" s="285"/>
      <c r="K21" s="283"/>
    </row>
    <row r="22" s="1" customFormat="1" ht="15" customHeight="1">
      <c r="B22" s="286"/>
      <c r="C22" s="287"/>
      <c r="D22" s="287"/>
      <c r="E22" s="289" t="s">
        <v>1010</v>
      </c>
      <c r="F22" s="285" t="s">
        <v>1011</v>
      </c>
      <c r="G22" s="285"/>
      <c r="H22" s="285"/>
      <c r="I22" s="285"/>
      <c r="J22" s="285"/>
      <c r="K22" s="283"/>
    </row>
    <row r="23" s="1" customFormat="1" ht="15" customHeight="1">
      <c r="B23" s="286"/>
      <c r="C23" s="287"/>
      <c r="D23" s="287"/>
      <c r="E23" s="289" t="s">
        <v>1012</v>
      </c>
      <c r="F23" s="285" t="s">
        <v>1013</v>
      </c>
      <c r="G23" s="285"/>
      <c r="H23" s="285"/>
      <c r="I23" s="285"/>
      <c r="J23" s="285"/>
      <c r="K23" s="283"/>
    </row>
    <row r="24" s="1" customFormat="1" ht="12.75" customHeight="1">
      <c r="B24" s="286"/>
      <c r="C24" s="287"/>
      <c r="D24" s="287"/>
      <c r="E24" s="287"/>
      <c r="F24" s="287"/>
      <c r="G24" s="287"/>
      <c r="H24" s="287"/>
      <c r="I24" s="287"/>
      <c r="J24" s="287"/>
      <c r="K24" s="283"/>
    </row>
    <row r="25" s="1" customFormat="1" ht="15" customHeight="1">
      <c r="B25" s="286"/>
      <c r="C25" s="285" t="s">
        <v>1014</v>
      </c>
      <c r="D25" s="285"/>
      <c r="E25" s="285"/>
      <c r="F25" s="285"/>
      <c r="G25" s="285"/>
      <c r="H25" s="285"/>
      <c r="I25" s="285"/>
      <c r="J25" s="285"/>
      <c r="K25" s="283"/>
    </row>
    <row r="26" s="1" customFormat="1" ht="15" customHeight="1">
      <c r="B26" s="286"/>
      <c r="C26" s="285" t="s">
        <v>1015</v>
      </c>
      <c r="D26" s="285"/>
      <c r="E26" s="285"/>
      <c r="F26" s="285"/>
      <c r="G26" s="285"/>
      <c r="H26" s="285"/>
      <c r="I26" s="285"/>
      <c r="J26" s="285"/>
      <c r="K26" s="283"/>
    </row>
    <row r="27" s="1" customFormat="1" ht="15" customHeight="1">
      <c r="B27" s="286"/>
      <c r="C27" s="285"/>
      <c r="D27" s="285" t="s">
        <v>1016</v>
      </c>
      <c r="E27" s="285"/>
      <c r="F27" s="285"/>
      <c r="G27" s="285"/>
      <c r="H27" s="285"/>
      <c r="I27" s="285"/>
      <c r="J27" s="285"/>
      <c r="K27" s="283"/>
    </row>
    <row r="28" s="1" customFormat="1" ht="15" customHeight="1">
      <c r="B28" s="286"/>
      <c r="C28" s="287"/>
      <c r="D28" s="285" t="s">
        <v>1017</v>
      </c>
      <c r="E28" s="285"/>
      <c r="F28" s="285"/>
      <c r="G28" s="285"/>
      <c r="H28" s="285"/>
      <c r="I28" s="285"/>
      <c r="J28" s="285"/>
      <c r="K28" s="283"/>
    </row>
    <row r="29" s="1" customFormat="1" ht="12.75" customHeight="1">
      <c r="B29" s="286"/>
      <c r="C29" s="287"/>
      <c r="D29" s="287"/>
      <c r="E29" s="287"/>
      <c r="F29" s="287"/>
      <c r="G29" s="287"/>
      <c r="H29" s="287"/>
      <c r="I29" s="287"/>
      <c r="J29" s="287"/>
      <c r="K29" s="283"/>
    </row>
    <row r="30" s="1" customFormat="1" ht="15" customHeight="1">
      <c r="B30" s="286"/>
      <c r="C30" s="287"/>
      <c r="D30" s="285" t="s">
        <v>1018</v>
      </c>
      <c r="E30" s="285"/>
      <c r="F30" s="285"/>
      <c r="G30" s="285"/>
      <c r="H30" s="285"/>
      <c r="I30" s="285"/>
      <c r="J30" s="285"/>
      <c r="K30" s="283"/>
    </row>
    <row r="31" s="1" customFormat="1" ht="15" customHeight="1">
      <c r="B31" s="286"/>
      <c r="C31" s="287"/>
      <c r="D31" s="285" t="s">
        <v>1019</v>
      </c>
      <c r="E31" s="285"/>
      <c r="F31" s="285"/>
      <c r="G31" s="285"/>
      <c r="H31" s="285"/>
      <c r="I31" s="285"/>
      <c r="J31" s="285"/>
      <c r="K31" s="283"/>
    </row>
    <row r="32" s="1" customFormat="1" ht="12.75" customHeight="1">
      <c r="B32" s="286"/>
      <c r="C32" s="287"/>
      <c r="D32" s="287"/>
      <c r="E32" s="287"/>
      <c r="F32" s="287"/>
      <c r="G32" s="287"/>
      <c r="H32" s="287"/>
      <c r="I32" s="287"/>
      <c r="J32" s="287"/>
      <c r="K32" s="283"/>
    </row>
    <row r="33" s="1" customFormat="1" ht="15" customHeight="1">
      <c r="B33" s="286"/>
      <c r="C33" s="287"/>
      <c r="D33" s="285" t="s">
        <v>1020</v>
      </c>
      <c r="E33" s="285"/>
      <c r="F33" s="285"/>
      <c r="G33" s="285"/>
      <c r="H33" s="285"/>
      <c r="I33" s="285"/>
      <c r="J33" s="285"/>
      <c r="K33" s="283"/>
    </row>
    <row r="34" s="1" customFormat="1" ht="15" customHeight="1">
      <c r="B34" s="286"/>
      <c r="C34" s="287"/>
      <c r="D34" s="285" t="s">
        <v>1021</v>
      </c>
      <c r="E34" s="285"/>
      <c r="F34" s="285"/>
      <c r="G34" s="285"/>
      <c r="H34" s="285"/>
      <c r="I34" s="285"/>
      <c r="J34" s="285"/>
      <c r="K34" s="283"/>
    </row>
    <row r="35" s="1" customFormat="1" ht="15" customHeight="1">
      <c r="B35" s="286"/>
      <c r="C35" s="287"/>
      <c r="D35" s="285" t="s">
        <v>1022</v>
      </c>
      <c r="E35" s="285"/>
      <c r="F35" s="285"/>
      <c r="G35" s="285"/>
      <c r="H35" s="285"/>
      <c r="I35" s="285"/>
      <c r="J35" s="285"/>
      <c r="K35" s="283"/>
    </row>
    <row r="36" s="1" customFormat="1" ht="15" customHeight="1">
      <c r="B36" s="286"/>
      <c r="C36" s="287"/>
      <c r="D36" s="285"/>
      <c r="E36" s="288" t="s">
        <v>109</v>
      </c>
      <c r="F36" s="285"/>
      <c r="G36" s="285" t="s">
        <v>1023</v>
      </c>
      <c r="H36" s="285"/>
      <c r="I36" s="285"/>
      <c r="J36" s="285"/>
      <c r="K36" s="283"/>
    </row>
    <row r="37" s="1" customFormat="1" ht="30.75" customHeight="1">
      <c r="B37" s="286"/>
      <c r="C37" s="287"/>
      <c r="D37" s="285"/>
      <c r="E37" s="288" t="s">
        <v>1024</v>
      </c>
      <c r="F37" s="285"/>
      <c r="G37" s="285" t="s">
        <v>1025</v>
      </c>
      <c r="H37" s="285"/>
      <c r="I37" s="285"/>
      <c r="J37" s="285"/>
      <c r="K37" s="283"/>
    </row>
    <row r="38" s="1" customFormat="1" ht="15" customHeight="1">
      <c r="B38" s="286"/>
      <c r="C38" s="287"/>
      <c r="D38" s="285"/>
      <c r="E38" s="288" t="s">
        <v>55</v>
      </c>
      <c r="F38" s="285"/>
      <c r="G38" s="285" t="s">
        <v>1026</v>
      </c>
      <c r="H38" s="285"/>
      <c r="I38" s="285"/>
      <c r="J38" s="285"/>
      <c r="K38" s="283"/>
    </row>
    <row r="39" s="1" customFormat="1" ht="15" customHeight="1">
      <c r="B39" s="286"/>
      <c r="C39" s="287"/>
      <c r="D39" s="285"/>
      <c r="E39" s="288" t="s">
        <v>56</v>
      </c>
      <c r="F39" s="285"/>
      <c r="G39" s="285" t="s">
        <v>1027</v>
      </c>
      <c r="H39" s="285"/>
      <c r="I39" s="285"/>
      <c r="J39" s="285"/>
      <c r="K39" s="283"/>
    </row>
    <row r="40" s="1" customFormat="1" ht="15" customHeight="1">
      <c r="B40" s="286"/>
      <c r="C40" s="287"/>
      <c r="D40" s="285"/>
      <c r="E40" s="288" t="s">
        <v>110</v>
      </c>
      <c r="F40" s="285"/>
      <c r="G40" s="285" t="s">
        <v>1028</v>
      </c>
      <c r="H40" s="285"/>
      <c r="I40" s="285"/>
      <c r="J40" s="285"/>
      <c r="K40" s="283"/>
    </row>
    <row r="41" s="1" customFormat="1" ht="15" customHeight="1">
      <c r="B41" s="286"/>
      <c r="C41" s="287"/>
      <c r="D41" s="285"/>
      <c r="E41" s="288" t="s">
        <v>111</v>
      </c>
      <c r="F41" s="285"/>
      <c r="G41" s="285" t="s">
        <v>1029</v>
      </c>
      <c r="H41" s="285"/>
      <c r="I41" s="285"/>
      <c r="J41" s="285"/>
      <c r="K41" s="283"/>
    </row>
    <row r="42" s="1" customFormat="1" ht="15" customHeight="1">
      <c r="B42" s="286"/>
      <c r="C42" s="287"/>
      <c r="D42" s="285"/>
      <c r="E42" s="288" t="s">
        <v>1030</v>
      </c>
      <c r="F42" s="285"/>
      <c r="G42" s="285" t="s">
        <v>1031</v>
      </c>
      <c r="H42" s="285"/>
      <c r="I42" s="285"/>
      <c r="J42" s="285"/>
      <c r="K42" s="283"/>
    </row>
    <row r="43" s="1" customFormat="1" ht="15" customHeight="1">
      <c r="B43" s="286"/>
      <c r="C43" s="287"/>
      <c r="D43" s="285"/>
      <c r="E43" s="288"/>
      <c r="F43" s="285"/>
      <c r="G43" s="285" t="s">
        <v>1032</v>
      </c>
      <c r="H43" s="285"/>
      <c r="I43" s="285"/>
      <c r="J43" s="285"/>
      <c r="K43" s="283"/>
    </row>
    <row r="44" s="1" customFormat="1" ht="15" customHeight="1">
      <c r="B44" s="286"/>
      <c r="C44" s="287"/>
      <c r="D44" s="285"/>
      <c r="E44" s="288" t="s">
        <v>1033</v>
      </c>
      <c r="F44" s="285"/>
      <c r="G44" s="285" t="s">
        <v>1034</v>
      </c>
      <c r="H44" s="285"/>
      <c r="I44" s="285"/>
      <c r="J44" s="285"/>
      <c r="K44" s="283"/>
    </row>
    <row r="45" s="1" customFormat="1" ht="15" customHeight="1">
      <c r="B45" s="286"/>
      <c r="C45" s="287"/>
      <c r="D45" s="285"/>
      <c r="E45" s="288" t="s">
        <v>113</v>
      </c>
      <c r="F45" s="285"/>
      <c r="G45" s="285" t="s">
        <v>1035</v>
      </c>
      <c r="H45" s="285"/>
      <c r="I45" s="285"/>
      <c r="J45" s="285"/>
      <c r="K45" s="283"/>
    </row>
    <row r="46" s="1" customFormat="1" ht="12.75" customHeight="1">
      <c r="B46" s="286"/>
      <c r="C46" s="287"/>
      <c r="D46" s="285"/>
      <c r="E46" s="285"/>
      <c r="F46" s="285"/>
      <c r="G46" s="285"/>
      <c r="H46" s="285"/>
      <c r="I46" s="285"/>
      <c r="J46" s="285"/>
      <c r="K46" s="283"/>
    </row>
    <row r="47" s="1" customFormat="1" ht="15" customHeight="1">
      <c r="B47" s="286"/>
      <c r="C47" s="287"/>
      <c r="D47" s="285" t="s">
        <v>1036</v>
      </c>
      <c r="E47" s="285"/>
      <c r="F47" s="285"/>
      <c r="G47" s="285"/>
      <c r="H47" s="285"/>
      <c r="I47" s="285"/>
      <c r="J47" s="285"/>
      <c r="K47" s="283"/>
    </row>
    <row r="48" s="1" customFormat="1" ht="15" customHeight="1">
      <c r="B48" s="286"/>
      <c r="C48" s="287"/>
      <c r="D48" s="287"/>
      <c r="E48" s="285" t="s">
        <v>1037</v>
      </c>
      <c r="F48" s="285"/>
      <c r="G48" s="285"/>
      <c r="H48" s="285"/>
      <c r="I48" s="285"/>
      <c r="J48" s="285"/>
      <c r="K48" s="283"/>
    </row>
    <row r="49" s="1" customFormat="1" ht="15" customHeight="1">
      <c r="B49" s="286"/>
      <c r="C49" s="287"/>
      <c r="D49" s="287"/>
      <c r="E49" s="285" t="s">
        <v>1038</v>
      </c>
      <c r="F49" s="285"/>
      <c r="G49" s="285"/>
      <c r="H49" s="285"/>
      <c r="I49" s="285"/>
      <c r="J49" s="285"/>
      <c r="K49" s="283"/>
    </row>
    <row r="50" s="1" customFormat="1" ht="15" customHeight="1">
      <c r="B50" s="286"/>
      <c r="C50" s="287"/>
      <c r="D50" s="287"/>
      <c r="E50" s="285" t="s">
        <v>1039</v>
      </c>
      <c r="F50" s="285"/>
      <c r="G50" s="285"/>
      <c r="H50" s="285"/>
      <c r="I50" s="285"/>
      <c r="J50" s="285"/>
      <c r="K50" s="283"/>
    </row>
    <row r="51" s="1" customFormat="1" ht="15" customHeight="1">
      <c r="B51" s="286"/>
      <c r="C51" s="287"/>
      <c r="D51" s="285" t="s">
        <v>1040</v>
      </c>
      <c r="E51" s="285"/>
      <c r="F51" s="285"/>
      <c r="G51" s="285"/>
      <c r="H51" s="285"/>
      <c r="I51" s="285"/>
      <c r="J51" s="285"/>
      <c r="K51" s="283"/>
    </row>
    <row r="52" s="1" customFormat="1" ht="25.5" customHeight="1">
      <c r="B52" s="281"/>
      <c r="C52" s="282" t="s">
        <v>1041</v>
      </c>
      <c r="D52" s="282"/>
      <c r="E52" s="282"/>
      <c r="F52" s="282"/>
      <c r="G52" s="282"/>
      <c r="H52" s="282"/>
      <c r="I52" s="282"/>
      <c r="J52" s="282"/>
      <c r="K52" s="283"/>
    </row>
    <row r="53" s="1" customFormat="1" ht="5.25" customHeight="1">
      <c r="B53" s="281"/>
      <c r="C53" s="284"/>
      <c r="D53" s="284"/>
      <c r="E53" s="284"/>
      <c r="F53" s="284"/>
      <c r="G53" s="284"/>
      <c r="H53" s="284"/>
      <c r="I53" s="284"/>
      <c r="J53" s="284"/>
      <c r="K53" s="283"/>
    </row>
    <row r="54" s="1" customFormat="1" ht="15" customHeight="1">
      <c r="B54" s="281"/>
      <c r="C54" s="285" t="s">
        <v>1042</v>
      </c>
      <c r="D54" s="285"/>
      <c r="E54" s="285"/>
      <c r="F54" s="285"/>
      <c r="G54" s="285"/>
      <c r="H54" s="285"/>
      <c r="I54" s="285"/>
      <c r="J54" s="285"/>
      <c r="K54" s="283"/>
    </row>
    <row r="55" s="1" customFormat="1" ht="15" customHeight="1">
      <c r="B55" s="281"/>
      <c r="C55" s="285" t="s">
        <v>1043</v>
      </c>
      <c r="D55" s="285"/>
      <c r="E55" s="285"/>
      <c r="F55" s="285"/>
      <c r="G55" s="285"/>
      <c r="H55" s="285"/>
      <c r="I55" s="285"/>
      <c r="J55" s="285"/>
      <c r="K55" s="283"/>
    </row>
    <row r="56" s="1" customFormat="1" ht="12.75" customHeight="1">
      <c r="B56" s="281"/>
      <c r="C56" s="285"/>
      <c r="D56" s="285"/>
      <c r="E56" s="285"/>
      <c r="F56" s="285"/>
      <c r="G56" s="285"/>
      <c r="H56" s="285"/>
      <c r="I56" s="285"/>
      <c r="J56" s="285"/>
      <c r="K56" s="283"/>
    </row>
    <row r="57" s="1" customFormat="1" ht="15" customHeight="1">
      <c r="B57" s="281"/>
      <c r="C57" s="285" t="s">
        <v>1044</v>
      </c>
      <c r="D57" s="285"/>
      <c r="E57" s="285"/>
      <c r="F57" s="285"/>
      <c r="G57" s="285"/>
      <c r="H57" s="285"/>
      <c r="I57" s="285"/>
      <c r="J57" s="285"/>
      <c r="K57" s="283"/>
    </row>
    <row r="58" s="1" customFormat="1" ht="15" customHeight="1">
      <c r="B58" s="281"/>
      <c r="C58" s="287"/>
      <c r="D58" s="285" t="s">
        <v>1045</v>
      </c>
      <c r="E58" s="285"/>
      <c r="F58" s="285"/>
      <c r="G58" s="285"/>
      <c r="H58" s="285"/>
      <c r="I58" s="285"/>
      <c r="J58" s="285"/>
      <c r="K58" s="283"/>
    </row>
    <row r="59" s="1" customFormat="1" ht="15" customHeight="1">
      <c r="B59" s="281"/>
      <c r="C59" s="287"/>
      <c r="D59" s="285" t="s">
        <v>1046</v>
      </c>
      <c r="E59" s="285"/>
      <c r="F59" s="285"/>
      <c r="G59" s="285"/>
      <c r="H59" s="285"/>
      <c r="I59" s="285"/>
      <c r="J59" s="285"/>
      <c r="K59" s="283"/>
    </row>
    <row r="60" s="1" customFormat="1" ht="15" customHeight="1">
      <c r="B60" s="281"/>
      <c r="C60" s="287"/>
      <c r="D60" s="285" t="s">
        <v>1047</v>
      </c>
      <c r="E60" s="285"/>
      <c r="F60" s="285"/>
      <c r="G60" s="285"/>
      <c r="H60" s="285"/>
      <c r="I60" s="285"/>
      <c r="J60" s="285"/>
      <c r="K60" s="283"/>
    </row>
    <row r="61" s="1" customFormat="1" ht="15" customHeight="1">
      <c r="B61" s="281"/>
      <c r="C61" s="287"/>
      <c r="D61" s="285" t="s">
        <v>1048</v>
      </c>
      <c r="E61" s="285"/>
      <c r="F61" s="285"/>
      <c r="G61" s="285"/>
      <c r="H61" s="285"/>
      <c r="I61" s="285"/>
      <c r="J61" s="285"/>
      <c r="K61" s="283"/>
    </row>
    <row r="62" s="1" customFormat="1" ht="15" customHeight="1">
      <c r="B62" s="281"/>
      <c r="C62" s="287"/>
      <c r="D62" s="290" t="s">
        <v>1049</v>
      </c>
      <c r="E62" s="290"/>
      <c r="F62" s="290"/>
      <c r="G62" s="290"/>
      <c r="H62" s="290"/>
      <c r="I62" s="290"/>
      <c r="J62" s="290"/>
      <c r="K62" s="283"/>
    </row>
    <row r="63" s="1" customFormat="1" ht="15" customHeight="1">
      <c r="B63" s="281"/>
      <c r="C63" s="287"/>
      <c r="D63" s="285" t="s">
        <v>1050</v>
      </c>
      <c r="E63" s="285"/>
      <c r="F63" s="285"/>
      <c r="G63" s="285"/>
      <c r="H63" s="285"/>
      <c r="I63" s="285"/>
      <c r="J63" s="285"/>
      <c r="K63" s="283"/>
    </row>
    <row r="64" s="1" customFormat="1" ht="12.75" customHeight="1">
      <c r="B64" s="281"/>
      <c r="C64" s="287"/>
      <c r="D64" s="287"/>
      <c r="E64" s="291"/>
      <c r="F64" s="287"/>
      <c r="G64" s="287"/>
      <c r="H64" s="287"/>
      <c r="I64" s="287"/>
      <c r="J64" s="287"/>
      <c r="K64" s="283"/>
    </row>
    <row r="65" s="1" customFormat="1" ht="15" customHeight="1">
      <c r="B65" s="281"/>
      <c r="C65" s="287"/>
      <c r="D65" s="285" t="s">
        <v>1051</v>
      </c>
      <c r="E65" s="285"/>
      <c r="F65" s="285"/>
      <c r="G65" s="285"/>
      <c r="H65" s="285"/>
      <c r="I65" s="285"/>
      <c r="J65" s="285"/>
      <c r="K65" s="283"/>
    </row>
    <row r="66" s="1" customFormat="1" ht="15" customHeight="1">
      <c r="B66" s="281"/>
      <c r="C66" s="287"/>
      <c r="D66" s="290" t="s">
        <v>1052</v>
      </c>
      <c r="E66" s="290"/>
      <c r="F66" s="290"/>
      <c r="G66" s="290"/>
      <c r="H66" s="290"/>
      <c r="I66" s="290"/>
      <c r="J66" s="290"/>
      <c r="K66" s="283"/>
    </row>
    <row r="67" s="1" customFormat="1" ht="15" customHeight="1">
      <c r="B67" s="281"/>
      <c r="C67" s="287"/>
      <c r="D67" s="285" t="s">
        <v>1053</v>
      </c>
      <c r="E67" s="285"/>
      <c r="F67" s="285"/>
      <c r="G67" s="285"/>
      <c r="H67" s="285"/>
      <c r="I67" s="285"/>
      <c r="J67" s="285"/>
      <c r="K67" s="283"/>
    </row>
    <row r="68" s="1" customFormat="1" ht="15" customHeight="1">
      <c r="B68" s="281"/>
      <c r="C68" s="287"/>
      <c r="D68" s="285" t="s">
        <v>1054</v>
      </c>
      <c r="E68" s="285"/>
      <c r="F68" s="285"/>
      <c r="G68" s="285"/>
      <c r="H68" s="285"/>
      <c r="I68" s="285"/>
      <c r="J68" s="285"/>
      <c r="K68" s="283"/>
    </row>
    <row r="69" s="1" customFormat="1" ht="15" customHeight="1">
      <c r="B69" s="281"/>
      <c r="C69" s="287"/>
      <c r="D69" s="285" t="s">
        <v>1055</v>
      </c>
      <c r="E69" s="285"/>
      <c r="F69" s="285"/>
      <c r="G69" s="285"/>
      <c r="H69" s="285"/>
      <c r="I69" s="285"/>
      <c r="J69" s="285"/>
      <c r="K69" s="283"/>
    </row>
    <row r="70" s="1" customFormat="1" ht="15" customHeight="1">
      <c r="B70" s="281"/>
      <c r="C70" s="287"/>
      <c r="D70" s="285" t="s">
        <v>1056</v>
      </c>
      <c r="E70" s="285"/>
      <c r="F70" s="285"/>
      <c r="G70" s="285"/>
      <c r="H70" s="285"/>
      <c r="I70" s="285"/>
      <c r="J70" s="285"/>
      <c r="K70" s="283"/>
    </row>
    <row r="71" s="1" customFormat="1" ht="12.75" customHeight="1">
      <c r="B71" s="292"/>
      <c r="C71" s="293"/>
      <c r="D71" s="293"/>
      <c r="E71" s="293"/>
      <c r="F71" s="293"/>
      <c r="G71" s="293"/>
      <c r="H71" s="293"/>
      <c r="I71" s="293"/>
      <c r="J71" s="293"/>
      <c r="K71" s="294"/>
    </row>
    <row r="72" s="1" customFormat="1" ht="18.75" customHeight="1">
      <c r="B72" s="295"/>
      <c r="C72" s="295"/>
      <c r="D72" s="295"/>
      <c r="E72" s="295"/>
      <c r="F72" s="295"/>
      <c r="G72" s="295"/>
      <c r="H72" s="295"/>
      <c r="I72" s="295"/>
      <c r="J72" s="295"/>
      <c r="K72" s="296"/>
    </row>
    <row r="73" s="1" customFormat="1" ht="18.75" customHeight="1">
      <c r="B73" s="296"/>
      <c r="C73" s="296"/>
      <c r="D73" s="296"/>
      <c r="E73" s="296"/>
      <c r="F73" s="296"/>
      <c r="G73" s="296"/>
      <c r="H73" s="296"/>
      <c r="I73" s="296"/>
      <c r="J73" s="296"/>
      <c r="K73" s="296"/>
    </row>
    <row r="74" s="1" customFormat="1" ht="7.5" customHeight="1">
      <c r="B74" s="297"/>
      <c r="C74" s="298"/>
      <c r="D74" s="298"/>
      <c r="E74" s="298"/>
      <c r="F74" s="298"/>
      <c r="G74" s="298"/>
      <c r="H74" s="298"/>
      <c r="I74" s="298"/>
      <c r="J74" s="298"/>
      <c r="K74" s="299"/>
    </row>
    <row r="75" s="1" customFormat="1" ht="45" customHeight="1">
      <c r="B75" s="300"/>
      <c r="C75" s="301" t="s">
        <v>1057</v>
      </c>
      <c r="D75" s="301"/>
      <c r="E75" s="301"/>
      <c r="F75" s="301"/>
      <c r="G75" s="301"/>
      <c r="H75" s="301"/>
      <c r="I75" s="301"/>
      <c r="J75" s="301"/>
      <c r="K75" s="302"/>
    </row>
    <row r="76" s="1" customFormat="1" ht="17.25" customHeight="1">
      <c r="B76" s="300"/>
      <c r="C76" s="303" t="s">
        <v>1058</v>
      </c>
      <c r="D76" s="303"/>
      <c r="E76" s="303"/>
      <c r="F76" s="303" t="s">
        <v>1059</v>
      </c>
      <c r="G76" s="304"/>
      <c r="H76" s="303" t="s">
        <v>56</v>
      </c>
      <c r="I76" s="303" t="s">
        <v>59</v>
      </c>
      <c r="J76" s="303" t="s">
        <v>1060</v>
      </c>
      <c r="K76" s="302"/>
    </row>
    <row r="77" s="1" customFormat="1" ht="17.25" customHeight="1">
      <c r="B77" s="300"/>
      <c r="C77" s="305" t="s">
        <v>1061</v>
      </c>
      <c r="D77" s="305"/>
      <c r="E77" s="305"/>
      <c r="F77" s="306" t="s">
        <v>1062</v>
      </c>
      <c r="G77" s="307"/>
      <c r="H77" s="305"/>
      <c r="I77" s="305"/>
      <c r="J77" s="305" t="s">
        <v>1063</v>
      </c>
      <c r="K77" s="302"/>
    </row>
    <row r="78" s="1" customFormat="1" ht="5.25" customHeight="1">
      <c r="B78" s="300"/>
      <c r="C78" s="308"/>
      <c r="D78" s="308"/>
      <c r="E78" s="308"/>
      <c r="F78" s="308"/>
      <c r="G78" s="309"/>
      <c r="H78" s="308"/>
      <c r="I78" s="308"/>
      <c r="J78" s="308"/>
      <c r="K78" s="302"/>
    </row>
    <row r="79" s="1" customFormat="1" ht="15" customHeight="1">
      <c r="B79" s="300"/>
      <c r="C79" s="288" t="s">
        <v>55</v>
      </c>
      <c r="D79" s="310"/>
      <c r="E79" s="310"/>
      <c r="F79" s="311" t="s">
        <v>1064</v>
      </c>
      <c r="G79" s="312"/>
      <c r="H79" s="288" t="s">
        <v>1065</v>
      </c>
      <c r="I79" s="288" t="s">
        <v>1066</v>
      </c>
      <c r="J79" s="288">
        <v>20</v>
      </c>
      <c r="K79" s="302"/>
    </row>
    <row r="80" s="1" customFormat="1" ht="15" customHeight="1">
      <c r="B80" s="300"/>
      <c r="C80" s="288" t="s">
        <v>1067</v>
      </c>
      <c r="D80" s="288"/>
      <c r="E80" s="288"/>
      <c r="F80" s="311" t="s">
        <v>1064</v>
      </c>
      <c r="G80" s="312"/>
      <c r="H80" s="288" t="s">
        <v>1068</v>
      </c>
      <c r="I80" s="288" t="s">
        <v>1066</v>
      </c>
      <c r="J80" s="288">
        <v>120</v>
      </c>
      <c r="K80" s="302"/>
    </row>
    <row r="81" s="1" customFormat="1" ht="15" customHeight="1">
      <c r="B81" s="313"/>
      <c r="C81" s="288" t="s">
        <v>1069</v>
      </c>
      <c r="D81" s="288"/>
      <c r="E81" s="288"/>
      <c r="F81" s="311" t="s">
        <v>1070</v>
      </c>
      <c r="G81" s="312"/>
      <c r="H81" s="288" t="s">
        <v>1071</v>
      </c>
      <c r="I81" s="288" t="s">
        <v>1066</v>
      </c>
      <c r="J81" s="288">
        <v>50</v>
      </c>
      <c r="K81" s="302"/>
    </row>
    <row r="82" s="1" customFormat="1" ht="15" customHeight="1">
      <c r="B82" s="313"/>
      <c r="C82" s="288" t="s">
        <v>1072</v>
      </c>
      <c r="D82" s="288"/>
      <c r="E82" s="288"/>
      <c r="F82" s="311" t="s">
        <v>1064</v>
      </c>
      <c r="G82" s="312"/>
      <c r="H82" s="288" t="s">
        <v>1073</v>
      </c>
      <c r="I82" s="288" t="s">
        <v>1074</v>
      </c>
      <c r="J82" s="288"/>
      <c r="K82" s="302"/>
    </row>
    <row r="83" s="1" customFormat="1" ht="15" customHeight="1">
      <c r="B83" s="313"/>
      <c r="C83" s="314" t="s">
        <v>1075</v>
      </c>
      <c r="D83" s="314"/>
      <c r="E83" s="314"/>
      <c r="F83" s="315" t="s">
        <v>1070</v>
      </c>
      <c r="G83" s="314"/>
      <c r="H83" s="314" t="s">
        <v>1076</v>
      </c>
      <c r="I83" s="314" t="s">
        <v>1066</v>
      </c>
      <c r="J83" s="314">
        <v>15</v>
      </c>
      <c r="K83" s="302"/>
    </row>
    <row r="84" s="1" customFormat="1" ht="15" customHeight="1">
      <c r="B84" s="313"/>
      <c r="C84" s="314" t="s">
        <v>1077</v>
      </c>
      <c r="D84" s="314"/>
      <c r="E84" s="314"/>
      <c r="F84" s="315" t="s">
        <v>1070</v>
      </c>
      <c r="G84" s="314"/>
      <c r="H84" s="314" t="s">
        <v>1078</v>
      </c>
      <c r="I84" s="314" t="s">
        <v>1066</v>
      </c>
      <c r="J84" s="314">
        <v>15</v>
      </c>
      <c r="K84" s="302"/>
    </row>
    <row r="85" s="1" customFormat="1" ht="15" customHeight="1">
      <c r="B85" s="313"/>
      <c r="C85" s="314" t="s">
        <v>1079</v>
      </c>
      <c r="D85" s="314"/>
      <c r="E85" s="314"/>
      <c r="F85" s="315" t="s">
        <v>1070</v>
      </c>
      <c r="G85" s="314"/>
      <c r="H85" s="314" t="s">
        <v>1080</v>
      </c>
      <c r="I85" s="314" t="s">
        <v>1066</v>
      </c>
      <c r="J85" s="314">
        <v>20</v>
      </c>
      <c r="K85" s="302"/>
    </row>
    <row r="86" s="1" customFormat="1" ht="15" customHeight="1">
      <c r="B86" s="313"/>
      <c r="C86" s="314" t="s">
        <v>1081</v>
      </c>
      <c r="D86" s="314"/>
      <c r="E86" s="314"/>
      <c r="F86" s="315" t="s">
        <v>1070</v>
      </c>
      <c r="G86" s="314"/>
      <c r="H86" s="314" t="s">
        <v>1082</v>
      </c>
      <c r="I86" s="314" t="s">
        <v>1066</v>
      </c>
      <c r="J86" s="314">
        <v>20</v>
      </c>
      <c r="K86" s="302"/>
    </row>
    <row r="87" s="1" customFormat="1" ht="15" customHeight="1">
      <c r="B87" s="313"/>
      <c r="C87" s="288" t="s">
        <v>1083</v>
      </c>
      <c r="D87" s="288"/>
      <c r="E87" s="288"/>
      <c r="F87" s="311" t="s">
        <v>1070</v>
      </c>
      <c r="G87" s="312"/>
      <c r="H87" s="288" t="s">
        <v>1084</v>
      </c>
      <c r="I87" s="288" t="s">
        <v>1066</v>
      </c>
      <c r="J87" s="288">
        <v>50</v>
      </c>
      <c r="K87" s="302"/>
    </row>
    <row r="88" s="1" customFormat="1" ht="15" customHeight="1">
      <c r="B88" s="313"/>
      <c r="C88" s="288" t="s">
        <v>1085</v>
      </c>
      <c r="D88" s="288"/>
      <c r="E88" s="288"/>
      <c r="F88" s="311" t="s">
        <v>1070</v>
      </c>
      <c r="G88" s="312"/>
      <c r="H88" s="288" t="s">
        <v>1086</v>
      </c>
      <c r="I88" s="288" t="s">
        <v>1066</v>
      </c>
      <c r="J88" s="288">
        <v>20</v>
      </c>
      <c r="K88" s="302"/>
    </row>
    <row r="89" s="1" customFormat="1" ht="15" customHeight="1">
      <c r="B89" s="313"/>
      <c r="C89" s="288" t="s">
        <v>1087</v>
      </c>
      <c r="D89" s="288"/>
      <c r="E89" s="288"/>
      <c r="F89" s="311" t="s">
        <v>1070</v>
      </c>
      <c r="G89" s="312"/>
      <c r="H89" s="288" t="s">
        <v>1088</v>
      </c>
      <c r="I89" s="288" t="s">
        <v>1066</v>
      </c>
      <c r="J89" s="288">
        <v>20</v>
      </c>
      <c r="K89" s="302"/>
    </row>
    <row r="90" s="1" customFormat="1" ht="15" customHeight="1">
      <c r="B90" s="313"/>
      <c r="C90" s="288" t="s">
        <v>1089</v>
      </c>
      <c r="D90" s="288"/>
      <c r="E90" s="288"/>
      <c r="F90" s="311" t="s">
        <v>1070</v>
      </c>
      <c r="G90" s="312"/>
      <c r="H90" s="288" t="s">
        <v>1090</v>
      </c>
      <c r="I90" s="288" t="s">
        <v>1066</v>
      </c>
      <c r="J90" s="288">
        <v>50</v>
      </c>
      <c r="K90" s="302"/>
    </row>
    <row r="91" s="1" customFormat="1" ht="15" customHeight="1">
      <c r="B91" s="313"/>
      <c r="C91" s="288" t="s">
        <v>1091</v>
      </c>
      <c r="D91" s="288"/>
      <c r="E91" s="288"/>
      <c r="F91" s="311" t="s">
        <v>1070</v>
      </c>
      <c r="G91" s="312"/>
      <c r="H91" s="288" t="s">
        <v>1091</v>
      </c>
      <c r="I91" s="288" t="s">
        <v>1066</v>
      </c>
      <c r="J91" s="288">
        <v>50</v>
      </c>
      <c r="K91" s="302"/>
    </row>
    <row r="92" s="1" customFormat="1" ht="15" customHeight="1">
      <c r="B92" s="313"/>
      <c r="C92" s="288" t="s">
        <v>1092</v>
      </c>
      <c r="D92" s="288"/>
      <c r="E92" s="288"/>
      <c r="F92" s="311" t="s">
        <v>1070</v>
      </c>
      <c r="G92" s="312"/>
      <c r="H92" s="288" t="s">
        <v>1093</v>
      </c>
      <c r="I92" s="288" t="s">
        <v>1066</v>
      </c>
      <c r="J92" s="288">
        <v>255</v>
      </c>
      <c r="K92" s="302"/>
    </row>
    <row r="93" s="1" customFormat="1" ht="15" customHeight="1">
      <c r="B93" s="313"/>
      <c r="C93" s="288" t="s">
        <v>1094</v>
      </c>
      <c r="D93" s="288"/>
      <c r="E93" s="288"/>
      <c r="F93" s="311" t="s">
        <v>1064</v>
      </c>
      <c r="G93" s="312"/>
      <c r="H93" s="288" t="s">
        <v>1095</v>
      </c>
      <c r="I93" s="288" t="s">
        <v>1096</v>
      </c>
      <c r="J93" s="288"/>
      <c r="K93" s="302"/>
    </row>
    <row r="94" s="1" customFormat="1" ht="15" customHeight="1">
      <c r="B94" s="313"/>
      <c r="C94" s="288" t="s">
        <v>1097</v>
      </c>
      <c r="D94" s="288"/>
      <c r="E94" s="288"/>
      <c r="F94" s="311" t="s">
        <v>1064</v>
      </c>
      <c r="G94" s="312"/>
      <c r="H94" s="288" t="s">
        <v>1098</v>
      </c>
      <c r="I94" s="288" t="s">
        <v>1099</v>
      </c>
      <c r="J94" s="288"/>
      <c r="K94" s="302"/>
    </row>
    <row r="95" s="1" customFormat="1" ht="15" customHeight="1">
      <c r="B95" s="313"/>
      <c r="C95" s="288" t="s">
        <v>1100</v>
      </c>
      <c r="D95" s="288"/>
      <c r="E95" s="288"/>
      <c r="F95" s="311" t="s">
        <v>1064</v>
      </c>
      <c r="G95" s="312"/>
      <c r="H95" s="288" t="s">
        <v>1100</v>
      </c>
      <c r="I95" s="288" t="s">
        <v>1099</v>
      </c>
      <c r="J95" s="288"/>
      <c r="K95" s="302"/>
    </row>
    <row r="96" s="1" customFormat="1" ht="15" customHeight="1">
      <c r="B96" s="313"/>
      <c r="C96" s="288" t="s">
        <v>40</v>
      </c>
      <c r="D96" s="288"/>
      <c r="E96" s="288"/>
      <c r="F96" s="311" t="s">
        <v>1064</v>
      </c>
      <c r="G96" s="312"/>
      <c r="H96" s="288" t="s">
        <v>1101</v>
      </c>
      <c r="I96" s="288" t="s">
        <v>1099</v>
      </c>
      <c r="J96" s="288"/>
      <c r="K96" s="302"/>
    </row>
    <row r="97" s="1" customFormat="1" ht="15" customHeight="1">
      <c r="B97" s="313"/>
      <c r="C97" s="288" t="s">
        <v>50</v>
      </c>
      <c r="D97" s="288"/>
      <c r="E97" s="288"/>
      <c r="F97" s="311" t="s">
        <v>1064</v>
      </c>
      <c r="G97" s="312"/>
      <c r="H97" s="288" t="s">
        <v>1102</v>
      </c>
      <c r="I97" s="288" t="s">
        <v>1099</v>
      </c>
      <c r="J97" s="288"/>
      <c r="K97" s="302"/>
    </row>
    <row r="98" s="1" customFormat="1" ht="15" customHeight="1">
      <c r="B98" s="316"/>
      <c r="C98" s="317"/>
      <c r="D98" s="317"/>
      <c r="E98" s="317"/>
      <c r="F98" s="317"/>
      <c r="G98" s="317"/>
      <c r="H98" s="317"/>
      <c r="I98" s="317"/>
      <c r="J98" s="317"/>
      <c r="K98" s="318"/>
    </row>
    <row r="99" s="1" customFormat="1" ht="18.75" customHeight="1">
      <c r="B99" s="319"/>
      <c r="C99" s="320"/>
      <c r="D99" s="320"/>
      <c r="E99" s="320"/>
      <c r="F99" s="320"/>
      <c r="G99" s="320"/>
      <c r="H99" s="320"/>
      <c r="I99" s="320"/>
      <c r="J99" s="320"/>
      <c r="K99" s="319"/>
    </row>
    <row r="100" s="1" customFormat="1" ht="18.75" customHeight="1">
      <c r="B100" s="296"/>
      <c r="C100" s="296"/>
      <c r="D100" s="296"/>
      <c r="E100" s="296"/>
      <c r="F100" s="296"/>
      <c r="G100" s="296"/>
      <c r="H100" s="296"/>
      <c r="I100" s="296"/>
      <c r="J100" s="296"/>
      <c r="K100" s="296"/>
    </row>
    <row r="101" s="1" customFormat="1" ht="7.5" customHeight="1">
      <c r="B101" s="297"/>
      <c r="C101" s="298"/>
      <c r="D101" s="298"/>
      <c r="E101" s="298"/>
      <c r="F101" s="298"/>
      <c r="G101" s="298"/>
      <c r="H101" s="298"/>
      <c r="I101" s="298"/>
      <c r="J101" s="298"/>
      <c r="K101" s="299"/>
    </row>
    <row r="102" s="1" customFormat="1" ht="45" customHeight="1">
      <c r="B102" s="300"/>
      <c r="C102" s="301" t="s">
        <v>1103</v>
      </c>
      <c r="D102" s="301"/>
      <c r="E102" s="301"/>
      <c r="F102" s="301"/>
      <c r="G102" s="301"/>
      <c r="H102" s="301"/>
      <c r="I102" s="301"/>
      <c r="J102" s="301"/>
      <c r="K102" s="302"/>
    </row>
    <row r="103" s="1" customFormat="1" ht="17.25" customHeight="1">
      <c r="B103" s="300"/>
      <c r="C103" s="303" t="s">
        <v>1058</v>
      </c>
      <c r="D103" s="303"/>
      <c r="E103" s="303"/>
      <c r="F103" s="303" t="s">
        <v>1059</v>
      </c>
      <c r="G103" s="304"/>
      <c r="H103" s="303" t="s">
        <v>56</v>
      </c>
      <c r="I103" s="303" t="s">
        <v>59</v>
      </c>
      <c r="J103" s="303" t="s">
        <v>1060</v>
      </c>
      <c r="K103" s="302"/>
    </row>
    <row r="104" s="1" customFormat="1" ht="17.25" customHeight="1">
      <c r="B104" s="300"/>
      <c r="C104" s="305" t="s">
        <v>1061</v>
      </c>
      <c r="D104" s="305"/>
      <c r="E104" s="305"/>
      <c r="F104" s="306" t="s">
        <v>1062</v>
      </c>
      <c r="G104" s="307"/>
      <c r="H104" s="305"/>
      <c r="I104" s="305"/>
      <c r="J104" s="305" t="s">
        <v>1063</v>
      </c>
      <c r="K104" s="302"/>
    </row>
    <row r="105" s="1" customFormat="1" ht="5.25" customHeight="1">
      <c r="B105" s="300"/>
      <c r="C105" s="303"/>
      <c r="D105" s="303"/>
      <c r="E105" s="303"/>
      <c r="F105" s="303"/>
      <c r="G105" s="321"/>
      <c r="H105" s="303"/>
      <c r="I105" s="303"/>
      <c r="J105" s="303"/>
      <c r="K105" s="302"/>
    </row>
    <row r="106" s="1" customFormat="1" ht="15" customHeight="1">
      <c r="B106" s="300"/>
      <c r="C106" s="288" t="s">
        <v>55</v>
      </c>
      <c r="D106" s="310"/>
      <c r="E106" s="310"/>
      <c r="F106" s="311" t="s">
        <v>1064</v>
      </c>
      <c r="G106" s="288"/>
      <c r="H106" s="288" t="s">
        <v>1104</v>
      </c>
      <c r="I106" s="288" t="s">
        <v>1066</v>
      </c>
      <c r="J106" s="288">
        <v>20</v>
      </c>
      <c r="K106" s="302"/>
    </row>
    <row r="107" s="1" customFormat="1" ht="15" customHeight="1">
      <c r="B107" s="300"/>
      <c r="C107" s="288" t="s">
        <v>1067</v>
      </c>
      <c r="D107" s="288"/>
      <c r="E107" s="288"/>
      <c r="F107" s="311" t="s">
        <v>1064</v>
      </c>
      <c r="G107" s="288"/>
      <c r="H107" s="288" t="s">
        <v>1104</v>
      </c>
      <c r="I107" s="288" t="s">
        <v>1066</v>
      </c>
      <c r="J107" s="288">
        <v>120</v>
      </c>
      <c r="K107" s="302"/>
    </row>
    <row r="108" s="1" customFormat="1" ht="15" customHeight="1">
      <c r="B108" s="313"/>
      <c r="C108" s="288" t="s">
        <v>1069</v>
      </c>
      <c r="D108" s="288"/>
      <c r="E108" s="288"/>
      <c r="F108" s="311" t="s">
        <v>1070</v>
      </c>
      <c r="G108" s="288"/>
      <c r="H108" s="288" t="s">
        <v>1104</v>
      </c>
      <c r="I108" s="288" t="s">
        <v>1066</v>
      </c>
      <c r="J108" s="288">
        <v>50</v>
      </c>
      <c r="K108" s="302"/>
    </row>
    <row r="109" s="1" customFormat="1" ht="15" customHeight="1">
      <c r="B109" s="313"/>
      <c r="C109" s="288" t="s">
        <v>1072</v>
      </c>
      <c r="D109" s="288"/>
      <c r="E109" s="288"/>
      <c r="F109" s="311" t="s">
        <v>1064</v>
      </c>
      <c r="G109" s="288"/>
      <c r="H109" s="288" t="s">
        <v>1104</v>
      </c>
      <c r="I109" s="288" t="s">
        <v>1074</v>
      </c>
      <c r="J109" s="288"/>
      <c r="K109" s="302"/>
    </row>
    <row r="110" s="1" customFormat="1" ht="15" customHeight="1">
      <c r="B110" s="313"/>
      <c r="C110" s="288" t="s">
        <v>1083</v>
      </c>
      <c r="D110" s="288"/>
      <c r="E110" s="288"/>
      <c r="F110" s="311" t="s">
        <v>1070</v>
      </c>
      <c r="G110" s="288"/>
      <c r="H110" s="288" t="s">
        <v>1104</v>
      </c>
      <c r="I110" s="288" t="s">
        <v>1066</v>
      </c>
      <c r="J110" s="288">
        <v>50</v>
      </c>
      <c r="K110" s="302"/>
    </row>
    <row r="111" s="1" customFormat="1" ht="15" customHeight="1">
      <c r="B111" s="313"/>
      <c r="C111" s="288" t="s">
        <v>1091</v>
      </c>
      <c r="D111" s="288"/>
      <c r="E111" s="288"/>
      <c r="F111" s="311" t="s">
        <v>1070</v>
      </c>
      <c r="G111" s="288"/>
      <c r="H111" s="288" t="s">
        <v>1104</v>
      </c>
      <c r="I111" s="288" t="s">
        <v>1066</v>
      </c>
      <c r="J111" s="288">
        <v>50</v>
      </c>
      <c r="K111" s="302"/>
    </row>
    <row r="112" s="1" customFormat="1" ht="15" customHeight="1">
      <c r="B112" s="313"/>
      <c r="C112" s="288" t="s">
        <v>1089</v>
      </c>
      <c r="D112" s="288"/>
      <c r="E112" s="288"/>
      <c r="F112" s="311" t="s">
        <v>1070</v>
      </c>
      <c r="G112" s="288"/>
      <c r="H112" s="288" t="s">
        <v>1104</v>
      </c>
      <c r="I112" s="288" t="s">
        <v>1066</v>
      </c>
      <c r="J112" s="288">
        <v>50</v>
      </c>
      <c r="K112" s="302"/>
    </row>
    <row r="113" s="1" customFormat="1" ht="15" customHeight="1">
      <c r="B113" s="313"/>
      <c r="C113" s="288" t="s">
        <v>55</v>
      </c>
      <c r="D113" s="288"/>
      <c r="E113" s="288"/>
      <c r="F113" s="311" t="s">
        <v>1064</v>
      </c>
      <c r="G113" s="288"/>
      <c r="H113" s="288" t="s">
        <v>1105</v>
      </c>
      <c r="I113" s="288" t="s">
        <v>1066</v>
      </c>
      <c r="J113" s="288">
        <v>20</v>
      </c>
      <c r="K113" s="302"/>
    </row>
    <row r="114" s="1" customFormat="1" ht="15" customHeight="1">
      <c r="B114" s="313"/>
      <c r="C114" s="288" t="s">
        <v>1106</v>
      </c>
      <c r="D114" s="288"/>
      <c r="E114" s="288"/>
      <c r="F114" s="311" t="s">
        <v>1064</v>
      </c>
      <c r="G114" s="288"/>
      <c r="H114" s="288" t="s">
        <v>1107</v>
      </c>
      <c r="I114" s="288" t="s">
        <v>1066</v>
      </c>
      <c r="J114" s="288">
        <v>120</v>
      </c>
      <c r="K114" s="302"/>
    </row>
    <row r="115" s="1" customFormat="1" ht="15" customHeight="1">
      <c r="B115" s="313"/>
      <c r="C115" s="288" t="s">
        <v>40</v>
      </c>
      <c r="D115" s="288"/>
      <c r="E115" s="288"/>
      <c r="F115" s="311" t="s">
        <v>1064</v>
      </c>
      <c r="G115" s="288"/>
      <c r="H115" s="288" t="s">
        <v>1108</v>
      </c>
      <c r="I115" s="288" t="s">
        <v>1099</v>
      </c>
      <c r="J115" s="288"/>
      <c r="K115" s="302"/>
    </row>
    <row r="116" s="1" customFormat="1" ht="15" customHeight="1">
      <c r="B116" s="313"/>
      <c r="C116" s="288" t="s">
        <v>50</v>
      </c>
      <c r="D116" s="288"/>
      <c r="E116" s="288"/>
      <c r="F116" s="311" t="s">
        <v>1064</v>
      </c>
      <c r="G116" s="288"/>
      <c r="H116" s="288" t="s">
        <v>1109</v>
      </c>
      <c r="I116" s="288" t="s">
        <v>1099</v>
      </c>
      <c r="J116" s="288"/>
      <c r="K116" s="302"/>
    </row>
    <row r="117" s="1" customFormat="1" ht="15" customHeight="1">
      <c r="B117" s="313"/>
      <c r="C117" s="288" t="s">
        <v>59</v>
      </c>
      <c r="D117" s="288"/>
      <c r="E117" s="288"/>
      <c r="F117" s="311" t="s">
        <v>1064</v>
      </c>
      <c r="G117" s="288"/>
      <c r="H117" s="288" t="s">
        <v>1110</v>
      </c>
      <c r="I117" s="288" t="s">
        <v>1111</v>
      </c>
      <c r="J117" s="288"/>
      <c r="K117" s="302"/>
    </row>
    <row r="118" s="1" customFormat="1" ht="15" customHeight="1">
      <c r="B118" s="316"/>
      <c r="C118" s="322"/>
      <c r="D118" s="322"/>
      <c r="E118" s="322"/>
      <c r="F118" s="322"/>
      <c r="G118" s="322"/>
      <c r="H118" s="322"/>
      <c r="I118" s="322"/>
      <c r="J118" s="322"/>
      <c r="K118" s="318"/>
    </row>
    <row r="119" s="1" customFormat="1" ht="18.75" customHeight="1">
      <c r="B119" s="323"/>
      <c r="C119" s="324"/>
      <c r="D119" s="324"/>
      <c r="E119" s="324"/>
      <c r="F119" s="325"/>
      <c r="G119" s="324"/>
      <c r="H119" s="324"/>
      <c r="I119" s="324"/>
      <c r="J119" s="324"/>
      <c r="K119" s="323"/>
    </row>
    <row r="120" s="1" customFormat="1" ht="18.75" customHeight="1">
      <c r="B120" s="296"/>
      <c r="C120" s="296"/>
      <c r="D120" s="296"/>
      <c r="E120" s="296"/>
      <c r="F120" s="296"/>
      <c r="G120" s="296"/>
      <c r="H120" s="296"/>
      <c r="I120" s="296"/>
      <c r="J120" s="296"/>
      <c r="K120" s="296"/>
    </row>
    <row r="121" s="1" customFormat="1" ht="7.5" customHeight="1">
      <c r="B121" s="326"/>
      <c r="C121" s="327"/>
      <c r="D121" s="327"/>
      <c r="E121" s="327"/>
      <c r="F121" s="327"/>
      <c r="G121" s="327"/>
      <c r="H121" s="327"/>
      <c r="I121" s="327"/>
      <c r="J121" s="327"/>
      <c r="K121" s="328"/>
    </row>
    <row r="122" s="1" customFormat="1" ht="45" customHeight="1">
      <c r="B122" s="329"/>
      <c r="C122" s="279" t="s">
        <v>1112</v>
      </c>
      <c r="D122" s="279"/>
      <c r="E122" s="279"/>
      <c r="F122" s="279"/>
      <c r="G122" s="279"/>
      <c r="H122" s="279"/>
      <c r="I122" s="279"/>
      <c r="J122" s="279"/>
      <c r="K122" s="330"/>
    </row>
    <row r="123" s="1" customFormat="1" ht="17.25" customHeight="1">
      <c r="B123" s="331"/>
      <c r="C123" s="303" t="s">
        <v>1058</v>
      </c>
      <c r="D123" s="303"/>
      <c r="E123" s="303"/>
      <c r="F123" s="303" t="s">
        <v>1059</v>
      </c>
      <c r="G123" s="304"/>
      <c r="H123" s="303" t="s">
        <v>56</v>
      </c>
      <c r="I123" s="303" t="s">
        <v>59</v>
      </c>
      <c r="J123" s="303" t="s">
        <v>1060</v>
      </c>
      <c r="K123" s="332"/>
    </row>
    <row r="124" s="1" customFormat="1" ht="17.25" customHeight="1">
      <c r="B124" s="331"/>
      <c r="C124" s="305" t="s">
        <v>1061</v>
      </c>
      <c r="D124" s="305"/>
      <c r="E124" s="305"/>
      <c r="F124" s="306" t="s">
        <v>1062</v>
      </c>
      <c r="G124" s="307"/>
      <c r="H124" s="305"/>
      <c r="I124" s="305"/>
      <c r="J124" s="305" t="s">
        <v>1063</v>
      </c>
      <c r="K124" s="332"/>
    </row>
    <row r="125" s="1" customFormat="1" ht="5.25" customHeight="1">
      <c r="B125" s="333"/>
      <c r="C125" s="308"/>
      <c r="D125" s="308"/>
      <c r="E125" s="308"/>
      <c r="F125" s="308"/>
      <c r="G125" s="334"/>
      <c r="H125" s="308"/>
      <c r="I125" s="308"/>
      <c r="J125" s="308"/>
      <c r="K125" s="335"/>
    </row>
    <row r="126" s="1" customFormat="1" ht="15" customHeight="1">
      <c r="B126" s="333"/>
      <c r="C126" s="288" t="s">
        <v>1067</v>
      </c>
      <c r="D126" s="310"/>
      <c r="E126" s="310"/>
      <c r="F126" s="311" t="s">
        <v>1064</v>
      </c>
      <c r="G126" s="288"/>
      <c r="H126" s="288" t="s">
        <v>1104</v>
      </c>
      <c r="I126" s="288" t="s">
        <v>1066</v>
      </c>
      <c r="J126" s="288">
        <v>120</v>
      </c>
      <c r="K126" s="336"/>
    </row>
    <row r="127" s="1" customFormat="1" ht="15" customHeight="1">
      <c r="B127" s="333"/>
      <c r="C127" s="288" t="s">
        <v>1113</v>
      </c>
      <c r="D127" s="288"/>
      <c r="E127" s="288"/>
      <c r="F127" s="311" t="s">
        <v>1064</v>
      </c>
      <c r="G127" s="288"/>
      <c r="H127" s="288" t="s">
        <v>1114</v>
      </c>
      <c r="I127" s="288" t="s">
        <v>1066</v>
      </c>
      <c r="J127" s="288" t="s">
        <v>1115</v>
      </c>
      <c r="K127" s="336"/>
    </row>
    <row r="128" s="1" customFormat="1" ht="15" customHeight="1">
      <c r="B128" s="333"/>
      <c r="C128" s="288" t="s">
        <v>1012</v>
      </c>
      <c r="D128" s="288"/>
      <c r="E128" s="288"/>
      <c r="F128" s="311" t="s">
        <v>1064</v>
      </c>
      <c r="G128" s="288"/>
      <c r="H128" s="288" t="s">
        <v>1116</v>
      </c>
      <c r="I128" s="288" t="s">
        <v>1066</v>
      </c>
      <c r="J128" s="288" t="s">
        <v>1115</v>
      </c>
      <c r="K128" s="336"/>
    </row>
    <row r="129" s="1" customFormat="1" ht="15" customHeight="1">
      <c r="B129" s="333"/>
      <c r="C129" s="288" t="s">
        <v>1075</v>
      </c>
      <c r="D129" s="288"/>
      <c r="E129" s="288"/>
      <c r="F129" s="311" t="s">
        <v>1070</v>
      </c>
      <c r="G129" s="288"/>
      <c r="H129" s="288" t="s">
        <v>1076</v>
      </c>
      <c r="I129" s="288" t="s">
        <v>1066</v>
      </c>
      <c r="J129" s="288">
        <v>15</v>
      </c>
      <c r="K129" s="336"/>
    </row>
    <row r="130" s="1" customFormat="1" ht="15" customHeight="1">
      <c r="B130" s="333"/>
      <c r="C130" s="314" t="s">
        <v>1077</v>
      </c>
      <c r="D130" s="314"/>
      <c r="E130" s="314"/>
      <c r="F130" s="315" t="s">
        <v>1070</v>
      </c>
      <c r="G130" s="314"/>
      <c r="H130" s="314" t="s">
        <v>1078</v>
      </c>
      <c r="I130" s="314" t="s">
        <v>1066</v>
      </c>
      <c r="J130" s="314">
        <v>15</v>
      </c>
      <c r="K130" s="336"/>
    </row>
    <row r="131" s="1" customFormat="1" ht="15" customHeight="1">
      <c r="B131" s="333"/>
      <c r="C131" s="314" t="s">
        <v>1079</v>
      </c>
      <c r="D131" s="314"/>
      <c r="E131" s="314"/>
      <c r="F131" s="315" t="s">
        <v>1070</v>
      </c>
      <c r="G131" s="314"/>
      <c r="H131" s="314" t="s">
        <v>1080</v>
      </c>
      <c r="I131" s="314" t="s">
        <v>1066</v>
      </c>
      <c r="J131" s="314">
        <v>20</v>
      </c>
      <c r="K131" s="336"/>
    </row>
    <row r="132" s="1" customFormat="1" ht="15" customHeight="1">
      <c r="B132" s="333"/>
      <c r="C132" s="314" t="s">
        <v>1081</v>
      </c>
      <c r="D132" s="314"/>
      <c r="E132" s="314"/>
      <c r="F132" s="315" t="s">
        <v>1070</v>
      </c>
      <c r="G132" s="314"/>
      <c r="H132" s="314" t="s">
        <v>1082</v>
      </c>
      <c r="I132" s="314" t="s">
        <v>1066</v>
      </c>
      <c r="J132" s="314">
        <v>20</v>
      </c>
      <c r="K132" s="336"/>
    </row>
    <row r="133" s="1" customFormat="1" ht="15" customHeight="1">
      <c r="B133" s="333"/>
      <c r="C133" s="288" t="s">
        <v>1069</v>
      </c>
      <c r="D133" s="288"/>
      <c r="E133" s="288"/>
      <c r="F133" s="311" t="s">
        <v>1070</v>
      </c>
      <c r="G133" s="288"/>
      <c r="H133" s="288" t="s">
        <v>1104</v>
      </c>
      <c r="I133" s="288" t="s">
        <v>1066</v>
      </c>
      <c r="J133" s="288">
        <v>50</v>
      </c>
      <c r="K133" s="336"/>
    </row>
    <row r="134" s="1" customFormat="1" ht="15" customHeight="1">
      <c r="B134" s="333"/>
      <c r="C134" s="288" t="s">
        <v>1083</v>
      </c>
      <c r="D134" s="288"/>
      <c r="E134" s="288"/>
      <c r="F134" s="311" t="s">
        <v>1070</v>
      </c>
      <c r="G134" s="288"/>
      <c r="H134" s="288" t="s">
        <v>1104</v>
      </c>
      <c r="I134" s="288" t="s">
        <v>1066</v>
      </c>
      <c r="J134" s="288">
        <v>50</v>
      </c>
      <c r="K134" s="336"/>
    </row>
    <row r="135" s="1" customFormat="1" ht="15" customHeight="1">
      <c r="B135" s="333"/>
      <c r="C135" s="288" t="s">
        <v>1089</v>
      </c>
      <c r="D135" s="288"/>
      <c r="E135" s="288"/>
      <c r="F135" s="311" t="s">
        <v>1070</v>
      </c>
      <c r="G135" s="288"/>
      <c r="H135" s="288" t="s">
        <v>1104</v>
      </c>
      <c r="I135" s="288" t="s">
        <v>1066</v>
      </c>
      <c r="J135" s="288">
        <v>50</v>
      </c>
      <c r="K135" s="336"/>
    </row>
    <row r="136" s="1" customFormat="1" ht="15" customHeight="1">
      <c r="B136" s="333"/>
      <c r="C136" s="288" t="s">
        <v>1091</v>
      </c>
      <c r="D136" s="288"/>
      <c r="E136" s="288"/>
      <c r="F136" s="311" t="s">
        <v>1070</v>
      </c>
      <c r="G136" s="288"/>
      <c r="H136" s="288" t="s">
        <v>1104</v>
      </c>
      <c r="I136" s="288" t="s">
        <v>1066</v>
      </c>
      <c r="J136" s="288">
        <v>50</v>
      </c>
      <c r="K136" s="336"/>
    </row>
    <row r="137" s="1" customFormat="1" ht="15" customHeight="1">
      <c r="B137" s="333"/>
      <c r="C137" s="288" t="s">
        <v>1092</v>
      </c>
      <c r="D137" s="288"/>
      <c r="E137" s="288"/>
      <c r="F137" s="311" t="s">
        <v>1070</v>
      </c>
      <c r="G137" s="288"/>
      <c r="H137" s="288" t="s">
        <v>1117</v>
      </c>
      <c r="I137" s="288" t="s">
        <v>1066</v>
      </c>
      <c r="J137" s="288">
        <v>255</v>
      </c>
      <c r="K137" s="336"/>
    </row>
    <row r="138" s="1" customFormat="1" ht="15" customHeight="1">
      <c r="B138" s="333"/>
      <c r="C138" s="288" t="s">
        <v>1094</v>
      </c>
      <c r="D138" s="288"/>
      <c r="E138" s="288"/>
      <c r="F138" s="311" t="s">
        <v>1064</v>
      </c>
      <c r="G138" s="288"/>
      <c r="H138" s="288" t="s">
        <v>1118</v>
      </c>
      <c r="I138" s="288" t="s">
        <v>1096</v>
      </c>
      <c r="J138" s="288"/>
      <c r="K138" s="336"/>
    </row>
    <row r="139" s="1" customFormat="1" ht="15" customHeight="1">
      <c r="B139" s="333"/>
      <c r="C139" s="288" t="s">
        <v>1097</v>
      </c>
      <c r="D139" s="288"/>
      <c r="E139" s="288"/>
      <c r="F139" s="311" t="s">
        <v>1064</v>
      </c>
      <c r="G139" s="288"/>
      <c r="H139" s="288" t="s">
        <v>1119</v>
      </c>
      <c r="I139" s="288" t="s">
        <v>1099</v>
      </c>
      <c r="J139" s="288"/>
      <c r="K139" s="336"/>
    </row>
    <row r="140" s="1" customFormat="1" ht="15" customHeight="1">
      <c r="B140" s="333"/>
      <c r="C140" s="288" t="s">
        <v>1100</v>
      </c>
      <c r="D140" s="288"/>
      <c r="E140" s="288"/>
      <c r="F140" s="311" t="s">
        <v>1064</v>
      </c>
      <c r="G140" s="288"/>
      <c r="H140" s="288" t="s">
        <v>1100</v>
      </c>
      <c r="I140" s="288" t="s">
        <v>1099</v>
      </c>
      <c r="J140" s="288"/>
      <c r="K140" s="336"/>
    </row>
    <row r="141" s="1" customFormat="1" ht="15" customHeight="1">
      <c r="B141" s="333"/>
      <c r="C141" s="288" t="s">
        <v>40</v>
      </c>
      <c r="D141" s="288"/>
      <c r="E141" s="288"/>
      <c r="F141" s="311" t="s">
        <v>1064</v>
      </c>
      <c r="G141" s="288"/>
      <c r="H141" s="288" t="s">
        <v>1120</v>
      </c>
      <c r="I141" s="288" t="s">
        <v>1099</v>
      </c>
      <c r="J141" s="288"/>
      <c r="K141" s="336"/>
    </row>
    <row r="142" s="1" customFormat="1" ht="15" customHeight="1">
      <c r="B142" s="333"/>
      <c r="C142" s="288" t="s">
        <v>1121</v>
      </c>
      <c r="D142" s="288"/>
      <c r="E142" s="288"/>
      <c r="F142" s="311" t="s">
        <v>1064</v>
      </c>
      <c r="G142" s="288"/>
      <c r="H142" s="288" t="s">
        <v>1122</v>
      </c>
      <c r="I142" s="288" t="s">
        <v>1099</v>
      </c>
      <c r="J142" s="288"/>
      <c r="K142" s="336"/>
    </row>
    <row r="143" s="1" customFormat="1" ht="15" customHeight="1">
      <c r="B143" s="337"/>
      <c r="C143" s="338"/>
      <c r="D143" s="338"/>
      <c r="E143" s="338"/>
      <c r="F143" s="338"/>
      <c r="G143" s="338"/>
      <c r="H143" s="338"/>
      <c r="I143" s="338"/>
      <c r="J143" s="338"/>
      <c r="K143" s="339"/>
    </row>
    <row r="144" s="1" customFormat="1" ht="18.75" customHeight="1">
      <c r="B144" s="324"/>
      <c r="C144" s="324"/>
      <c r="D144" s="324"/>
      <c r="E144" s="324"/>
      <c r="F144" s="325"/>
      <c r="G144" s="324"/>
      <c r="H144" s="324"/>
      <c r="I144" s="324"/>
      <c r="J144" s="324"/>
      <c r="K144" s="324"/>
    </row>
    <row r="145" s="1" customFormat="1" ht="18.75" customHeight="1">
      <c r="B145" s="296"/>
      <c r="C145" s="296"/>
      <c r="D145" s="296"/>
      <c r="E145" s="296"/>
      <c r="F145" s="296"/>
      <c r="G145" s="296"/>
      <c r="H145" s="296"/>
      <c r="I145" s="296"/>
      <c r="J145" s="296"/>
      <c r="K145" s="296"/>
    </row>
    <row r="146" s="1" customFormat="1" ht="7.5" customHeight="1">
      <c r="B146" s="297"/>
      <c r="C146" s="298"/>
      <c r="D146" s="298"/>
      <c r="E146" s="298"/>
      <c r="F146" s="298"/>
      <c r="G146" s="298"/>
      <c r="H146" s="298"/>
      <c r="I146" s="298"/>
      <c r="J146" s="298"/>
      <c r="K146" s="299"/>
    </row>
    <row r="147" s="1" customFormat="1" ht="45" customHeight="1">
      <c r="B147" s="300"/>
      <c r="C147" s="301" t="s">
        <v>1123</v>
      </c>
      <c r="D147" s="301"/>
      <c r="E147" s="301"/>
      <c r="F147" s="301"/>
      <c r="G147" s="301"/>
      <c r="H147" s="301"/>
      <c r="I147" s="301"/>
      <c r="J147" s="301"/>
      <c r="K147" s="302"/>
    </row>
    <row r="148" s="1" customFormat="1" ht="17.25" customHeight="1">
      <c r="B148" s="300"/>
      <c r="C148" s="303" t="s">
        <v>1058</v>
      </c>
      <c r="D148" s="303"/>
      <c r="E148" s="303"/>
      <c r="F148" s="303" t="s">
        <v>1059</v>
      </c>
      <c r="G148" s="304"/>
      <c r="H148" s="303" t="s">
        <v>56</v>
      </c>
      <c r="I148" s="303" t="s">
        <v>59</v>
      </c>
      <c r="J148" s="303" t="s">
        <v>1060</v>
      </c>
      <c r="K148" s="302"/>
    </row>
    <row r="149" s="1" customFormat="1" ht="17.25" customHeight="1">
      <c r="B149" s="300"/>
      <c r="C149" s="305" t="s">
        <v>1061</v>
      </c>
      <c r="D149" s="305"/>
      <c r="E149" s="305"/>
      <c r="F149" s="306" t="s">
        <v>1062</v>
      </c>
      <c r="G149" s="307"/>
      <c r="H149" s="305"/>
      <c r="I149" s="305"/>
      <c r="J149" s="305" t="s">
        <v>1063</v>
      </c>
      <c r="K149" s="302"/>
    </row>
    <row r="150" s="1" customFormat="1" ht="5.25" customHeight="1">
      <c r="B150" s="313"/>
      <c r="C150" s="308"/>
      <c r="D150" s="308"/>
      <c r="E150" s="308"/>
      <c r="F150" s="308"/>
      <c r="G150" s="309"/>
      <c r="H150" s="308"/>
      <c r="I150" s="308"/>
      <c r="J150" s="308"/>
      <c r="K150" s="336"/>
    </row>
    <row r="151" s="1" customFormat="1" ht="15" customHeight="1">
      <c r="B151" s="313"/>
      <c r="C151" s="340" t="s">
        <v>1067</v>
      </c>
      <c r="D151" s="288"/>
      <c r="E151" s="288"/>
      <c r="F151" s="341" t="s">
        <v>1064</v>
      </c>
      <c r="G151" s="288"/>
      <c r="H151" s="340" t="s">
        <v>1104</v>
      </c>
      <c r="I151" s="340" t="s">
        <v>1066</v>
      </c>
      <c r="J151" s="340">
        <v>120</v>
      </c>
      <c r="K151" s="336"/>
    </row>
    <row r="152" s="1" customFormat="1" ht="15" customHeight="1">
      <c r="B152" s="313"/>
      <c r="C152" s="340" t="s">
        <v>1113</v>
      </c>
      <c r="D152" s="288"/>
      <c r="E152" s="288"/>
      <c r="F152" s="341" t="s">
        <v>1064</v>
      </c>
      <c r="G152" s="288"/>
      <c r="H152" s="340" t="s">
        <v>1124</v>
      </c>
      <c r="I152" s="340" t="s">
        <v>1066</v>
      </c>
      <c r="J152" s="340" t="s">
        <v>1115</v>
      </c>
      <c r="K152" s="336"/>
    </row>
    <row r="153" s="1" customFormat="1" ht="15" customHeight="1">
      <c r="B153" s="313"/>
      <c r="C153" s="340" t="s">
        <v>1012</v>
      </c>
      <c r="D153" s="288"/>
      <c r="E153" s="288"/>
      <c r="F153" s="341" t="s">
        <v>1064</v>
      </c>
      <c r="G153" s="288"/>
      <c r="H153" s="340" t="s">
        <v>1125</v>
      </c>
      <c r="I153" s="340" t="s">
        <v>1066</v>
      </c>
      <c r="J153" s="340" t="s">
        <v>1115</v>
      </c>
      <c r="K153" s="336"/>
    </row>
    <row r="154" s="1" customFormat="1" ht="15" customHeight="1">
      <c r="B154" s="313"/>
      <c r="C154" s="340" t="s">
        <v>1069</v>
      </c>
      <c r="D154" s="288"/>
      <c r="E154" s="288"/>
      <c r="F154" s="341" t="s">
        <v>1070</v>
      </c>
      <c r="G154" s="288"/>
      <c r="H154" s="340" t="s">
        <v>1104</v>
      </c>
      <c r="I154" s="340" t="s">
        <v>1066</v>
      </c>
      <c r="J154" s="340">
        <v>50</v>
      </c>
      <c r="K154" s="336"/>
    </row>
    <row r="155" s="1" customFormat="1" ht="15" customHeight="1">
      <c r="B155" s="313"/>
      <c r="C155" s="340" t="s">
        <v>1072</v>
      </c>
      <c r="D155" s="288"/>
      <c r="E155" s="288"/>
      <c r="F155" s="341" t="s">
        <v>1064</v>
      </c>
      <c r="G155" s="288"/>
      <c r="H155" s="340" t="s">
        <v>1104</v>
      </c>
      <c r="I155" s="340" t="s">
        <v>1074</v>
      </c>
      <c r="J155" s="340"/>
      <c r="K155" s="336"/>
    </row>
    <row r="156" s="1" customFormat="1" ht="15" customHeight="1">
      <c r="B156" s="313"/>
      <c r="C156" s="340" t="s">
        <v>1083</v>
      </c>
      <c r="D156" s="288"/>
      <c r="E156" s="288"/>
      <c r="F156" s="341" t="s">
        <v>1070</v>
      </c>
      <c r="G156" s="288"/>
      <c r="H156" s="340" t="s">
        <v>1104</v>
      </c>
      <c r="I156" s="340" t="s">
        <v>1066</v>
      </c>
      <c r="J156" s="340">
        <v>50</v>
      </c>
      <c r="K156" s="336"/>
    </row>
    <row r="157" s="1" customFormat="1" ht="15" customHeight="1">
      <c r="B157" s="313"/>
      <c r="C157" s="340" t="s">
        <v>1091</v>
      </c>
      <c r="D157" s="288"/>
      <c r="E157" s="288"/>
      <c r="F157" s="341" t="s">
        <v>1070</v>
      </c>
      <c r="G157" s="288"/>
      <c r="H157" s="340" t="s">
        <v>1104</v>
      </c>
      <c r="I157" s="340" t="s">
        <v>1066</v>
      </c>
      <c r="J157" s="340">
        <v>50</v>
      </c>
      <c r="K157" s="336"/>
    </row>
    <row r="158" s="1" customFormat="1" ht="15" customHeight="1">
      <c r="B158" s="313"/>
      <c r="C158" s="340" t="s">
        <v>1089</v>
      </c>
      <c r="D158" s="288"/>
      <c r="E158" s="288"/>
      <c r="F158" s="341" t="s">
        <v>1070</v>
      </c>
      <c r="G158" s="288"/>
      <c r="H158" s="340" t="s">
        <v>1104</v>
      </c>
      <c r="I158" s="340" t="s">
        <v>1066</v>
      </c>
      <c r="J158" s="340">
        <v>50</v>
      </c>
      <c r="K158" s="336"/>
    </row>
    <row r="159" s="1" customFormat="1" ht="15" customHeight="1">
      <c r="B159" s="313"/>
      <c r="C159" s="340" t="s">
        <v>97</v>
      </c>
      <c r="D159" s="288"/>
      <c r="E159" s="288"/>
      <c r="F159" s="341" t="s">
        <v>1064</v>
      </c>
      <c r="G159" s="288"/>
      <c r="H159" s="340" t="s">
        <v>1126</v>
      </c>
      <c r="I159" s="340" t="s">
        <v>1066</v>
      </c>
      <c r="J159" s="340" t="s">
        <v>1127</v>
      </c>
      <c r="K159" s="336"/>
    </row>
    <row r="160" s="1" customFormat="1" ht="15" customHeight="1">
      <c r="B160" s="313"/>
      <c r="C160" s="340" t="s">
        <v>1128</v>
      </c>
      <c r="D160" s="288"/>
      <c r="E160" s="288"/>
      <c r="F160" s="341" t="s">
        <v>1064</v>
      </c>
      <c r="G160" s="288"/>
      <c r="H160" s="340" t="s">
        <v>1129</v>
      </c>
      <c r="I160" s="340" t="s">
        <v>1099</v>
      </c>
      <c r="J160" s="340"/>
      <c r="K160" s="336"/>
    </row>
    <row r="161" s="1" customFormat="1" ht="15" customHeight="1">
      <c r="B161" s="342"/>
      <c r="C161" s="322"/>
      <c r="D161" s="322"/>
      <c r="E161" s="322"/>
      <c r="F161" s="322"/>
      <c r="G161" s="322"/>
      <c r="H161" s="322"/>
      <c r="I161" s="322"/>
      <c r="J161" s="322"/>
      <c r="K161" s="343"/>
    </row>
    <row r="162" s="1" customFormat="1" ht="18.75" customHeight="1">
      <c r="B162" s="324"/>
      <c r="C162" s="334"/>
      <c r="D162" s="334"/>
      <c r="E162" s="334"/>
      <c r="F162" s="344"/>
      <c r="G162" s="334"/>
      <c r="H162" s="334"/>
      <c r="I162" s="334"/>
      <c r="J162" s="334"/>
      <c r="K162" s="324"/>
    </row>
    <row r="163" s="1" customFormat="1" ht="18.75" customHeight="1">
      <c r="B163" s="296"/>
      <c r="C163" s="296"/>
      <c r="D163" s="296"/>
      <c r="E163" s="296"/>
      <c r="F163" s="296"/>
      <c r="G163" s="296"/>
      <c r="H163" s="296"/>
      <c r="I163" s="296"/>
      <c r="J163" s="296"/>
      <c r="K163" s="296"/>
    </row>
    <row r="164" s="1" customFormat="1" ht="7.5" customHeight="1">
      <c r="B164" s="275"/>
      <c r="C164" s="276"/>
      <c r="D164" s="276"/>
      <c r="E164" s="276"/>
      <c r="F164" s="276"/>
      <c r="G164" s="276"/>
      <c r="H164" s="276"/>
      <c r="I164" s="276"/>
      <c r="J164" s="276"/>
      <c r="K164" s="277"/>
    </row>
    <row r="165" s="1" customFormat="1" ht="45" customHeight="1">
      <c r="B165" s="278"/>
      <c r="C165" s="279" t="s">
        <v>1130</v>
      </c>
      <c r="D165" s="279"/>
      <c r="E165" s="279"/>
      <c r="F165" s="279"/>
      <c r="G165" s="279"/>
      <c r="H165" s="279"/>
      <c r="I165" s="279"/>
      <c r="J165" s="279"/>
      <c r="K165" s="280"/>
    </row>
    <row r="166" s="1" customFormat="1" ht="17.25" customHeight="1">
      <c r="B166" s="278"/>
      <c r="C166" s="303" t="s">
        <v>1058</v>
      </c>
      <c r="D166" s="303"/>
      <c r="E166" s="303"/>
      <c r="F166" s="303" t="s">
        <v>1059</v>
      </c>
      <c r="G166" s="345"/>
      <c r="H166" s="346" t="s">
        <v>56</v>
      </c>
      <c r="I166" s="346" t="s">
        <v>59</v>
      </c>
      <c r="J166" s="303" t="s">
        <v>1060</v>
      </c>
      <c r="K166" s="280"/>
    </row>
    <row r="167" s="1" customFormat="1" ht="17.25" customHeight="1">
      <c r="B167" s="281"/>
      <c r="C167" s="305" t="s">
        <v>1061</v>
      </c>
      <c r="D167" s="305"/>
      <c r="E167" s="305"/>
      <c r="F167" s="306" t="s">
        <v>1062</v>
      </c>
      <c r="G167" s="347"/>
      <c r="H167" s="348"/>
      <c r="I167" s="348"/>
      <c r="J167" s="305" t="s">
        <v>1063</v>
      </c>
      <c r="K167" s="283"/>
    </row>
    <row r="168" s="1" customFormat="1" ht="5.25" customHeight="1">
      <c r="B168" s="313"/>
      <c r="C168" s="308"/>
      <c r="D168" s="308"/>
      <c r="E168" s="308"/>
      <c r="F168" s="308"/>
      <c r="G168" s="309"/>
      <c r="H168" s="308"/>
      <c r="I168" s="308"/>
      <c r="J168" s="308"/>
      <c r="K168" s="336"/>
    </row>
    <row r="169" s="1" customFormat="1" ht="15" customHeight="1">
      <c r="B169" s="313"/>
      <c r="C169" s="288" t="s">
        <v>1067</v>
      </c>
      <c r="D169" s="288"/>
      <c r="E169" s="288"/>
      <c r="F169" s="311" t="s">
        <v>1064</v>
      </c>
      <c r="G169" s="288"/>
      <c r="H169" s="288" t="s">
        <v>1104</v>
      </c>
      <c r="I169" s="288" t="s">
        <v>1066</v>
      </c>
      <c r="J169" s="288">
        <v>120</v>
      </c>
      <c r="K169" s="336"/>
    </row>
    <row r="170" s="1" customFormat="1" ht="15" customHeight="1">
      <c r="B170" s="313"/>
      <c r="C170" s="288" t="s">
        <v>1113</v>
      </c>
      <c r="D170" s="288"/>
      <c r="E170" s="288"/>
      <c r="F170" s="311" t="s">
        <v>1064</v>
      </c>
      <c r="G170" s="288"/>
      <c r="H170" s="288" t="s">
        <v>1114</v>
      </c>
      <c r="I170" s="288" t="s">
        <v>1066</v>
      </c>
      <c r="J170" s="288" t="s">
        <v>1115</v>
      </c>
      <c r="K170" s="336"/>
    </row>
    <row r="171" s="1" customFormat="1" ht="15" customHeight="1">
      <c r="B171" s="313"/>
      <c r="C171" s="288" t="s">
        <v>1012</v>
      </c>
      <c r="D171" s="288"/>
      <c r="E171" s="288"/>
      <c r="F171" s="311" t="s">
        <v>1064</v>
      </c>
      <c r="G171" s="288"/>
      <c r="H171" s="288" t="s">
        <v>1131</v>
      </c>
      <c r="I171" s="288" t="s">
        <v>1066</v>
      </c>
      <c r="J171" s="288" t="s">
        <v>1115</v>
      </c>
      <c r="K171" s="336"/>
    </row>
    <row r="172" s="1" customFormat="1" ht="15" customHeight="1">
      <c r="B172" s="313"/>
      <c r="C172" s="288" t="s">
        <v>1069</v>
      </c>
      <c r="D172" s="288"/>
      <c r="E172" s="288"/>
      <c r="F172" s="311" t="s">
        <v>1070</v>
      </c>
      <c r="G172" s="288"/>
      <c r="H172" s="288" t="s">
        <v>1131</v>
      </c>
      <c r="I172" s="288" t="s">
        <v>1066</v>
      </c>
      <c r="J172" s="288">
        <v>50</v>
      </c>
      <c r="K172" s="336"/>
    </row>
    <row r="173" s="1" customFormat="1" ht="15" customHeight="1">
      <c r="B173" s="313"/>
      <c r="C173" s="288" t="s">
        <v>1072</v>
      </c>
      <c r="D173" s="288"/>
      <c r="E173" s="288"/>
      <c r="F173" s="311" t="s">
        <v>1064</v>
      </c>
      <c r="G173" s="288"/>
      <c r="H173" s="288" t="s">
        <v>1131</v>
      </c>
      <c r="I173" s="288" t="s">
        <v>1074</v>
      </c>
      <c r="J173" s="288"/>
      <c r="K173" s="336"/>
    </row>
    <row r="174" s="1" customFormat="1" ht="15" customHeight="1">
      <c r="B174" s="313"/>
      <c r="C174" s="288" t="s">
        <v>1083</v>
      </c>
      <c r="D174" s="288"/>
      <c r="E174" s="288"/>
      <c r="F174" s="311" t="s">
        <v>1070</v>
      </c>
      <c r="G174" s="288"/>
      <c r="H174" s="288" t="s">
        <v>1131</v>
      </c>
      <c r="I174" s="288" t="s">
        <v>1066</v>
      </c>
      <c r="J174" s="288">
        <v>50</v>
      </c>
      <c r="K174" s="336"/>
    </row>
    <row r="175" s="1" customFormat="1" ht="15" customHeight="1">
      <c r="B175" s="313"/>
      <c r="C175" s="288" t="s">
        <v>1091</v>
      </c>
      <c r="D175" s="288"/>
      <c r="E175" s="288"/>
      <c r="F175" s="311" t="s">
        <v>1070</v>
      </c>
      <c r="G175" s="288"/>
      <c r="H175" s="288" t="s">
        <v>1131</v>
      </c>
      <c r="I175" s="288" t="s">
        <v>1066</v>
      </c>
      <c r="J175" s="288">
        <v>50</v>
      </c>
      <c r="K175" s="336"/>
    </row>
    <row r="176" s="1" customFormat="1" ht="15" customHeight="1">
      <c r="B176" s="313"/>
      <c r="C176" s="288" t="s">
        <v>1089</v>
      </c>
      <c r="D176" s="288"/>
      <c r="E176" s="288"/>
      <c r="F176" s="311" t="s">
        <v>1070</v>
      </c>
      <c r="G176" s="288"/>
      <c r="H176" s="288" t="s">
        <v>1131</v>
      </c>
      <c r="I176" s="288" t="s">
        <v>1066</v>
      </c>
      <c r="J176" s="288">
        <v>50</v>
      </c>
      <c r="K176" s="336"/>
    </row>
    <row r="177" s="1" customFormat="1" ht="15" customHeight="1">
      <c r="B177" s="313"/>
      <c r="C177" s="288" t="s">
        <v>109</v>
      </c>
      <c r="D177" s="288"/>
      <c r="E177" s="288"/>
      <c r="F177" s="311" t="s">
        <v>1064</v>
      </c>
      <c r="G177" s="288"/>
      <c r="H177" s="288" t="s">
        <v>1132</v>
      </c>
      <c r="I177" s="288" t="s">
        <v>1133</v>
      </c>
      <c r="J177" s="288"/>
      <c r="K177" s="336"/>
    </row>
    <row r="178" s="1" customFormat="1" ht="15" customHeight="1">
      <c r="B178" s="313"/>
      <c r="C178" s="288" t="s">
        <v>59</v>
      </c>
      <c r="D178" s="288"/>
      <c r="E178" s="288"/>
      <c r="F178" s="311" t="s">
        <v>1064</v>
      </c>
      <c r="G178" s="288"/>
      <c r="H178" s="288" t="s">
        <v>1134</v>
      </c>
      <c r="I178" s="288" t="s">
        <v>1135</v>
      </c>
      <c r="J178" s="288">
        <v>1</v>
      </c>
      <c r="K178" s="336"/>
    </row>
    <row r="179" s="1" customFormat="1" ht="15" customHeight="1">
      <c r="B179" s="313"/>
      <c r="C179" s="288" t="s">
        <v>55</v>
      </c>
      <c r="D179" s="288"/>
      <c r="E179" s="288"/>
      <c r="F179" s="311" t="s">
        <v>1064</v>
      </c>
      <c r="G179" s="288"/>
      <c r="H179" s="288" t="s">
        <v>1136</v>
      </c>
      <c r="I179" s="288" t="s">
        <v>1066</v>
      </c>
      <c r="J179" s="288">
        <v>20</v>
      </c>
      <c r="K179" s="336"/>
    </row>
    <row r="180" s="1" customFormat="1" ht="15" customHeight="1">
      <c r="B180" s="313"/>
      <c r="C180" s="288" t="s">
        <v>56</v>
      </c>
      <c r="D180" s="288"/>
      <c r="E180" s="288"/>
      <c r="F180" s="311" t="s">
        <v>1064</v>
      </c>
      <c r="G180" s="288"/>
      <c r="H180" s="288" t="s">
        <v>1137</v>
      </c>
      <c r="I180" s="288" t="s">
        <v>1066</v>
      </c>
      <c r="J180" s="288">
        <v>255</v>
      </c>
      <c r="K180" s="336"/>
    </row>
    <row r="181" s="1" customFormat="1" ht="15" customHeight="1">
      <c r="B181" s="313"/>
      <c r="C181" s="288" t="s">
        <v>110</v>
      </c>
      <c r="D181" s="288"/>
      <c r="E181" s="288"/>
      <c r="F181" s="311" t="s">
        <v>1064</v>
      </c>
      <c r="G181" s="288"/>
      <c r="H181" s="288" t="s">
        <v>1028</v>
      </c>
      <c r="I181" s="288" t="s">
        <v>1066</v>
      </c>
      <c r="J181" s="288">
        <v>10</v>
      </c>
      <c r="K181" s="336"/>
    </row>
    <row r="182" s="1" customFormat="1" ht="15" customHeight="1">
      <c r="B182" s="313"/>
      <c r="C182" s="288" t="s">
        <v>111</v>
      </c>
      <c r="D182" s="288"/>
      <c r="E182" s="288"/>
      <c r="F182" s="311" t="s">
        <v>1064</v>
      </c>
      <c r="G182" s="288"/>
      <c r="H182" s="288" t="s">
        <v>1138</v>
      </c>
      <c r="I182" s="288" t="s">
        <v>1099</v>
      </c>
      <c r="J182" s="288"/>
      <c r="K182" s="336"/>
    </row>
    <row r="183" s="1" customFormat="1" ht="15" customHeight="1">
      <c r="B183" s="313"/>
      <c r="C183" s="288" t="s">
        <v>1139</v>
      </c>
      <c r="D183" s="288"/>
      <c r="E183" s="288"/>
      <c r="F183" s="311" t="s">
        <v>1064</v>
      </c>
      <c r="G183" s="288"/>
      <c r="H183" s="288" t="s">
        <v>1140</v>
      </c>
      <c r="I183" s="288" t="s">
        <v>1099</v>
      </c>
      <c r="J183" s="288"/>
      <c r="K183" s="336"/>
    </row>
    <row r="184" s="1" customFormat="1" ht="15" customHeight="1">
      <c r="B184" s="313"/>
      <c r="C184" s="288" t="s">
        <v>1128</v>
      </c>
      <c r="D184" s="288"/>
      <c r="E184" s="288"/>
      <c r="F184" s="311" t="s">
        <v>1064</v>
      </c>
      <c r="G184" s="288"/>
      <c r="H184" s="288" t="s">
        <v>1141</v>
      </c>
      <c r="I184" s="288" t="s">
        <v>1099</v>
      </c>
      <c r="J184" s="288"/>
      <c r="K184" s="336"/>
    </row>
    <row r="185" s="1" customFormat="1" ht="15" customHeight="1">
      <c r="B185" s="313"/>
      <c r="C185" s="288" t="s">
        <v>113</v>
      </c>
      <c r="D185" s="288"/>
      <c r="E185" s="288"/>
      <c r="F185" s="311" t="s">
        <v>1070</v>
      </c>
      <c r="G185" s="288"/>
      <c r="H185" s="288" t="s">
        <v>1142</v>
      </c>
      <c r="I185" s="288" t="s">
        <v>1066</v>
      </c>
      <c r="J185" s="288">
        <v>50</v>
      </c>
      <c r="K185" s="336"/>
    </row>
    <row r="186" s="1" customFormat="1" ht="15" customHeight="1">
      <c r="B186" s="313"/>
      <c r="C186" s="288" t="s">
        <v>1143</v>
      </c>
      <c r="D186" s="288"/>
      <c r="E186" s="288"/>
      <c r="F186" s="311" t="s">
        <v>1070</v>
      </c>
      <c r="G186" s="288"/>
      <c r="H186" s="288" t="s">
        <v>1144</v>
      </c>
      <c r="I186" s="288" t="s">
        <v>1145</v>
      </c>
      <c r="J186" s="288"/>
      <c r="K186" s="336"/>
    </row>
    <row r="187" s="1" customFormat="1" ht="15" customHeight="1">
      <c r="B187" s="313"/>
      <c r="C187" s="288" t="s">
        <v>1146</v>
      </c>
      <c r="D187" s="288"/>
      <c r="E187" s="288"/>
      <c r="F187" s="311" t="s">
        <v>1070</v>
      </c>
      <c r="G187" s="288"/>
      <c r="H187" s="288" t="s">
        <v>1147</v>
      </c>
      <c r="I187" s="288" t="s">
        <v>1145</v>
      </c>
      <c r="J187" s="288"/>
      <c r="K187" s="336"/>
    </row>
    <row r="188" s="1" customFormat="1" ht="15" customHeight="1">
      <c r="B188" s="313"/>
      <c r="C188" s="288" t="s">
        <v>1148</v>
      </c>
      <c r="D188" s="288"/>
      <c r="E188" s="288"/>
      <c r="F188" s="311" t="s">
        <v>1070</v>
      </c>
      <c r="G188" s="288"/>
      <c r="H188" s="288" t="s">
        <v>1149</v>
      </c>
      <c r="I188" s="288" t="s">
        <v>1145</v>
      </c>
      <c r="J188" s="288"/>
      <c r="K188" s="336"/>
    </row>
    <row r="189" s="1" customFormat="1" ht="15" customHeight="1">
      <c r="B189" s="313"/>
      <c r="C189" s="349" t="s">
        <v>1150</v>
      </c>
      <c r="D189" s="288"/>
      <c r="E189" s="288"/>
      <c r="F189" s="311" t="s">
        <v>1070</v>
      </c>
      <c r="G189" s="288"/>
      <c r="H189" s="288" t="s">
        <v>1151</v>
      </c>
      <c r="I189" s="288" t="s">
        <v>1152</v>
      </c>
      <c r="J189" s="350" t="s">
        <v>1153</v>
      </c>
      <c r="K189" s="336"/>
    </row>
    <row r="190" s="17" customFormat="1" ht="15" customHeight="1">
      <c r="B190" s="351"/>
      <c r="C190" s="352" t="s">
        <v>1154</v>
      </c>
      <c r="D190" s="353"/>
      <c r="E190" s="353"/>
      <c r="F190" s="354" t="s">
        <v>1070</v>
      </c>
      <c r="G190" s="353"/>
      <c r="H190" s="353" t="s">
        <v>1155</v>
      </c>
      <c r="I190" s="353" t="s">
        <v>1152</v>
      </c>
      <c r="J190" s="355" t="s">
        <v>1153</v>
      </c>
      <c r="K190" s="356"/>
    </row>
    <row r="191" s="1" customFormat="1" ht="15" customHeight="1">
      <c r="B191" s="313"/>
      <c r="C191" s="349" t="s">
        <v>44</v>
      </c>
      <c r="D191" s="288"/>
      <c r="E191" s="288"/>
      <c r="F191" s="311" t="s">
        <v>1064</v>
      </c>
      <c r="G191" s="288"/>
      <c r="H191" s="285" t="s">
        <v>1156</v>
      </c>
      <c r="I191" s="288" t="s">
        <v>1157</v>
      </c>
      <c r="J191" s="288"/>
      <c r="K191" s="336"/>
    </row>
    <row r="192" s="1" customFormat="1" ht="15" customHeight="1">
      <c r="B192" s="313"/>
      <c r="C192" s="349" t="s">
        <v>1158</v>
      </c>
      <c r="D192" s="288"/>
      <c r="E192" s="288"/>
      <c r="F192" s="311" t="s">
        <v>1064</v>
      </c>
      <c r="G192" s="288"/>
      <c r="H192" s="288" t="s">
        <v>1159</v>
      </c>
      <c r="I192" s="288" t="s">
        <v>1099</v>
      </c>
      <c r="J192" s="288"/>
      <c r="K192" s="336"/>
    </row>
    <row r="193" s="1" customFormat="1" ht="15" customHeight="1">
      <c r="B193" s="313"/>
      <c r="C193" s="349" t="s">
        <v>1160</v>
      </c>
      <c r="D193" s="288"/>
      <c r="E193" s="288"/>
      <c r="F193" s="311" t="s">
        <v>1064</v>
      </c>
      <c r="G193" s="288"/>
      <c r="H193" s="288" t="s">
        <v>1161</v>
      </c>
      <c r="I193" s="288" t="s">
        <v>1099</v>
      </c>
      <c r="J193" s="288"/>
      <c r="K193" s="336"/>
    </row>
    <row r="194" s="1" customFormat="1" ht="15" customHeight="1">
      <c r="B194" s="313"/>
      <c r="C194" s="349" t="s">
        <v>1162</v>
      </c>
      <c r="D194" s="288"/>
      <c r="E194" s="288"/>
      <c r="F194" s="311" t="s">
        <v>1070</v>
      </c>
      <c r="G194" s="288"/>
      <c r="H194" s="288" t="s">
        <v>1163</v>
      </c>
      <c r="I194" s="288" t="s">
        <v>1099</v>
      </c>
      <c r="J194" s="288"/>
      <c r="K194" s="336"/>
    </row>
    <row r="195" s="1" customFormat="1" ht="15" customHeight="1">
      <c r="B195" s="342"/>
      <c r="C195" s="357"/>
      <c r="D195" s="322"/>
      <c r="E195" s="322"/>
      <c r="F195" s="322"/>
      <c r="G195" s="322"/>
      <c r="H195" s="322"/>
      <c r="I195" s="322"/>
      <c r="J195" s="322"/>
      <c r="K195" s="343"/>
    </row>
    <row r="196" s="1" customFormat="1" ht="18.75" customHeight="1">
      <c r="B196" s="324"/>
      <c r="C196" s="334"/>
      <c r="D196" s="334"/>
      <c r="E196" s="334"/>
      <c r="F196" s="344"/>
      <c r="G196" s="334"/>
      <c r="H196" s="334"/>
      <c r="I196" s="334"/>
      <c r="J196" s="334"/>
      <c r="K196" s="324"/>
    </row>
    <row r="197" s="1" customFormat="1" ht="18.75" customHeight="1">
      <c r="B197" s="324"/>
      <c r="C197" s="334"/>
      <c r="D197" s="334"/>
      <c r="E197" s="334"/>
      <c r="F197" s="344"/>
      <c r="G197" s="334"/>
      <c r="H197" s="334"/>
      <c r="I197" s="334"/>
      <c r="J197" s="334"/>
      <c r="K197" s="324"/>
    </row>
    <row r="198" s="1" customFormat="1" ht="18.75" customHeight="1">
      <c r="B198" s="296"/>
      <c r="C198" s="296"/>
      <c r="D198" s="296"/>
      <c r="E198" s="296"/>
      <c r="F198" s="296"/>
      <c r="G198" s="296"/>
      <c r="H198" s="296"/>
      <c r="I198" s="296"/>
      <c r="J198" s="296"/>
      <c r="K198" s="296"/>
    </row>
    <row r="199" s="1" customFormat="1" ht="13.5">
      <c r="B199" s="275"/>
      <c r="C199" s="276"/>
      <c r="D199" s="276"/>
      <c r="E199" s="276"/>
      <c r="F199" s="276"/>
      <c r="G199" s="276"/>
      <c r="H199" s="276"/>
      <c r="I199" s="276"/>
      <c r="J199" s="276"/>
      <c r="K199" s="277"/>
    </row>
    <row r="200" s="1" customFormat="1" ht="21">
      <c r="B200" s="278"/>
      <c r="C200" s="279" t="s">
        <v>1164</v>
      </c>
      <c r="D200" s="279"/>
      <c r="E200" s="279"/>
      <c r="F200" s="279"/>
      <c r="G200" s="279"/>
      <c r="H200" s="279"/>
      <c r="I200" s="279"/>
      <c r="J200" s="279"/>
      <c r="K200" s="280"/>
    </row>
    <row r="201" s="1" customFormat="1" ht="25.5" customHeight="1">
      <c r="B201" s="278"/>
      <c r="C201" s="358" t="s">
        <v>1165</v>
      </c>
      <c r="D201" s="358"/>
      <c r="E201" s="358"/>
      <c r="F201" s="358" t="s">
        <v>1166</v>
      </c>
      <c r="G201" s="359"/>
      <c r="H201" s="358" t="s">
        <v>1167</v>
      </c>
      <c r="I201" s="358"/>
      <c r="J201" s="358"/>
      <c r="K201" s="280"/>
    </row>
    <row r="202" s="1" customFormat="1" ht="5.25" customHeight="1">
      <c r="B202" s="313"/>
      <c r="C202" s="308"/>
      <c r="D202" s="308"/>
      <c r="E202" s="308"/>
      <c r="F202" s="308"/>
      <c r="G202" s="334"/>
      <c r="H202" s="308"/>
      <c r="I202" s="308"/>
      <c r="J202" s="308"/>
      <c r="K202" s="336"/>
    </row>
    <row r="203" s="1" customFormat="1" ht="15" customHeight="1">
      <c r="B203" s="313"/>
      <c r="C203" s="288" t="s">
        <v>1157</v>
      </c>
      <c r="D203" s="288"/>
      <c r="E203" s="288"/>
      <c r="F203" s="311" t="s">
        <v>45</v>
      </c>
      <c r="G203" s="288"/>
      <c r="H203" s="288" t="s">
        <v>1168</v>
      </c>
      <c r="I203" s="288"/>
      <c r="J203" s="288"/>
      <c r="K203" s="336"/>
    </row>
    <row r="204" s="1" customFormat="1" ht="15" customHeight="1">
      <c r="B204" s="313"/>
      <c r="C204" s="288"/>
      <c r="D204" s="288"/>
      <c r="E204" s="288"/>
      <c r="F204" s="311" t="s">
        <v>46</v>
      </c>
      <c r="G204" s="288"/>
      <c r="H204" s="288" t="s">
        <v>1169</v>
      </c>
      <c r="I204" s="288"/>
      <c r="J204" s="288"/>
      <c r="K204" s="336"/>
    </row>
    <row r="205" s="1" customFormat="1" ht="15" customHeight="1">
      <c r="B205" s="313"/>
      <c r="C205" s="288"/>
      <c r="D205" s="288"/>
      <c r="E205" s="288"/>
      <c r="F205" s="311" t="s">
        <v>49</v>
      </c>
      <c r="G205" s="288"/>
      <c r="H205" s="288" t="s">
        <v>1170</v>
      </c>
      <c r="I205" s="288"/>
      <c r="J205" s="288"/>
      <c r="K205" s="336"/>
    </row>
    <row r="206" s="1" customFormat="1" ht="15" customHeight="1">
      <c r="B206" s="313"/>
      <c r="C206" s="288"/>
      <c r="D206" s="288"/>
      <c r="E206" s="288"/>
      <c r="F206" s="311" t="s">
        <v>47</v>
      </c>
      <c r="G206" s="288"/>
      <c r="H206" s="288" t="s">
        <v>1171</v>
      </c>
      <c r="I206" s="288"/>
      <c r="J206" s="288"/>
      <c r="K206" s="336"/>
    </row>
    <row r="207" s="1" customFormat="1" ht="15" customHeight="1">
      <c r="B207" s="313"/>
      <c r="C207" s="288"/>
      <c r="D207" s="288"/>
      <c r="E207" s="288"/>
      <c r="F207" s="311" t="s">
        <v>48</v>
      </c>
      <c r="G207" s="288"/>
      <c r="H207" s="288" t="s">
        <v>1172</v>
      </c>
      <c r="I207" s="288"/>
      <c r="J207" s="288"/>
      <c r="K207" s="336"/>
    </row>
    <row r="208" s="1" customFormat="1" ht="15" customHeight="1">
      <c r="B208" s="313"/>
      <c r="C208" s="288"/>
      <c r="D208" s="288"/>
      <c r="E208" s="288"/>
      <c r="F208" s="311"/>
      <c r="G208" s="288"/>
      <c r="H208" s="288"/>
      <c r="I208" s="288"/>
      <c r="J208" s="288"/>
      <c r="K208" s="336"/>
    </row>
    <row r="209" s="1" customFormat="1" ht="15" customHeight="1">
      <c r="B209" s="313"/>
      <c r="C209" s="288" t="s">
        <v>1111</v>
      </c>
      <c r="D209" s="288"/>
      <c r="E209" s="288"/>
      <c r="F209" s="311" t="s">
        <v>81</v>
      </c>
      <c r="G209" s="288"/>
      <c r="H209" s="288" t="s">
        <v>1173</v>
      </c>
      <c r="I209" s="288"/>
      <c r="J209" s="288"/>
      <c r="K209" s="336"/>
    </row>
    <row r="210" s="1" customFormat="1" ht="15" customHeight="1">
      <c r="B210" s="313"/>
      <c r="C210" s="288"/>
      <c r="D210" s="288"/>
      <c r="E210" s="288"/>
      <c r="F210" s="311" t="s">
        <v>1006</v>
      </c>
      <c r="G210" s="288"/>
      <c r="H210" s="288" t="s">
        <v>1007</v>
      </c>
      <c r="I210" s="288"/>
      <c r="J210" s="288"/>
      <c r="K210" s="336"/>
    </row>
    <row r="211" s="1" customFormat="1" ht="15" customHeight="1">
      <c r="B211" s="313"/>
      <c r="C211" s="288"/>
      <c r="D211" s="288"/>
      <c r="E211" s="288"/>
      <c r="F211" s="311" t="s">
        <v>1004</v>
      </c>
      <c r="G211" s="288"/>
      <c r="H211" s="288" t="s">
        <v>1174</v>
      </c>
      <c r="I211" s="288"/>
      <c r="J211" s="288"/>
      <c r="K211" s="336"/>
    </row>
    <row r="212" s="1" customFormat="1" ht="15" customHeight="1">
      <c r="B212" s="360"/>
      <c r="C212" s="288"/>
      <c r="D212" s="288"/>
      <c r="E212" s="288"/>
      <c r="F212" s="311" t="s">
        <v>1008</v>
      </c>
      <c r="G212" s="349"/>
      <c r="H212" s="340" t="s">
        <v>1009</v>
      </c>
      <c r="I212" s="340"/>
      <c r="J212" s="340"/>
      <c r="K212" s="361"/>
    </row>
    <row r="213" s="1" customFormat="1" ht="15" customHeight="1">
      <c r="B213" s="360"/>
      <c r="C213" s="288"/>
      <c r="D213" s="288"/>
      <c r="E213" s="288"/>
      <c r="F213" s="311" t="s">
        <v>1010</v>
      </c>
      <c r="G213" s="349"/>
      <c r="H213" s="340" t="s">
        <v>1175</v>
      </c>
      <c r="I213" s="340"/>
      <c r="J213" s="340"/>
      <c r="K213" s="361"/>
    </row>
    <row r="214" s="1" customFormat="1" ht="15" customHeight="1">
      <c r="B214" s="360"/>
      <c r="C214" s="288"/>
      <c r="D214" s="288"/>
      <c r="E214" s="288"/>
      <c r="F214" s="311"/>
      <c r="G214" s="349"/>
      <c r="H214" s="340"/>
      <c r="I214" s="340"/>
      <c r="J214" s="340"/>
      <c r="K214" s="361"/>
    </row>
    <row r="215" s="1" customFormat="1" ht="15" customHeight="1">
      <c r="B215" s="360"/>
      <c r="C215" s="288" t="s">
        <v>1135</v>
      </c>
      <c r="D215" s="288"/>
      <c r="E215" s="288"/>
      <c r="F215" s="311">
        <v>1</v>
      </c>
      <c r="G215" s="349"/>
      <c r="H215" s="340" t="s">
        <v>1176</v>
      </c>
      <c r="I215" s="340"/>
      <c r="J215" s="340"/>
      <c r="K215" s="361"/>
    </row>
    <row r="216" s="1" customFormat="1" ht="15" customHeight="1">
      <c r="B216" s="360"/>
      <c r="C216" s="288"/>
      <c r="D216" s="288"/>
      <c r="E216" s="288"/>
      <c r="F216" s="311">
        <v>2</v>
      </c>
      <c r="G216" s="349"/>
      <c r="H216" s="340" t="s">
        <v>1177</v>
      </c>
      <c r="I216" s="340"/>
      <c r="J216" s="340"/>
      <c r="K216" s="361"/>
    </row>
    <row r="217" s="1" customFormat="1" ht="15" customHeight="1">
      <c r="B217" s="360"/>
      <c r="C217" s="288"/>
      <c r="D217" s="288"/>
      <c r="E217" s="288"/>
      <c r="F217" s="311">
        <v>3</v>
      </c>
      <c r="G217" s="349"/>
      <c r="H217" s="340" t="s">
        <v>1178</v>
      </c>
      <c r="I217" s="340"/>
      <c r="J217" s="340"/>
      <c r="K217" s="361"/>
    </row>
    <row r="218" s="1" customFormat="1" ht="15" customHeight="1">
      <c r="B218" s="360"/>
      <c r="C218" s="288"/>
      <c r="D218" s="288"/>
      <c r="E218" s="288"/>
      <c r="F218" s="311">
        <v>4</v>
      </c>
      <c r="G218" s="349"/>
      <c r="H218" s="340" t="s">
        <v>1179</v>
      </c>
      <c r="I218" s="340"/>
      <c r="J218" s="340"/>
      <c r="K218" s="361"/>
    </row>
    <row r="219" s="1" customFormat="1" ht="12.75" customHeight="1">
      <c r="B219" s="362"/>
      <c r="C219" s="363"/>
      <c r="D219" s="363"/>
      <c r="E219" s="363"/>
      <c r="F219" s="363"/>
      <c r="G219" s="363"/>
      <c r="H219" s="363"/>
      <c r="I219" s="363"/>
      <c r="J219" s="363"/>
      <c r="K219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E2F02266BEDC44D995AD1A4DCD306BC" ma:contentTypeVersion="15" ma:contentTypeDescription="Vytvoří nový dokument" ma:contentTypeScope="" ma:versionID="285a3f7f4cd66fbe86d80d903fccd881">
  <xsd:schema xmlns:xsd="http://www.w3.org/2001/XMLSchema" xmlns:xs="http://www.w3.org/2001/XMLSchema" xmlns:p="http://schemas.microsoft.com/office/2006/metadata/properties" xmlns:ns2="2b870d30-e543-4857-8181-1e439428867c" xmlns:ns3="ebf73d20-a26e-4321-b5dc-75ca7bbfa1fe" targetNamespace="http://schemas.microsoft.com/office/2006/metadata/properties" ma:root="true" ma:fieldsID="2b792370a9ff614e2359203779be1ea7" ns2:_="" ns3:_="">
    <xsd:import namespace="2b870d30-e543-4857-8181-1e439428867c"/>
    <xsd:import namespace="ebf73d20-a26e-4321-b5dc-75ca7bbfa1fe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70d30-e543-4857-8181-1e4394288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Značky obrázků" ma:readOnly="false" ma:fieldId="{5cf76f15-5ced-4ddc-b409-7134ff3c332f}" ma:taxonomyMulti="true" ma:sspId="b654b4cd-2104-4107-9f38-d10f8718bf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73d20-a26e-4321-b5dc-75ca7bbfa1f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a11adf6-e173-4b7a-8b29-45bae0333ed4}" ma:internalName="TaxCatchAll" ma:showField="CatchAllData" ma:web="ebf73d20-a26e-4321-b5dc-75ca7bbfa1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70d30-e543-4857-8181-1e439428867c">
      <Terms xmlns="http://schemas.microsoft.com/office/infopath/2007/PartnerControls"/>
    </lcf76f155ced4ddcb4097134ff3c332f>
    <TaxCatchAll xmlns="ebf73d20-a26e-4321-b5dc-75ca7bbfa1fe" xsi:nil="true"/>
  </documentManagement>
</p:properties>
</file>

<file path=customXml/itemProps1.xml><?xml version="1.0" encoding="utf-8"?>
<ds:datastoreItem xmlns:ds="http://schemas.openxmlformats.org/officeDocument/2006/customXml" ds:itemID="{19876B5A-2148-4CBB-B467-6BD24949378C}"/>
</file>

<file path=customXml/itemProps2.xml><?xml version="1.0" encoding="utf-8"?>
<ds:datastoreItem xmlns:ds="http://schemas.openxmlformats.org/officeDocument/2006/customXml" ds:itemID="{B724CEC7-5727-4B66-A6FD-A42687D2098E}"/>
</file>

<file path=customXml/itemProps3.xml><?xml version="1.0" encoding="utf-8"?>
<ds:datastoreItem xmlns:ds="http://schemas.openxmlformats.org/officeDocument/2006/customXml" ds:itemID="{57C70271-C9F8-418D-A478-630BA5D83B50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PC-HP\Káťa</dc:creator>
  <cp:lastModifiedBy>PC-HP\Káťa</cp:lastModifiedBy>
  <dcterms:created xsi:type="dcterms:W3CDTF">2025-04-30T10:44:02Z</dcterms:created>
  <dcterms:modified xsi:type="dcterms:W3CDTF">2025-04-30T10:44:04Z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0x010100FE2F02266BEDC44D995AD1A4DCD306BC</vt:lpwstr>
  </property>
  <property fmtid="{D5CDD505-2E9C-101B-9397-08002B2CF9AE}" pid="3" name="MediaServiceImageTags">
    <vt:lpwstr/>
  </property>
</Properties>
</file>