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IO 01 kanalizační př..." sheetId="2" r:id="rId2"/>
    <sheet name="02 - IO 02 vodovodní příp..." sheetId="3" r:id="rId3"/>
    <sheet name="03 - Oprava povrchů" sheetId="4" r:id="rId4"/>
    <sheet name="04 - VRN" sheetId="5" r:id="rId5"/>
  </sheets>
  <definedNames>
    <definedName name="_xlnm.Print_Area" localSheetId="0">'Rekapitulace stavby'!$D$4:$AO$76,'Rekapitulace stavby'!$C$82:$AQ$99</definedName>
    <definedName name="_xlnm.Print_Titles" localSheetId="0">'Rekapitulace stavby'!$92:$92</definedName>
    <definedName name="_xlnm._FilterDatabase" localSheetId="1" hidden="1">'01 - IO 01 kanalizační př...'!$C$121:$K$254</definedName>
    <definedName name="_xlnm.Print_Area" localSheetId="1">'01 - IO 01 kanalizační př...'!$C$4:$J$76,'01 - IO 01 kanalizační př...'!$C$82:$J$103,'01 - IO 01 kanalizační př...'!$C$109:$J$254</definedName>
    <definedName name="_xlnm.Print_Titles" localSheetId="1">'01 - IO 01 kanalizační př...'!$121:$121</definedName>
    <definedName name="_xlnm._FilterDatabase" localSheetId="2" hidden="1">'02 - IO 02 vodovodní příp...'!$C$120:$K$266</definedName>
    <definedName name="_xlnm.Print_Area" localSheetId="2">'02 - IO 02 vodovodní příp...'!$C$4:$J$76,'02 - IO 02 vodovodní příp...'!$C$82:$J$102,'02 - IO 02 vodovodní příp...'!$C$108:$J$266</definedName>
    <definedName name="_xlnm.Print_Titles" localSheetId="2">'02 - IO 02 vodovodní příp...'!$120:$120</definedName>
    <definedName name="_xlnm._FilterDatabase" localSheetId="3" hidden="1">'03 - Oprava povrchů'!$C$120:$K$181</definedName>
    <definedName name="_xlnm.Print_Area" localSheetId="3">'03 - Oprava povrchů'!$C$4:$J$76,'03 - Oprava povrchů'!$C$82:$J$102,'03 - Oprava povrchů'!$C$108:$J$181</definedName>
    <definedName name="_xlnm.Print_Titles" localSheetId="3">'03 - Oprava povrchů'!$120:$120</definedName>
    <definedName name="_xlnm._FilterDatabase" localSheetId="4" hidden="1">'04 - VRN'!$C$118:$K$136</definedName>
    <definedName name="_xlnm.Print_Area" localSheetId="4">'04 - VRN'!$C$4:$J$76,'04 - VRN'!$C$82:$J$100,'04 - VRN'!$C$106:$J$136</definedName>
    <definedName name="_xlnm.Print_Titles" localSheetId="4">'04 - VRN'!$118:$118</definedName>
  </definedNames>
  <calcPr/>
</workbook>
</file>

<file path=xl/calcChain.xml><?xml version="1.0" encoding="utf-8"?>
<calcChain xmlns="http://schemas.openxmlformats.org/spreadsheetml/2006/main">
  <c i="5" l="1" r="T130"/>
  <c r="J37"/>
  <c r="J36"/>
  <c i="1" r="AY98"/>
  <c i="5" r="J35"/>
  <c i="1" r="AX98"/>
  <c i="5"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J116"/>
  <c r="F115"/>
  <c r="F113"/>
  <c r="E111"/>
  <c r="J92"/>
  <c r="F91"/>
  <c r="F89"/>
  <c r="E87"/>
  <c r="J21"/>
  <c r="E21"/>
  <c r="J115"/>
  <c r="J20"/>
  <c r="J18"/>
  <c r="E18"/>
  <c r="F92"/>
  <c r="J17"/>
  <c r="J12"/>
  <c r="J113"/>
  <c r="E7"/>
  <c r="E109"/>
  <c i="4" r="R160"/>
  <c r="R123"/>
  <c r="J37"/>
  <c r="J36"/>
  <c i="1" r="AY97"/>
  <c i="4" r="J35"/>
  <c i="1" r="AX97"/>
  <c i="4" r="BI180"/>
  <c r="BH180"/>
  <c r="BG180"/>
  <c r="BF180"/>
  <c r="T180"/>
  <c r="T179"/>
  <c r="R180"/>
  <c r="R179"/>
  <c r="P180"/>
  <c r="P179"/>
  <c r="BI177"/>
  <c r="BH177"/>
  <c r="BG177"/>
  <c r="BF177"/>
  <c r="T177"/>
  <c r="R177"/>
  <c r="P177"/>
  <c r="BI175"/>
  <c r="BH175"/>
  <c r="BG175"/>
  <c r="BF175"/>
  <c r="T175"/>
  <c r="R175"/>
  <c r="P175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29"/>
  <c r="BH129"/>
  <c r="BG129"/>
  <c r="BF129"/>
  <c r="T129"/>
  <c r="R129"/>
  <c r="P129"/>
  <c r="BI127"/>
  <c r="BH127"/>
  <c r="BG127"/>
  <c r="BF127"/>
  <c r="T127"/>
  <c r="R127"/>
  <c r="P127"/>
  <c r="BI124"/>
  <c r="BH124"/>
  <c r="BG124"/>
  <c r="BF124"/>
  <c r="T124"/>
  <c r="R124"/>
  <c r="P124"/>
  <c r="J118"/>
  <c r="F117"/>
  <c r="F115"/>
  <c r="E113"/>
  <c r="J92"/>
  <c r="F91"/>
  <c r="F89"/>
  <c r="E87"/>
  <c r="J21"/>
  <c r="E21"/>
  <c r="J91"/>
  <c r="J20"/>
  <c r="J18"/>
  <c r="E18"/>
  <c r="F118"/>
  <c r="J17"/>
  <c r="J12"/>
  <c r="J115"/>
  <c r="E7"/>
  <c r="E111"/>
  <c i="3" r="J37"/>
  <c r="J36"/>
  <c i="1" r="AY96"/>
  <c i="3" r="J35"/>
  <c i="1" r="AX96"/>
  <c i="3" r="BI265"/>
  <c r="BH265"/>
  <c r="BG265"/>
  <c r="BF265"/>
  <c r="T265"/>
  <c r="T264"/>
  <c r="R265"/>
  <c r="R264"/>
  <c r="P265"/>
  <c r="P264"/>
  <c r="BI261"/>
  <c r="BH261"/>
  <c r="BG261"/>
  <c r="BF261"/>
  <c r="T261"/>
  <c r="R261"/>
  <c r="P261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2"/>
  <c r="BH252"/>
  <c r="BG252"/>
  <c r="BF252"/>
  <c r="T252"/>
  <c r="R252"/>
  <c r="P252"/>
  <c r="BI250"/>
  <c r="BH250"/>
  <c r="BG250"/>
  <c r="BF250"/>
  <c r="T250"/>
  <c r="R250"/>
  <c r="P250"/>
  <c r="BI247"/>
  <c r="BH247"/>
  <c r="BG247"/>
  <c r="BF247"/>
  <c r="T247"/>
  <c r="R247"/>
  <c r="P247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09"/>
  <c r="BH209"/>
  <c r="BG209"/>
  <c r="BF209"/>
  <c r="T209"/>
  <c r="R209"/>
  <c r="P209"/>
  <c r="BI207"/>
  <c r="BH207"/>
  <c r="BG207"/>
  <c r="BF207"/>
  <c r="T207"/>
  <c r="R207"/>
  <c r="P207"/>
  <c r="BI204"/>
  <c r="BH204"/>
  <c r="BG204"/>
  <c r="BF204"/>
  <c r="T204"/>
  <c r="R204"/>
  <c r="P204"/>
  <c r="BI201"/>
  <c r="BH201"/>
  <c r="BG201"/>
  <c r="BF201"/>
  <c r="T201"/>
  <c r="R201"/>
  <c r="P201"/>
  <c r="BI199"/>
  <c r="BH199"/>
  <c r="BG199"/>
  <c r="BF199"/>
  <c r="T199"/>
  <c r="R199"/>
  <c r="P199"/>
  <c r="BI196"/>
  <c r="BH196"/>
  <c r="BG196"/>
  <c r="BF196"/>
  <c r="T196"/>
  <c r="R196"/>
  <c r="P196"/>
  <c r="BI191"/>
  <c r="BH191"/>
  <c r="BG191"/>
  <c r="BF191"/>
  <c r="T191"/>
  <c r="R191"/>
  <c r="P191"/>
  <c r="BI188"/>
  <c r="BH188"/>
  <c r="BG188"/>
  <c r="BF188"/>
  <c r="T188"/>
  <c r="R188"/>
  <c r="P188"/>
  <c r="BI185"/>
  <c r="BH185"/>
  <c r="BG185"/>
  <c r="BF185"/>
  <c r="T185"/>
  <c r="R185"/>
  <c r="P185"/>
  <c r="BI182"/>
  <c r="BH182"/>
  <c r="BG182"/>
  <c r="BF182"/>
  <c r="T182"/>
  <c r="R182"/>
  <c r="P182"/>
  <c r="BI176"/>
  <c r="BH176"/>
  <c r="BG176"/>
  <c r="BF176"/>
  <c r="T176"/>
  <c r="R176"/>
  <c r="P176"/>
  <c r="BI174"/>
  <c r="BH174"/>
  <c r="BG174"/>
  <c r="BF174"/>
  <c r="T174"/>
  <c r="R174"/>
  <c r="P174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6"/>
  <c r="BH156"/>
  <c r="BG156"/>
  <c r="BF156"/>
  <c r="T156"/>
  <c r="R156"/>
  <c r="P156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2"/>
  <c r="BH142"/>
  <c r="BG142"/>
  <c r="BF142"/>
  <c r="T142"/>
  <c r="R142"/>
  <c r="P142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J118"/>
  <c r="F117"/>
  <c r="F115"/>
  <c r="E113"/>
  <c r="J92"/>
  <c r="F91"/>
  <c r="F89"/>
  <c r="E87"/>
  <c r="J21"/>
  <c r="E21"/>
  <c r="J117"/>
  <c r="J20"/>
  <c r="J18"/>
  <c r="E18"/>
  <c r="F92"/>
  <c r="J17"/>
  <c r="J12"/>
  <c r="J89"/>
  <c r="E7"/>
  <c r="E111"/>
  <c i="2" r="J37"/>
  <c r="J36"/>
  <c i="1" r="AY95"/>
  <c i="2" r="J35"/>
  <c i="1" r="AX95"/>
  <c i="2" r="BI253"/>
  <c r="BH253"/>
  <c r="BG253"/>
  <c r="BF253"/>
  <c r="T253"/>
  <c r="T252"/>
  <c r="R253"/>
  <c r="R252"/>
  <c r="P253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3"/>
  <c r="BH213"/>
  <c r="BG213"/>
  <c r="BF213"/>
  <c r="T213"/>
  <c r="R213"/>
  <c r="P213"/>
  <c r="BI211"/>
  <c r="BH211"/>
  <c r="BG211"/>
  <c r="BF211"/>
  <c r="T211"/>
  <c r="R211"/>
  <c r="P211"/>
  <c r="BI207"/>
  <c r="BH207"/>
  <c r="BG207"/>
  <c r="BF207"/>
  <c r="T207"/>
  <c r="T206"/>
  <c r="R207"/>
  <c r="R206"/>
  <c r="P207"/>
  <c r="P206"/>
  <c r="BI204"/>
  <c r="BH204"/>
  <c r="BG204"/>
  <c r="BF204"/>
  <c r="T204"/>
  <c r="T203"/>
  <c r="R204"/>
  <c r="R203"/>
  <c r="P204"/>
  <c r="P203"/>
  <c r="BI201"/>
  <c r="BH201"/>
  <c r="BG201"/>
  <c r="BF201"/>
  <c r="T201"/>
  <c r="R201"/>
  <c r="P201"/>
  <c r="BI198"/>
  <c r="BH198"/>
  <c r="BG198"/>
  <c r="BF198"/>
  <c r="T198"/>
  <c r="R198"/>
  <c r="P198"/>
  <c r="BI195"/>
  <c r="BH195"/>
  <c r="BG195"/>
  <c r="BF195"/>
  <c r="T195"/>
  <c r="R195"/>
  <c r="P195"/>
  <c r="BI188"/>
  <c r="BH188"/>
  <c r="BG188"/>
  <c r="BF188"/>
  <c r="T188"/>
  <c r="R188"/>
  <c r="P188"/>
  <c r="BI186"/>
  <c r="BH186"/>
  <c r="BG186"/>
  <c r="BF186"/>
  <c r="T186"/>
  <c r="R186"/>
  <c r="P186"/>
  <c r="BI183"/>
  <c r="BH183"/>
  <c r="BG183"/>
  <c r="BF183"/>
  <c r="T183"/>
  <c r="R183"/>
  <c r="P183"/>
  <c r="BI177"/>
  <c r="BH177"/>
  <c r="BG177"/>
  <c r="BF177"/>
  <c r="T177"/>
  <c r="R177"/>
  <c r="P177"/>
  <c r="BI174"/>
  <c r="BH174"/>
  <c r="BG174"/>
  <c r="BF174"/>
  <c r="T174"/>
  <c r="R174"/>
  <c r="P174"/>
  <c r="BI171"/>
  <c r="BH171"/>
  <c r="BG171"/>
  <c r="BF171"/>
  <c r="T171"/>
  <c r="R171"/>
  <c r="P171"/>
  <c r="BI167"/>
  <c r="BH167"/>
  <c r="BG167"/>
  <c r="BF167"/>
  <c r="T167"/>
  <c r="R167"/>
  <c r="P167"/>
  <c r="BI165"/>
  <c r="BH165"/>
  <c r="BG165"/>
  <c r="BF165"/>
  <c r="T165"/>
  <c r="R165"/>
  <c r="P165"/>
  <c r="BI162"/>
  <c r="BH162"/>
  <c r="BG162"/>
  <c r="BF162"/>
  <c r="T162"/>
  <c r="R162"/>
  <c r="P162"/>
  <c r="BI159"/>
  <c r="BH159"/>
  <c r="BG159"/>
  <c r="BF159"/>
  <c r="T159"/>
  <c r="R159"/>
  <c r="P159"/>
  <c r="BI153"/>
  <c r="BH153"/>
  <c r="BG153"/>
  <c r="BF153"/>
  <c r="T153"/>
  <c r="R153"/>
  <c r="P153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J119"/>
  <c r="F118"/>
  <c r="F116"/>
  <c r="E114"/>
  <c r="J92"/>
  <c r="F91"/>
  <c r="F89"/>
  <c r="E87"/>
  <c r="J21"/>
  <c r="E21"/>
  <c r="J91"/>
  <c r="J20"/>
  <c r="J18"/>
  <c r="E18"/>
  <c r="F119"/>
  <c r="J17"/>
  <c r="J12"/>
  <c r="J116"/>
  <c r="E7"/>
  <c r="E85"/>
  <c i="1" r="L90"/>
  <c r="AM90"/>
  <c r="AM89"/>
  <c r="L89"/>
  <c r="AM87"/>
  <c r="L87"/>
  <c r="L85"/>
  <c r="L84"/>
  <c i="2" r="BK211"/>
  <c r="J246"/>
  <c r="J240"/>
  <c r="J125"/>
  <c r="J183"/>
  <c r="BK147"/>
  <c r="J144"/>
  <c r="J141"/>
  <c r="BK222"/>
  <c r="J147"/>
  <c r="BK171"/>
  <c r="J131"/>
  <c i="3" r="J126"/>
  <c r="BK204"/>
  <c r="J227"/>
  <c r="BK213"/>
  <c r="J241"/>
  <c r="J124"/>
  <c r="J255"/>
  <c r="J174"/>
  <c r="BK185"/>
  <c i="4" r="BK171"/>
  <c r="J150"/>
  <c r="BK177"/>
  <c r="J144"/>
  <c i="5" r="BK122"/>
  <c i="2" r="J236"/>
  <c r="BK242"/>
  <c r="BK188"/>
  <c r="BK162"/>
  <c r="J226"/>
  <c r="J153"/>
  <c r="BK141"/>
  <c r="BK226"/>
  <c i="1" r="AS94"/>
  <c i="2" r="J167"/>
  <c r="J177"/>
  <c i="3" r="BK207"/>
  <c r="BK259"/>
  <c r="J259"/>
  <c r="BK188"/>
  <c r="BK215"/>
  <c r="J223"/>
  <c r="BK136"/>
  <c r="BK170"/>
  <c r="BK151"/>
  <c r="BK239"/>
  <c r="BK217"/>
  <c r="BK231"/>
  <c i="4" r="BK148"/>
  <c r="BK163"/>
  <c r="BK165"/>
  <c r="BK127"/>
  <c r="J140"/>
  <c i="5" r="J124"/>
  <c i="2" r="BK244"/>
  <c r="J218"/>
  <c r="J133"/>
  <c r="BK213"/>
  <c i="3" r="BK250"/>
  <c r="J265"/>
  <c r="J182"/>
  <c r="J156"/>
  <c r="J132"/>
  <c r="BK237"/>
  <c r="J233"/>
  <c i="4" r="J171"/>
  <c i="2" r="BK246"/>
  <c r="BK230"/>
  <c r="BK183"/>
  <c r="J232"/>
  <c r="J165"/>
  <c r="BK129"/>
  <c r="BK177"/>
  <c r="BK137"/>
  <c r="J186"/>
  <c r="BK165"/>
  <c r="J222"/>
  <c r="J198"/>
  <c i="3" r="J257"/>
  <c r="J235"/>
  <c r="BK124"/>
  <c r="J191"/>
  <c r="J250"/>
  <c r="BK142"/>
  <c r="BK261"/>
  <c r="J245"/>
  <c r="BK252"/>
  <c r="J199"/>
  <c r="J229"/>
  <c r="J204"/>
  <c i="4" r="BK155"/>
  <c r="BK129"/>
  <c r="BK167"/>
  <c r="BK180"/>
  <c r="BK134"/>
  <c r="BK150"/>
  <c r="J124"/>
  <c i="5" r="J133"/>
  <c r="BK128"/>
  <c i="2" r="J244"/>
  <c r="J228"/>
  <c r="BK238"/>
  <c r="BK201"/>
  <c r="BK195"/>
  <c r="BK216"/>
  <c r="BK218"/>
  <c r="BK159"/>
  <c r="BK135"/>
  <c r="BK220"/>
  <c r="BK144"/>
  <c r="J248"/>
  <c i="3" r="BK126"/>
  <c r="J207"/>
  <c r="J217"/>
  <c r="J252"/>
  <c r="BK245"/>
  <c r="J134"/>
  <c r="BK196"/>
  <c r="J148"/>
  <c r="J196"/>
  <c i="2" r="BK167"/>
  <c r="J127"/>
  <c i="3" r="J128"/>
  <c r="BK134"/>
  <c r="BK243"/>
  <c r="BK265"/>
  <c r="BK156"/>
  <c r="BK241"/>
  <c r="J130"/>
  <c r="J167"/>
  <c r="J154"/>
  <c r="J201"/>
  <c r="BK221"/>
  <c r="J215"/>
  <c r="BK199"/>
  <c i="4" r="J158"/>
  <c r="J127"/>
  <c r="J165"/>
  <c r="J161"/>
  <c r="BK152"/>
  <c r="J138"/>
  <c i="5" r="BK133"/>
  <c r="J126"/>
  <c i="2" r="J224"/>
  <c r="J207"/>
  <c r="J253"/>
  <c r="BK207"/>
  <c i="3" r="BK201"/>
  <c r="J221"/>
  <c r="J231"/>
  <c r="BK229"/>
  <c r="J176"/>
  <c i="4" r="J129"/>
  <c i="5" r="BK124"/>
  <c i="2" r="BK248"/>
  <c r="BK236"/>
  <c r="BK186"/>
  <c r="BK234"/>
  <c r="J220"/>
  <c r="BK133"/>
  <c r="J137"/>
  <c r="BK139"/>
  <c r="BK204"/>
  <c r="BK198"/>
  <c r="BK224"/>
  <c r="J250"/>
  <c r="J204"/>
  <c i="3" r="BK130"/>
  <c r="J188"/>
  <c r="BK167"/>
  <c r="J151"/>
  <c r="J243"/>
  <c r="BK154"/>
  <c r="BK233"/>
  <c r="J239"/>
  <c r="BK219"/>
  <c i="4" r="J152"/>
  <c r="J180"/>
  <c r="J148"/>
  <c r="BK146"/>
  <c r="BK132"/>
  <c r="BK124"/>
  <c i="5" r="BK126"/>
  <c r="J135"/>
  <c i="3" r="J237"/>
  <c i="4" r="J177"/>
  <c r="J146"/>
  <c r="BK158"/>
  <c r="BK144"/>
  <c i="5" r="J122"/>
  <c i="2" r="J216"/>
  <c r="J135"/>
  <c i="3" r="J261"/>
  <c r="BK191"/>
  <c r="BK128"/>
  <c r="BK235"/>
  <c r="BK148"/>
  <c r="BK174"/>
  <c r="BK164"/>
  <c r="BK227"/>
  <c r="BK255"/>
  <c r="BK223"/>
  <c r="J225"/>
  <c i="4" r="J169"/>
  <c r="BK175"/>
  <c r="J155"/>
  <c r="BK136"/>
  <c r="J134"/>
  <c r="BK138"/>
  <c r="J132"/>
  <c i="5" r="J131"/>
  <c r="BK135"/>
  <c i="2" r="J234"/>
  <c r="BK125"/>
  <c r="J129"/>
  <c r="J230"/>
  <c r="BK228"/>
  <c r="BK174"/>
  <c r="BK253"/>
  <c r="BK250"/>
  <c r="BK240"/>
  <c r="J242"/>
  <c r="J195"/>
  <c r="J238"/>
  <c r="J139"/>
  <c r="BK131"/>
  <c r="BK232"/>
  <c r="J174"/>
  <c r="J188"/>
  <c r="J162"/>
  <c r="BK153"/>
  <c r="J211"/>
  <c i="3" r="J142"/>
  <c r="BK176"/>
  <c r="J170"/>
  <c r="J247"/>
  <c r="BK247"/>
  <c r="J213"/>
  <c r="BK225"/>
  <c r="J185"/>
  <c r="BK257"/>
  <c r="BK132"/>
  <c r="BK209"/>
  <c r="J209"/>
  <c r="J219"/>
  <c i="4" r="J163"/>
  <c r="BK169"/>
  <c r="BK161"/>
  <c r="J175"/>
  <c r="J167"/>
  <c r="BK140"/>
  <c r="J136"/>
  <c i="5" r="J128"/>
  <c r="BK131"/>
  <c i="2" r="J213"/>
  <c r="J159"/>
  <c r="J171"/>
  <c r="J201"/>
  <c r="BK127"/>
  <c i="3" r="BK182"/>
  <c r="J164"/>
  <c r="J136"/>
  <c r="J161"/>
  <c r="BK161"/>
  <c i="2" l="1" r="R124"/>
  <c r="BK210"/>
  <c r="J210"/>
  <c r="J101"/>
  <c r="T210"/>
  <c i="3" r="BK123"/>
  <c r="R190"/>
  <c i="4" r="T123"/>
  <c r="R143"/>
  <c r="R122"/>
  <c r="R121"/>
  <c i="2" r="BK124"/>
  <c i="3" r="T123"/>
  <c i="4" r="BK123"/>
  <c r="J123"/>
  <c r="J98"/>
  <c r="T160"/>
  <c r="BK143"/>
  <c r="J143"/>
  <c r="J99"/>
  <c r="BK160"/>
  <c r="J160"/>
  <c r="J100"/>
  <c i="3" r="P190"/>
  <c r="T206"/>
  <c i="2" r="P210"/>
  <c i="3" r="R206"/>
  <c i="2" r="R210"/>
  <c i="3" r="BK206"/>
  <c r="J206"/>
  <c r="J100"/>
  <c i="5" r="P121"/>
  <c r="BK130"/>
  <c r="J130"/>
  <c r="J99"/>
  <c i="2" r="T124"/>
  <c r="T123"/>
  <c r="T122"/>
  <c i="3" r="P123"/>
  <c r="P122"/>
  <c r="P121"/>
  <c i="1" r="AU96"/>
  <c i="5" r="T121"/>
  <c r="T120"/>
  <c r="T119"/>
  <c i="2" r="P124"/>
  <c r="P123"/>
  <c r="P122"/>
  <c i="1" r="AU95"/>
  <c i="3" r="P206"/>
  <c i="4" r="P123"/>
  <c r="P160"/>
  <c i="5" r="P130"/>
  <c i="3" r="R123"/>
  <c r="T190"/>
  <c i="4" r="P143"/>
  <c r="T143"/>
  <c i="5" r="BK121"/>
  <c r="BK120"/>
  <c r="J120"/>
  <c r="J97"/>
  <c r="R121"/>
  <c r="R130"/>
  <c i="3" r="BK190"/>
  <c r="J190"/>
  <c r="J99"/>
  <c i="2" r="BK206"/>
  <c r="J206"/>
  <c r="J100"/>
  <c i="4" r="BK179"/>
  <c r="J179"/>
  <c r="J101"/>
  <c i="3" r="BK264"/>
  <c r="J264"/>
  <c r="J101"/>
  <c i="2" r="BK252"/>
  <c r="J252"/>
  <c r="J102"/>
  <c r="BK203"/>
  <c r="J203"/>
  <c r="J99"/>
  <c i="5" r="J89"/>
  <c r="BE131"/>
  <c r="J91"/>
  <c r="F116"/>
  <c r="BE122"/>
  <c r="BE124"/>
  <c r="E85"/>
  <c r="BE135"/>
  <c r="BE126"/>
  <c r="BE128"/>
  <c r="BE133"/>
  <c i="4" r="BE136"/>
  <c i="3" r="J123"/>
  <c r="J98"/>
  <c i="4" r="E85"/>
  <c r="F92"/>
  <c r="J117"/>
  <c r="BE148"/>
  <c r="BE161"/>
  <c r="BE132"/>
  <c r="BE138"/>
  <c r="BE129"/>
  <c r="BE155"/>
  <c r="BE124"/>
  <c r="BE140"/>
  <c r="BE150"/>
  <c r="BE171"/>
  <c r="BE165"/>
  <c r="BE163"/>
  <c r="J89"/>
  <c r="BE158"/>
  <c r="BE144"/>
  <c r="BE146"/>
  <c r="BE167"/>
  <c r="BE169"/>
  <c r="BE152"/>
  <c r="BE134"/>
  <c r="BE127"/>
  <c r="BE175"/>
  <c r="BE177"/>
  <c r="BE180"/>
  <c i="3" r="BE204"/>
  <c r="BE134"/>
  <c r="BE142"/>
  <c r="BE151"/>
  <c r="BE188"/>
  <c r="BE235"/>
  <c r="F118"/>
  <c r="BE201"/>
  <c r="BE221"/>
  <c r="J115"/>
  <c r="BE128"/>
  <c r="BE191"/>
  <c r="BE196"/>
  <c r="BE199"/>
  <c r="BE209"/>
  <c r="BE217"/>
  <c r="BE223"/>
  <c r="E85"/>
  <c r="BE176"/>
  <c r="BE219"/>
  <c r="BE225"/>
  <c r="BE259"/>
  <c r="BE265"/>
  <c r="BE170"/>
  <c r="BE241"/>
  <c i="2" r="J124"/>
  <c r="J98"/>
  <c i="3" r="BE124"/>
  <c r="BE227"/>
  <c r="BE229"/>
  <c r="BE243"/>
  <c r="BE247"/>
  <c r="BE252"/>
  <c r="BE215"/>
  <c r="BE148"/>
  <c r="BE164"/>
  <c r="BE233"/>
  <c r="BE257"/>
  <c r="BE174"/>
  <c r="BE182"/>
  <c r="BE237"/>
  <c r="BE245"/>
  <c r="BE261"/>
  <c r="J91"/>
  <c r="BE167"/>
  <c r="BE154"/>
  <c r="BE156"/>
  <c r="BE239"/>
  <c r="BE250"/>
  <c r="BE255"/>
  <c r="BE126"/>
  <c r="BE132"/>
  <c r="BE136"/>
  <c r="BE185"/>
  <c r="BE207"/>
  <c r="BE130"/>
  <c r="BE161"/>
  <c r="BE231"/>
  <c r="BE213"/>
  <c i="2" r="E112"/>
  <c r="F92"/>
  <c r="BE129"/>
  <c r="BE133"/>
  <c r="BE248"/>
  <c r="BE141"/>
  <c r="BE174"/>
  <c r="BE127"/>
  <c r="BE165"/>
  <c r="BE195"/>
  <c r="BE216"/>
  <c r="BE253"/>
  <c r="BE131"/>
  <c r="BE135"/>
  <c r="BE137"/>
  <c r="BE177"/>
  <c r="BE201"/>
  <c r="BE213"/>
  <c r="BE167"/>
  <c r="BE226"/>
  <c r="BE230"/>
  <c r="BE144"/>
  <c r="BE198"/>
  <c r="BE220"/>
  <c r="J89"/>
  <c r="BE147"/>
  <c r="BE153"/>
  <c r="BE162"/>
  <c r="BE207"/>
  <c r="BE125"/>
  <c r="BE171"/>
  <c r="BE183"/>
  <c r="BE236"/>
  <c r="BE238"/>
  <c r="J118"/>
  <c r="BE139"/>
  <c r="BE188"/>
  <c r="BE222"/>
  <c r="BE159"/>
  <c r="BE228"/>
  <c r="BE186"/>
  <c r="BE211"/>
  <c r="BE224"/>
  <c r="BE240"/>
  <c r="BE232"/>
  <c r="BE242"/>
  <c r="BE244"/>
  <c r="BE246"/>
  <c r="BE250"/>
  <c r="BE204"/>
  <c r="BE218"/>
  <c r="BE234"/>
  <c i="4" r="F36"/>
  <c i="1" r="BC97"/>
  <c i="5" r="J34"/>
  <c i="1" r="AW98"/>
  <c i="2" r="J34"/>
  <c i="1" r="AW95"/>
  <c i="4" r="J34"/>
  <c i="1" r="AW97"/>
  <c i="5" r="F34"/>
  <c i="1" r="BA98"/>
  <c i="5" r="F36"/>
  <c i="1" r="BC98"/>
  <c i="2" r="F37"/>
  <c i="1" r="BD95"/>
  <c i="2" r="F36"/>
  <c i="1" r="BC95"/>
  <c i="4" r="F34"/>
  <c i="1" r="BA97"/>
  <c i="4" r="F35"/>
  <c i="1" r="BB97"/>
  <c i="4" r="F37"/>
  <c i="1" r="BD97"/>
  <c i="3" r="J34"/>
  <c i="1" r="AW96"/>
  <c i="3" r="F36"/>
  <c i="1" r="BC96"/>
  <c i="3" r="F37"/>
  <c i="1" r="BD96"/>
  <c i="2" r="F35"/>
  <c i="1" r="BB95"/>
  <c i="5" r="F35"/>
  <c i="1" r="BB98"/>
  <c i="3" r="F35"/>
  <c i="1" r="BB96"/>
  <c i="5" r="F37"/>
  <c i="1" r="BD98"/>
  <c i="2" r="F34"/>
  <c i="1" r="BA95"/>
  <c i="3" r="F34"/>
  <c i="1" r="BA96"/>
  <c i="3" l="1" r="R122"/>
  <c r="R121"/>
  <c i="5" r="R120"/>
  <c r="R119"/>
  <c r="P120"/>
  <c r="P119"/>
  <c i="1" r="AU98"/>
  <c i="4" r="T122"/>
  <c r="T121"/>
  <c r="P122"/>
  <c r="P121"/>
  <c i="1" r="AU97"/>
  <c i="3" r="T122"/>
  <c r="T121"/>
  <c r="BK122"/>
  <c r="BK121"/>
  <c r="J121"/>
  <c i="2" r="BK123"/>
  <c r="BK122"/>
  <c r="J122"/>
  <c r="R123"/>
  <c r="R122"/>
  <c i="5" r="J121"/>
  <c r="J98"/>
  <c r="BK119"/>
  <c r="J119"/>
  <c r="J96"/>
  <c i="4" r="BK122"/>
  <c r="J122"/>
  <c r="J97"/>
  <c i="2" r="J30"/>
  <c i="1" r="AG95"/>
  <c i="2" r="F33"/>
  <c i="1" r="AZ95"/>
  <c i="3" r="F33"/>
  <c i="1" r="AZ96"/>
  <c i="3" r="J30"/>
  <c i="1" r="AG96"/>
  <c i="3" r="J33"/>
  <c i="1" r="AV96"/>
  <c r="AT96"/>
  <c r="AN96"/>
  <c i="2" r="J33"/>
  <c i="1" r="AV95"/>
  <c r="AT95"/>
  <c r="AN95"/>
  <c i="4" r="F33"/>
  <c i="1" r="AZ97"/>
  <c i="4" r="J33"/>
  <c i="1" r="AV97"/>
  <c r="AT97"/>
  <c r="BC94"/>
  <c r="W32"/>
  <c r="BD94"/>
  <c r="W33"/>
  <c r="BA94"/>
  <c r="W30"/>
  <c i="5" r="J33"/>
  <c i="1" r="AV98"/>
  <c r="AT98"/>
  <c r="BB94"/>
  <c r="W31"/>
  <c i="5" r="F33"/>
  <c i="1" r="AZ98"/>
  <c i="3" l="1" r="J96"/>
  <c i="4" r="BK121"/>
  <c r="J121"/>
  <c r="J96"/>
  <c i="3" r="J122"/>
  <c r="J97"/>
  <c i="2" r="J123"/>
  <c r="J97"/>
  <c r="J96"/>
  <c i="3" r="J39"/>
  <c i="2" r="J39"/>
  <c i="1" r="AU94"/>
  <c i="5" r="J30"/>
  <c i="1" r="AG98"/>
  <c r="AZ94"/>
  <c r="AV94"/>
  <c r="AK29"/>
  <c r="AX94"/>
  <c r="AW94"/>
  <c r="AK30"/>
  <c r="AY94"/>
  <c i="5" l="1" r="J39"/>
  <c i="1" r="AN98"/>
  <c i="4" r="J30"/>
  <c i="1" r="AG97"/>
  <c r="AG94"/>
  <c r="AK26"/>
  <c r="AK35"/>
  <c r="AT94"/>
  <c r="W29"/>
  <c i="4" l="1" r="J39"/>
  <c i="1" r="AN94"/>
  <c r="AN97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<sst xmlns="http://schemas.openxmlformats.org/spreadsheetml/2006/main">
  <si>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</si>
  <si>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</si>
  <si>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</si>
  <si>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</si>
  <si>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</si>
  <si>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{e7f2aa17-2e5b-4cae-97a0-4ef42213a63f}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</si>
  <si>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</si>
  <si>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</si>
  <si>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</si>
  <si>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</si>
  <si>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</si>
  <si>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</si>
  <si>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</si>
  <si>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</si>
  <si>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20250606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</si>
  <si>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</si>
  <si>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</si>
  <si>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Vodovodní a kanalizační přípojka Mánesova 1767/1 Č. Kamenice</t>
  </si>
  <si>
    <t>KSO:</t>
  </si>
  <si>
    <t>CC-CZ:</t>
  </si>
  <si>
    <t>Místo:</t>
  </si>
  <si>
    <t>Česká Kamenice</t>
  </si>
  <si>
    <t>Datum:</t>
  </si>
  <si>
    <t>6. 6. 2025</t>
  </si>
  <si>
    <t>Zadavatel:</t>
  </si>
  <si>
    <t>IČ:</t>
  </si>
  <si>
    <t>Město Č. Kamenice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</si>
  <si>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</si>
  <si>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</si>
  <si>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</si>
  <si>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</si>
  <si>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</si>
  <si>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</si>
  <si>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</si>
  <si>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J. Nešněra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</si>
  <si>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</si>
  <si>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</si>
  <si>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</si>
  <si>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</si>
  <si>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</si>
  <si>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</si>
  <si>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</si>
  <si>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</si>
  <si>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</si>
  <si>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</si>
  <si>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</si>
  <si>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</si>
  <si>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</si>
  <si>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</si>
  <si>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</si>
  <si>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</si>
  <si>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</si>
  <si>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</si>
  <si>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</si>
  <si>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</si>
  <si>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</si>
  <si>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</si>
  <si>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</si>
  <si>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</si>
  <si>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</si>
  <si>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</si>
  <si>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</si>
  <si>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</si>
  <si>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</si>
  <si>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</si>
  <si>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</si>
  <si>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</si>
  <si>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</si>
  <si>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</si>
  <si>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</si>
  <si>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</si>
  <si>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</si>
  <si>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</si>
  <si>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</si>
  <si>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</si>
  <si>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</si>
  <si>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</si>
  <si>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</si>
  <si>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</si>
  <si>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</si>
  <si>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</si>
  <si>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</si>
  <si>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IO 01 kanalizační přípojka</t>
  </si>
  <si>
    <t>STA</t>
  </si>
  <si>
    <t>1</t>
  </si>
  <si>
    <t>{c65ca13c-bcf7-417f-91f4-b0c506b6e113}</t>
  </si>
  <si>
    <t>2</t>
  </si>
  <si>
    <t>02</t>
  </si>
  <si>
    <t>IO 02 vodovodní přípojka</t>
  </si>
  <si>
    <t>{a0b05344-eefb-46f3-acf2-951ef863cbc8}</t>
  </si>
  <si>
    <t>03</t>
  </si>
  <si>
    <t>Oprava povrchů</t>
  </si>
  <si>
    <t>{67682842-effc-4dc9-ba99-a8009b84d964}</t>
  </si>
  <si>
    <t>04</t>
  </si>
  <si>
    <t>VRN</t>
  </si>
  <si>
    <t>{dd9e222a-e659-4ad2-ba73-c055fdf52599}</t>
  </si>
  <si>
    <t>KRYCÍ LIST SOUPISU PRACÍ</t>
  </si>
  <si>
    <t>Objekt:</t>
  </si>
  <si>
    <t>01 - IO 01 kanalizační přípojka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</si>
  <si>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</si>
  <si>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</si>
  <si>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</si>
  <si>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</si>
  <si>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</si>
  <si>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</si>
  <si>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</si>
  <si>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</si>
  <si>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</si>
  <si>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8 - Trubní vedení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</si>
  <si>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</si>
  <si>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</si>
  <si>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</si>
  <si>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</si>
  <si>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</si>
  <si>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</si>
  <si>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</si>
  <si>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</si>
  <si>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</si>
  <si>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</si>
  <si>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</si>
  <si>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</si>
  <si>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</si>
  <si>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</si>
  <si>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</si>
  <si>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</si>
  <si>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</si>
  <si>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</si>
  <si>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</si>
  <si>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119001405</t>
  </si>
  <si>
    <t>Dočasné zajištění potrubí z PE DN do 200 mm</t>
  </si>
  <si>
    <t>m</t>
  </si>
  <si>
    <t>4</t>
  </si>
  <si>
    <t>406245360</t>
  </si>
  <si>
    <t>PP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</si>
  <si>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plastového, jmenovité světlosti DN do 200 mm</t>
  </si>
  <si>
    <t>119001421</t>
  </si>
  <si>
    <t>Dočasné zajištění kabelů a kabelových tratí ze 3 volně ložených kabelů</t>
  </si>
  <si>
    <t>1442382740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</si>
  <si>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</si>
  <si>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3</t>
  </si>
  <si>
    <t>119003131</t>
  </si>
  <si>
    <t>Výstražná páska pro zabezpečení výkopu zřízení</t>
  </si>
  <si>
    <t>774948541</t>
  </si>
  <si>
    <t>Pomocné konstrukce při zabezpečení výkopu svislé výstražná páska zřízení</t>
  </si>
  <si>
    <t>119003132</t>
  </si>
  <si>
    <t>Výstražná páska pro zabezpečení výkopu odstranění</t>
  </si>
  <si>
    <t>1895628367</t>
  </si>
  <si>
    <t>Pomocné konstrukce při zabezpečení výkopu svislé výstražná páska odstranění</t>
  </si>
  <si>
    <t>5</t>
  </si>
  <si>
    <t>119003141</t>
  </si>
  <si>
    <t>Bezpečnostní stavební plot plastový výšky do 1 m pro zabezpečení výkopu zřízení</t>
  </si>
  <si>
    <t>-1753323015</t>
  </si>
  <si>
    <t>Pomocné konstrukce při zabezpečení výkopu svislé plastový plot zřízení</t>
  </si>
  <si>
    <t>6</t>
  </si>
  <si>
    <t>119003142</t>
  </si>
  <si>
    <t>Bezpečnostní stavební plot plastový výšky do 1 m pro zabezpečení výkopu odstranění</t>
  </si>
  <si>
    <t>989837024</t>
  </si>
  <si>
    <t>Pomocné konstrukce při zabezpečení výkopu svislé plastový plot odstranění</t>
  </si>
  <si>
    <t>7</t>
  </si>
  <si>
    <t>119004111</t>
  </si>
  <si>
    <t>Bezpečný vstup nebo výstup z výkopu pomocí žebříku zřízení</t>
  </si>
  <si>
    <t>-357337140</t>
  </si>
  <si>
    <t>Pomocné konstrukce při zabezpečení výkopu bezpečný vstup nebo výstup žebříkem zřízení</t>
  </si>
  <si>
    <t>8</t>
  </si>
  <si>
    <t>119004112</t>
  </si>
  <si>
    <t>Bezpečný vstup nebo výstup z výkopu pomocí žebříku odstranění</t>
  </si>
  <si>
    <t>1069925313</t>
  </si>
  <si>
    <t>Pomocné konstrukce při zabezpečení výkopu bezpečný vstup nebo výstup žebříkem odstranění</t>
  </si>
  <si>
    <t>9</t>
  </si>
  <si>
    <t>122251104</t>
  </si>
  <si>
    <t>Odkopávky a prokopávky nezapažené v hornině třídy těžitelnosti I skupiny 3 objem do 500 m3 strojně</t>
  </si>
  <si>
    <t>m3</t>
  </si>
  <si>
    <t>1606356199</t>
  </si>
  <si>
    <t>Odkopávky a prokopávky nezapažené strojně v hornině třídy těžitelnosti I skupiny 3 přes 100 do 500 m3</t>
  </si>
  <si>
    <t>VV</t>
  </si>
  <si>
    <t>3*1,5*4"odstranění násypu</t>
  </si>
  <si>
    <t>10</t>
  </si>
  <si>
    <t>132212331</t>
  </si>
  <si>
    <t>Hloubení nezapažených rýh šířky do 2000 mm v soudržných horninách třídy těžitelnosti I skupiny 3 ručně</t>
  </si>
  <si>
    <t>1250040829</t>
  </si>
  <si>
    <t>Hloubení nezapažených rýh šířky přes 800 do 2 000 mm ručně s urovnáním dna do předepsaného profilu a spádu v hornině třídy těžitelnosti I skupiny 3 soudržných</t>
  </si>
  <si>
    <t>P</t>
  </si>
  <si>
    <t>Poznámka k položce:_x000d_
kopané sondy, dokopávky</t>
  </si>
  <si>
    <t>11</t>
  </si>
  <si>
    <t>132251254</t>
  </si>
  <si>
    <t>Hloubení rýh nezapažených š do 2000 mm v hornině třídy těžitelnosti I skupiny 3 objem do 500 m3 strojně</t>
  </si>
  <si>
    <t>-257450070</t>
  </si>
  <si>
    <t>Hloubení nezapažených rýh šířky přes 800 do 2 000 mm strojně s urovnáním dna do předepsaného profilu a spádu v hornině třídy těžitelnosti I skupiny 3 přes 100 do 500 m3</t>
  </si>
  <si>
    <t>47*1*(2,8+1,525+1,885+2+1,11)/5</t>
  </si>
  <si>
    <t>2*1*2+2*1*1,5"šachty</t>
  </si>
  <si>
    <t>Součet</t>
  </si>
  <si>
    <t>94,608*0,5 'Přepočtené koeficientem množství</t>
  </si>
  <si>
    <t>132351254</t>
  </si>
  <si>
    <t>Hloubení rýh nezapažených š do 2000 mm v hornině třídy těžitelnosti II skupiny 4 objem do 500 m3 strojně</t>
  </si>
  <si>
    <t>1702270273</t>
  </si>
  <si>
    <t>Hloubení nezapažených rýh šířky přes 800 do 2 000 mm strojně s urovnáním dna do předepsaného profilu a spádu v hornině třídy těžitelnosti II skupiny 4 přes 100 do 500 m3</t>
  </si>
  <si>
    <t>13</t>
  </si>
  <si>
    <t>139001101</t>
  </si>
  <si>
    <t>Příplatek za ztížení vykopávky v blízkosti podzemního vedení</t>
  </si>
  <si>
    <t>-1328811570</t>
  </si>
  <si>
    <t>Příplatek k cenám hloubených vykopávek za ztížení vykopávky v blízkosti podzemního vedení nebo výbušnin pro jakoukoliv třídu horniny</t>
  </si>
  <si>
    <t>95*0,05</t>
  </si>
  <si>
    <t>14</t>
  </si>
  <si>
    <t>151101101</t>
  </si>
  <si>
    <t>Zřízení příložného pažení a rozepření stěn rýh hl do 2 m</t>
  </si>
  <si>
    <t>m2</t>
  </si>
  <si>
    <t>1383436224</t>
  </si>
  <si>
    <t>Zřízení pažení a rozepření stěn rýh pro podzemní vedení příložné pro jakoukoliv mezerovitost, hloubky do 2 m</t>
  </si>
  <si>
    <t>47*2*2</t>
  </si>
  <si>
    <t>15</t>
  </si>
  <si>
    <t>151101111</t>
  </si>
  <si>
    <t>Odstranění příložného pažení a rozepření stěn rýh hl do 2 m</t>
  </si>
  <si>
    <t>-582225001</t>
  </si>
  <si>
    <t>Odstranění pažení a rozepření stěn rýh pro podzemní vedení s uložením materiálu na vzdálenost do 3 m od kraje výkopu příložné, hloubky do 2 m</t>
  </si>
  <si>
    <t>46</t>
  </si>
  <si>
    <t>162351103</t>
  </si>
  <si>
    <t>Vodorovné přemístění přes 50 do 500 m výkopku/sypaniny z horniny třídy těžitelnosti I skupiny 1 až 3</t>
  </si>
  <si>
    <t>847159194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</si>
  <si>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</si>
  <si>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4,5+20,7"obsypy</t>
  </si>
  <si>
    <t>66,276*2"zásyp</t>
  </si>
  <si>
    <t>16</t>
  </si>
  <si>
    <t>162751117</t>
  </si>
  <si>
    <t>Vodorovné přemístění do 10000 m výkopku/sypaniny z horniny třídy těžitelnosti I, skupiny 1 až 3</t>
  </si>
  <si>
    <t>707705625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</si>
  <si>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</si>
  <si>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47,304*2+2+18-66,276</t>
  </si>
  <si>
    <t>17</t>
  </si>
  <si>
    <t>162751119</t>
  </si>
  <si>
    <t>Příplatek k vodorovnému přemístění výkopku/sypaniny z horniny třídy těžitelnosti I, skupiny 1 až 3 ZKD 1000 m přes 10000 m</t>
  </si>
  <si>
    <t>538696088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</si>
  <si>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</si>
  <si>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48,332*7 'Přepočtené koeficientem množství</t>
  </si>
  <si>
    <t>47</t>
  </si>
  <si>
    <t>167151111</t>
  </si>
  <si>
    <t>Nakládání výkopku z hornin třídy těžitelnosti I skupiny 1 až 3 přes 100 m3</t>
  </si>
  <si>
    <t>-1231515409</t>
  </si>
  <si>
    <t>Nakládání, skládání a překládání neulehlého výkopku nebo sypaniny strojně nakládání, množství přes 100 m3, z hornin třídy těžitelnosti I, skupiny 1 až 3</t>
  </si>
  <si>
    <t>66,276"zásyp</t>
  </si>
  <si>
    <t>91,476*0,5 'Přepočtené koeficientem množství</t>
  </si>
  <si>
    <t>18</t>
  </si>
  <si>
    <t>171201231</t>
  </si>
  <si>
    <t>Poplatek za uložení zeminy a kamení na recyklační skládce (skládkovné) kód odpadu 17 05 04</t>
  </si>
  <si>
    <t>t</t>
  </si>
  <si>
    <t>-1259569512</t>
  </si>
  <si>
    <t>Poplatek za uložení stavebního odpadu na recyklační skládce (skládkovné) zeminy a kamení zatříděného do Katalogu odpadů pod kódem 17 05 04</t>
  </si>
  <si>
    <t>48,332*1,8 'Přepočtené koeficientem množství</t>
  </si>
  <si>
    <t>49</t>
  </si>
  <si>
    <t>171251201</t>
  </si>
  <si>
    <t>Uložení sypaniny na skládky nebo meziskládky</t>
  </si>
  <si>
    <t>-160285666</t>
  </si>
  <si>
    <t>Uložení sypaniny na skládky nebo meziskládky bez hutnění s upravením uložené sypaniny do předepsaného tvaru</t>
  </si>
  <si>
    <t>19</t>
  </si>
  <si>
    <t>174101101</t>
  </si>
  <si>
    <t>Zásyp jam, šachet rýh nebo kolem objektů sypaninou se zhutněním</t>
  </si>
  <si>
    <t>-1590087392</t>
  </si>
  <si>
    <t>Zásyp sypaninou z jakékoliv horniny strojně s uložením výkopku ve vrstvách se zhutněním jam, šachet, rýh nebo kolem objektů v těchto vykopávkách</t>
  </si>
  <si>
    <t>47,304*2+2</t>
  </si>
  <si>
    <t>-4,5-20,7</t>
  </si>
  <si>
    <t>-(PI*0,62*0,62*3,5)</t>
  </si>
  <si>
    <t>-(PI*0,08*0,08*45)</t>
  </si>
  <si>
    <t>175151101</t>
  </si>
  <si>
    <t>Obsypání potrubí strojně sypaninou bez prohození, uloženou do 3 m</t>
  </si>
  <si>
    <t>-1355066125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</si>
  <si>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</si>
  <si>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45*1*0,46</t>
  </si>
  <si>
    <t>22</t>
  </si>
  <si>
    <t>M</t>
  </si>
  <si>
    <t>58337303</t>
  </si>
  <si>
    <t>štěrkopísek frakce 0/8</t>
  </si>
  <si>
    <t>-73543720</t>
  </si>
  <si>
    <t>20,7*2 'Přepočtené koeficientem množství</t>
  </si>
  <si>
    <t>48</t>
  </si>
  <si>
    <t>175151109R</t>
  </si>
  <si>
    <t>Příplatek k ceně za přetřídění výkopku</t>
  </si>
  <si>
    <t>929269129</t>
  </si>
  <si>
    <t>Svislé a kompletní konstrukce</t>
  </si>
  <si>
    <t>23</t>
  </si>
  <si>
    <t>359901211</t>
  </si>
  <si>
    <t>Monitoring stoky jakékoli výšky na nové kanalizaci</t>
  </si>
  <si>
    <t>-2041709112</t>
  </si>
  <si>
    <t>Monitoring stok (kamerový systém) jakékoli výšky nová kanalizace</t>
  </si>
  <si>
    <t>Vodorovné konstrukce</t>
  </si>
  <si>
    <t>24</t>
  </si>
  <si>
    <t>451572111</t>
  </si>
  <si>
    <t>Lože pod potrubí otevřený výkop z kameniva drobného těženého</t>
  </si>
  <si>
    <t>626612463</t>
  </si>
  <si>
    <t>Lože pod potrubí, stoky a drobné objekty v otevřeném výkopu z kameniva drobného těženého 0 až 4 mm</t>
  </si>
  <si>
    <t>45*1*0,1</t>
  </si>
  <si>
    <t>Trubní vedení</t>
  </si>
  <si>
    <t>25</t>
  </si>
  <si>
    <t>871313123</t>
  </si>
  <si>
    <t>Montáž kanalizačního potrubí hladkého plnostěnného SN 12 z PVC-U DN 160</t>
  </si>
  <si>
    <t>-965475548</t>
  </si>
  <si>
    <t>Montáž kanalizačního potrubí z tvrdého PVC-U hladkého plnostěnného tuhost SN 12 DN 160</t>
  </si>
  <si>
    <t>26</t>
  </si>
  <si>
    <t>PPL.Q121503</t>
  </si>
  <si>
    <t>QUANTUM trubka SN12 DN150x3m třívrstvé plnostěnné odpadní potrubí s vnitřní bílou stěnou pro inženýrské sítě z PVC vyráběné technologií triextruze s integrovaným hrdlem a dvoubřitým těsněním z materiálu EPDM s výztuží</t>
  </si>
  <si>
    <t>kus</t>
  </si>
  <si>
    <t>694344198</t>
  </si>
  <si>
    <t>45*1,03 'Přepočtené koeficientem množství</t>
  </si>
  <si>
    <t>27</t>
  </si>
  <si>
    <t>871444R</t>
  </si>
  <si>
    <t>Napojení do stávající stoky</t>
  </si>
  <si>
    <t>-1977308309</t>
  </si>
  <si>
    <t>28</t>
  </si>
  <si>
    <t>877315124</t>
  </si>
  <si>
    <t>Montáž navrtávacího sedla pro potrubí plastové plnostěnné přípojka DN 150</t>
  </si>
  <si>
    <t>1144315532</t>
  </si>
  <si>
    <t>Montáž navrtávacího sedla kanalizační přípojky v otevřeném výkopu pro hlavní potrubí plastové plnostěnné, přípojka DN 150</t>
  </si>
  <si>
    <t>29</t>
  </si>
  <si>
    <t>28651308</t>
  </si>
  <si>
    <t>sedlo třmenové KG 45° DN 200-400/160</t>
  </si>
  <si>
    <t>1240621926</t>
  </si>
  <si>
    <t>30</t>
  </si>
  <si>
    <t>892312121</t>
  </si>
  <si>
    <t>Tlaková zkouška vzduchem potrubí DN 150 těsnícím vakem ucpávkovým</t>
  </si>
  <si>
    <t>úsek</t>
  </si>
  <si>
    <t>-391502431</t>
  </si>
  <si>
    <t>Tlakové zkoušky vzduchem těsnícími vaky ucpávkovými DN 150</t>
  </si>
  <si>
    <t>31</t>
  </si>
  <si>
    <t>894410102</t>
  </si>
  <si>
    <t>Osazení betonových dílců pro kanalizační šachty DN 1000 šachtové dno výšky 800 mm</t>
  </si>
  <si>
    <t>-130538860</t>
  </si>
  <si>
    <t>Osazení betonových dílců šachet kanalizačních dno DN 1000, výšky 800 mm</t>
  </si>
  <si>
    <t>32</t>
  </si>
  <si>
    <t>59224338</t>
  </si>
  <si>
    <t>dno betonové šachty kanalizační přímé 100x80x50cm</t>
  </si>
  <si>
    <t>1176420924</t>
  </si>
  <si>
    <t>33</t>
  </si>
  <si>
    <t>894410212</t>
  </si>
  <si>
    <t>Osazení betonových dílců pro kanalizační šachty DN 1000 skruž rovná výšky 500 mm</t>
  </si>
  <si>
    <t>-1662802263</t>
  </si>
  <si>
    <t>Osazení betonových dílců šachet kanalizačních skruž rovná DN 1000, výšky 500 mm</t>
  </si>
  <si>
    <t>34</t>
  </si>
  <si>
    <t>59224068</t>
  </si>
  <si>
    <t>skruž betonová DN 1000x500 PS, 100x50x12cm</t>
  </si>
  <si>
    <t>565063625</t>
  </si>
  <si>
    <t>35</t>
  </si>
  <si>
    <t>894410213</t>
  </si>
  <si>
    <t>Osazení betonových dílců pro kanalizační šachty DN 1000 skruž rovná výšky 1000 mm</t>
  </si>
  <si>
    <t>-1646775577</t>
  </si>
  <si>
    <t>Osazení betonových dílců šachet kanalizačních skruž rovná DN 1000, výšky 1000 mm</t>
  </si>
  <si>
    <t>36</t>
  </si>
  <si>
    <t>59224070</t>
  </si>
  <si>
    <t>skruž betonová DN 1000x1000 PS, 100x100x12cm</t>
  </si>
  <si>
    <t>583418811</t>
  </si>
  <si>
    <t>37</t>
  </si>
  <si>
    <t>894410232</t>
  </si>
  <si>
    <t>Osazení betonových dílců pro kanalizační šachty DN 1000 skruž přechodová (konus)</t>
  </si>
  <si>
    <t>962078996</t>
  </si>
  <si>
    <t>Osazení betonových dílců šachet kanalizačních skruž přechodová (konus) DN 1000</t>
  </si>
  <si>
    <t>38</t>
  </si>
  <si>
    <t>59224312</t>
  </si>
  <si>
    <t>kónus šachetní betonový kapsové plastové stupadlo 100x62,5x58cm</t>
  </si>
  <si>
    <t>745356275</t>
  </si>
  <si>
    <t>39</t>
  </si>
  <si>
    <t>894812313.WVN</t>
  </si>
  <si>
    <t>Revizní a čistící šachta TEGRA z PP typ DN 600/160 šachtové dno s přítokem tvaru T</t>
  </si>
  <si>
    <t>-374418751</t>
  </si>
  <si>
    <t>40</t>
  </si>
  <si>
    <t>894812332</t>
  </si>
  <si>
    <t>Revizní a čistící šachta z PP DN 600 šachtová roura korugovaná světlé hloubky 2000 mm</t>
  </si>
  <si>
    <t>1750244519</t>
  </si>
  <si>
    <t>Revizní a čistící šachta z polypropylenu PP pro hladké trouby DN 600 roura šachtová korugovaná, světlé hloubky 2 000 mm</t>
  </si>
  <si>
    <t>41</t>
  </si>
  <si>
    <t>894812339</t>
  </si>
  <si>
    <t>Příplatek k rourám revizní a čistící šachty z PP DN 600 za uříznutí šachtové roury</t>
  </si>
  <si>
    <t>1448383932</t>
  </si>
  <si>
    <t>Revizní a čistící šachta z polypropylenu PP pro hladké trouby DN 600 Příplatek k cenám 2331 - 2334 za uříznutí šachtové roury</t>
  </si>
  <si>
    <t>42</t>
  </si>
  <si>
    <t>894812376</t>
  </si>
  <si>
    <t>Revizní a čistící šachta z PP DN 600 poklop litinový pro třídu zatížení D400 s betonovým prstencem</t>
  </si>
  <si>
    <t>-703799631</t>
  </si>
  <si>
    <t>Revizní a čistící šachta z polypropylenu PP pro hladké trouby DN 600 poklop (mříž) litinový pro třídu zatížení D400 s betonovým prstencem</t>
  </si>
  <si>
    <t>43</t>
  </si>
  <si>
    <t>899104112</t>
  </si>
  <si>
    <t>Osazení poklopů litinových nebo ocelových včetně rámů pro třídu zatížení D400, E600</t>
  </si>
  <si>
    <t>-2001725128</t>
  </si>
  <si>
    <t>Osazení poklopů litinových a ocelových včetně rámů pro třídu zatížení D400, E600</t>
  </si>
  <si>
    <t>44</t>
  </si>
  <si>
    <t>55241003</t>
  </si>
  <si>
    <t>poklop kanalizační betonový, litinový rám 160mm, D 400 bez odvětrání</t>
  </si>
  <si>
    <t>-1020084128</t>
  </si>
  <si>
    <t>998</t>
  </si>
  <si>
    <t>Přesun hmot</t>
  </si>
  <si>
    <t>45</t>
  </si>
  <si>
    <t>998276101</t>
  </si>
  <si>
    <t>Přesun hmot pro trubní vedení z trub z plastických hmot otevřený výkop</t>
  </si>
  <si>
    <t>-2036445839</t>
  </si>
  <si>
    <t>Přesun hmot pro trubní vedení hloubené z trub z plastických hmot nebo sklolaminátových pro vodovody, kanalizace, teplovody, produktovody v otevřeném výkopu dopravní vzdálenost do 15 m</t>
  </si>
  <si>
    <t>02 - IO 02 vodovodní přípojka</t>
  </si>
  <si>
    <t>-1609492243</t>
  </si>
  <si>
    <t>-2136922256</t>
  </si>
  <si>
    <t>1594603421</t>
  </si>
  <si>
    <t>-1569577818</t>
  </si>
  <si>
    <t>119003227</t>
  </si>
  <si>
    <t>Mobilní plotová zábrana vyplněná dráty výšky přes 1,5 do 2,2 m pro zabezpečení výkopu zřízení</t>
  </si>
  <si>
    <t>2013531018</t>
  </si>
  <si>
    <t>Pomocné konstrukce při zabezpečení výkopu svislé ocelové mobilní oplocení, výšky přes 1,5 do 2,2 m panely vyplněné dráty zřízení</t>
  </si>
  <si>
    <t>119003228</t>
  </si>
  <si>
    <t>Mobilní plotová zábrana vyplněná dráty výšky přes 1,5 do 2,2 m pro zabezpečení výkopu odstranění</t>
  </si>
  <si>
    <t>402316711</t>
  </si>
  <si>
    <t>Pomocné konstrukce při zabezpečení výkopu svislé ocelové mobilní oplocení, výšky přes 1,5 do 2,2 m panely vyplněné dráty odstranění</t>
  </si>
  <si>
    <t>132251253</t>
  </si>
  <si>
    <t>Hloubení rýh nezapažených š do 2000 mm v hornině třídy těžitelnosti I skupiny 3 objem do 100 m3 strojně</t>
  </si>
  <si>
    <t>2142086131</t>
  </si>
  <si>
    <t>Hloubení nezapažených rýh šířky přes 800 do 2 000 mm strojně s urovnáním dna do předepsaného profilu a spádu v hornině třídy těžitelnosti I skupiny 3 přes 50 do 100 m3</t>
  </si>
  <si>
    <t>48*1*(1,4+1,195+1,045+1,53+1,4+1,8+1,4)/7</t>
  </si>
  <si>
    <t>1,8*1,8*1"šachta</t>
  </si>
  <si>
    <t>70,234*0,5 'Přepočtené koeficientem množství</t>
  </si>
  <si>
    <t>132351253</t>
  </si>
  <si>
    <t>Hloubení rýh nezapažených š do 2000 mm v hornině třídy těžitelnosti II skupiny 4 objem do 100 m3 strojně</t>
  </si>
  <si>
    <t>353265118</t>
  </si>
  <si>
    <t>Hloubení nezapažených rýh šířky přes 800 do 2 000 mm strojně s urovnáním dna do předepsaného profilu a spádu v hornině třídy těžitelnosti II skupiny 4 přes 50 do 100 m3</t>
  </si>
  <si>
    <t>-285054096</t>
  </si>
  <si>
    <t>70,3*0,05</t>
  </si>
  <si>
    <t>50</t>
  </si>
  <si>
    <t>-425165540</t>
  </si>
  <si>
    <t>47,2*1,8*2</t>
  </si>
  <si>
    <t>51</t>
  </si>
  <si>
    <t>2137865382</t>
  </si>
  <si>
    <t>833113274</t>
  </si>
  <si>
    <t>47,844*2"zásyp</t>
  </si>
  <si>
    <t>4,75+15,604"obsypy</t>
  </si>
  <si>
    <t>Vodorovné přemístění přes 9 000 do 10000 m výkopku/sypaniny z horniny třídy těžitelnosti I skupiny 1 až 3</t>
  </si>
  <si>
    <t>-1363378619</t>
  </si>
  <si>
    <t>34,117*2-47,844</t>
  </si>
  <si>
    <t>Příplatek k vodorovnému přemístění výkopku/sypaniny z horniny třídy těžitelnosti I skupiny 1 až 3 ZKD 1000 m přes 10000 m</t>
  </si>
  <si>
    <t>-1582113723</t>
  </si>
  <si>
    <t>20,39*7 'Přepočtené koeficientem množství</t>
  </si>
  <si>
    <t>471851091</t>
  </si>
  <si>
    <t>47,844+4,75+15,604</t>
  </si>
  <si>
    <t>171201221</t>
  </si>
  <si>
    <t>Poplatek za uložení na skládce (skládkovné) zeminy a kamení kód odpadu 17 05 04</t>
  </si>
  <si>
    <t>1304670351</t>
  </si>
  <si>
    <t>Poplatek za uložení stavebního odpadu na skládce (skládkovné) zeminy a kamení zatříděného do Katalogu odpadů pod kódem 17 05 04</t>
  </si>
  <si>
    <t>20,39</t>
  </si>
  <si>
    <t>20,39*2 'Přepočtené koeficientem množství</t>
  </si>
  <si>
    <t>-1836793107</t>
  </si>
  <si>
    <t>486170126</t>
  </si>
  <si>
    <t>35,117*2</t>
  </si>
  <si>
    <t>-4,75-15,604</t>
  </si>
  <si>
    <t>-(PI*0,6*0,6*1,8)</t>
  </si>
  <si>
    <t>20</t>
  </si>
  <si>
    <t>1660180498</t>
  </si>
  <si>
    <t>47*1*0,332</t>
  </si>
  <si>
    <t>951726704</t>
  </si>
  <si>
    <t>15,604*1,8 'Přepočtené koeficientem množství</t>
  </si>
  <si>
    <t>52</t>
  </si>
  <si>
    <t>312374817</t>
  </si>
  <si>
    <t>-236083362</t>
  </si>
  <si>
    <t>47,2*1*0,1</t>
  </si>
  <si>
    <t>1,5*0,2*0,1</t>
  </si>
  <si>
    <t>59</t>
  </si>
  <si>
    <t>452311151</t>
  </si>
  <si>
    <t>Podkladní desky z betonu prostého bez zvýšených nároků na prostředí tř. C 20/25 otevřený výkop</t>
  </si>
  <si>
    <t>-1869813641</t>
  </si>
  <si>
    <t>Podkladní a zajišťovací konstrukce z betonu prostého v otevřeném výkopu bez zvýšených nároků na prostředí desky pod potrubí, stoky a drobné objekty z betonu tř. C 20/25</t>
  </si>
  <si>
    <t>1,5*1,5*0,2</t>
  </si>
  <si>
    <t>64</t>
  </si>
  <si>
    <t>452368113</t>
  </si>
  <si>
    <t>Výztuž podkladních desek nebo bloků nebo pražců otevřený výkop z betonářské oceli 10 505</t>
  </si>
  <si>
    <t>-990295062</t>
  </si>
  <si>
    <t>Výztuž podkladních desek, bloků nebo pražců v otevřeném výkopu z betonářské oceli 10 505 (R) nebo BSt 500</t>
  </si>
  <si>
    <t>60</t>
  </si>
  <si>
    <t>452368211</t>
  </si>
  <si>
    <t>Výztuž podkladních desek nebo bloků nebo pražců otevřený výkop ze svařovaných sítí Kari</t>
  </si>
  <si>
    <t>1138264593</t>
  </si>
  <si>
    <t>Výztuž podkladních desek, bloků nebo pražců v otevřeném výkopu ze svařovaných sítí typu Kari</t>
  </si>
  <si>
    <t>0,042</t>
  </si>
  <si>
    <t>67</t>
  </si>
  <si>
    <t>452386121</t>
  </si>
  <si>
    <t>Vyrovnávací prstence z betonu prostého tř. C 25/30 v přes 100 do 200 mm</t>
  </si>
  <si>
    <t>1107705036</t>
  </si>
  <si>
    <t>Podkladní a vyrovnávací konstrukce z betonu vyrovnávací prstence z prostého betonu tř. C 25/30 pod poklopy a mříže, výšky přes 100 do 200 mm</t>
  </si>
  <si>
    <t>871161211</t>
  </si>
  <si>
    <t>Montáž potrubí z PE100 RC SDR 11 otevřený výkop svařovaných elektrotvarovkou d 32 x 3,0 mm</t>
  </si>
  <si>
    <t>5142110</t>
  </si>
  <si>
    <t>Montáž vodovodního potrubí z polyetylenu PE100 RC v otevřeném výkopu svařovaných elektrotvarovkou SDR 11/PN16 d 32 x 3,0 mm</t>
  </si>
  <si>
    <t>28613500</t>
  </si>
  <si>
    <t>potrubí vodovodní dvouvrstvé PE100 RC SDR11 32x3,0mm</t>
  </si>
  <si>
    <t>867876666</t>
  </si>
  <si>
    <t>Poznámka k položce:_x000d_
certifikováno dle PAS 1075 typ 2</t>
  </si>
  <si>
    <t>47*1,015 'Přepočtené koeficientem množství</t>
  </si>
  <si>
    <t>877161101</t>
  </si>
  <si>
    <t>Montáž elektrospojek na vodovodním potrubí z PE trub d 32</t>
  </si>
  <si>
    <t>-1259881314</t>
  </si>
  <si>
    <t>Montáž tvarovek na vodovodním plastovém potrubí z polyetylenu PE 100 elektrotvarovek SDR 11/PN16 spojek, oblouků nebo redukcí d 32</t>
  </si>
  <si>
    <t>WVN.FF485562W</t>
  </si>
  <si>
    <t>Přechodový kus se šroubením PE100 SDR11 32-1"</t>
  </si>
  <si>
    <t>296229109</t>
  </si>
  <si>
    <t>53</t>
  </si>
  <si>
    <t>28615969</t>
  </si>
  <si>
    <t>elektrospojka SDR11 PE 100 PN16 D 32mm</t>
  </si>
  <si>
    <t>1783507256</t>
  </si>
  <si>
    <t>877241126</t>
  </si>
  <si>
    <t>Montáž elektro navrtávacích T-kusů ventil a 360° otočná odbočka na vodovodním potrubí z PE trub d 90/32</t>
  </si>
  <si>
    <t>502274357</t>
  </si>
  <si>
    <t>Montáž tvarovek na vodovodním plastovém potrubí z polyetylenu PE 100 elektrotvarovek SDR 11/PN16 T-kusů navrtávacích s ventilem a 360° otočnou odbočkou d 90/32</t>
  </si>
  <si>
    <t>NCL.615325</t>
  </si>
  <si>
    <t>FRIALEN - EBS délka 1,1 - 1,8 m zemní souprava teleskopická pro DAV</t>
  </si>
  <si>
    <t>-656966382</t>
  </si>
  <si>
    <t>NCL.615344</t>
  </si>
  <si>
    <t>FRIALEN - DAV d90 / d32, PE100, SDR11, navrtávací odbočkový ventil, bez spojky, elektro (615616)</t>
  </si>
  <si>
    <t>sada</t>
  </si>
  <si>
    <t>128359104</t>
  </si>
  <si>
    <t>891181112</t>
  </si>
  <si>
    <t>Montáž vodovodních šoupátek otevřený výkop DN 40</t>
  </si>
  <si>
    <t>-1429272713</t>
  </si>
  <si>
    <t>Montáž vodovodních armatur na potrubí šoupátek nebo klapek uzavíracích v otevřeném výkopu nebo v šachtách s osazením zemní soupravy (bez poklopů) DN 40</t>
  </si>
  <si>
    <t>HWL.250000100016</t>
  </si>
  <si>
    <t>ŠOUPÁTKO DOMOVNÍ PŘÍPOJKY VNI-VNI 1"-1"</t>
  </si>
  <si>
    <t>-69074416</t>
  </si>
  <si>
    <t>HWL.950105000003</t>
  </si>
  <si>
    <t>SOUPRAVA ZEMNÍ TELESKOPICKÁ E1-1,8 -2,5 50 (1,8-2,5m)</t>
  </si>
  <si>
    <t>-1071842519</t>
  </si>
  <si>
    <t>892241111</t>
  </si>
  <si>
    <t>Tlaková zkouška vodou potrubí DN do 80</t>
  </si>
  <si>
    <t>393758681</t>
  </si>
  <si>
    <t>Tlakové zkoušky vodou na potrubí DN do 80</t>
  </si>
  <si>
    <t>55</t>
  </si>
  <si>
    <t>893811163</t>
  </si>
  <si>
    <t>Osazení vodoměrné šachty kruhové z PP samonosné pro běžné zatížení D do 1,2 m hl přes 1,4 do 1,6 m</t>
  </si>
  <si>
    <t>-307641354</t>
  </si>
  <si>
    <t>Osazení vodoměrné šachty z polypropylenu PP samonosné pro běžné zatížení kruhové, průměru D do 1,2 m, světlé hloubky přes 1,4 m do 1,6 m</t>
  </si>
  <si>
    <t>56</t>
  </si>
  <si>
    <t>56230595</t>
  </si>
  <si>
    <t>šachta plastová vodoměrná samonosná kruhová 1,2/1,6m</t>
  </si>
  <si>
    <t>180148793</t>
  </si>
  <si>
    <t>65</t>
  </si>
  <si>
    <t>Osazení poklopů litinových, ocelových nebo železobetonových včetně rámů pro třídu zatížení D400, E600</t>
  </si>
  <si>
    <t>637466107</t>
  </si>
  <si>
    <t>Osazení poklopů šachtových litinových, ocelových nebo železobetonových včetně rámů pro třídu zatížení D400, E600</t>
  </si>
  <si>
    <t>66</t>
  </si>
  <si>
    <t>28661935</t>
  </si>
  <si>
    <t>poklop šachtový litinový DN 600 pro třídu zatížení D400</t>
  </si>
  <si>
    <t>1791804413</t>
  </si>
  <si>
    <t>899401112</t>
  </si>
  <si>
    <t>Osazení poklopů litinových šoupátkových</t>
  </si>
  <si>
    <t>464995610</t>
  </si>
  <si>
    <t>42291352</t>
  </si>
  <si>
    <t>poklop litinový šoupátkový pro zemní soupravy osazení do terénu a do vozovky</t>
  </si>
  <si>
    <t>-689385321</t>
  </si>
  <si>
    <t>42210050</t>
  </si>
  <si>
    <t>deska podkladová uličního poklopu litinového šoupatového</t>
  </si>
  <si>
    <t>1497711138</t>
  </si>
  <si>
    <t>61</t>
  </si>
  <si>
    <t>899620141</t>
  </si>
  <si>
    <t>Obetonování plastové šachty z polypropylenu betonem prostým tř. C 20/25 otevřený výkop</t>
  </si>
  <si>
    <t>930067217</t>
  </si>
  <si>
    <t>Obetonování plastových šachet z polypropylenu betonem prostým v otevřeném výkopu, beton tř. C 20/25</t>
  </si>
  <si>
    <t>(PI*1,8*(0,75*0,75-0,6*0,6))</t>
  </si>
  <si>
    <t>63</t>
  </si>
  <si>
    <t>899640122</t>
  </si>
  <si>
    <t>Bednění pro obetonování plastových šachet kruhových otevřený výkop odstranění</t>
  </si>
  <si>
    <t>1144092270</t>
  </si>
  <si>
    <t>Bednění pro obetonování plastových šachet v otevřeném výkopu kruhových odstranění</t>
  </si>
  <si>
    <t>62</t>
  </si>
  <si>
    <t>899641121</t>
  </si>
  <si>
    <t>Bednění pro obetonování plastových šachet kruhových otevřený výkop zřízení</t>
  </si>
  <si>
    <t>854549169</t>
  </si>
  <si>
    <t>Bednění pro obetonování plastových šachet v otevřeném výkopu kruhových zřízení</t>
  </si>
  <si>
    <t>(2*PI*0,75*1,8)</t>
  </si>
  <si>
    <t>899712111</t>
  </si>
  <si>
    <t>Orientační tabulky na zdivu</t>
  </si>
  <si>
    <t>-1129721519</t>
  </si>
  <si>
    <t>Orientační tabulky na vodovodních a kanalizačních řadech na zdivu</t>
  </si>
  <si>
    <t>899721111</t>
  </si>
  <si>
    <t>Signalizační vodič DN do 150 mm na potrubí</t>
  </si>
  <si>
    <t>543750031</t>
  </si>
  <si>
    <t>Signalizační vodič na potrubí DN do 150 mm</t>
  </si>
  <si>
    <t>899722113</t>
  </si>
  <si>
    <t>Krytí potrubí z plastů výstražnou fólií z PVC 34cm</t>
  </si>
  <si>
    <t>796927512</t>
  </si>
  <si>
    <t>Krytí potrubí z plastů výstražnou fólií z PVC šířky 34 cm</t>
  </si>
  <si>
    <t>54</t>
  </si>
  <si>
    <t>89988R1</t>
  </si>
  <si>
    <t>Vodoměrná sestava</t>
  </si>
  <si>
    <t>soubor</t>
  </si>
  <si>
    <t>-1589666186</t>
  </si>
  <si>
    <t>Poznámka k položce:_x000d_
vystrojení šachty</t>
  </si>
  <si>
    <t>1869750064</t>
  </si>
  <si>
    <t>Přesun hmot pro trubní vedení hloubené z trub z plastických hmot nebo sklolaminátových pro vodovody nebo kanalizace v otevřeném výkopu dopravní vzdálenost do 15 m</t>
  </si>
  <si>
    <t>03 - Oprava povrchů</t>
  </si>
  <si>
    <t xml:space="preserve">    5 - Komunikace</t>
  </si>
  <si>
    <t xml:space="preserve">    9 - Ostatní konstrukce a práce-bourání</t>
  </si>
  <si>
    <t>113107164</t>
  </si>
  <si>
    <t>Odstranění podkladu z kameniva drceného tl přes 300 do 400 mm strojně pl přes 50 do 200 m2</t>
  </si>
  <si>
    <t>-1986343954</t>
  </si>
  <si>
    <t>Odstranění podkladů nebo krytů strojně plochy jednotlivě přes 50 m2 do 200 m2 s přemístěním hmot na skládku na vzdálenost do 20 m nebo s naložením na dopravní prostředek z kameniva hrubého drceného, o tl. vrstvy přes 300 do 400 mm</t>
  </si>
  <si>
    <t>83,79</t>
  </si>
  <si>
    <t>113107182</t>
  </si>
  <si>
    <t>Odstranění podkladu živičného tl přes 50 do 100 mm strojně pl přes 50 do 200 m2</t>
  </si>
  <si>
    <t>838066475</t>
  </si>
  <si>
    <t>Odstranění podkladů nebo krytů strojně plochy jednotlivě přes 50 m2 do 200 m2 s přemístěním hmot na skládku na vzdálenost do 20 m nebo s naložením na dopravní prostředek živičných, o tl. vrstvy přes 50 do 100 mm</t>
  </si>
  <si>
    <t>113107323</t>
  </si>
  <si>
    <t>Odstranění podkladu z kameniva drceného tl přes 200 do 300 mm strojně pl do 50 m2</t>
  </si>
  <si>
    <t>1860614015</t>
  </si>
  <si>
    <t>Odstranění podkladů nebo krytů strojně plochy jednotlivě do 50 m2 s přemístěním hmot na skládku na vzdálenost do 3 m nebo s naložením na dopravní prostředek z kameniva hrubého drceného, o tl. vrstvy přes 200 do 300 mm</t>
  </si>
  <si>
    <t>113154512</t>
  </si>
  <si>
    <t>Frézování živičného krytu tl 40 mm pruh š do 0,5 m pl do 500 m2</t>
  </si>
  <si>
    <t>1848063292</t>
  </si>
  <si>
    <t>Frézování živičného podkladu nebo krytu s naložením hmot na dopravní prostředek plochy do 500 m2 pruhu šířky do 0,5 m, tloušťky vrstvy 40 mm</t>
  </si>
  <si>
    <t>121151103</t>
  </si>
  <si>
    <t>Sejmutí ornice plochy do 100 m2 tl vrstvy do 200 mm strojně</t>
  </si>
  <si>
    <t>405285669</t>
  </si>
  <si>
    <t>Sejmutí ornice strojně při souvislé ploše do 100 m2, tl. vrstvy do 200 mm</t>
  </si>
  <si>
    <t>181351003</t>
  </si>
  <si>
    <t>Rozprostření ornice tl vrstvy do 200 mm pl do 100 m2 v rovině nebo ve svahu do 1:5 strojně</t>
  </si>
  <si>
    <t>-1743494004</t>
  </si>
  <si>
    <t>Rozprostření a urovnání ornice v rovině nebo ve svahu sklonu do 1:5 strojně při souvislé ploše do 100 m2, tl. vrstvy do 200 mm</t>
  </si>
  <si>
    <t>181411131</t>
  </si>
  <si>
    <t>Založení parkového trávníku výsevem pl do 1000 m2 v rovině a ve svahu do 1:5</t>
  </si>
  <si>
    <t>-1037622608</t>
  </si>
  <si>
    <t>Založení trávníku na půdě předem připravené plochy do 1000 m2 výsevem včetně utažení parkového v rovině nebo na svahu do 1:5</t>
  </si>
  <si>
    <t>00572410</t>
  </si>
  <si>
    <t>osivo směs travní parková</t>
  </si>
  <si>
    <t>kg</t>
  </si>
  <si>
    <t>915348196</t>
  </si>
  <si>
    <t>109,96*0,02 'Přepočtené koeficientem množství</t>
  </si>
  <si>
    <t>Komunikace</t>
  </si>
  <si>
    <t>564831011</t>
  </si>
  <si>
    <t>Podklad ze štěrkodrtě ŠD plochy do 100 m2 tl 100 mm</t>
  </si>
  <si>
    <t>-80524305</t>
  </si>
  <si>
    <t>Podklad ze štěrkodrti ŠD s rozprostřením a zhutněním plochy jednotlivě do 100 m2, po zhutnění tl. 100 mm</t>
  </si>
  <si>
    <t>564871011</t>
  </si>
  <si>
    <t>Podklad ze štěrkodrtě ŠD plochy do 100 m2 tl 250 mm</t>
  </si>
  <si>
    <t>1218469100</t>
  </si>
  <si>
    <t>Podklad ze štěrkodrti ŠD s rozprostřením a zhutněním plochy jednotlivě do 100 m2, po zhutnění tl. 250 mm</t>
  </si>
  <si>
    <t>564871016</t>
  </si>
  <si>
    <t>Podklad ze štěrkodrtě ŠD plochy do 100 m2 tl 300 mm</t>
  </si>
  <si>
    <t>650568426</t>
  </si>
  <si>
    <t>Podklad ze štěrkodrti ŠD s rozprostřením a zhutněním plochy jednotlivě do 100 m2, po zhutnění tl. 300 mm</t>
  </si>
  <si>
    <t>565135101</t>
  </si>
  <si>
    <t>Asfaltový beton vrstva podkladní ACP 16 (obalované kamenivo OKS) tl 50 mm š do 1,5 m</t>
  </si>
  <si>
    <t>1072029002</t>
  </si>
  <si>
    <t>Asfaltový beton vrstva podkladní ACP 16 (obalované kamenivo střednězrnné - OKS) s rozprostřením a zhutněním v pruhu šířky do 1,5 m, po zhutnění tl. 50 mm</t>
  </si>
  <si>
    <t>573231106</t>
  </si>
  <si>
    <t>Postřik živičný spojovací ze silniční emulze v množství 0,30 kg/m2</t>
  </si>
  <si>
    <t>-1945095219</t>
  </si>
  <si>
    <t>Postřik spojovací PS bez posypu kamenivem ze silniční emulze, v množství 0,30 kg/m2</t>
  </si>
  <si>
    <t>22,96+20,4+18</t>
  </si>
  <si>
    <t>577134131</t>
  </si>
  <si>
    <t>Asfaltový beton vrstva obrusná ACO 11 (ABS) tl 40 mm š do 3 m z modifikovaného asfaltu</t>
  </si>
  <si>
    <t>545229888</t>
  </si>
  <si>
    <t>Asfaltový beton vrstva obrusná ACO 11 (ABS) s rozprostřením a se zhutněním z modifikovaného asfaltu v pruhu šířky přes do 1,5 do 3 m, po zhutnění tl. 40 mm</t>
  </si>
  <si>
    <t>22,96</t>
  </si>
  <si>
    <t>577155111</t>
  </si>
  <si>
    <t>Asfaltový beton vrstva obrusná ACO 16 (ABH) tl 60 mm š do 3 m z nemodifikovaného asfaltu</t>
  </si>
  <si>
    <t>-1373532644</t>
  </si>
  <si>
    <t>Asfaltový beton vrstva obrusná ACO 16 (ABH) s rozprostřením a zhutněním z nemodifikovaného asfaltu v pruhu šířky do 3 m, po zhutnění tl. 60 mm</t>
  </si>
  <si>
    <t>Ostatní konstrukce a práce-bourání</t>
  </si>
  <si>
    <t>911R</t>
  </si>
  <si>
    <t>hutnící zkoušky statické</t>
  </si>
  <si>
    <t>ks</t>
  </si>
  <si>
    <t>262144</t>
  </si>
  <si>
    <t>841753752</t>
  </si>
  <si>
    <t xml:space="preserve">hutnící zkoušky statické </t>
  </si>
  <si>
    <t>919112111</t>
  </si>
  <si>
    <t>Řezání dilatačních spár š 4 mm hl do 60 mm příčných nebo podélných v živičném krytu</t>
  </si>
  <si>
    <t>1370366751</t>
  </si>
  <si>
    <t>Řezání dilatačních spár v živičném krytu příčných nebo podélných, šířky 4 mm, hloubky do 60 mm</t>
  </si>
  <si>
    <t>919121213</t>
  </si>
  <si>
    <t>Těsnění spár zálivkou za studena pro komůrky š 10 mm hl 25 mm bez těsnicího profilu</t>
  </si>
  <si>
    <t>-1600266617</t>
  </si>
  <si>
    <t>Utěsnění dilatačních spár zálivkou za studena v cementobetonovém nebo živičném krytu včetně adhezního nátěru bez těsnicího profilu pod zálivkou, pro komůrky šířky 10 mm, hloubky 25 mm</t>
  </si>
  <si>
    <t>919731121</t>
  </si>
  <si>
    <t>Zarovnání styčné plochy podkladu nebo krytu živičného tl do 50 mm</t>
  </si>
  <si>
    <t>-105712151</t>
  </si>
  <si>
    <t>Zarovnání styčné plochy podkladu nebo krytu podél vybourané části komunikace nebo zpevněné plochy živičné tl. do 50 mm</t>
  </si>
  <si>
    <t>997221551</t>
  </si>
  <si>
    <t>Vodorovná doprava suti ze sypkých materiálů do 1 km</t>
  </si>
  <si>
    <t>209240301</t>
  </si>
  <si>
    <t>Vodorovná doprava suti bez naložení, ale se složením a s hrubým urovnáním ze sypkých materiálů, na vzdálenost do 1 km</t>
  </si>
  <si>
    <t>997221559</t>
  </si>
  <si>
    <t>Příplatek ZKD 1 km u vodorovné dopravy suti ze sypkých materiálů</t>
  </si>
  <si>
    <t>975976283</t>
  </si>
  <si>
    <t>Vodorovná doprava suti bez naložení, ale se složením a s hrubým urovnáním Příplatek k ceně za každý další započatý 1 km přes 1 km</t>
  </si>
  <si>
    <t>Poznámka k položce:_x000d_
Volfartice</t>
  </si>
  <si>
    <t>63,119*16 'Přepočtené koeficientem množství</t>
  </si>
  <si>
    <t>997221873</t>
  </si>
  <si>
    <t>Poplatek za uložení na recyklační skládce (skládkovné) stavebního odpadu zeminy a kamení zatříděného do Katalogu odpadů pod kódem 17 05 04</t>
  </si>
  <si>
    <t>486724013</t>
  </si>
  <si>
    <t>997221875</t>
  </si>
  <si>
    <t>Poplatek za uložení na recyklační skládce (skládkovné) stavebního odpadu asfaltového bez obsahu dehtu zatříděného do Katalogu odpadů pod kódem 17 03 02</t>
  </si>
  <si>
    <t>1194268297</t>
  </si>
  <si>
    <t>Poplatek za uložení stavebního odpadu na recyklační skládce (skládkovné) asfaltového bez obsahu dehtu zatříděného do Katalogu odpadů pod kódem 17 03 02</t>
  </si>
  <si>
    <t>998225111</t>
  </si>
  <si>
    <t>Přesun hmot pro pozemní komunikace s krytem z kamene, monolitickým betonovým nebo živičným</t>
  </si>
  <si>
    <t>-1698180700</t>
  </si>
  <si>
    <t>Přesun hmot pro komunikace s krytem z kameniva, monolitickým betonovým nebo živičným dopravní vzdálenost do 200 m jakékoliv délky objektu</t>
  </si>
  <si>
    <t>04 - VRN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</si>
  <si>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</si>
  <si>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</si>
  <si>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</si>
  <si>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>Vedlejší rozpočtové náklady</t>
  </si>
  <si>
    <t>VRN1</t>
  </si>
  <si>
    <t>Průzkumné, zeměměřičské a projektové práce</t>
  </si>
  <si>
    <t>012164000</t>
  </si>
  <si>
    <t>Vytyčení a zaměření inženýrských sítí</t>
  </si>
  <si>
    <t>1024</t>
  </si>
  <si>
    <t>1328583986</t>
  </si>
  <si>
    <t>012344000</t>
  </si>
  <si>
    <t>Vytyčovací práce</t>
  </si>
  <si>
    <t>1683006428</t>
  </si>
  <si>
    <t>012414000</t>
  </si>
  <si>
    <t>Geometrický plán</t>
  </si>
  <si>
    <t>-875972766</t>
  </si>
  <si>
    <t>013254000</t>
  </si>
  <si>
    <t>Dokumentace skutečného provedení stavby</t>
  </si>
  <si>
    <t>1994993539</t>
  </si>
  <si>
    <t>VRN3</t>
  </si>
  <si>
    <t>Zařízení staveniště</t>
  </si>
  <si>
    <t>032503000</t>
  </si>
  <si>
    <t>Skládky na staveništi</t>
  </si>
  <si>
    <t>878859242</t>
  </si>
  <si>
    <t>032903000</t>
  </si>
  <si>
    <t>Náklady na provoz a údržbu vybavení staveniště</t>
  </si>
  <si>
    <t>465353990</t>
  </si>
  <si>
    <t>034303000</t>
  </si>
  <si>
    <t>Dopravní značení na staveništi</t>
  </si>
  <si>
    <t>-1986139430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</si>
</sst>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7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22" xfId="0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jpg" /><Relationship Id="rId2" Type="http://schemas.openxmlformats.org/officeDocument/2006/relationships/image" Target="../media/image9.jpg" /><Relationship Id="rId3" Type="http://schemas.openxmlformats.org/officeDocument/2006/relationships/image" Target="../media/image10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2.jpg" /><Relationship Id="rId2" Type="http://schemas.openxmlformats.org/officeDocument/2006/relationships/image" Target="../media/image13.jpg" /><Relationship Id="rId3" Type="http://schemas.openxmlformats.org/officeDocument/2006/relationships/image" Target="../media/image14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6.jpg" /><Relationship Id="rId2" Type="http://schemas.openxmlformats.org/officeDocument/2006/relationships/image" Target="../media/image17.jpg" /><Relationship Id="rId3" Type="http://schemas.openxmlformats.org/officeDocument/2006/relationships/image" Target="../media/image18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108</xdr:row>
      <xdr:rowOff>0</xdr:rowOff>
    </xdr:from>
    <xdr:to>
      <xdr:col>9</xdr:col>
      <xdr:colOff>1215390</xdr:colOff>
      <xdr:row>112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107</xdr:row>
      <xdr:rowOff>0</xdr:rowOff>
    </xdr:from>
    <xdr:to>
      <xdr:col>9</xdr:col>
      <xdr:colOff>1215390</xdr:colOff>
      <xdr:row>111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107</xdr:row>
      <xdr:rowOff>0</xdr:rowOff>
    </xdr:from>
    <xdr:to>
      <xdr:col>9</xdr:col>
      <xdr:colOff>1215390</xdr:colOff>
      <xdr:row>111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105</xdr:row>
      <xdr:rowOff>0</xdr:rowOff>
    </xdr:from>
    <xdr:to>
      <xdr:col>9</xdr:col>
      <xdr:colOff>1215390</xdr:colOff>
      <xdr:row>109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32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33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34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32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35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36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37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38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39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40</v>
      </c>
      <c r="E29" s="46"/>
      <c r="F29" s="31" t="s">
        <v>41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42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43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44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45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46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47</v>
      </c>
      <c r="U35" s="53"/>
      <c r="V35" s="53"/>
      <c r="W35" s="53"/>
      <c r="X35" s="55" t="s">
        <v>48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49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50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51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52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51</v>
      </c>
      <c r="AI60" s="41"/>
      <c r="AJ60" s="41"/>
      <c r="AK60" s="41"/>
      <c r="AL60" s="41"/>
      <c r="AM60" s="63" t="s">
        <v>52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53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54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51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52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51</v>
      </c>
      <c r="AI75" s="41"/>
      <c r="AJ75" s="41"/>
      <c r="AK75" s="41"/>
      <c r="AL75" s="41"/>
      <c r="AM75" s="63" t="s">
        <v>52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55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20250606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Vodovodní a kanalizační přípojka Mánesova 1767/1 Č. Kamenice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Česká Kamenice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6. 6. 2025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Město Č. Kamenice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30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56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28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33</v>
      </c>
      <c r="AJ90" s="39"/>
      <c r="AK90" s="39"/>
      <c r="AL90" s="39"/>
      <c r="AM90" s="79" t="str">
        <f>IF(E20="","",E20)</f>
        <v>J. Nešněra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57</v>
      </c>
      <c r="D92" s="93"/>
      <c r="E92" s="93"/>
      <c r="F92" s="93"/>
      <c r="G92" s="93"/>
      <c r="H92" s="94"/>
      <c r="I92" s="95" t="s">
        <v>58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59</v>
      </c>
      <c r="AH92" s="93"/>
      <c r="AI92" s="93"/>
      <c r="AJ92" s="93"/>
      <c r="AK92" s="93"/>
      <c r="AL92" s="93"/>
      <c r="AM92" s="93"/>
      <c r="AN92" s="95" t="s">
        <v>60</v>
      </c>
      <c r="AO92" s="93"/>
      <c r="AP92" s="97"/>
      <c r="AQ92" s="98" t="s">
        <v>61</v>
      </c>
      <c r="AR92" s="43"/>
      <c r="AS92" s="99" t="s">
        <v>62</v>
      </c>
      <c r="AT92" s="100" t="s">
        <v>63</v>
      </c>
      <c r="AU92" s="100" t="s">
        <v>64</v>
      </c>
      <c r="AV92" s="100" t="s">
        <v>65</v>
      </c>
      <c r="AW92" s="100" t="s">
        <v>66</v>
      </c>
      <c r="AX92" s="100" t="s">
        <v>67</v>
      </c>
      <c r="AY92" s="100" t="s">
        <v>68</v>
      </c>
      <c r="AZ92" s="100" t="s">
        <v>69</v>
      </c>
      <c r="BA92" s="100" t="s">
        <v>70</v>
      </c>
      <c r="BB92" s="100" t="s">
        <v>71</v>
      </c>
      <c r="BC92" s="100" t="s">
        <v>72</v>
      </c>
      <c r="BD92" s="101" t="s">
        <v>73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74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ROUND(SUM(AG95:AG98),2)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ROUND(SUM(AS95:AS98),2)</f>
        <v>0</v>
      </c>
      <c r="AT94" s="113">
        <f>ROUND(SUM(AV94:AW94),2)</f>
        <v>0</v>
      </c>
      <c r="AU94" s="114">
        <f>ROUND(SUM(AU95:AU98),5)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ROUND(SUM(AZ95:AZ98),2)</f>
        <v>0</v>
      </c>
      <c r="BA94" s="113">
        <f>ROUND(SUM(BA95:BA98),2)</f>
        <v>0</v>
      </c>
      <c r="BB94" s="113">
        <f>ROUND(SUM(BB95:BB98),2)</f>
        <v>0</v>
      </c>
      <c r="BC94" s="113">
        <f>ROUND(SUM(BC95:BC98),2)</f>
        <v>0</v>
      </c>
      <c r="BD94" s="115">
        <f>ROUND(SUM(BD95:BD98),2)</f>
        <v>0</v>
      </c>
      <c r="BE94" s="6"/>
      <c r="BS94" s="116" t="s">
        <v>75</v>
      </c>
      <c r="BT94" s="116" t="s">
        <v>76</v>
      </c>
      <c r="BU94" s="117" t="s">
        <v>77</v>
      </c>
      <c r="BV94" s="116" t="s">
        <v>78</v>
      </c>
      <c r="BW94" s="116" t="s">
        <v>5</v>
      </c>
      <c r="BX94" s="116" t="s">
        <v>79</v>
      </c>
      <c r="CL94" s="116" t="s">
        <v>1</v>
      </c>
    </row>
    <row r="95" s="7" customFormat="1" ht="16.5" customHeight="1">
      <c r="A95" s="118" t="s">
        <v>80</v>
      </c>
      <c r="B95" s="119"/>
      <c r="C95" s="120"/>
      <c r="D95" s="121" t="s">
        <v>81</v>
      </c>
      <c r="E95" s="121"/>
      <c r="F95" s="121"/>
      <c r="G95" s="121"/>
      <c r="H95" s="121"/>
      <c r="I95" s="122"/>
      <c r="J95" s="121" t="s">
        <v>82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'01 - IO 01 kanalizační př...'!J30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83</v>
      </c>
      <c r="AR95" s="125"/>
      <c r="AS95" s="126">
        <v>0</v>
      </c>
      <c r="AT95" s="127">
        <f>ROUND(SUM(AV95:AW95),2)</f>
        <v>0</v>
      </c>
      <c r="AU95" s="128">
        <f>'01 - IO 01 kanalizační př...'!P122</f>
        <v>0</v>
      </c>
      <c r="AV95" s="127">
        <f>'01 - IO 01 kanalizační př...'!J33</f>
        <v>0</v>
      </c>
      <c r="AW95" s="127">
        <f>'01 - IO 01 kanalizační př...'!J34</f>
        <v>0</v>
      </c>
      <c r="AX95" s="127">
        <f>'01 - IO 01 kanalizační př...'!J35</f>
        <v>0</v>
      </c>
      <c r="AY95" s="127">
        <f>'01 - IO 01 kanalizační př...'!J36</f>
        <v>0</v>
      </c>
      <c r="AZ95" s="127">
        <f>'01 - IO 01 kanalizační př...'!F33</f>
        <v>0</v>
      </c>
      <c r="BA95" s="127">
        <f>'01 - IO 01 kanalizační př...'!F34</f>
        <v>0</v>
      </c>
      <c r="BB95" s="127">
        <f>'01 - IO 01 kanalizační př...'!F35</f>
        <v>0</v>
      </c>
      <c r="BC95" s="127">
        <f>'01 - IO 01 kanalizační př...'!F36</f>
        <v>0</v>
      </c>
      <c r="BD95" s="129">
        <f>'01 - IO 01 kanalizační př...'!F37</f>
        <v>0</v>
      </c>
      <c r="BE95" s="7"/>
      <c r="BT95" s="130" t="s">
        <v>84</v>
      </c>
      <c r="BV95" s="130" t="s">
        <v>78</v>
      </c>
      <c r="BW95" s="130" t="s">
        <v>85</v>
      </c>
      <c r="BX95" s="130" t="s">
        <v>5</v>
      </c>
      <c r="CL95" s="130" t="s">
        <v>1</v>
      </c>
      <c r="CM95" s="130" t="s">
        <v>86</v>
      </c>
    </row>
    <row r="96" s="7" customFormat="1" ht="16.5" customHeight="1">
      <c r="A96" s="118" t="s">
        <v>80</v>
      </c>
      <c r="B96" s="119"/>
      <c r="C96" s="120"/>
      <c r="D96" s="121" t="s">
        <v>87</v>
      </c>
      <c r="E96" s="121"/>
      <c r="F96" s="121"/>
      <c r="G96" s="121"/>
      <c r="H96" s="121"/>
      <c r="I96" s="122"/>
      <c r="J96" s="121" t="s">
        <v>88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'02 - IO 02 vodovodní příp...'!J30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83</v>
      </c>
      <c r="AR96" s="125"/>
      <c r="AS96" s="126">
        <v>0</v>
      </c>
      <c r="AT96" s="127">
        <f>ROUND(SUM(AV96:AW96),2)</f>
        <v>0</v>
      </c>
      <c r="AU96" s="128">
        <f>'02 - IO 02 vodovodní příp...'!P121</f>
        <v>0</v>
      </c>
      <c r="AV96" s="127">
        <f>'02 - IO 02 vodovodní příp...'!J33</f>
        <v>0</v>
      </c>
      <c r="AW96" s="127">
        <f>'02 - IO 02 vodovodní příp...'!J34</f>
        <v>0</v>
      </c>
      <c r="AX96" s="127">
        <f>'02 - IO 02 vodovodní příp...'!J35</f>
        <v>0</v>
      </c>
      <c r="AY96" s="127">
        <f>'02 - IO 02 vodovodní příp...'!J36</f>
        <v>0</v>
      </c>
      <c r="AZ96" s="127">
        <f>'02 - IO 02 vodovodní příp...'!F33</f>
        <v>0</v>
      </c>
      <c r="BA96" s="127">
        <f>'02 - IO 02 vodovodní příp...'!F34</f>
        <v>0</v>
      </c>
      <c r="BB96" s="127">
        <f>'02 - IO 02 vodovodní příp...'!F35</f>
        <v>0</v>
      </c>
      <c r="BC96" s="127">
        <f>'02 - IO 02 vodovodní příp...'!F36</f>
        <v>0</v>
      </c>
      <c r="BD96" s="129">
        <f>'02 - IO 02 vodovodní příp...'!F37</f>
        <v>0</v>
      </c>
      <c r="BE96" s="7"/>
      <c r="BT96" s="130" t="s">
        <v>84</v>
      </c>
      <c r="BV96" s="130" t="s">
        <v>78</v>
      </c>
      <c r="BW96" s="130" t="s">
        <v>89</v>
      </c>
      <c r="BX96" s="130" t="s">
        <v>5</v>
      </c>
      <c r="CL96" s="130" t="s">
        <v>1</v>
      </c>
      <c r="CM96" s="130" t="s">
        <v>86</v>
      </c>
    </row>
    <row r="97" s="7" customFormat="1" ht="16.5" customHeight="1">
      <c r="A97" s="118" t="s">
        <v>80</v>
      </c>
      <c r="B97" s="119"/>
      <c r="C97" s="120"/>
      <c r="D97" s="121" t="s">
        <v>90</v>
      </c>
      <c r="E97" s="121"/>
      <c r="F97" s="121"/>
      <c r="G97" s="121"/>
      <c r="H97" s="121"/>
      <c r="I97" s="122"/>
      <c r="J97" s="121" t="s">
        <v>91</v>
      </c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3">
        <f>'03 - Oprava povrchů'!J30</f>
        <v>0</v>
      </c>
      <c r="AH97" s="122"/>
      <c r="AI97" s="122"/>
      <c r="AJ97" s="122"/>
      <c r="AK97" s="122"/>
      <c r="AL97" s="122"/>
      <c r="AM97" s="122"/>
      <c r="AN97" s="123">
        <f>SUM(AG97,AT97)</f>
        <v>0</v>
      </c>
      <c r="AO97" s="122"/>
      <c r="AP97" s="122"/>
      <c r="AQ97" s="124" t="s">
        <v>83</v>
      </c>
      <c r="AR97" s="125"/>
      <c r="AS97" s="126">
        <v>0</v>
      </c>
      <c r="AT97" s="127">
        <f>ROUND(SUM(AV97:AW97),2)</f>
        <v>0</v>
      </c>
      <c r="AU97" s="128">
        <f>'03 - Oprava povrchů'!P121</f>
        <v>0</v>
      </c>
      <c r="AV97" s="127">
        <f>'03 - Oprava povrchů'!J33</f>
        <v>0</v>
      </c>
      <c r="AW97" s="127">
        <f>'03 - Oprava povrchů'!J34</f>
        <v>0</v>
      </c>
      <c r="AX97" s="127">
        <f>'03 - Oprava povrchů'!J35</f>
        <v>0</v>
      </c>
      <c r="AY97" s="127">
        <f>'03 - Oprava povrchů'!J36</f>
        <v>0</v>
      </c>
      <c r="AZ97" s="127">
        <f>'03 - Oprava povrchů'!F33</f>
        <v>0</v>
      </c>
      <c r="BA97" s="127">
        <f>'03 - Oprava povrchů'!F34</f>
        <v>0</v>
      </c>
      <c r="BB97" s="127">
        <f>'03 - Oprava povrchů'!F35</f>
        <v>0</v>
      </c>
      <c r="BC97" s="127">
        <f>'03 - Oprava povrchů'!F36</f>
        <v>0</v>
      </c>
      <c r="BD97" s="129">
        <f>'03 - Oprava povrchů'!F37</f>
        <v>0</v>
      </c>
      <c r="BE97" s="7"/>
      <c r="BT97" s="130" t="s">
        <v>84</v>
      </c>
      <c r="BV97" s="130" t="s">
        <v>78</v>
      </c>
      <c r="BW97" s="130" t="s">
        <v>92</v>
      </c>
      <c r="BX97" s="130" t="s">
        <v>5</v>
      </c>
      <c r="CL97" s="130" t="s">
        <v>1</v>
      </c>
      <c r="CM97" s="130" t="s">
        <v>86</v>
      </c>
    </row>
    <row r="98" s="7" customFormat="1" ht="16.5" customHeight="1">
      <c r="A98" s="118" t="s">
        <v>80</v>
      </c>
      <c r="B98" s="119"/>
      <c r="C98" s="120"/>
      <c r="D98" s="121" t="s">
        <v>93</v>
      </c>
      <c r="E98" s="121"/>
      <c r="F98" s="121"/>
      <c r="G98" s="121"/>
      <c r="H98" s="121"/>
      <c r="I98" s="122"/>
      <c r="J98" s="121" t="s">
        <v>94</v>
      </c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3">
        <f>'04 - VRN'!J30</f>
        <v>0</v>
      </c>
      <c r="AH98" s="122"/>
      <c r="AI98" s="122"/>
      <c r="AJ98" s="122"/>
      <c r="AK98" s="122"/>
      <c r="AL98" s="122"/>
      <c r="AM98" s="122"/>
      <c r="AN98" s="123">
        <f>SUM(AG98,AT98)</f>
        <v>0</v>
      </c>
      <c r="AO98" s="122"/>
      <c r="AP98" s="122"/>
      <c r="AQ98" s="124" t="s">
        <v>83</v>
      </c>
      <c r="AR98" s="125"/>
      <c r="AS98" s="131">
        <v>0</v>
      </c>
      <c r="AT98" s="132">
        <f>ROUND(SUM(AV98:AW98),2)</f>
        <v>0</v>
      </c>
      <c r="AU98" s="133">
        <f>'04 - VRN'!P119</f>
        <v>0</v>
      </c>
      <c r="AV98" s="132">
        <f>'04 - VRN'!J33</f>
        <v>0</v>
      </c>
      <c r="AW98" s="132">
        <f>'04 - VRN'!J34</f>
        <v>0</v>
      </c>
      <c r="AX98" s="132">
        <f>'04 - VRN'!J35</f>
        <v>0</v>
      </c>
      <c r="AY98" s="132">
        <f>'04 - VRN'!J36</f>
        <v>0</v>
      </c>
      <c r="AZ98" s="132">
        <f>'04 - VRN'!F33</f>
        <v>0</v>
      </c>
      <c r="BA98" s="132">
        <f>'04 - VRN'!F34</f>
        <v>0</v>
      </c>
      <c r="BB98" s="132">
        <f>'04 - VRN'!F35</f>
        <v>0</v>
      </c>
      <c r="BC98" s="132">
        <f>'04 - VRN'!F36</f>
        <v>0</v>
      </c>
      <c r="BD98" s="134">
        <f>'04 - VRN'!F37</f>
        <v>0</v>
      </c>
      <c r="BE98" s="7"/>
      <c r="BT98" s="130" t="s">
        <v>84</v>
      </c>
      <c r="BV98" s="130" t="s">
        <v>78</v>
      </c>
      <c r="BW98" s="130" t="s">
        <v>95</v>
      </c>
      <c r="BX98" s="130" t="s">
        <v>5</v>
      </c>
      <c r="CL98" s="130" t="s">
        <v>1</v>
      </c>
      <c r="CM98" s="130" t="s">
        <v>86</v>
      </c>
    </row>
    <row r="99" s="2" customFormat="1" ht="30" customHeight="1">
      <c r="A99" s="37"/>
      <c r="B99" s="38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43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="2" customFormat="1" ht="6.96" customHeight="1">
      <c r="A100" s="37"/>
      <c r="B100" s="65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6"/>
      <c r="AR100" s="43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</sheetData>
  <sheetProtection sheet="1" formatColumns="0" formatRows="0" objects="1" scenarios="1" spinCount="100000" saltValue="0X7rSlJs3h3vxcoXASe6f2rihwEPt3nBgwxhWa7ZiV5jNaFb7+XZnp5g04fGM6YFyI9Serq3KNZgs0wz/Ey/8A==" hashValue="0Vhy14iRkNMr0j5dE7aXPHdOkwhVgmpVqMPsj7+Ke1NyPZu/S2BwFm/iWIGn4cSKa2MtJ9CPDJd4kWtPyvoNvg==" algorithmName="SHA-512" password="CC35"/>
  <mergeCells count="54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01 - IO 01 kanalizační př...'!C2" display="/"/>
    <hyperlink ref="A96" location="'02 - IO 02 vodovodní příp...'!C2" display="/"/>
    <hyperlink ref="A97" location="'03 - Oprava povrchů'!C2" display="/"/>
    <hyperlink ref="A98" location="'04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85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86</v>
      </c>
    </row>
    <row r="4" s="1" customFormat="1" ht="24.96" customHeight="1">
      <c r="B4" s="19"/>
      <c r="D4" s="137" t="s">
        <v>96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Vodovodní a kanalizační přípojka Mánesova 1767/1 Č. Kamenice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97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98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6. 6. 2025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26</v>
      </c>
      <c r="F15" s="37"/>
      <c r="G15" s="37"/>
      <c r="H15" s="37"/>
      <c r="I15" s="139" t="s">
        <v>27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33</v>
      </c>
      <c r="E23" s="37"/>
      <c r="F23" s="37"/>
      <c r="G23" s="37"/>
      <c r="H23" s="37"/>
      <c r="I23" s="139" t="s">
        <v>25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34</v>
      </c>
      <c r="F24" s="37"/>
      <c r="G24" s="37"/>
      <c r="H24" s="37"/>
      <c r="I24" s="139" t="s">
        <v>27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35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36</v>
      </c>
      <c r="E30" s="37"/>
      <c r="F30" s="37"/>
      <c r="G30" s="37"/>
      <c r="H30" s="37"/>
      <c r="I30" s="37"/>
      <c r="J30" s="150">
        <f>ROUND(J122,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38</v>
      </c>
      <c r="G32" s="37"/>
      <c r="H32" s="37"/>
      <c r="I32" s="151" t="s">
        <v>37</v>
      </c>
      <c r="J32" s="151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40</v>
      </c>
      <c r="E33" s="139" t="s">
        <v>41</v>
      </c>
      <c r="F33" s="153">
        <f>ROUND((SUM(BE122:BE254)),  2)</f>
        <v>0</v>
      </c>
      <c r="G33" s="37"/>
      <c r="H33" s="37"/>
      <c r="I33" s="154">
        <v>0.20999999999999999</v>
      </c>
      <c r="J33" s="153">
        <f>ROUND(((SUM(BE122:BE254))*I33),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42</v>
      </c>
      <c r="F34" s="153">
        <f>ROUND((SUM(BF122:BF254)),  2)</f>
        <v>0</v>
      </c>
      <c r="G34" s="37"/>
      <c r="H34" s="37"/>
      <c r="I34" s="154">
        <v>0.12</v>
      </c>
      <c r="J34" s="153">
        <f>ROUND(((SUM(BF122:BF254))*I34),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43</v>
      </c>
      <c r="F35" s="153">
        <f>ROUND((SUM(BG122:BG254)),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44</v>
      </c>
      <c r="F36" s="153">
        <f>ROUND((SUM(BH122:BH254)),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45</v>
      </c>
      <c r="F37" s="153">
        <f>ROUND((SUM(BI122:BI254)),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46</v>
      </c>
      <c r="E39" s="157"/>
      <c r="F39" s="157"/>
      <c r="G39" s="158" t="s">
        <v>47</v>
      </c>
      <c r="H39" s="159" t="s">
        <v>48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49</v>
      </c>
      <c r="E50" s="163"/>
      <c r="F50" s="163"/>
      <c r="G50" s="162" t="s">
        <v>50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51</v>
      </c>
      <c r="E61" s="165"/>
      <c r="F61" s="166" t="s">
        <v>52</v>
      </c>
      <c r="G61" s="164" t="s">
        <v>51</v>
      </c>
      <c r="H61" s="165"/>
      <c r="I61" s="165"/>
      <c r="J61" s="167" t="s">
        <v>52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53</v>
      </c>
      <c r="E65" s="168"/>
      <c r="F65" s="168"/>
      <c r="G65" s="162" t="s">
        <v>54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51</v>
      </c>
      <c r="E76" s="165"/>
      <c r="F76" s="166" t="s">
        <v>52</v>
      </c>
      <c r="G76" s="164" t="s">
        <v>51</v>
      </c>
      <c r="H76" s="165"/>
      <c r="I76" s="165"/>
      <c r="J76" s="167" t="s">
        <v>52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99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Vodovodní a kanalizační přípojka Mánesova 1767/1 Č. Kamenice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97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01 - IO 01 kanalizační přípojka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Česká Kamenice</v>
      </c>
      <c r="G89" s="39"/>
      <c r="H89" s="39"/>
      <c r="I89" s="31" t="s">
        <v>22</v>
      </c>
      <c r="J89" s="78" t="str">
        <f>IF(J12="","",J12)</f>
        <v>6. 6. 2025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Město Č. Kamenice</v>
      </c>
      <c r="G91" s="39"/>
      <c r="H91" s="39"/>
      <c r="I91" s="31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>J. Nešněra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100</v>
      </c>
      <c r="D94" s="175"/>
      <c r="E94" s="175"/>
      <c r="F94" s="175"/>
      <c r="G94" s="175"/>
      <c r="H94" s="175"/>
      <c r="I94" s="175"/>
      <c r="J94" s="176" t="s">
        <v>101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102</v>
      </c>
      <c r="D96" s="39"/>
      <c r="E96" s="39"/>
      <c r="F96" s="39"/>
      <c r="G96" s="39"/>
      <c r="H96" s="39"/>
      <c r="I96" s="39"/>
      <c r="J96" s="109">
        <f>J122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103</v>
      </c>
    </row>
    <row r="97" s="9" customFormat="1" ht="24.96" customHeight="1">
      <c r="A97" s="9"/>
      <c r="B97" s="178"/>
      <c r="C97" s="179"/>
      <c r="D97" s="180" t="s">
        <v>104</v>
      </c>
      <c r="E97" s="181"/>
      <c r="F97" s="181"/>
      <c r="G97" s="181"/>
      <c r="H97" s="181"/>
      <c r="I97" s="181"/>
      <c r="J97" s="182">
        <f>J123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105</v>
      </c>
      <c r="E98" s="187"/>
      <c r="F98" s="187"/>
      <c r="G98" s="187"/>
      <c r="H98" s="187"/>
      <c r="I98" s="187"/>
      <c r="J98" s="188">
        <f>J124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106</v>
      </c>
      <c r="E99" s="187"/>
      <c r="F99" s="187"/>
      <c r="G99" s="187"/>
      <c r="H99" s="187"/>
      <c r="I99" s="187"/>
      <c r="J99" s="188">
        <f>J203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107</v>
      </c>
      <c r="E100" s="187"/>
      <c r="F100" s="187"/>
      <c r="G100" s="187"/>
      <c r="H100" s="187"/>
      <c r="I100" s="187"/>
      <c r="J100" s="188">
        <f>J206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108</v>
      </c>
      <c r="E101" s="187"/>
      <c r="F101" s="187"/>
      <c r="G101" s="187"/>
      <c r="H101" s="187"/>
      <c r="I101" s="187"/>
      <c r="J101" s="188">
        <f>J210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4"/>
      <c r="C102" s="185"/>
      <c r="D102" s="186" t="s">
        <v>109</v>
      </c>
      <c r="E102" s="187"/>
      <c r="F102" s="187"/>
      <c r="G102" s="187"/>
      <c r="H102" s="187"/>
      <c r="I102" s="187"/>
      <c r="J102" s="188">
        <f>J252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7"/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8" s="2" customFormat="1" ht="6.96" customHeight="1">
      <c r="A108" s="37"/>
      <c r="B108" s="67"/>
      <c r="C108" s="68"/>
      <c r="D108" s="68"/>
      <c r="E108" s="68"/>
      <c r="F108" s="68"/>
      <c r="G108" s="68"/>
      <c r="H108" s="68"/>
      <c r="I108" s="68"/>
      <c r="J108" s="68"/>
      <c r="K108" s="68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2" t="s">
        <v>110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16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9"/>
      <c r="D112" s="39"/>
      <c r="E112" s="173" t="str">
        <f>E7</f>
        <v>Vodovodní a kanalizační přípojka Mánesova 1767/1 Č. Kamenice</v>
      </c>
      <c r="F112" s="31"/>
      <c r="G112" s="31"/>
      <c r="H112" s="31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97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9"/>
      <c r="D114" s="39"/>
      <c r="E114" s="75" t="str">
        <f>E9</f>
        <v>01 - IO 01 kanalizační přípojka</v>
      </c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9"/>
      <c r="E116" s="39"/>
      <c r="F116" s="26" t="str">
        <f>F12</f>
        <v>Česká Kamenice</v>
      </c>
      <c r="G116" s="39"/>
      <c r="H116" s="39"/>
      <c r="I116" s="31" t="s">
        <v>22</v>
      </c>
      <c r="J116" s="78" t="str">
        <f>IF(J12="","",J12)</f>
        <v>6. 6. 2025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24</v>
      </c>
      <c r="D118" s="39"/>
      <c r="E118" s="39"/>
      <c r="F118" s="26" t="str">
        <f>E15</f>
        <v>Město Č. Kamenice</v>
      </c>
      <c r="G118" s="39"/>
      <c r="H118" s="39"/>
      <c r="I118" s="31" t="s">
        <v>30</v>
      </c>
      <c r="J118" s="35" t="str">
        <f>E21</f>
        <v xml:space="preserve"> 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28</v>
      </c>
      <c r="D119" s="39"/>
      <c r="E119" s="39"/>
      <c r="F119" s="26" t="str">
        <f>IF(E18="","",E18)</f>
        <v>Vyplň údaj</v>
      </c>
      <c r="G119" s="39"/>
      <c r="H119" s="39"/>
      <c r="I119" s="31" t="s">
        <v>33</v>
      </c>
      <c r="J119" s="35" t="str">
        <f>E24</f>
        <v>J. Nešněra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90"/>
      <c r="B121" s="191"/>
      <c r="C121" s="192" t="s">
        <v>111</v>
      </c>
      <c r="D121" s="193" t="s">
        <v>61</v>
      </c>
      <c r="E121" s="193" t="s">
        <v>57</v>
      </c>
      <c r="F121" s="193" t="s">
        <v>58</v>
      </c>
      <c r="G121" s="193" t="s">
        <v>112</v>
      </c>
      <c r="H121" s="193" t="s">
        <v>113</v>
      </c>
      <c r="I121" s="193" t="s">
        <v>114</v>
      </c>
      <c r="J121" s="194" t="s">
        <v>101</v>
      </c>
      <c r="K121" s="195" t="s">
        <v>115</v>
      </c>
      <c r="L121" s="196"/>
      <c r="M121" s="99" t="s">
        <v>1</v>
      </c>
      <c r="N121" s="100" t="s">
        <v>40</v>
      </c>
      <c r="O121" s="100" t="s">
        <v>116</v>
      </c>
      <c r="P121" s="100" t="s">
        <v>117</v>
      </c>
      <c r="Q121" s="100" t="s">
        <v>118</v>
      </c>
      <c r="R121" s="100" t="s">
        <v>119</v>
      </c>
      <c r="S121" s="100" t="s">
        <v>120</v>
      </c>
      <c r="T121" s="101" t="s">
        <v>121</v>
      </c>
      <c r="U121" s="190"/>
      <c r="V121" s="190"/>
      <c r="W121" s="190"/>
      <c r="X121" s="190"/>
      <c r="Y121" s="190"/>
      <c r="Z121" s="190"/>
      <c r="AA121" s="190"/>
      <c r="AB121" s="190"/>
      <c r="AC121" s="190"/>
      <c r="AD121" s="190"/>
      <c r="AE121" s="190"/>
    </row>
    <row r="122" s="2" customFormat="1" ht="22.8" customHeight="1">
      <c r="A122" s="37"/>
      <c r="B122" s="38"/>
      <c r="C122" s="106" t="s">
        <v>122</v>
      </c>
      <c r="D122" s="39"/>
      <c r="E122" s="39"/>
      <c r="F122" s="39"/>
      <c r="G122" s="39"/>
      <c r="H122" s="39"/>
      <c r="I122" s="39"/>
      <c r="J122" s="197">
        <f>BK122</f>
        <v>0</v>
      </c>
      <c r="K122" s="39"/>
      <c r="L122" s="43"/>
      <c r="M122" s="102"/>
      <c r="N122" s="198"/>
      <c r="O122" s="103"/>
      <c r="P122" s="199">
        <f>P123</f>
        <v>0</v>
      </c>
      <c r="Q122" s="103"/>
      <c r="R122" s="199">
        <f>R123</f>
        <v>9.3095935000000001</v>
      </c>
      <c r="S122" s="103"/>
      <c r="T122" s="200">
        <f>T123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6" t="s">
        <v>75</v>
      </c>
      <c r="AU122" s="16" t="s">
        <v>103</v>
      </c>
      <c r="BK122" s="201">
        <f>BK123</f>
        <v>0</v>
      </c>
    </row>
    <row r="123" s="12" customFormat="1" ht="25.92" customHeight="1">
      <c r="A123" s="12"/>
      <c r="B123" s="202"/>
      <c r="C123" s="203"/>
      <c r="D123" s="204" t="s">
        <v>75</v>
      </c>
      <c r="E123" s="205" t="s">
        <v>123</v>
      </c>
      <c r="F123" s="205" t="s">
        <v>124</v>
      </c>
      <c r="G123" s="203"/>
      <c r="H123" s="203"/>
      <c r="I123" s="206"/>
      <c r="J123" s="207">
        <f>BK123</f>
        <v>0</v>
      </c>
      <c r="K123" s="203"/>
      <c r="L123" s="208"/>
      <c r="M123" s="209"/>
      <c r="N123" s="210"/>
      <c r="O123" s="210"/>
      <c r="P123" s="211">
        <f>P124+P203+P206+P210+P252</f>
        <v>0</v>
      </c>
      <c r="Q123" s="210"/>
      <c r="R123" s="211">
        <f>R124+R203+R206+R210+R252</f>
        <v>9.3095935000000001</v>
      </c>
      <c r="S123" s="210"/>
      <c r="T123" s="212">
        <f>T124+T203+T206+T210+T252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84</v>
      </c>
      <c r="AT123" s="214" t="s">
        <v>75</v>
      </c>
      <c r="AU123" s="214" t="s">
        <v>76</v>
      </c>
      <c r="AY123" s="213" t="s">
        <v>125</v>
      </c>
      <c r="BK123" s="215">
        <f>BK124+BK203+BK206+BK210+BK252</f>
        <v>0</v>
      </c>
    </row>
    <row r="124" s="12" customFormat="1" ht="22.8" customHeight="1">
      <c r="A124" s="12"/>
      <c r="B124" s="202"/>
      <c r="C124" s="203"/>
      <c r="D124" s="204" t="s">
        <v>75</v>
      </c>
      <c r="E124" s="216" t="s">
        <v>84</v>
      </c>
      <c r="F124" s="216" t="s">
        <v>126</v>
      </c>
      <c r="G124" s="203"/>
      <c r="H124" s="203"/>
      <c r="I124" s="206"/>
      <c r="J124" s="217">
        <f>BK124</f>
        <v>0</v>
      </c>
      <c r="K124" s="203"/>
      <c r="L124" s="208"/>
      <c r="M124" s="209"/>
      <c r="N124" s="210"/>
      <c r="O124" s="210"/>
      <c r="P124" s="211">
        <f>SUM(P125:P202)</f>
        <v>0</v>
      </c>
      <c r="Q124" s="210"/>
      <c r="R124" s="211">
        <f>SUM(R125:R202)</f>
        <v>0.32538800000000001</v>
      </c>
      <c r="S124" s="210"/>
      <c r="T124" s="212">
        <f>SUM(T125:T202)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3" t="s">
        <v>84</v>
      </c>
      <c r="AT124" s="214" t="s">
        <v>75</v>
      </c>
      <c r="AU124" s="214" t="s">
        <v>84</v>
      </c>
      <c r="AY124" s="213" t="s">
        <v>125</v>
      </c>
      <c r="BK124" s="215">
        <f>SUM(BK125:BK202)</f>
        <v>0</v>
      </c>
    </row>
    <row r="125" s="2" customFormat="1" ht="16.5" customHeight="1">
      <c r="A125" s="37"/>
      <c r="B125" s="38"/>
      <c r="C125" s="218" t="s">
        <v>84</v>
      </c>
      <c r="D125" s="218" t="s">
        <v>127</v>
      </c>
      <c r="E125" s="219" t="s">
        <v>128</v>
      </c>
      <c r="F125" s="220" t="s">
        <v>129</v>
      </c>
      <c r="G125" s="221" t="s">
        <v>130</v>
      </c>
      <c r="H125" s="222">
        <v>1</v>
      </c>
      <c r="I125" s="223"/>
      <c r="J125" s="224">
        <f>ROUND(I125*H125,2)</f>
        <v>0</v>
      </c>
      <c r="K125" s="225"/>
      <c r="L125" s="43"/>
      <c r="M125" s="226" t="s">
        <v>1</v>
      </c>
      <c r="N125" s="227" t="s">
        <v>41</v>
      </c>
      <c r="O125" s="90"/>
      <c r="P125" s="228">
        <f>O125*H125</f>
        <v>0</v>
      </c>
      <c r="Q125" s="228">
        <v>0.036900000000000002</v>
      </c>
      <c r="R125" s="228">
        <f>Q125*H125</f>
        <v>0.036900000000000002</v>
      </c>
      <c r="S125" s="228">
        <v>0</v>
      </c>
      <c r="T125" s="229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30" t="s">
        <v>131</v>
      </c>
      <c r="AT125" s="230" t="s">
        <v>127</v>
      </c>
      <c r="AU125" s="230" t="s">
        <v>86</v>
      </c>
      <c r="AY125" s="16" t="s">
        <v>125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6" t="s">
        <v>84</v>
      </c>
      <c r="BK125" s="231">
        <f>ROUND(I125*H125,2)</f>
        <v>0</v>
      </c>
      <c r="BL125" s="16" t="s">
        <v>131</v>
      </c>
      <c r="BM125" s="230" t="s">
        <v>132</v>
      </c>
    </row>
    <row r="126" s="2" customFormat="1">
      <c r="A126" s="37"/>
      <c r="B126" s="38"/>
      <c r="C126" s="39"/>
      <c r="D126" s="232" t="s">
        <v>133</v>
      </c>
      <c r="E126" s="39"/>
      <c r="F126" s="233" t="s">
        <v>134</v>
      </c>
      <c r="G126" s="39"/>
      <c r="H126" s="39"/>
      <c r="I126" s="234"/>
      <c r="J126" s="39"/>
      <c r="K126" s="39"/>
      <c r="L126" s="43"/>
      <c r="M126" s="235"/>
      <c r="N126" s="236"/>
      <c r="O126" s="90"/>
      <c r="P126" s="90"/>
      <c r="Q126" s="90"/>
      <c r="R126" s="90"/>
      <c r="S126" s="90"/>
      <c r="T126" s="91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6" t="s">
        <v>133</v>
      </c>
      <c r="AU126" s="16" t="s">
        <v>86</v>
      </c>
    </row>
    <row r="127" s="2" customFormat="1" ht="24.15" customHeight="1">
      <c r="A127" s="37"/>
      <c r="B127" s="38"/>
      <c r="C127" s="218" t="s">
        <v>86</v>
      </c>
      <c r="D127" s="218" t="s">
        <v>127</v>
      </c>
      <c r="E127" s="219" t="s">
        <v>135</v>
      </c>
      <c r="F127" s="220" t="s">
        <v>136</v>
      </c>
      <c r="G127" s="221" t="s">
        <v>130</v>
      </c>
      <c r="H127" s="222">
        <v>2</v>
      </c>
      <c r="I127" s="223"/>
      <c r="J127" s="224">
        <f>ROUND(I127*H127,2)</f>
        <v>0</v>
      </c>
      <c r="K127" s="225"/>
      <c r="L127" s="43"/>
      <c r="M127" s="226" t="s">
        <v>1</v>
      </c>
      <c r="N127" s="227" t="s">
        <v>41</v>
      </c>
      <c r="O127" s="90"/>
      <c r="P127" s="228">
        <f>O127*H127</f>
        <v>0</v>
      </c>
      <c r="Q127" s="228">
        <v>0.036900000000000002</v>
      </c>
      <c r="R127" s="228">
        <f>Q127*H127</f>
        <v>0.073800000000000004</v>
      </c>
      <c r="S127" s="228">
        <v>0</v>
      </c>
      <c r="T127" s="229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30" t="s">
        <v>131</v>
      </c>
      <c r="AT127" s="230" t="s">
        <v>127</v>
      </c>
      <c r="AU127" s="230" t="s">
        <v>86</v>
      </c>
      <c r="AY127" s="16" t="s">
        <v>125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6" t="s">
        <v>84</v>
      </c>
      <c r="BK127" s="231">
        <f>ROUND(I127*H127,2)</f>
        <v>0</v>
      </c>
      <c r="BL127" s="16" t="s">
        <v>131</v>
      </c>
      <c r="BM127" s="230" t="s">
        <v>137</v>
      </c>
    </row>
    <row r="128" s="2" customFormat="1">
      <c r="A128" s="37"/>
      <c r="B128" s="38"/>
      <c r="C128" s="39"/>
      <c r="D128" s="232" t="s">
        <v>133</v>
      </c>
      <c r="E128" s="39"/>
      <c r="F128" s="233" t="s">
        <v>138</v>
      </c>
      <c r="G128" s="39"/>
      <c r="H128" s="39"/>
      <c r="I128" s="234"/>
      <c r="J128" s="39"/>
      <c r="K128" s="39"/>
      <c r="L128" s="43"/>
      <c r="M128" s="235"/>
      <c r="N128" s="236"/>
      <c r="O128" s="90"/>
      <c r="P128" s="90"/>
      <c r="Q128" s="90"/>
      <c r="R128" s="90"/>
      <c r="S128" s="90"/>
      <c r="T128" s="91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6" t="s">
        <v>133</v>
      </c>
      <c r="AU128" s="16" t="s">
        <v>86</v>
      </c>
    </row>
    <row r="129" s="2" customFormat="1" ht="16.5" customHeight="1">
      <c r="A129" s="37"/>
      <c r="B129" s="38"/>
      <c r="C129" s="218" t="s">
        <v>139</v>
      </c>
      <c r="D129" s="218" t="s">
        <v>127</v>
      </c>
      <c r="E129" s="219" t="s">
        <v>140</v>
      </c>
      <c r="F129" s="220" t="s">
        <v>141</v>
      </c>
      <c r="G129" s="221" t="s">
        <v>130</v>
      </c>
      <c r="H129" s="222">
        <v>94</v>
      </c>
      <c r="I129" s="223"/>
      <c r="J129" s="224">
        <f>ROUND(I129*H129,2)</f>
        <v>0</v>
      </c>
      <c r="K129" s="225"/>
      <c r="L129" s="43"/>
      <c r="M129" s="226" t="s">
        <v>1</v>
      </c>
      <c r="N129" s="227" t="s">
        <v>41</v>
      </c>
      <c r="O129" s="90"/>
      <c r="P129" s="228">
        <f>O129*H129</f>
        <v>0</v>
      </c>
      <c r="Q129" s="228">
        <v>0.00055999999999999995</v>
      </c>
      <c r="R129" s="228">
        <f>Q129*H129</f>
        <v>0.052639999999999992</v>
      </c>
      <c r="S129" s="228">
        <v>0</v>
      </c>
      <c r="T129" s="229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0" t="s">
        <v>131</v>
      </c>
      <c r="AT129" s="230" t="s">
        <v>127</v>
      </c>
      <c r="AU129" s="230" t="s">
        <v>86</v>
      </c>
      <c r="AY129" s="16" t="s">
        <v>125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6" t="s">
        <v>84</v>
      </c>
      <c r="BK129" s="231">
        <f>ROUND(I129*H129,2)</f>
        <v>0</v>
      </c>
      <c r="BL129" s="16" t="s">
        <v>131</v>
      </c>
      <c r="BM129" s="230" t="s">
        <v>142</v>
      </c>
    </row>
    <row r="130" s="2" customFormat="1">
      <c r="A130" s="37"/>
      <c r="B130" s="38"/>
      <c r="C130" s="39"/>
      <c r="D130" s="232" t="s">
        <v>133</v>
      </c>
      <c r="E130" s="39"/>
      <c r="F130" s="233" t="s">
        <v>143</v>
      </c>
      <c r="G130" s="39"/>
      <c r="H130" s="39"/>
      <c r="I130" s="234"/>
      <c r="J130" s="39"/>
      <c r="K130" s="39"/>
      <c r="L130" s="43"/>
      <c r="M130" s="235"/>
      <c r="N130" s="236"/>
      <c r="O130" s="90"/>
      <c r="P130" s="90"/>
      <c r="Q130" s="90"/>
      <c r="R130" s="90"/>
      <c r="S130" s="90"/>
      <c r="T130" s="91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133</v>
      </c>
      <c r="AU130" s="16" t="s">
        <v>86</v>
      </c>
    </row>
    <row r="131" s="2" customFormat="1" ht="21.75" customHeight="1">
      <c r="A131" s="37"/>
      <c r="B131" s="38"/>
      <c r="C131" s="218" t="s">
        <v>131</v>
      </c>
      <c r="D131" s="218" t="s">
        <v>127</v>
      </c>
      <c r="E131" s="219" t="s">
        <v>144</v>
      </c>
      <c r="F131" s="220" t="s">
        <v>145</v>
      </c>
      <c r="G131" s="221" t="s">
        <v>130</v>
      </c>
      <c r="H131" s="222">
        <v>82</v>
      </c>
      <c r="I131" s="223"/>
      <c r="J131" s="224">
        <f>ROUND(I131*H131,2)</f>
        <v>0</v>
      </c>
      <c r="K131" s="225"/>
      <c r="L131" s="43"/>
      <c r="M131" s="226" t="s">
        <v>1</v>
      </c>
      <c r="N131" s="227" t="s">
        <v>41</v>
      </c>
      <c r="O131" s="90"/>
      <c r="P131" s="228">
        <f>O131*H131</f>
        <v>0</v>
      </c>
      <c r="Q131" s="228">
        <v>0</v>
      </c>
      <c r="R131" s="228">
        <f>Q131*H131</f>
        <v>0</v>
      </c>
      <c r="S131" s="228">
        <v>0</v>
      </c>
      <c r="T131" s="229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30" t="s">
        <v>131</v>
      </c>
      <c r="AT131" s="230" t="s">
        <v>127</v>
      </c>
      <c r="AU131" s="230" t="s">
        <v>86</v>
      </c>
      <c r="AY131" s="16" t="s">
        <v>125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6" t="s">
        <v>84</v>
      </c>
      <c r="BK131" s="231">
        <f>ROUND(I131*H131,2)</f>
        <v>0</v>
      </c>
      <c r="BL131" s="16" t="s">
        <v>131</v>
      </c>
      <c r="BM131" s="230" t="s">
        <v>146</v>
      </c>
    </row>
    <row r="132" s="2" customFormat="1">
      <c r="A132" s="37"/>
      <c r="B132" s="38"/>
      <c r="C132" s="39"/>
      <c r="D132" s="232" t="s">
        <v>133</v>
      </c>
      <c r="E132" s="39"/>
      <c r="F132" s="233" t="s">
        <v>147</v>
      </c>
      <c r="G132" s="39"/>
      <c r="H132" s="39"/>
      <c r="I132" s="234"/>
      <c r="J132" s="39"/>
      <c r="K132" s="39"/>
      <c r="L132" s="43"/>
      <c r="M132" s="235"/>
      <c r="N132" s="236"/>
      <c r="O132" s="90"/>
      <c r="P132" s="90"/>
      <c r="Q132" s="90"/>
      <c r="R132" s="90"/>
      <c r="S132" s="90"/>
      <c r="T132" s="91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6" t="s">
        <v>133</v>
      </c>
      <c r="AU132" s="16" t="s">
        <v>86</v>
      </c>
    </row>
    <row r="133" s="2" customFormat="1" ht="24.15" customHeight="1">
      <c r="A133" s="37"/>
      <c r="B133" s="38"/>
      <c r="C133" s="218" t="s">
        <v>148</v>
      </c>
      <c r="D133" s="218" t="s">
        <v>127</v>
      </c>
      <c r="E133" s="219" t="s">
        <v>149</v>
      </c>
      <c r="F133" s="220" t="s">
        <v>150</v>
      </c>
      <c r="G133" s="221" t="s">
        <v>130</v>
      </c>
      <c r="H133" s="222">
        <v>12</v>
      </c>
      <c r="I133" s="223"/>
      <c r="J133" s="224">
        <f>ROUND(I133*H133,2)</f>
        <v>0</v>
      </c>
      <c r="K133" s="225"/>
      <c r="L133" s="43"/>
      <c r="M133" s="226" t="s">
        <v>1</v>
      </c>
      <c r="N133" s="227" t="s">
        <v>41</v>
      </c>
      <c r="O133" s="90"/>
      <c r="P133" s="228">
        <f>O133*H133</f>
        <v>0</v>
      </c>
      <c r="Q133" s="228">
        <v>0.00025000000000000001</v>
      </c>
      <c r="R133" s="228">
        <f>Q133*H133</f>
        <v>0.0030000000000000001</v>
      </c>
      <c r="S133" s="228">
        <v>0</v>
      </c>
      <c r="T133" s="22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0" t="s">
        <v>131</v>
      </c>
      <c r="AT133" s="230" t="s">
        <v>127</v>
      </c>
      <c r="AU133" s="230" t="s">
        <v>86</v>
      </c>
      <c r="AY133" s="16" t="s">
        <v>125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6" t="s">
        <v>84</v>
      </c>
      <c r="BK133" s="231">
        <f>ROUND(I133*H133,2)</f>
        <v>0</v>
      </c>
      <c r="BL133" s="16" t="s">
        <v>131</v>
      </c>
      <c r="BM133" s="230" t="s">
        <v>151</v>
      </c>
    </row>
    <row r="134" s="2" customFormat="1">
      <c r="A134" s="37"/>
      <c r="B134" s="38"/>
      <c r="C134" s="39"/>
      <c r="D134" s="232" t="s">
        <v>133</v>
      </c>
      <c r="E134" s="39"/>
      <c r="F134" s="233" t="s">
        <v>152</v>
      </c>
      <c r="G134" s="39"/>
      <c r="H134" s="39"/>
      <c r="I134" s="234"/>
      <c r="J134" s="39"/>
      <c r="K134" s="39"/>
      <c r="L134" s="43"/>
      <c r="M134" s="235"/>
      <c r="N134" s="236"/>
      <c r="O134" s="90"/>
      <c r="P134" s="90"/>
      <c r="Q134" s="90"/>
      <c r="R134" s="90"/>
      <c r="S134" s="90"/>
      <c r="T134" s="91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6" t="s">
        <v>133</v>
      </c>
      <c r="AU134" s="16" t="s">
        <v>86</v>
      </c>
    </row>
    <row r="135" s="2" customFormat="1" ht="24.15" customHeight="1">
      <c r="A135" s="37"/>
      <c r="B135" s="38"/>
      <c r="C135" s="218" t="s">
        <v>153</v>
      </c>
      <c r="D135" s="218" t="s">
        <v>127</v>
      </c>
      <c r="E135" s="219" t="s">
        <v>154</v>
      </c>
      <c r="F135" s="220" t="s">
        <v>155</v>
      </c>
      <c r="G135" s="221" t="s">
        <v>130</v>
      </c>
      <c r="H135" s="222">
        <v>12</v>
      </c>
      <c r="I135" s="223"/>
      <c r="J135" s="224">
        <f>ROUND(I135*H135,2)</f>
        <v>0</v>
      </c>
      <c r="K135" s="225"/>
      <c r="L135" s="43"/>
      <c r="M135" s="226" t="s">
        <v>1</v>
      </c>
      <c r="N135" s="227" t="s">
        <v>41</v>
      </c>
      <c r="O135" s="90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0" t="s">
        <v>131</v>
      </c>
      <c r="AT135" s="230" t="s">
        <v>127</v>
      </c>
      <c r="AU135" s="230" t="s">
        <v>86</v>
      </c>
      <c r="AY135" s="16" t="s">
        <v>125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6" t="s">
        <v>84</v>
      </c>
      <c r="BK135" s="231">
        <f>ROUND(I135*H135,2)</f>
        <v>0</v>
      </c>
      <c r="BL135" s="16" t="s">
        <v>131</v>
      </c>
      <c r="BM135" s="230" t="s">
        <v>156</v>
      </c>
    </row>
    <row r="136" s="2" customFormat="1">
      <c r="A136" s="37"/>
      <c r="B136" s="38"/>
      <c r="C136" s="39"/>
      <c r="D136" s="232" t="s">
        <v>133</v>
      </c>
      <c r="E136" s="39"/>
      <c r="F136" s="233" t="s">
        <v>157</v>
      </c>
      <c r="G136" s="39"/>
      <c r="H136" s="39"/>
      <c r="I136" s="234"/>
      <c r="J136" s="39"/>
      <c r="K136" s="39"/>
      <c r="L136" s="43"/>
      <c r="M136" s="235"/>
      <c r="N136" s="236"/>
      <c r="O136" s="90"/>
      <c r="P136" s="90"/>
      <c r="Q136" s="90"/>
      <c r="R136" s="90"/>
      <c r="S136" s="90"/>
      <c r="T136" s="91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6" t="s">
        <v>133</v>
      </c>
      <c r="AU136" s="16" t="s">
        <v>86</v>
      </c>
    </row>
    <row r="137" s="2" customFormat="1" ht="24.15" customHeight="1">
      <c r="A137" s="37"/>
      <c r="B137" s="38"/>
      <c r="C137" s="218" t="s">
        <v>158</v>
      </c>
      <c r="D137" s="218" t="s">
        <v>127</v>
      </c>
      <c r="E137" s="219" t="s">
        <v>159</v>
      </c>
      <c r="F137" s="220" t="s">
        <v>160</v>
      </c>
      <c r="G137" s="221" t="s">
        <v>130</v>
      </c>
      <c r="H137" s="222">
        <v>2.3999999999999999</v>
      </c>
      <c r="I137" s="223"/>
      <c r="J137" s="224">
        <f>ROUND(I137*H137,2)</f>
        <v>0</v>
      </c>
      <c r="K137" s="225"/>
      <c r="L137" s="43"/>
      <c r="M137" s="226" t="s">
        <v>1</v>
      </c>
      <c r="N137" s="227" t="s">
        <v>41</v>
      </c>
      <c r="O137" s="90"/>
      <c r="P137" s="228">
        <f>O137*H137</f>
        <v>0</v>
      </c>
      <c r="Q137" s="228">
        <v>0.00046999999999999999</v>
      </c>
      <c r="R137" s="228">
        <f>Q137*H137</f>
        <v>0.0011279999999999999</v>
      </c>
      <c r="S137" s="228">
        <v>0</v>
      </c>
      <c r="T137" s="22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30" t="s">
        <v>131</v>
      </c>
      <c r="AT137" s="230" t="s">
        <v>127</v>
      </c>
      <c r="AU137" s="230" t="s">
        <v>86</v>
      </c>
      <c r="AY137" s="16" t="s">
        <v>125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6" t="s">
        <v>84</v>
      </c>
      <c r="BK137" s="231">
        <f>ROUND(I137*H137,2)</f>
        <v>0</v>
      </c>
      <c r="BL137" s="16" t="s">
        <v>131</v>
      </c>
      <c r="BM137" s="230" t="s">
        <v>161</v>
      </c>
    </row>
    <row r="138" s="2" customFormat="1">
      <c r="A138" s="37"/>
      <c r="B138" s="38"/>
      <c r="C138" s="39"/>
      <c r="D138" s="232" t="s">
        <v>133</v>
      </c>
      <c r="E138" s="39"/>
      <c r="F138" s="233" t="s">
        <v>162</v>
      </c>
      <c r="G138" s="39"/>
      <c r="H138" s="39"/>
      <c r="I138" s="234"/>
      <c r="J138" s="39"/>
      <c r="K138" s="39"/>
      <c r="L138" s="43"/>
      <c r="M138" s="235"/>
      <c r="N138" s="236"/>
      <c r="O138" s="90"/>
      <c r="P138" s="90"/>
      <c r="Q138" s="90"/>
      <c r="R138" s="90"/>
      <c r="S138" s="90"/>
      <c r="T138" s="91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6" t="s">
        <v>133</v>
      </c>
      <c r="AU138" s="16" t="s">
        <v>86</v>
      </c>
    </row>
    <row r="139" s="2" customFormat="1" ht="24.15" customHeight="1">
      <c r="A139" s="37"/>
      <c r="B139" s="38"/>
      <c r="C139" s="218" t="s">
        <v>163</v>
      </c>
      <c r="D139" s="218" t="s">
        <v>127</v>
      </c>
      <c r="E139" s="219" t="s">
        <v>164</v>
      </c>
      <c r="F139" s="220" t="s">
        <v>165</v>
      </c>
      <c r="G139" s="221" t="s">
        <v>130</v>
      </c>
      <c r="H139" s="222">
        <v>2.3999999999999999</v>
      </c>
      <c r="I139" s="223"/>
      <c r="J139" s="224">
        <f>ROUND(I139*H139,2)</f>
        <v>0</v>
      </c>
      <c r="K139" s="225"/>
      <c r="L139" s="43"/>
      <c r="M139" s="226" t="s">
        <v>1</v>
      </c>
      <c r="N139" s="227" t="s">
        <v>41</v>
      </c>
      <c r="O139" s="90"/>
      <c r="P139" s="228">
        <f>O139*H139</f>
        <v>0</v>
      </c>
      <c r="Q139" s="228">
        <v>0</v>
      </c>
      <c r="R139" s="228">
        <f>Q139*H139</f>
        <v>0</v>
      </c>
      <c r="S139" s="228">
        <v>0</v>
      </c>
      <c r="T139" s="229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30" t="s">
        <v>131</v>
      </c>
      <c r="AT139" s="230" t="s">
        <v>127</v>
      </c>
      <c r="AU139" s="230" t="s">
        <v>86</v>
      </c>
      <c r="AY139" s="16" t="s">
        <v>125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6" t="s">
        <v>84</v>
      </c>
      <c r="BK139" s="231">
        <f>ROUND(I139*H139,2)</f>
        <v>0</v>
      </c>
      <c r="BL139" s="16" t="s">
        <v>131</v>
      </c>
      <c r="BM139" s="230" t="s">
        <v>166</v>
      </c>
    </row>
    <row r="140" s="2" customFormat="1">
      <c r="A140" s="37"/>
      <c r="B140" s="38"/>
      <c r="C140" s="39"/>
      <c r="D140" s="232" t="s">
        <v>133</v>
      </c>
      <c r="E140" s="39"/>
      <c r="F140" s="233" t="s">
        <v>167</v>
      </c>
      <c r="G140" s="39"/>
      <c r="H140" s="39"/>
      <c r="I140" s="234"/>
      <c r="J140" s="39"/>
      <c r="K140" s="39"/>
      <c r="L140" s="43"/>
      <c r="M140" s="235"/>
      <c r="N140" s="236"/>
      <c r="O140" s="90"/>
      <c r="P140" s="90"/>
      <c r="Q140" s="90"/>
      <c r="R140" s="90"/>
      <c r="S140" s="90"/>
      <c r="T140" s="91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6" t="s">
        <v>133</v>
      </c>
      <c r="AU140" s="16" t="s">
        <v>86</v>
      </c>
    </row>
    <row r="141" s="2" customFormat="1" ht="33" customHeight="1">
      <c r="A141" s="37"/>
      <c r="B141" s="38"/>
      <c r="C141" s="218" t="s">
        <v>168</v>
      </c>
      <c r="D141" s="218" t="s">
        <v>127</v>
      </c>
      <c r="E141" s="219" t="s">
        <v>169</v>
      </c>
      <c r="F141" s="220" t="s">
        <v>170</v>
      </c>
      <c r="G141" s="221" t="s">
        <v>171</v>
      </c>
      <c r="H141" s="222">
        <v>18</v>
      </c>
      <c r="I141" s="223"/>
      <c r="J141" s="224">
        <f>ROUND(I141*H141,2)</f>
        <v>0</v>
      </c>
      <c r="K141" s="225"/>
      <c r="L141" s="43"/>
      <c r="M141" s="226" t="s">
        <v>1</v>
      </c>
      <c r="N141" s="227" t="s">
        <v>41</v>
      </c>
      <c r="O141" s="90"/>
      <c r="P141" s="228">
        <f>O141*H141</f>
        <v>0</v>
      </c>
      <c r="Q141" s="228">
        <v>0</v>
      </c>
      <c r="R141" s="228">
        <f>Q141*H141</f>
        <v>0</v>
      </c>
      <c r="S141" s="228">
        <v>0</v>
      </c>
      <c r="T141" s="229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30" t="s">
        <v>131</v>
      </c>
      <c r="AT141" s="230" t="s">
        <v>127</v>
      </c>
      <c r="AU141" s="230" t="s">
        <v>86</v>
      </c>
      <c r="AY141" s="16" t="s">
        <v>125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6" t="s">
        <v>84</v>
      </c>
      <c r="BK141" s="231">
        <f>ROUND(I141*H141,2)</f>
        <v>0</v>
      </c>
      <c r="BL141" s="16" t="s">
        <v>131</v>
      </c>
      <c r="BM141" s="230" t="s">
        <v>172</v>
      </c>
    </row>
    <row r="142" s="2" customFormat="1">
      <c r="A142" s="37"/>
      <c r="B142" s="38"/>
      <c r="C142" s="39"/>
      <c r="D142" s="232" t="s">
        <v>133</v>
      </c>
      <c r="E142" s="39"/>
      <c r="F142" s="233" t="s">
        <v>173</v>
      </c>
      <c r="G142" s="39"/>
      <c r="H142" s="39"/>
      <c r="I142" s="234"/>
      <c r="J142" s="39"/>
      <c r="K142" s="39"/>
      <c r="L142" s="43"/>
      <c r="M142" s="235"/>
      <c r="N142" s="236"/>
      <c r="O142" s="90"/>
      <c r="P142" s="90"/>
      <c r="Q142" s="90"/>
      <c r="R142" s="90"/>
      <c r="S142" s="90"/>
      <c r="T142" s="91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16" t="s">
        <v>133</v>
      </c>
      <c r="AU142" s="16" t="s">
        <v>86</v>
      </c>
    </row>
    <row r="143" s="13" customFormat="1">
      <c r="A143" s="13"/>
      <c r="B143" s="237"/>
      <c r="C143" s="238"/>
      <c r="D143" s="232" t="s">
        <v>174</v>
      </c>
      <c r="E143" s="239" t="s">
        <v>1</v>
      </c>
      <c r="F143" s="240" t="s">
        <v>175</v>
      </c>
      <c r="G143" s="238"/>
      <c r="H143" s="241">
        <v>18</v>
      </c>
      <c r="I143" s="242"/>
      <c r="J143" s="238"/>
      <c r="K143" s="238"/>
      <c r="L143" s="243"/>
      <c r="M143" s="244"/>
      <c r="N143" s="245"/>
      <c r="O143" s="245"/>
      <c r="P143" s="245"/>
      <c r="Q143" s="245"/>
      <c r="R143" s="245"/>
      <c r="S143" s="245"/>
      <c r="T143" s="246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7" t="s">
        <v>174</v>
      </c>
      <c r="AU143" s="247" t="s">
        <v>86</v>
      </c>
      <c r="AV143" s="13" t="s">
        <v>86</v>
      </c>
      <c r="AW143" s="13" t="s">
        <v>32</v>
      </c>
      <c r="AX143" s="13" t="s">
        <v>84</v>
      </c>
      <c r="AY143" s="247" t="s">
        <v>125</v>
      </c>
    </row>
    <row r="144" s="2" customFormat="1" ht="33" customHeight="1">
      <c r="A144" s="37"/>
      <c r="B144" s="38"/>
      <c r="C144" s="218" t="s">
        <v>176</v>
      </c>
      <c r="D144" s="218" t="s">
        <v>127</v>
      </c>
      <c r="E144" s="219" t="s">
        <v>177</v>
      </c>
      <c r="F144" s="220" t="s">
        <v>178</v>
      </c>
      <c r="G144" s="221" t="s">
        <v>171</v>
      </c>
      <c r="H144" s="222">
        <v>2</v>
      </c>
      <c r="I144" s="223"/>
      <c r="J144" s="224">
        <f>ROUND(I144*H144,2)</f>
        <v>0</v>
      </c>
      <c r="K144" s="225"/>
      <c r="L144" s="43"/>
      <c r="M144" s="226" t="s">
        <v>1</v>
      </c>
      <c r="N144" s="227" t="s">
        <v>41</v>
      </c>
      <c r="O144" s="90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30" t="s">
        <v>131</v>
      </c>
      <c r="AT144" s="230" t="s">
        <v>127</v>
      </c>
      <c r="AU144" s="230" t="s">
        <v>86</v>
      </c>
      <c r="AY144" s="16" t="s">
        <v>125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6" t="s">
        <v>84</v>
      </c>
      <c r="BK144" s="231">
        <f>ROUND(I144*H144,2)</f>
        <v>0</v>
      </c>
      <c r="BL144" s="16" t="s">
        <v>131</v>
      </c>
      <c r="BM144" s="230" t="s">
        <v>179</v>
      </c>
    </row>
    <row r="145" s="2" customFormat="1">
      <c r="A145" s="37"/>
      <c r="B145" s="38"/>
      <c r="C145" s="39"/>
      <c r="D145" s="232" t="s">
        <v>133</v>
      </c>
      <c r="E145" s="39"/>
      <c r="F145" s="233" t="s">
        <v>180</v>
      </c>
      <c r="G145" s="39"/>
      <c r="H145" s="39"/>
      <c r="I145" s="234"/>
      <c r="J145" s="39"/>
      <c r="K145" s="39"/>
      <c r="L145" s="43"/>
      <c r="M145" s="235"/>
      <c r="N145" s="236"/>
      <c r="O145" s="90"/>
      <c r="P145" s="90"/>
      <c r="Q145" s="90"/>
      <c r="R145" s="90"/>
      <c r="S145" s="90"/>
      <c r="T145" s="91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6" t="s">
        <v>133</v>
      </c>
      <c r="AU145" s="16" t="s">
        <v>86</v>
      </c>
    </row>
    <row r="146" s="2" customFormat="1">
      <c r="A146" s="37"/>
      <c r="B146" s="38"/>
      <c r="C146" s="39"/>
      <c r="D146" s="232" t="s">
        <v>181</v>
      </c>
      <c r="E146" s="39"/>
      <c r="F146" s="248" t="s">
        <v>182</v>
      </c>
      <c r="G146" s="39"/>
      <c r="H146" s="39"/>
      <c r="I146" s="234"/>
      <c r="J146" s="39"/>
      <c r="K146" s="39"/>
      <c r="L146" s="43"/>
      <c r="M146" s="235"/>
      <c r="N146" s="236"/>
      <c r="O146" s="90"/>
      <c r="P146" s="90"/>
      <c r="Q146" s="90"/>
      <c r="R146" s="90"/>
      <c r="S146" s="90"/>
      <c r="T146" s="91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6" t="s">
        <v>181</v>
      </c>
      <c r="AU146" s="16" t="s">
        <v>86</v>
      </c>
    </row>
    <row r="147" s="2" customFormat="1" ht="33" customHeight="1">
      <c r="A147" s="37"/>
      <c r="B147" s="38"/>
      <c r="C147" s="218" t="s">
        <v>183</v>
      </c>
      <c r="D147" s="218" t="s">
        <v>127</v>
      </c>
      <c r="E147" s="219" t="s">
        <v>184</v>
      </c>
      <c r="F147" s="220" t="s">
        <v>185</v>
      </c>
      <c r="G147" s="221" t="s">
        <v>171</v>
      </c>
      <c r="H147" s="222">
        <v>47.304000000000002</v>
      </c>
      <c r="I147" s="223"/>
      <c r="J147" s="224">
        <f>ROUND(I147*H147,2)</f>
        <v>0</v>
      </c>
      <c r="K147" s="225"/>
      <c r="L147" s="43"/>
      <c r="M147" s="226" t="s">
        <v>1</v>
      </c>
      <c r="N147" s="227" t="s">
        <v>41</v>
      </c>
      <c r="O147" s="90"/>
      <c r="P147" s="228">
        <f>O147*H147</f>
        <v>0</v>
      </c>
      <c r="Q147" s="228">
        <v>0</v>
      </c>
      <c r="R147" s="228">
        <f>Q147*H147</f>
        <v>0</v>
      </c>
      <c r="S147" s="228">
        <v>0</v>
      </c>
      <c r="T147" s="229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30" t="s">
        <v>131</v>
      </c>
      <c r="AT147" s="230" t="s">
        <v>127</v>
      </c>
      <c r="AU147" s="230" t="s">
        <v>86</v>
      </c>
      <c r="AY147" s="16" t="s">
        <v>125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6" t="s">
        <v>84</v>
      </c>
      <c r="BK147" s="231">
        <f>ROUND(I147*H147,2)</f>
        <v>0</v>
      </c>
      <c r="BL147" s="16" t="s">
        <v>131</v>
      </c>
      <c r="BM147" s="230" t="s">
        <v>186</v>
      </c>
    </row>
    <row r="148" s="2" customFormat="1">
      <c r="A148" s="37"/>
      <c r="B148" s="38"/>
      <c r="C148" s="39"/>
      <c r="D148" s="232" t="s">
        <v>133</v>
      </c>
      <c r="E148" s="39"/>
      <c r="F148" s="233" t="s">
        <v>187</v>
      </c>
      <c r="G148" s="39"/>
      <c r="H148" s="39"/>
      <c r="I148" s="234"/>
      <c r="J148" s="39"/>
      <c r="K148" s="39"/>
      <c r="L148" s="43"/>
      <c r="M148" s="235"/>
      <c r="N148" s="236"/>
      <c r="O148" s="90"/>
      <c r="P148" s="90"/>
      <c r="Q148" s="90"/>
      <c r="R148" s="90"/>
      <c r="S148" s="90"/>
      <c r="T148" s="91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6" t="s">
        <v>133</v>
      </c>
      <c r="AU148" s="16" t="s">
        <v>86</v>
      </c>
    </row>
    <row r="149" s="13" customFormat="1">
      <c r="A149" s="13"/>
      <c r="B149" s="237"/>
      <c r="C149" s="238"/>
      <c r="D149" s="232" t="s">
        <v>174</v>
      </c>
      <c r="E149" s="239" t="s">
        <v>1</v>
      </c>
      <c r="F149" s="240" t="s">
        <v>188</v>
      </c>
      <c r="G149" s="238"/>
      <c r="H149" s="241">
        <v>87.608000000000004</v>
      </c>
      <c r="I149" s="242"/>
      <c r="J149" s="238"/>
      <c r="K149" s="238"/>
      <c r="L149" s="243"/>
      <c r="M149" s="244"/>
      <c r="N149" s="245"/>
      <c r="O149" s="245"/>
      <c r="P149" s="245"/>
      <c r="Q149" s="245"/>
      <c r="R149" s="245"/>
      <c r="S149" s="245"/>
      <c r="T149" s="246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7" t="s">
        <v>174</v>
      </c>
      <c r="AU149" s="247" t="s">
        <v>86</v>
      </c>
      <c r="AV149" s="13" t="s">
        <v>86</v>
      </c>
      <c r="AW149" s="13" t="s">
        <v>32</v>
      </c>
      <c r="AX149" s="13" t="s">
        <v>76</v>
      </c>
      <c r="AY149" s="247" t="s">
        <v>125</v>
      </c>
    </row>
    <row r="150" s="13" customFormat="1">
      <c r="A150" s="13"/>
      <c r="B150" s="237"/>
      <c r="C150" s="238"/>
      <c r="D150" s="232" t="s">
        <v>174</v>
      </c>
      <c r="E150" s="239" t="s">
        <v>1</v>
      </c>
      <c r="F150" s="240" t="s">
        <v>189</v>
      </c>
      <c r="G150" s="238"/>
      <c r="H150" s="241">
        <v>7</v>
      </c>
      <c r="I150" s="242"/>
      <c r="J150" s="238"/>
      <c r="K150" s="238"/>
      <c r="L150" s="243"/>
      <c r="M150" s="244"/>
      <c r="N150" s="245"/>
      <c r="O150" s="245"/>
      <c r="P150" s="245"/>
      <c r="Q150" s="245"/>
      <c r="R150" s="245"/>
      <c r="S150" s="245"/>
      <c r="T150" s="246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7" t="s">
        <v>174</v>
      </c>
      <c r="AU150" s="247" t="s">
        <v>86</v>
      </c>
      <c r="AV150" s="13" t="s">
        <v>86</v>
      </c>
      <c r="AW150" s="13" t="s">
        <v>32</v>
      </c>
      <c r="AX150" s="13" t="s">
        <v>76</v>
      </c>
      <c r="AY150" s="247" t="s">
        <v>125</v>
      </c>
    </row>
    <row r="151" s="14" customFormat="1">
      <c r="A151" s="14"/>
      <c r="B151" s="249"/>
      <c r="C151" s="250"/>
      <c r="D151" s="232" t="s">
        <v>174</v>
      </c>
      <c r="E151" s="251" t="s">
        <v>1</v>
      </c>
      <c r="F151" s="252" t="s">
        <v>190</v>
      </c>
      <c r="G151" s="250"/>
      <c r="H151" s="253">
        <v>94.608000000000004</v>
      </c>
      <c r="I151" s="254"/>
      <c r="J151" s="250"/>
      <c r="K151" s="250"/>
      <c r="L151" s="255"/>
      <c r="M151" s="256"/>
      <c r="N151" s="257"/>
      <c r="O151" s="257"/>
      <c r="P151" s="257"/>
      <c r="Q151" s="257"/>
      <c r="R151" s="257"/>
      <c r="S151" s="257"/>
      <c r="T151" s="258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9" t="s">
        <v>174</v>
      </c>
      <c r="AU151" s="259" t="s">
        <v>86</v>
      </c>
      <c r="AV151" s="14" t="s">
        <v>131</v>
      </c>
      <c r="AW151" s="14" t="s">
        <v>32</v>
      </c>
      <c r="AX151" s="14" t="s">
        <v>84</v>
      </c>
      <c r="AY151" s="259" t="s">
        <v>125</v>
      </c>
    </row>
    <row r="152" s="13" customFormat="1">
      <c r="A152" s="13"/>
      <c r="B152" s="237"/>
      <c r="C152" s="238"/>
      <c r="D152" s="232" t="s">
        <v>174</v>
      </c>
      <c r="E152" s="238"/>
      <c r="F152" s="240" t="s">
        <v>191</v>
      </c>
      <c r="G152" s="238"/>
      <c r="H152" s="241">
        <v>47.304000000000002</v>
      </c>
      <c r="I152" s="242"/>
      <c r="J152" s="238"/>
      <c r="K152" s="238"/>
      <c r="L152" s="243"/>
      <c r="M152" s="244"/>
      <c r="N152" s="245"/>
      <c r="O152" s="245"/>
      <c r="P152" s="245"/>
      <c r="Q152" s="245"/>
      <c r="R152" s="245"/>
      <c r="S152" s="245"/>
      <c r="T152" s="246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7" t="s">
        <v>174</v>
      </c>
      <c r="AU152" s="247" t="s">
        <v>86</v>
      </c>
      <c r="AV152" s="13" t="s">
        <v>86</v>
      </c>
      <c r="AW152" s="13" t="s">
        <v>4</v>
      </c>
      <c r="AX152" s="13" t="s">
        <v>84</v>
      </c>
      <c r="AY152" s="247" t="s">
        <v>125</v>
      </c>
    </row>
    <row r="153" s="2" customFormat="1" ht="33" customHeight="1">
      <c r="A153" s="37"/>
      <c r="B153" s="38"/>
      <c r="C153" s="218" t="s">
        <v>8</v>
      </c>
      <c r="D153" s="218" t="s">
        <v>127</v>
      </c>
      <c r="E153" s="219" t="s">
        <v>192</v>
      </c>
      <c r="F153" s="220" t="s">
        <v>193</v>
      </c>
      <c r="G153" s="221" t="s">
        <v>171</v>
      </c>
      <c r="H153" s="222">
        <v>47.304000000000002</v>
      </c>
      <c r="I153" s="223"/>
      <c r="J153" s="224">
        <f>ROUND(I153*H153,2)</f>
        <v>0</v>
      </c>
      <c r="K153" s="225"/>
      <c r="L153" s="43"/>
      <c r="M153" s="226" t="s">
        <v>1</v>
      </c>
      <c r="N153" s="227" t="s">
        <v>41</v>
      </c>
      <c r="O153" s="90"/>
      <c r="P153" s="228">
        <f>O153*H153</f>
        <v>0</v>
      </c>
      <c r="Q153" s="228">
        <v>0</v>
      </c>
      <c r="R153" s="228">
        <f>Q153*H153</f>
        <v>0</v>
      </c>
      <c r="S153" s="228">
        <v>0</v>
      </c>
      <c r="T153" s="229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30" t="s">
        <v>131</v>
      </c>
      <c r="AT153" s="230" t="s">
        <v>127</v>
      </c>
      <c r="AU153" s="230" t="s">
        <v>86</v>
      </c>
      <c r="AY153" s="16" t="s">
        <v>125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6" t="s">
        <v>84</v>
      </c>
      <c r="BK153" s="231">
        <f>ROUND(I153*H153,2)</f>
        <v>0</v>
      </c>
      <c r="BL153" s="16" t="s">
        <v>131</v>
      </c>
      <c r="BM153" s="230" t="s">
        <v>194</v>
      </c>
    </row>
    <row r="154" s="2" customFormat="1">
      <c r="A154" s="37"/>
      <c r="B154" s="38"/>
      <c r="C154" s="39"/>
      <c r="D154" s="232" t="s">
        <v>133</v>
      </c>
      <c r="E154" s="39"/>
      <c r="F154" s="233" t="s">
        <v>195</v>
      </c>
      <c r="G154" s="39"/>
      <c r="H154" s="39"/>
      <c r="I154" s="234"/>
      <c r="J154" s="39"/>
      <c r="K154" s="39"/>
      <c r="L154" s="43"/>
      <c r="M154" s="235"/>
      <c r="N154" s="236"/>
      <c r="O154" s="90"/>
      <c r="P154" s="90"/>
      <c r="Q154" s="90"/>
      <c r="R154" s="90"/>
      <c r="S154" s="90"/>
      <c r="T154" s="91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16" t="s">
        <v>133</v>
      </c>
      <c r="AU154" s="16" t="s">
        <v>86</v>
      </c>
    </row>
    <row r="155" s="13" customFormat="1">
      <c r="A155" s="13"/>
      <c r="B155" s="237"/>
      <c r="C155" s="238"/>
      <c r="D155" s="232" t="s">
        <v>174</v>
      </c>
      <c r="E155" s="239" t="s">
        <v>1</v>
      </c>
      <c r="F155" s="240" t="s">
        <v>188</v>
      </c>
      <c r="G155" s="238"/>
      <c r="H155" s="241">
        <v>87.608000000000004</v>
      </c>
      <c r="I155" s="242"/>
      <c r="J155" s="238"/>
      <c r="K155" s="238"/>
      <c r="L155" s="243"/>
      <c r="M155" s="244"/>
      <c r="N155" s="245"/>
      <c r="O155" s="245"/>
      <c r="P155" s="245"/>
      <c r="Q155" s="245"/>
      <c r="R155" s="245"/>
      <c r="S155" s="245"/>
      <c r="T155" s="246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7" t="s">
        <v>174</v>
      </c>
      <c r="AU155" s="247" t="s">
        <v>86</v>
      </c>
      <c r="AV155" s="13" t="s">
        <v>86</v>
      </c>
      <c r="AW155" s="13" t="s">
        <v>32</v>
      </c>
      <c r="AX155" s="13" t="s">
        <v>76</v>
      </c>
      <c r="AY155" s="247" t="s">
        <v>125</v>
      </c>
    </row>
    <row r="156" s="13" customFormat="1">
      <c r="A156" s="13"/>
      <c r="B156" s="237"/>
      <c r="C156" s="238"/>
      <c r="D156" s="232" t="s">
        <v>174</v>
      </c>
      <c r="E156" s="239" t="s">
        <v>1</v>
      </c>
      <c r="F156" s="240" t="s">
        <v>189</v>
      </c>
      <c r="G156" s="238"/>
      <c r="H156" s="241">
        <v>7</v>
      </c>
      <c r="I156" s="242"/>
      <c r="J156" s="238"/>
      <c r="K156" s="238"/>
      <c r="L156" s="243"/>
      <c r="M156" s="244"/>
      <c r="N156" s="245"/>
      <c r="O156" s="245"/>
      <c r="P156" s="245"/>
      <c r="Q156" s="245"/>
      <c r="R156" s="245"/>
      <c r="S156" s="245"/>
      <c r="T156" s="246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7" t="s">
        <v>174</v>
      </c>
      <c r="AU156" s="247" t="s">
        <v>86</v>
      </c>
      <c r="AV156" s="13" t="s">
        <v>86</v>
      </c>
      <c r="AW156" s="13" t="s">
        <v>32</v>
      </c>
      <c r="AX156" s="13" t="s">
        <v>76</v>
      </c>
      <c r="AY156" s="247" t="s">
        <v>125</v>
      </c>
    </row>
    <row r="157" s="14" customFormat="1">
      <c r="A157" s="14"/>
      <c r="B157" s="249"/>
      <c r="C157" s="250"/>
      <c r="D157" s="232" t="s">
        <v>174</v>
      </c>
      <c r="E157" s="251" t="s">
        <v>1</v>
      </c>
      <c r="F157" s="252" t="s">
        <v>190</v>
      </c>
      <c r="G157" s="250"/>
      <c r="H157" s="253">
        <v>94.608000000000004</v>
      </c>
      <c r="I157" s="254"/>
      <c r="J157" s="250"/>
      <c r="K157" s="250"/>
      <c r="L157" s="255"/>
      <c r="M157" s="256"/>
      <c r="N157" s="257"/>
      <c r="O157" s="257"/>
      <c r="P157" s="257"/>
      <c r="Q157" s="257"/>
      <c r="R157" s="257"/>
      <c r="S157" s="257"/>
      <c r="T157" s="258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9" t="s">
        <v>174</v>
      </c>
      <c r="AU157" s="259" t="s">
        <v>86</v>
      </c>
      <c r="AV157" s="14" t="s">
        <v>131</v>
      </c>
      <c r="AW157" s="14" t="s">
        <v>32</v>
      </c>
      <c r="AX157" s="14" t="s">
        <v>84</v>
      </c>
      <c r="AY157" s="259" t="s">
        <v>125</v>
      </c>
    </row>
    <row r="158" s="13" customFormat="1">
      <c r="A158" s="13"/>
      <c r="B158" s="237"/>
      <c r="C158" s="238"/>
      <c r="D158" s="232" t="s">
        <v>174</v>
      </c>
      <c r="E158" s="238"/>
      <c r="F158" s="240" t="s">
        <v>191</v>
      </c>
      <c r="G158" s="238"/>
      <c r="H158" s="241">
        <v>47.304000000000002</v>
      </c>
      <c r="I158" s="242"/>
      <c r="J158" s="238"/>
      <c r="K158" s="238"/>
      <c r="L158" s="243"/>
      <c r="M158" s="244"/>
      <c r="N158" s="245"/>
      <c r="O158" s="245"/>
      <c r="P158" s="245"/>
      <c r="Q158" s="245"/>
      <c r="R158" s="245"/>
      <c r="S158" s="245"/>
      <c r="T158" s="246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7" t="s">
        <v>174</v>
      </c>
      <c r="AU158" s="247" t="s">
        <v>86</v>
      </c>
      <c r="AV158" s="13" t="s">
        <v>86</v>
      </c>
      <c r="AW158" s="13" t="s">
        <v>4</v>
      </c>
      <c r="AX158" s="13" t="s">
        <v>84</v>
      </c>
      <c r="AY158" s="247" t="s">
        <v>125</v>
      </c>
    </row>
    <row r="159" s="2" customFormat="1" ht="24.15" customHeight="1">
      <c r="A159" s="37"/>
      <c r="B159" s="38"/>
      <c r="C159" s="218" t="s">
        <v>196</v>
      </c>
      <c r="D159" s="218" t="s">
        <v>127</v>
      </c>
      <c r="E159" s="219" t="s">
        <v>197</v>
      </c>
      <c r="F159" s="220" t="s">
        <v>198</v>
      </c>
      <c r="G159" s="221" t="s">
        <v>171</v>
      </c>
      <c r="H159" s="222">
        <v>4.75</v>
      </c>
      <c r="I159" s="223"/>
      <c r="J159" s="224">
        <f>ROUND(I159*H159,2)</f>
        <v>0</v>
      </c>
      <c r="K159" s="225"/>
      <c r="L159" s="43"/>
      <c r="M159" s="226" t="s">
        <v>1</v>
      </c>
      <c r="N159" s="227" t="s">
        <v>41</v>
      </c>
      <c r="O159" s="90"/>
      <c r="P159" s="228">
        <f>O159*H159</f>
        <v>0</v>
      </c>
      <c r="Q159" s="228">
        <v>0</v>
      </c>
      <c r="R159" s="228">
        <f>Q159*H159</f>
        <v>0</v>
      </c>
      <c r="S159" s="228">
        <v>0</v>
      </c>
      <c r="T159" s="229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30" t="s">
        <v>131</v>
      </c>
      <c r="AT159" s="230" t="s">
        <v>127</v>
      </c>
      <c r="AU159" s="230" t="s">
        <v>86</v>
      </c>
      <c r="AY159" s="16" t="s">
        <v>125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6" t="s">
        <v>84</v>
      </c>
      <c r="BK159" s="231">
        <f>ROUND(I159*H159,2)</f>
        <v>0</v>
      </c>
      <c r="BL159" s="16" t="s">
        <v>131</v>
      </c>
      <c r="BM159" s="230" t="s">
        <v>199</v>
      </c>
    </row>
    <row r="160" s="2" customFormat="1">
      <c r="A160" s="37"/>
      <c r="B160" s="38"/>
      <c r="C160" s="39"/>
      <c r="D160" s="232" t="s">
        <v>133</v>
      </c>
      <c r="E160" s="39"/>
      <c r="F160" s="233" t="s">
        <v>200</v>
      </c>
      <c r="G160" s="39"/>
      <c r="H160" s="39"/>
      <c r="I160" s="234"/>
      <c r="J160" s="39"/>
      <c r="K160" s="39"/>
      <c r="L160" s="43"/>
      <c r="M160" s="235"/>
      <c r="N160" s="236"/>
      <c r="O160" s="90"/>
      <c r="P160" s="90"/>
      <c r="Q160" s="90"/>
      <c r="R160" s="90"/>
      <c r="S160" s="90"/>
      <c r="T160" s="91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6" t="s">
        <v>133</v>
      </c>
      <c r="AU160" s="16" t="s">
        <v>86</v>
      </c>
    </row>
    <row r="161" s="13" customFormat="1">
      <c r="A161" s="13"/>
      <c r="B161" s="237"/>
      <c r="C161" s="238"/>
      <c r="D161" s="232" t="s">
        <v>174</v>
      </c>
      <c r="E161" s="239" t="s">
        <v>1</v>
      </c>
      <c r="F161" s="240" t="s">
        <v>201</v>
      </c>
      <c r="G161" s="238"/>
      <c r="H161" s="241">
        <v>4.75</v>
      </c>
      <c r="I161" s="242"/>
      <c r="J161" s="238"/>
      <c r="K161" s="238"/>
      <c r="L161" s="243"/>
      <c r="M161" s="244"/>
      <c r="N161" s="245"/>
      <c r="O161" s="245"/>
      <c r="P161" s="245"/>
      <c r="Q161" s="245"/>
      <c r="R161" s="245"/>
      <c r="S161" s="245"/>
      <c r="T161" s="246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7" t="s">
        <v>174</v>
      </c>
      <c r="AU161" s="247" t="s">
        <v>86</v>
      </c>
      <c r="AV161" s="13" t="s">
        <v>86</v>
      </c>
      <c r="AW161" s="13" t="s">
        <v>32</v>
      </c>
      <c r="AX161" s="13" t="s">
        <v>84</v>
      </c>
      <c r="AY161" s="247" t="s">
        <v>125</v>
      </c>
    </row>
    <row r="162" s="2" customFormat="1" ht="21.75" customHeight="1">
      <c r="A162" s="37"/>
      <c r="B162" s="38"/>
      <c r="C162" s="218" t="s">
        <v>202</v>
      </c>
      <c r="D162" s="218" t="s">
        <v>127</v>
      </c>
      <c r="E162" s="219" t="s">
        <v>203</v>
      </c>
      <c r="F162" s="220" t="s">
        <v>204</v>
      </c>
      <c r="G162" s="221" t="s">
        <v>205</v>
      </c>
      <c r="H162" s="222">
        <v>188</v>
      </c>
      <c r="I162" s="223"/>
      <c r="J162" s="224">
        <f>ROUND(I162*H162,2)</f>
        <v>0</v>
      </c>
      <c r="K162" s="225"/>
      <c r="L162" s="43"/>
      <c r="M162" s="226" t="s">
        <v>1</v>
      </c>
      <c r="N162" s="227" t="s">
        <v>41</v>
      </c>
      <c r="O162" s="90"/>
      <c r="P162" s="228">
        <f>O162*H162</f>
        <v>0</v>
      </c>
      <c r="Q162" s="228">
        <v>0.00084000000000000003</v>
      </c>
      <c r="R162" s="228">
        <f>Q162*H162</f>
        <v>0.15792000000000001</v>
      </c>
      <c r="S162" s="228">
        <v>0</v>
      </c>
      <c r="T162" s="229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30" t="s">
        <v>131</v>
      </c>
      <c r="AT162" s="230" t="s">
        <v>127</v>
      </c>
      <c r="AU162" s="230" t="s">
        <v>86</v>
      </c>
      <c r="AY162" s="16" t="s">
        <v>125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6" t="s">
        <v>84</v>
      </c>
      <c r="BK162" s="231">
        <f>ROUND(I162*H162,2)</f>
        <v>0</v>
      </c>
      <c r="BL162" s="16" t="s">
        <v>131</v>
      </c>
      <c r="BM162" s="230" t="s">
        <v>206</v>
      </c>
    </row>
    <row r="163" s="2" customFormat="1">
      <c r="A163" s="37"/>
      <c r="B163" s="38"/>
      <c r="C163" s="39"/>
      <c r="D163" s="232" t="s">
        <v>133</v>
      </c>
      <c r="E163" s="39"/>
      <c r="F163" s="233" t="s">
        <v>207</v>
      </c>
      <c r="G163" s="39"/>
      <c r="H163" s="39"/>
      <c r="I163" s="234"/>
      <c r="J163" s="39"/>
      <c r="K163" s="39"/>
      <c r="L163" s="43"/>
      <c r="M163" s="235"/>
      <c r="N163" s="236"/>
      <c r="O163" s="90"/>
      <c r="P163" s="90"/>
      <c r="Q163" s="90"/>
      <c r="R163" s="90"/>
      <c r="S163" s="90"/>
      <c r="T163" s="91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16" t="s">
        <v>133</v>
      </c>
      <c r="AU163" s="16" t="s">
        <v>86</v>
      </c>
    </row>
    <row r="164" s="13" customFormat="1">
      <c r="A164" s="13"/>
      <c r="B164" s="237"/>
      <c r="C164" s="238"/>
      <c r="D164" s="232" t="s">
        <v>174</v>
      </c>
      <c r="E164" s="239" t="s">
        <v>1</v>
      </c>
      <c r="F164" s="240" t="s">
        <v>208</v>
      </c>
      <c r="G164" s="238"/>
      <c r="H164" s="241">
        <v>188</v>
      </c>
      <c r="I164" s="242"/>
      <c r="J164" s="238"/>
      <c r="K164" s="238"/>
      <c r="L164" s="243"/>
      <c r="M164" s="244"/>
      <c r="N164" s="245"/>
      <c r="O164" s="245"/>
      <c r="P164" s="245"/>
      <c r="Q164" s="245"/>
      <c r="R164" s="245"/>
      <c r="S164" s="245"/>
      <c r="T164" s="246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7" t="s">
        <v>174</v>
      </c>
      <c r="AU164" s="247" t="s">
        <v>86</v>
      </c>
      <c r="AV164" s="13" t="s">
        <v>86</v>
      </c>
      <c r="AW164" s="13" t="s">
        <v>32</v>
      </c>
      <c r="AX164" s="13" t="s">
        <v>84</v>
      </c>
      <c r="AY164" s="247" t="s">
        <v>125</v>
      </c>
    </row>
    <row r="165" s="2" customFormat="1" ht="24.15" customHeight="1">
      <c r="A165" s="37"/>
      <c r="B165" s="38"/>
      <c r="C165" s="218" t="s">
        <v>209</v>
      </c>
      <c r="D165" s="218" t="s">
        <v>127</v>
      </c>
      <c r="E165" s="219" t="s">
        <v>210</v>
      </c>
      <c r="F165" s="220" t="s">
        <v>211</v>
      </c>
      <c r="G165" s="221" t="s">
        <v>205</v>
      </c>
      <c r="H165" s="222">
        <v>188</v>
      </c>
      <c r="I165" s="223"/>
      <c r="J165" s="224">
        <f>ROUND(I165*H165,2)</f>
        <v>0</v>
      </c>
      <c r="K165" s="225"/>
      <c r="L165" s="43"/>
      <c r="M165" s="226" t="s">
        <v>1</v>
      </c>
      <c r="N165" s="227" t="s">
        <v>41</v>
      </c>
      <c r="O165" s="90"/>
      <c r="P165" s="228">
        <f>O165*H165</f>
        <v>0</v>
      </c>
      <c r="Q165" s="228">
        <v>0</v>
      </c>
      <c r="R165" s="228">
        <f>Q165*H165</f>
        <v>0</v>
      </c>
      <c r="S165" s="228">
        <v>0</v>
      </c>
      <c r="T165" s="229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30" t="s">
        <v>131</v>
      </c>
      <c r="AT165" s="230" t="s">
        <v>127</v>
      </c>
      <c r="AU165" s="230" t="s">
        <v>86</v>
      </c>
      <c r="AY165" s="16" t="s">
        <v>125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6" t="s">
        <v>84</v>
      </c>
      <c r="BK165" s="231">
        <f>ROUND(I165*H165,2)</f>
        <v>0</v>
      </c>
      <c r="BL165" s="16" t="s">
        <v>131</v>
      </c>
      <c r="BM165" s="230" t="s">
        <v>212</v>
      </c>
    </row>
    <row r="166" s="2" customFormat="1">
      <c r="A166" s="37"/>
      <c r="B166" s="38"/>
      <c r="C166" s="39"/>
      <c r="D166" s="232" t="s">
        <v>133</v>
      </c>
      <c r="E166" s="39"/>
      <c r="F166" s="233" t="s">
        <v>213</v>
      </c>
      <c r="G166" s="39"/>
      <c r="H166" s="39"/>
      <c r="I166" s="234"/>
      <c r="J166" s="39"/>
      <c r="K166" s="39"/>
      <c r="L166" s="43"/>
      <c r="M166" s="235"/>
      <c r="N166" s="236"/>
      <c r="O166" s="90"/>
      <c r="P166" s="90"/>
      <c r="Q166" s="90"/>
      <c r="R166" s="90"/>
      <c r="S166" s="90"/>
      <c r="T166" s="91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16" t="s">
        <v>133</v>
      </c>
      <c r="AU166" s="16" t="s">
        <v>86</v>
      </c>
    </row>
    <row r="167" s="2" customFormat="1" ht="37.8" customHeight="1">
      <c r="A167" s="37"/>
      <c r="B167" s="38"/>
      <c r="C167" s="218" t="s">
        <v>214</v>
      </c>
      <c r="D167" s="218" t="s">
        <v>127</v>
      </c>
      <c r="E167" s="219" t="s">
        <v>215</v>
      </c>
      <c r="F167" s="220" t="s">
        <v>216</v>
      </c>
      <c r="G167" s="221" t="s">
        <v>171</v>
      </c>
      <c r="H167" s="222">
        <v>132.55199999999999</v>
      </c>
      <c r="I167" s="223"/>
      <c r="J167" s="224">
        <f>ROUND(I167*H167,2)</f>
        <v>0</v>
      </c>
      <c r="K167" s="225"/>
      <c r="L167" s="43"/>
      <c r="M167" s="226" t="s">
        <v>1</v>
      </c>
      <c r="N167" s="227" t="s">
        <v>41</v>
      </c>
      <c r="O167" s="90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30" t="s">
        <v>131</v>
      </c>
      <c r="AT167" s="230" t="s">
        <v>127</v>
      </c>
      <c r="AU167" s="230" t="s">
        <v>86</v>
      </c>
      <c r="AY167" s="16" t="s">
        <v>125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6" t="s">
        <v>84</v>
      </c>
      <c r="BK167" s="231">
        <f>ROUND(I167*H167,2)</f>
        <v>0</v>
      </c>
      <c r="BL167" s="16" t="s">
        <v>131</v>
      </c>
      <c r="BM167" s="230" t="s">
        <v>217</v>
      </c>
    </row>
    <row r="168" s="2" customFormat="1">
      <c r="A168" s="37"/>
      <c r="B168" s="38"/>
      <c r="C168" s="39"/>
      <c r="D168" s="232" t="s">
        <v>133</v>
      </c>
      <c r="E168" s="39"/>
      <c r="F168" s="233" t="s">
        <v>218</v>
      </c>
      <c r="G168" s="39"/>
      <c r="H168" s="39"/>
      <c r="I168" s="234"/>
      <c r="J168" s="39"/>
      <c r="K168" s="39"/>
      <c r="L168" s="43"/>
      <c r="M168" s="235"/>
      <c r="N168" s="236"/>
      <c r="O168" s="90"/>
      <c r="P168" s="90"/>
      <c r="Q168" s="90"/>
      <c r="R168" s="90"/>
      <c r="S168" s="90"/>
      <c r="T168" s="91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6" t="s">
        <v>133</v>
      </c>
      <c r="AU168" s="16" t="s">
        <v>86</v>
      </c>
    </row>
    <row r="169" s="13" customFormat="1">
      <c r="A169" s="13"/>
      <c r="B169" s="237"/>
      <c r="C169" s="238"/>
      <c r="D169" s="232" t="s">
        <v>174</v>
      </c>
      <c r="E169" s="239" t="s">
        <v>1</v>
      </c>
      <c r="F169" s="240" t="s">
        <v>219</v>
      </c>
      <c r="G169" s="238"/>
      <c r="H169" s="241">
        <v>25.199999999999999</v>
      </c>
      <c r="I169" s="242"/>
      <c r="J169" s="238"/>
      <c r="K169" s="238"/>
      <c r="L169" s="243"/>
      <c r="M169" s="244"/>
      <c r="N169" s="245"/>
      <c r="O169" s="245"/>
      <c r="P169" s="245"/>
      <c r="Q169" s="245"/>
      <c r="R169" s="245"/>
      <c r="S169" s="245"/>
      <c r="T169" s="246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7" t="s">
        <v>174</v>
      </c>
      <c r="AU169" s="247" t="s">
        <v>86</v>
      </c>
      <c r="AV169" s="13" t="s">
        <v>86</v>
      </c>
      <c r="AW169" s="13" t="s">
        <v>32</v>
      </c>
      <c r="AX169" s="13" t="s">
        <v>76</v>
      </c>
      <c r="AY169" s="247" t="s">
        <v>125</v>
      </c>
    </row>
    <row r="170" s="13" customFormat="1">
      <c r="A170" s="13"/>
      <c r="B170" s="237"/>
      <c r="C170" s="238"/>
      <c r="D170" s="232" t="s">
        <v>174</v>
      </c>
      <c r="E170" s="239" t="s">
        <v>1</v>
      </c>
      <c r="F170" s="240" t="s">
        <v>220</v>
      </c>
      <c r="G170" s="238"/>
      <c r="H170" s="241">
        <v>132.55199999999999</v>
      </c>
      <c r="I170" s="242"/>
      <c r="J170" s="238"/>
      <c r="K170" s="238"/>
      <c r="L170" s="243"/>
      <c r="M170" s="244"/>
      <c r="N170" s="245"/>
      <c r="O170" s="245"/>
      <c r="P170" s="245"/>
      <c r="Q170" s="245"/>
      <c r="R170" s="245"/>
      <c r="S170" s="245"/>
      <c r="T170" s="246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7" t="s">
        <v>174</v>
      </c>
      <c r="AU170" s="247" t="s">
        <v>86</v>
      </c>
      <c r="AV170" s="13" t="s">
        <v>86</v>
      </c>
      <c r="AW170" s="13" t="s">
        <v>32</v>
      </c>
      <c r="AX170" s="13" t="s">
        <v>84</v>
      </c>
      <c r="AY170" s="247" t="s">
        <v>125</v>
      </c>
    </row>
    <row r="171" s="2" customFormat="1" ht="33" customHeight="1">
      <c r="A171" s="37"/>
      <c r="B171" s="38"/>
      <c r="C171" s="218" t="s">
        <v>221</v>
      </c>
      <c r="D171" s="218" t="s">
        <v>127</v>
      </c>
      <c r="E171" s="219" t="s">
        <v>222</v>
      </c>
      <c r="F171" s="220" t="s">
        <v>223</v>
      </c>
      <c r="G171" s="221" t="s">
        <v>171</v>
      </c>
      <c r="H171" s="222">
        <v>48.332000000000001</v>
      </c>
      <c r="I171" s="223"/>
      <c r="J171" s="224">
        <f>ROUND(I171*H171,2)</f>
        <v>0</v>
      </c>
      <c r="K171" s="225"/>
      <c r="L171" s="43"/>
      <c r="M171" s="226" t="s">
        <v>1</v>
      </c>
      <c r="N171" s="227" t="s">
        <v>41</v>
      </c>
      <c r="O171" s="90"/>
      <c r="P171" s="228">
        <f>O171*H171</f>
        <v>0</v>
      </c>
      <c r="Q171" s="228">
        <v>0</v>
      </c>
      <c r="R171" s="228">
        <f>Q171*H171</f>
        <v>0</v>
      </c>
      <c r="S171" s="228">
        <v>0</v>
      </c>
      <c r="T171" s="229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30" t="s">
        <v>131</v>
      </c>
      <c r="AT171" s="230" t="s">
        <v>127</v>
      </c>
      <c r="AU171" s="230" t="s">
        <v>86</v>
      </c>
      <c r="AY171" s="16" t="s">
        <v>125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6" t="s">
        <v>84</v>
      </c>
      <c r="BK171" s="231">
        <f>ROUND(I171*H171,2)</f>
        <v>0</v>
      </c>
      <c r="BL171" s="16" t="s">
        <v>131</v>
      </c>
      <c r="BM171" s="230" t="s">
        <v>224</v>
      </c>
    </row>
    <row r="172" s="2" customFormat="1">
      <c r="A172" s="37"/>
      <c r="B172" s="38"/>
      <c r="C172" s="39"/>
      <c r="D172" s="232" t="s">
        <v>133</v>
      </c>
      <c r="E172" s="39"/>
      <c r="F172" s="233" t="s">
        <v>225</v>
      </c>
      <c r="G172" s="39"/>
      <c r="H172" s="39"/>
      <c r="I172" s="234"/>
      <c r="J172" s="39"/>
      <c r="K172" s="39"/>
      <c r="L172" s="43"/>
      <c r="M172" s="235"/>
      <c r="N172" s="236"/>
      <c r="O172" s="90"/>
      <c r="P172" s="90"/>
      <c r="Q172" s="90"/>
      <c r="R172" s="90"/>
      <c r="S172" s="90"/>
      <c r="T172" s="91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16" t="s">
        <v>133</v>
      </c>
      <c r="AU172" s="16" t="s">
        <v>86</v>
      </c>
    </row>
    <row r="173" s="13" customFormat="1">
      <c r="A173" s="13"/>
      <c r="B173" s="237"/>
      <c r="C173" s="238"/>
      <c r="D173" s="232" t="s">
        <v>174</v>
      </c>
      <c r="E173" s="239" t="s">
        <v>1</v>
      </c>
      <c r="F173" s="240" t="s">
        <v>226</v>
      </c>
      <c r="G173" s="238"/>
      <c r="H173" s="241">
        <v>48.332000000000001</v>
      </c>
      <c r="I173" s="242"/>
      <c r="J173" s="238"/>
      <c r="K173" s="238"/>
      <c r="L173" s="243"/>
      <c r="M173" s="244"/>
      <c r="N173" s="245"/>
      <c r="O173" s="245"/>
      <c r="P173" s="245"/>
      <c r="Q173" s="245"/>
      <c r="R173" s="245"/>
      <c r="S173" s="245"/>
      <c r="T173" s="246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7" t="s">
        <v>174</v>
      </c>
      <c r="AU173" s="247" t="s">
        <v>86</v>
      </c>
      <c r="AV173" s="13" t="s">
        <v>86</v>
      </c>
      <c r="AW173" s="13" t="s">
        <v>32</v>
      </c>
      <c r="AX173" s="13" t="s">
        <v>84</v>
      </c>
      <c r="AY173" s="247" t="s">
        <v>125</v>
      </c>
    </row>
    <row r="174" s="2" customFormat="1" ht="37.8" customHeight="1">
      <c r="A174" s="37"/>
      <c r="B174" s="38"/>
      <c r="C174" s="218" t="s">
        <v>227</v>
      </c>
      <c r="D174" s="218" t="s">
        <v>127</v>
      </c>
      <c r="E174" s="219" t="s">
        <v>228</v>
      </c>
      <c r="F174" s="220" t="s">
        <v>229</v>
      </c>
      <c r="G174" s="221" t="s">
        <v>171</v>
      </c>
      <c r="H174" s="222">
        <v>338.32400000000001</v>
      </c>
      <c r="I174" s="223"/>
      <c r="J174" s="224">
        <f>ROUND(I174*H174,2)</f>
        <v>0</v>
      </c>
      <c r="K174" s="225"/>
      <c r="L174" s="43"/>
      <c r="M174" s="226" t="s">
        <v>1</v>
      </c>
      <c r="N174" s="227" t="s">
        <v>41</v>
      </c>
      <c r="O174" s="90"/>
      <c r="P174" s="228">
        <f>O174*H174</f>
        <v>0</v>
      </c>
      <c r="Q174" s="228">
        <v>0</v>
      </c>
      <c r="R174" s="228">
        <f>Q174*H174</f>
        <v>0</v>
      </c>
      <c r="S174" s="228">
        <v>0</v>
      </c>
      <c r="T174" s="229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30" t="s">
        <v>131</v>
      </c>
      <c r="AT174" s="230" t="s">
        <v>127</v>
      </c>
      <c r="AU174" s="230" t="s">
        <v>86</v>
      </c>
      <c r="AY174" s="16" t="s">
        <v>125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6" t="s">
        <v>84</v>
      </c>
      <c r="BK174" s="231">
        <f>ROUND(I174*H174,2)</f>
        <v>0</v>
      </c>
      <c r="BL174" s="16" t="s">
        <v>131</v>
      </c>
      <c r="BM174" s="230" t="s">
        <v>230</v>
      </c>
    </row>
    <row r="175" s="2" customFormat="1">
      <c r="A175" s="37"/>
      <c r="B175" s="38"/>
      <c r="C175" s="39"/>
      <c r="D175" s="232" t="s">
        <v>133</v>
      </c>
      <c r="E175" s="39"/>
      <c r="F175" s="233" t="s">
        <v>231</v>
      </c>
      <c r="G175" s="39"/>
      <c r="H175" s="39"/>
      <c r="I175" s="234"/>
      <c r="J175" s="39"/>
      <c r="K175" s="39"/>
      <c r="L175" s="43"/>
      <c r="M175" s="235"/>
      <c r="N175" s="236"/>
      <c r="O175" s="90"/>
      <c r="P175" s="90"/>
      <c r="Q175" s="90"/>
      <c r="R175" s="90"/>
      <c r="S175" s="90"/>
      <c r="T175" s="91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T175" s="16" t="s">
        <v>133</v>
      </c>
      <c r="AU175" s="16" t="s">
        <v>86</v>
      </c>
    </row>
    <row r="176" s="13" customFormat="1">
      <c r="A176" s="13"/>
      <c r="B176" s="237"/>
      <c r="C176" s="238"/>
      <c r="D176" s="232" t="s">
        <v>174</v>
      </c>
      <c r="E176" s="238"/>
      <c r="F176" s="240" t="s">
        <v>232</v>
      </c>
      <c r="G176" s="238"/>
      <c r="H176" s="241">
        <v>338.32400000000001</v>
      </c>
      <c r="I176" s="242"/>
      <c r="J176" s="238"/>
      <c r="K176" s="238"/>
      <c r="L176" s="243"/>
      <c r="M176" s="244"/>
      <c r="N176" s="245"/>
      <c r="O176" s="245"/>
      <c r="P176" s="245"/>
      <c r="Q176" s="245"/>
      <c r="R176" s="245"/>
      <c r="S176" s="245"/>
      <c r="T176" s="246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7" t="s">
        <v>174</v>
      </c>
      <c r="AU176" s="247" t="s">
        <v>86</v>
      </c>
      <c r="AV176" s="13" t="s">
        <v>86</v>
      </c>
      <c r="AW176" s="13" t="s">
        <v>4</v>
      </c>
      <c r="AX176" s="13" t="s">
        <v>84</v>
      </c>
      <c r="AY176" s="247" t="s">
        <v>125</v>
      </c>
    </row>
    <row r="177" s="2" customFormat="1" ht="24.15" customHeight="1">
      <c r="A177" s="37"/>
      <c r="B177" s="38"/>
      <c r="C177" s="218" t="s">
        <v>233</v>
      </c>
      <c r="D177" s="218" t="s">
        <v>127</v>
      </c>
      <c r="E177" s="219" t="s">
        <v>234</v>
      </c>
      <c r="F177" s="220" t="s">
        <v>235</v>
      </c>
      <c r="G177" s="221" t="s">
        <v>171</v>
      </c>
      <c r="H177" s="222">
        <v>45.738</v>
      </c>
      <c r="I177" s="223"/>
      <c r="J177" s="224">
        <f>ROUND(I177*H177,2)</f>
        <v>0</v>
      </c>
      <c r="K177" s="225"/>
      <c r="L177" s="43"/>
      <c r="M177" s="226" t="s">
        <v>1</v>
      </c>
      <c r="N177" s="227" t="s">
        <v>41</v>
      </c>
      <c r="O177" s="90"/>
      <c r="P177" s="228">
        <f>O177*H177</f>
        <v>0</v>
      </c>
      <c r="Q177" s="228">
        <v>0</v>
      </c>
      <c r="R177" s="228">
        <f>Q177*H177</f>
        <v>0</v>
      </c>
      <c r="S177" s="228">
        <v>0</v>
      </c>
      <c r="T177" s="229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30" t="s">
        <v>131</v>
      </c>
      <c r="AT177" s="230" t="s">
        <v>127</v>
      </c>
      <c r="AU177" s="230" t="s">
        <v>86</v>
      </c>
      <c r="AY177" s="16" t="s">
        <v>125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6" t="s">
        <v>84</v>
      </c>
      <c r="BK177" s="231">
        <f>ROUND(I177*H177,2)</f>
        <v>0</v>
      </c>
      <c r="BL177" s="16" t="s">
        <v>131</v>
      </c>
      <c r="BM177" s="230" t="s">
        <v>236</v>
      </c>
    </row>
    <row r="178" s="2" customFormat="1">
      <c r="A178" s="37"/>
      <c r="B178" s="38"/>
      <c r="C178" s="39"/>
      <c r="D178" s="232" t="s">
        <v>133</v>
      </c>
      <c r="E178" s="39"/>
      <c r="F178" s="233" t="s">
        <v>237</v>
      </c>
      <c r="G178" s="39"/>
      <c r="H178" s="39"/>
      <c r="I178" s="234"/>
      <c r="J178" s="39"/>
      <c r="K178" s="39"/>
      <c r="L178" s="43"/>
      <c r="M178" s="235"/>
      <c r="N178" s="236"/>
      <c r="O178" s="90"/>
      <c r="P178" s="90"/>
      <c r="Q178" s="90"/>
      <c r="R178" s="90"/>
      <c r="S178" s="90"/>
      <c r="T178" s="91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6" t="s">
        <v>133</v>
      </c>
      <c r="AU178" s="16" t="s">
        <v>86</v>
      </c>
    </row>
    <row r="179" s="13" customFormat="1">
      <c r="A179" s="13"/>
      <c r="B179" s="237"/>
      <c r="C179" s="238"/>
      <c r="D179" s="232" t="s">
        <v>174</v>
      </c>
      <c r="E179" s="239" t="s">
        <v>1</v>
      </c>
      <c r="F179" s="240" t="s">
        <v>219</v>
      </c>
      <c r="G179" s="238"/>
      <c r="H179" s="241">
        <v>25.199999999999999</v>
      </c>
      <c r="I179" s="242"/>
      <c r="J179" s="238"/>
      <c r="K179" s="238"/>
      <c r="L179" s="243"/>
      <c r="M179" s="244"/>
      <c r="N179" s="245"/>
      <c r="O179" s="245"/>
      <c r="P179" s="245"/>
      <c r="Q179" s="245"/>
      <c r="R179" s="245"/>
      <c r="S179" s="245"/>
      <c r="T179" s="246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7" t="s">
        <v>174</v>
      </c>
      <c r="AU179" s="247" t="s">
        <v>86</v>
      </c>
      <c r="AV179" s="13" t="s">
        <v>86</v>
      </c>
      <c r="AW179" s="13" t="s">
        <v>32</v>
      </c>
      <c r="AX179" s="13" t="s">
        <v>76</v>
      </c>
      <c r="AY179" s="247" t="s">
        <v>125</v>
      </c>
    </row>
    <row r="180" s="13" customFormat="1">
      <c r="A180" s="13"/>
      <c r="B180" s="237"/>
      <c r="C180" s="238"/>
      <c r="D180" s="232" t="s">
        <v>174</v>
      </c>
      <c r="E180" s="239" t="s">
        <v>1</v>
      </c>
      <c r="F180" s="240" t="s">
        <v>238</v>
      </c>
      <c r="G180" s="238"/>
      <c r="H180" s="241">
        <v>66.275999999999996</v>
      </c>
      <c r="I180" s="242"/>
      <c r="J180" s="238"/>
      <c r="K180" s="238"/>
      <c r="L180" s="243"/>
      <c r="M180" s="244"/>
      <c r="N180" s="245"/>
      <c r="O180" s="245"/>
      <c r="P180" s="245"/>
      <c r="Q180" s="245"/>
      <c r="R180" s="245"/>
      <c r="S180" s="245"/>
      <c r="T180" s="246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7" t="s">
        <v>174</v>
      </c>
      <c r="AU180" s="247" t="s">
        <v>86</v>
      </c>
      <c r="AV180" s="13" t="s">
        <v>86</v>
      </c>
      <c r="AW180" s="13" t="s">
        <v>32</v>
      </c>
      <c r="AX180" s="13" t="s">
        <v>76</v>
      </c>
      <c r="AY180" s="247" t="s">
        <v>125</v>
      </c>
    </row>
    <row r="181" s="14" customFormat="1">
      <c r="A181" s="14"/>
      <c r="B181" s="249"/>
      <c r="C181" s="250"/>
      <c r="D181" s="232" t="s">
        <v>174</v>
      </c>
      <c r="E181" s="251" t="s">
        <v>1</v>
      </c>
      <c r="F181" s="252" t="s">
        <v>190</v>
      </c>
      <c r="G181" s="250"/>
      <c r="H181" s="253">
        <v>91.475999999999999</v>
      </c>
      <c r="I181" s="254"/>
      <c r="J181" s="250"/>
      <c r="K181" s="250"/>
      <c r="L181" s="255"/>
      <c r="M181" s="256"/>
      <c r="N181" s="257"/>
      <c r="O181" s="257"/>
      <c r="P181" s="257"/>
      <c r="Q181" s="257"/>
      <c r="R181" s="257"/>
      <c r="S181" s="257"/>
      <c r="T181" s="258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9" t="s">
        <v>174</v>
      </c>
      <c r="AU181" s="259" t="s">
        <v>86</v>
      </c>
      <c r="AV181" s="14" t="s">
        <v>131</v>
      </c>
      <c r="AW181" s="14" t="s">
        <v>32</v>
      </c>
      <c r="AX181" s="14" t="s">
        <v>84</v>
      </c>
      <c r="AY181" s="259" t="s">
        <v>125</v>
      </c>
    </row>
    <row r="182" s="13" customFormat="1">
      <c r="A182" s="13"/>
      <c r="B182" s="237"/>
      <c r="C182" s="238"/>
      <c r="D182" s="232" t="s">
        <v>174</v>
      </c>
      <c r="E182" s="238"/>
      <c r="F182" s="240" t="s">
        <v>239</v>
      </c>
      <c r="G182" s="238"/>
      <c r="H182" s="241">
        <v>45.738</v>
      </c>
      <c r="I182" s="242"/>
      <c r="J182" s="238"/>
      <c r="K182" s="238"/>
      <c r="L182" s="243"/>
      <c r="M182" s="244"/>
      <c r="N182" s="245"/>
      <c r="O182" s="245"/>
      <c r="P182" s="245"/>
      <c r="Q182" s="245"/>
      <c r="R182" s="245"/>
      <c r="S182" s="245"/>
      <c r="T182" s="246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7" t="s">
        <v>174</v>
      </c>
      <c r="AU182" s="247" t="s">
        <v>86</v>
      </c>
      <c r="AV182" s="13" t="s">
        <v>86</v>
      </c>
      <c r="AW182" s="13" t="s">
        <v>4</v>
      </c>
      <c r="AX182" s="13" t="s">
        <v>84</v>
      </c>
      <c r="AY182" s="247" t="s">
        <v>125</v>
      </c>
    </row>
    <row r="183" s="2" customFormat="1" ht="33" customHeight="1">
      <c r="A183" s="37"/>
      <c r="B183" s="38"/>
      <c r="C183" s="218" t="s">
        <v>240</v>
      </c>
      <c r="D183" s="218" t="s">
        <v>127</v>
      </c>
      <c r="E183" s="219" t="s">
        <v>241</v>
      </c>
      <c r="F183" s="220" t="s">
        <v>242</v>
      </c>
      <c r="G183" s="221" t="s">
        <v>243</v>
      </c>
      <c r="H183" s="222">
        <v>86.998000000000005</v>
      </c>
      <c r="I183" s="223"/>
      <c r="J183" s="224">
        <f>ROUND(I183*H183,2)</f>
        <v>0</v>
      </c>
      <c r="K183" s="225"/>
      <c r="L183" s="43"/>
      <c r="M183" s="226" t="s">
        <v>1</v>
      </c>
      <c r="N183" s="227" t="s">
        <v>41</v>
      </c>
      <c r="O183" s="90"/>
      <c r="P183" s="228">
        <f>O183*H183</f>
        <v>0</v>
      </c>
      <c r="Q183" s="228">
        <v>0</v>
      </c>
      <c r="R183" s="228">
        <f>Q183*H183</f>
        <v>0</v>
      </c>
      <c r="S183" s="228">
        <v>0</v>
      </c>
      <c r="T183" s="229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30" t="s">
        <v>131</v>
      </c>
      <c r="AT183" s="230" t="s">
        <v>127</v>
      </c>
      <c r="AU183" s="230" t="s">
        <v>86</v>
      </c>
      <c r="AY183" s="16" t="s">
        <v>125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6" t="s">
        <v>84</v>
      </c>
      <c r="BK183" s="231">
        <f>ROUND(I183*H183,2)</f>
        <v>0</v>
      </c>
      <c r="BL183" s="16" t="s">
        <v>131</v>
      </c>
      <c r="BM183" s="230" t="s">
        <v>244</v>
      </c>
    </row>
    <row r="184" s="2" customFormat="1">
      <c r="A184" s="37"/>
      <c r="B184" s="38"/>
      <c r="C184" s="39"/>
      <c r="D184" s="232" t="s">
        <v>133</v>
      </c>
      <c r="E184" s="39"/>
      <c r="F184" s="233" t="s">
        <v>245</v>
      </c>
      <c r="G184" s="39"/>
      <c r="H184" s="39"/>
      <c r="I184" s="234"/>
      <c r="J184" s="39"/>
      <c r="K184" s="39"/>
      <c r="L184" s="43"/>
      <c r="M184" s="235"/>
      <c r="N184" s="236"/>
      <c r="O184" s="90"/>
      <c r="P184" s="90"/>
      <c r="Q184" s="90"/>
      <c r="R184" s="90"/>
      <c r="S184" s="90"/>
      <c r="T184" s="91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16" t="s">
        <v>133</v>
      </c>
      <c r="AU184" s="16" t="s">
        <v>86</v>
      </c>
    </row>
    <row r="185" s="13" customFormat="1">
      <c r="A185" s="13"/>
      <c r="B185" s="237"/>
      <c r="C185" s="238"/>
      <c r="D185" s="232" t="s">
        <v>174</v>
      </c>
      <c r="E185" s="238"/>
      <c r="F185" s="240" t="s">
        <v>246</v>
      </c>
      <c r="G185" s="238"/>
      <c r="H185" s="241">
        <v>86.998000000000005</v>
      </c>
      <c r="I185" s="242"/>
      <c r="J185" s="238"/>
      <c r="K185" s="238"/>
      <c r="L185" s="243"/>
      <c r="M185" s="244"/>
      <c r="N185" s="245"/>
      <c r="O185" s="245"/>
      <c r="P185" s="245"/>
      <c r="Q185" s="245"/>
      <c r="R185" s="245"/>
      <c r="S185" s="245"/>
      <c r="T185" s="246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7" t="s">
        <v>174</v>
      </c>
      <c r="AU185" s="247" t="s">
        <v>86</v>
      </c>
      <c r="AV185" s="13" t="s">
        <v>86</v>
      </c>
      <c r="AW185" s="13" t="s">
        <v>4</v>
      </c>
      <c r="AX185" s="13" t="s">
        <v>84</v>
      </c>
      <c r="AY185" s="247" t="s">
        <v>125</v>
      </c>
    </row>
    <row r="186" s="2" customFormat="1" ht="16.5" customHeight="1">
      <c r="A186" s="37"/>
      <c r="B186" s="38"/>
      <c r="C186" s="218" t="s">
        <v>247</v>
      </c>
      <c r="D186" s="218" t="s">
        <v>127</v>
      </c>
      <c r="E186" s="219" t="s">
        <v>248</v>
      </c>
      <c r="F186" s="220" t="s">
        <v>249</v>
      </c>
      <c r="G186" s="221" t="s">
        <v>171</v>
      </c>
      <c r="H186" s="222">
        <v>45.738</v>
      </c>
      <c r="I186" s="223"/>
      <c r="J186" s="224">
        <f>ROUND(I186*H186,2)</f>
        <v>0</v>
      </c>
      <c r="K186" s="225"/>
      <c r="L186" s="43"/>
      <c r="M186" s="226" t="s">
        <v>1</v>
      </c>
      <c r="N186" s="227" t="s">
        <v>41</v>
      </c>
      <c r="O186" s="90"/>
      <c r="P186" s="228">
        <f>O186*H186</f>
        <v>0</v>
      </c>
      <c r="Q186" s="228">
        <v>0</v>
      </c>
      <c r="R186" s="228">
        <f>Q186*H186</f>
        <v>0</v>
      </c>
      <c r="S186" s="228">
        <v>0</v>
      </c>
      <c r="T186" s="229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30" t="s">
        <v>131</v>
      </c>
      <c r="AT186" s="230" t="s">
        <v>127</v>
      </c>
      <c r="AU186" s="230" t="s">
        <v>86</v>
      </c>
      <c r="AY186" s="16" t="s">
        <v>125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6" t="s">
        <v>84</v>
      </c>
      <c r="BK186" s="231">
        <f>ROUND(I186*H186,2)</f>
        <v>0</v>
      </c>
      <c r="BL186" s="16" t="s">
        <v>131</v>
      </c>
      <c r="BM186" s="230" t="s">
        <v>250</v>
      </c>
    </row>
    <row r="187" s="2" customFormat="1">
      <c r="A187" s="37"/>
      <c r="B187" s="38"/>
      <c r="C187" s="39"/>
      <c r="D187" s="232" t="s">
        <v>133</v>
      </c>
      <c r="E187" s="39"/>
      <c r="F187" s="233" t="s">
        <v>251</v>
      </c>
      <c r="G187" s="39"/>
      <c r="H187" s="39"/>
      <c r="I187" s="234"/>
      <c r="J187" s="39"/>
      <c r="K187" s="39"/>
      <c r="L187" s="43"/>
      <c r="M187" s="235"/>
      <c r="N187" s="236"/>
      <c r="O187" s="90"/>
      <c r="P187" s="90"/>
      <c r="Q187" s="90"/>
      <c r="R187" s="90"/>
      <c r="S187" s="90"/>
      <c r="T187" s="91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6" t="s">
        <v>133</v>
      </c>
      <c r="AU187" s="16" t="s">
        <v>86</v>
      </c>
    </row>
    <row r="188" s="2" customFormat="1" ht="24.15" customHeight="1">
      <c r="A188" s="37"/>
      <c r="B188" s="38"/>
      <c r="C188" s="218" t="s">
        <v>252</v>
      </c>
      <c r="D188" s="218" t="s">
        <v>127</v>
      </c>
      <c r="E188" s="219" t="s">
        <v>253</v>
      </c>
      <c r="F188" s="220" t="s">
        <v>254</v>
      </c>
      <c r="G188" s="221" t="s">
        <v>171</v>
      </c>
      <c r="H188" s="222">
        <v>66.275999999999996</v>
      </c>
      <c r="I188" s="223"/>
      <c r="J188" s="224">
        <f>ROUND(I188*H188,2)</f>
        <v>0</v>
      </c>
      <c r="K188" s="225"/>
      <c r="L188" s="43"/>
      <c r="M188" s="226" t="s">
        <v>1</v>
      </c>
      <c r="N188" s="227" t="s">
        <v>41</v>
      </c>
      <c r="O188" s="90"/>
      <c r="P188" s="228">
        <f>O188*H188</f>
        <v>0</v>
      </c>
      <c r="Q188" s="228">
        <v>0</v>
      </c>
      <c r="R188" s="228">
        <f>Q188*H188</f>
        <v>0</v>
      </c>
      <c r="S188" s="228">
        <v>0</v>
      </c>
      <c r="T188" s="229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30" t="s">
        <v>131</v>
      </c>
      <c r="AT188" s="230" t="s">
        <v>127</v>
      </c>
      <c r="AU188" s="230" t="s">
        <v>86</v>
      </c>
      <c r="AY188" s="16" t="s">
        <v>125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6" t="s">
        <v>84</v>
      </c>
      <c r="BK188" s="231">
        <f>ROUND(I188*H188,2)</f>
        <v>0</v>
      </c>
      <c r="BL188" s="16" t="s">
        <v>131</v>
      </c>
      <c r="BM188" s="230" t="s">
        <v>255</v>
      </c>
    </row>
    <row r="189" s="2" customFormat="1">
      <c r="A189" s="37"/>
      <c r="B189" s="38"/>
      <c r="C189" s="39"/>
      <c r="D189" s="232" t="s">
        <v>133</v>
      </c>
      <c r="E189" s="39"/>
      <c r="F189" s="233" t="s">
        <v>256</v>
      </c>
      <c r="G189" s="39"/>
      <c r="H189" s="39"/>
      <c r="I189" s="234"/>
      <c r="J189" s="39"/>
      <c r="K189" s="39"/>
      <c r="L189" s="43"/>
      <c r="M189" s="235"/>
      <c r="N189" s="236"/>
      <c r="O189" s="90"/>
      <c r="P189" s="90"/>
      <c r="Q189" s="90"/>
      <c r="R189" s="90"/>
      <c r="S189" s="90"/>
      <c r="T189" s="91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16" t="s">
        <v>133</v>
      </c>
      <c r="AU189" s="16" t="s">
        <v>86</v>
      </c>
    </row>
    <row r="190" s="13" customFormat="1">
      <c r="A190" s="13"/>
      <c r="B190" s="237"/>
      <c r="C190" s="238"/>
      <c r="D190" s="232" t="s">
        <v>174</v>
      </c>
      <c r="E190" s="239" t="s">
        <v>1</v>
      </c>
      <c r="F190" s="240" t="s">
        <v>257</v>
      </c>
      <c r="G190" s="238"/>
      <c r="H190" s="241">
        <v>96.608000000000004</v>
      </c>
      <c r="I190" s="242"/>
      <c r="J190" s="238"/>
      <c r="K190" s="238"/>
      <c r="L190" s="243"/>
      <c r="M190" s="244"/>
      <c r="N190" s="245"/>
      <c r="O190" s="245"/>
      <c r="P190" s="245"/>
      <c r="Q190" s="245"/>
      <c r="R190" s="245"/>
      <c r="S190" s="245"/>
      <c r="T190" s="246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7" t="s">
        <v>174</v>
      </c>
      <c r="AU190" s="247" t="s">
        <v>86</v>
      </c>
      <c r="AV190" s="13" t="s">
        <v>86</v>
      </c>
      <c r="AW190" s="13" t="s">
        <v>32</v>
      </c>
      <c r="AX190" s="13" t="s">
        <v>76</v>
      </c>
      <c r="AY190" s="247" t="s">
        <v>125</v>
      </c>
    </row>
    <row r="191" s="13" customFormat="1">
      <c r="A191" s="13"/>
      <c r="B191" s="237"/>
      <c r="C191" s="238"/>
      <c r="D191" s="232" t="s">
        <v>174</v>
      </c>
      <c r="E191" s="239" t="s">
        <v>1</v>
      </c>
      <c r="F191" s="240" t="s">
        <v>258</v>
      </c>
      <c r="G191" s="238"/>
      <c r="H191" s="241">
        <v>-25.199999999999999</v>
      </c>
      <c r="I191" s="242"/>
      <c r="J191" s="238"/>
      <c r="K191" s="238"/>
      <c r="L191" s="243"/>
      <c r="M191" s="244"/>
      <c r="N191" s="245"/>
      <c r="O191" s="245"/>
      <c r="P191" s="245"/>
      <c r="Q191" s="245"/>
      <c r="R191" s="245"/>
      <c r="S191" s="245"/>
      <c r="T191" s="246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7" t="s">
        <v>174</v>
      </c>
      <c r="AU191" s="247" t="s">
        <v>86</v>
      </c>
      <c r="AV191" s="13" t="s">
        <v>86</v>
      </c>
      <c r="AW191" s="13" t="s">
        <v>32</v>
      </c>
      <c r="AX191" s="13" t="s">
        <v>76</v>
      </c>
      <c r="AY191" s="247" t="s">
        <v>125</v>
      </c>
    </row>
    <row r="192" s="13" customFormat="1">
      <c r="A192" s="13"/>
      <c r="B192" s="237"/>
      <c r="C192" s="238"/>
      <c r="D192" s="232" t="s">
        <v>174</v>
      </c>
      <c r="E192" s="239" t="s">
        <v>1</v>
      </c>
      <c r="F192" s="240" t="s">
        <v>259</v>
      </c>
      <c r="G192" s="238"/>
      <c r="H192" s="241">
        <v>-4.2270000000000003</v>
      </c>
      <c r="I192" s="242"/>
      <c r="J192" s="238"/>
      <c r="K192" s="238"/>
      <c r="L192" s="243"/>
      <c r="M192" s="244"/>
      <c r="N192" s="245"/>
      <c r="O192" s="245"/>
      <c r="P192" s="245"/>
      <c r="Q192" s="245"/>
      <c r="R192" s="245"/>
      <c r="S192" s="245"/>
      <c r="T192" s="246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7" t="s">
        <v>174</v>
      </c>
      <c r="AU192" s="247" t="s">
        <v>86</v>
      </c>
      <c r="AV192" s="13" t="s">
        <v>86</v>
      </c>
      <c r="AW192" s="13" t="s">
        <v>32</v>
      </c>
      <c r="AX192" s="13" t="s">
        <v>76</v>
      </c>
      <c r="AY192" s="247" t="s">
        <v>125</v>
      </c>
    </row>
    <row r="193" s="13" customFormat="1">
      <c r="A193" s="13"/>
      <c r="B193" s="237"/>
      <c r="C193" s="238"/>
      <c r="D193" s="232" t="s">
        <v>174</v>
      </c>
      <c r="E193" s="239" t="s">
        <v>1</v>
      </c>
      <c r="F193" s="240" t="s">
        <v>260</v>
      </c>
      <c r="G193" s="238"/>
      <c r="H193" s="241">
        <v>-0.90500000000000003</v>
      </c>
      <c r="I193" s="242"/>
      <c r="J193" s="238"/>
      <c r="K193" s="238"/>
      <c r="L193" s="243"/>
      <c r="M193" s="244"/>
      <c r="N193" s="245"/>
      <c r="O193" s="245"/>
      <c r="P193" s="245"/>
      <c r="Q193" s="245"/>
      <c r="R193" s="245"/>
      <c r="S193" s="245"/>
      <c r="T193" s="246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7" t="s">
        <v>174</v>
      </c>
      <c r="AU193" s="247" t="s">
        <v>86</v>
      </c>
      <c r="AV193" s="13" t="s">
        <v>86</v>
      </c>
      <c r="AW193" s="13" t="s">
        <v>32</v>
      </c>
      <c r="AX193" s="13" t="s">
        <v>76</v>
      </c>
      <c r="AY193" s="247" t="s">
        <v>125</v>
      </c>
    </row>
    <row r="194" s="14" customFormat="1">
      <c r="A194" s="14"/>
      <c r="B194" s="249"/>
      <c r="C194" s="250"/>
      <c r="D194" s="232" t="s">
        <v>174</v>
      </c>
      <c r="E194" s="251" t="s">
        <v>1</v>
      </c>
      <c r="F194" s="252" t="s">
        <v>190</v>
      </c>
      <c r="G194" s="250"/>
      <c r="H194" s="253">
        <v>66.275999999999996</v>
      </c>
      <c r="I194" s="254"/>
      <c r="J194" s="250"/>
      <c r="K194" s="250"/>
      <c r="L194" s="255"/>
      <c r="M194" s="256"/>
      <c r="N194" s="257"/>
      <c r="O194" s="257"/>
      <c r="P194" s="257"/>
      <c r="Q194" s="257"/>
      <c r="R194" s="257"/>
      <c r="S194" s="257"/>
      <c r="T194" s="258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9" t="s">
        <v>174</v>
      </c>
      <c r="AU194" s="259" t="s">
        <v>86</v>
      </c>
      <c r="AV194" s="14" t="s">
        <v>131</v>
      </c>
      <c r="AW194" s="14" t="s">
        <v>32</v>
      </c>
      <c r="AX194" s="14" t="s">
        <v>84</v>
      </c>
      <c r="AY194" s="259" t="s">
        <v>125</v>
      </c>
    </row>
    <row r="195" s="2" customFormat="1" ht="24.15" customHeight="1">
      <c r="A195" s="37"/>
      <c r="B195" s="38"/>
      <c r="C195" s="218" t="s">
        <v>7</v>
      </c>
      <c r="D195" s="218" t="s">
        <v>127</v>
      </c>
      <c r="E195" s="219" t="s">
        <v>261</v>
      </c>
      <c r="F195" s="220" t="s">
        <v>262</v>
      </c>
      <c r="G195" s="221" t="s">
        <v>171</v>
      </c>
      <c r="H195" s="222">
        <v>20.699999999999999</v>
      </c>
      <c r="I195" s="223"/>
      <c r="J195" s="224">
        <f>ROUND(I195*H195,2)</f>
        <v>0</v>
      </c>
      <c r="K195" s="225"/>
      <c r="L195" s="43"/>
      <c r="M195" s="226" t="s">
        <v>1</v>
      </c>
      <c r="N195" s="227" t="s">
        <v>41</v>
      </c>
      <c r="O195" s="90"/>
      <c r="P195" s="228">
        <f>O195*H195</f>
        <v>0</v>
      </c>
      <c r="Q195" s="228">
        <v>0</v>
      </c>
      <c r="R195" s="228">
        <f>Q195*H195</f>
        <v>0</v>
      </c>
      <c r="S195" s="228">
        <v>0</v>
      </c>
      <c r="T195" s="229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30" t="s">
        <v>131</v>
      </c>
      <c r="AT195" s="230" t="s">
        <v>127</v>
      </c>
      <c r="AU195" s="230" t="s">
        <v>86</v>
      </c>
      <c r="AY195" s="16" t="s">
        <v>125</v>
      </c>
      <c r="BE195" s="231">
        <f>IF(N195="základní",J195,0)</f>
        <v>0</v>
      </c>
      <c r="BF195" s="231">
        <f>IF(N195="snížená",J195,0)</f>
        <v>0</v>
      </c>
      <c r="BG195" s="231">
        <f>IF(N195="zákl. přenesená",J195,0)</f>
        <v>0</v>
      </c>
      <c r="BH195" s="231">
        <f>IF(N195="sníž. přenesená",J195,0)</f>
        <v>0</v>
      </c>
      <c r="BI195" s="231">
        <f>IF(N195="nulová",J195,0)</f>
        <v>0</v>
      </c>
      <c r="BJ195" s="16" t="s">
        <v>84</v>
      </c>
      <c r="BK195" s="231">
        <f>ROUND(I195*H195,2)</f>
        <v>0</v>
      </c>
      <c r="BL195" s="16" t="s">
        <v>131</v>
      </c>
      <c r="BM195" s="230" t="s">
        <v>263</v>
      </c>
    </row>
    <row r="196" s="2" customFormat="1">
      <c r="A196" s="37"/>
      <c r="B196" s="38"/>
      <c r="C196" s="39"/>
      <c r="D196" s="232" t="s">
        <v>133</v>
      </c>
      <c r="E196" s="39"/>
      <c r="F196" s="233" t="s">
        <v>264</v>
      </c>
      <c r="G196" s="39"/>
      <c r="H196" s="39"/>
      <c r="I196" s="234"/>
      <c r="J196" s="39"/>
      <c r="K196" s="39"/>
      <c r="L196" s="43"/>
      <c r="M196" s="235"/>
      <c r="N196" s="236"/>
      <c r="O196" s="90"/>
      <c r="P196" s="90"/>
      <c r="Q196" s="90"/>
      <c r="R196" s="90"/>
      <c r="S196" s="90"/>
      <c r="T196" s="91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16" t="s">
        <v>133</v>
      </c>
      <c r="AU196" s="16" t="s">
        <v>86</v>
      </c>
    </row>
    <row r="197" s="13" customFormat="1">
      <c r="A197" s="13"/>
      <c r="B197" s="237"/>
      <c r="C197" s="238"/>
      <c r="D197" s="232" t="s">
        <v>174</v>
      </c>
      <c r="E197" s="239" t="s">
        <v>1</v>
      </c>
      <c r="F197" s="240" t="s">
        <v>265</v>
      </c>
      <c r="G197" s="238"/>
      <c r="H197" s="241">
        <v>20.699999999999999</v>
      </c>
      <c r="I197" s="242"/>
      <c r="J197" s="238"/>
      <c r="K197" s="238"/>
      <c r="L197" s="243"/>
      <c r="M197" s="244"/>
      <c r="N197" s="245"/>
      <c r="O197" s="245"/>
      <c r="P197" s="245"/>
      <c r="Q197" s="245"/>
      <c r="R197" s="245"/>
      <c r="S197" s="245"/>
      <c r="T197" s="246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7" t="s">
        <v>174</v>
      </c>
      <c r="AU197" s="247" t="s">
        <v>86</v>
      </c>
      <c r="AV197" s="13" t="s">
        <v>86</v>
      </c>
      <c r="AW197" s="13" t="s">
        <v>32</v>
      </c>
      <c r="AX197" s="13" t="s">
        <v>84</v>
      </c>
      <c r="AY197" s="247" t="s">
        <v>125</v>
      </c>
    </row>
    <row r="198" s="2" customFormat="1" ht="16.5" customHeight="1">
      <c r="A198" s="37"/>
      <c r="B198" s="38"/>
      <c r="C198" s="260" t="s">
        <v>266</v>
      </c>
      <c r="D198" s="260" t="s">
        <v>267</v>
      </c>
      <c r="E198" s="261" t="s">
        <v>268</v>
      </c>
      <c r="F198" s="262" t="s">
        <v>269</v>
      </c>
      <c r="G198" s="263" t="s">
        <v>243</v>
      </c>
      <c r="H198" s="264">
        <v>41.399999999999999</v>
      </c>
      <c r="I198" s="265"/>
      <c r="J198" s="266">
        <f>ROUND(I198*H198,2)</f>
        <v>0</v>
      </c>
      <c r="K198" s="267"/>
      <c r="L198" s="268"/>
      <c r="M198" s="269" t="s">
        <v>1</v>
      </c>
      <c r="N198" s="270" t="s">
        <v>41</v>
      </c>
      <c r="O198" s="90"/>
      <c r="P198" s="228">
        <f>O198*H198</f>
        <v>0</v>
      </c>
      <c r="Q198" s="228">
        <v>0</v>
      </c>
      <c r="R198" s="228">
        <f>Q198*H198</f>
        <v>0</v>
      </c>
      <c r="S198" s="228">
        <v>0</v>
      </c>
      <c r="T198" s="229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30" t="s">
        <v>163</v>
      </c>
      <c r="AT198" s="230" t="s">
        <v>267</v>
      </c>
      <c r="AU198" s="230" t="s">
        <v>86</v>
      </c>
      <c r="AY198" s="16" t="s">
        <v>125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6" t="s">
        <v>84</v>
      </c>
      <c r="BK198" s="231">
        <f>ROUND(I198*H198,2)</f>
        <v>0</v>
      </c>
      <c r="BL198" s="16" t="s">
        <v>131</v>
      </c>
      <c r="BM198" s="230" t="s">
        <v>270</v>
      </c>
    </row>
    <row r="199" s="2" customFormat="1">
      <c r="A199" s="37"/>
      <c r="B199" s="38"/>
      <c r="C199" s="39"/>
      <c r="D199" s="232" t="s">
        <v>133</v>
      </c>
      <c r="E199" s="39"/>
      <c r="F199" s="233" t="s">
        <v>269</v>
      </c>
      <c r="G199" s="39"/>
      <c r="H199" s="39"/>
      <c r="I199" s="234"/>
      <c r="J199" s="39"/>
      <c r="K199" s="39"/>
      <c r="L199" s="43"/>
      <c r="M199" s="235"/>
      <c r="N199" s="236"/>
      <c r="O199" s="90"/>
      <c r="P199" s="90"/>
      <c r="Q199" s="90"/>
      <c r="R199" s="90"/>
      <c r="S199" s="90"/>
      <c r="T199" s="91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16" t="s">
        <v>133</v>
      </c>
      <c r="AU199" s="16" t="s">
        <v>86</v>
      </c>
    </row>
    <row r="200" s="13" customFormat="1">
      <c r="A200" s="13"/>
      <c r="B200" s="237"/>
      <c r="C200" s="238"/>
      <c r="D200" s="232" t="s">
        <v>174</v>
      </c>
      <c r="E200" s="238"/>
      <c r="F200" s="240" t="s">
        <v>271</v>
      </c>
      <c r="G200" s="238"/>
      <c r="H200" s="241">
        <v>41.399999999999999</v>
      </c>
      <c r="I200" s="242"/>
      <c r="J200" s="238"/>
      <c r="K200" s="238"/>
      <c r="L200" s="243"/>
      <c r="M200" s="244"/>
      <c r="N200" s="245"/>
      <c r="O200" s="245"/>
      <c r="P200" s="245"/>
      <c r="Q200" s="245"/>
      <c r="R200" s="245"/>
      <c r="S200" s="245"/>
      <c r="T200" s="246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7" t="s">
        <v>174</v>
      </c>
      <c r="AU200" s="247" t="s">
        <v>86</v>
      </c>
      <c r="AV200" s="13" t="s">
        <v>86</v>
      </c>
      <c r="AW200" s="13" t="s">
        <v>4</v>
      </c>
      <c r="AX200" s="13" t="s">
        <v>84</v>
      </c>
      <c r="AY200" s="247" t="s">
        <v>125</v>
      </c>
    </row>
    <row r="201" s="2" customFormat="1" ht="16.5" customHeight="1">
      <c r="A201" s="37"/>
      <c r="B201" s="38"/>
      <c r="C201" s="218" t="s">
        <v>272</v>
      </c>
      <c r="D201" s="218" t="s">
        <v>127</v>
      </c>
      <c r="E201" s="219" t="s">
        <v>273</v>
      </c>
      <c r="F201" s="220" t="s">
        <v>274</v>
      </c>
      <c r="G201" s="221" t="s">
        <v>171</v>
      </c>
      <c r="H201" s="222">
        <v>66.275999999999996</v>
      </c>
      <c r="I201" s="223"/>
      <c r="J201" s="224">
        <f>ROUND(I201*H201,2)</f>
        <v>0</v>
      </c>
      <c r="K201" s="225"/>
      <c r="L201" s="43"/>
      <c r="M201" s="226" t="s">
        <v>1</v>
      </c>
      <c r="N201" s="227" t="s">
        <v>41</v>
      </c>
      <c r="O201" s="90"/>
      <c r="P201" s="228">
        <f>O201*H201</f>
        <v>0</v>
      </c>
      <c r="Q201" s="228">
        <v>0</v>
      </c>
      <c r="R201" s="228">
        <f>Q201*H201</f>
        <v>0</v>
      </c>
      <c r="S201" s="228">
        <v>0</v>
      </c>
      <c r="T201" s="229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30" t="s">
        <v>131</v>
      </c>
      <c r="AT201" s="230" t="s">
        <v>127</v>
      </c>
      <c r="AU201" s="230" t="s">
        <v>86</v>
      </c>
      <c r="AY201" s="16" t="s">
        <v>125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16" t="s">
        <v>84</v>
      </c>
      <c r="BK201" s="231">
        <f>ROUND(I201*H201,2)</f>
        <v>0</v>
      </c>
      <c r="BL201" s="16" t="s">
        <v>131</v>
      </c>
      <c r="BM201" s="230" t="s">
        <v>275</v>
      </c>
    </row>
    <row r="202" s="2" customFormat="1">
      <c r="A202" s="37"/>
      <c r="B202" s="38"/>
      <c r="C202" s="39"/>
      <c r="D202" s="232" t="s">
        <v>133</v>
      </c>
      <c r="E202" s="39"/>
      <c r="F202" s="233" t="s">
        <v>274</v>
      </c>
      <c r="G202" s="39"/>
      <c r="H202" s="39"/>
      <c r="I202" s="234"/>
      <c r="J202" s="39"/>
      <c r="K202" s="39"/>
      <c r="L202" s="43"/>
      <c r="M202" s="235"/>
      <c r="N202" s="236"/>
      <c r="O202" s="90"/>
      <c r="P202" s="90"/>
      <c r="Q202" s="90"/>
      <c r="R202" s="90"/>
      <c r="S202" s="90"/>
      <c r="T202" s="91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T202" s="16" t="s">
        <v>133</v>
      </c>
      <c r="AU202" s="16" t="s">
        <v>86</v>
      </c>
    </row>
    <row r="203" s="12" customFormat="1" ht="22.8" customHeight="1">
      <c r="A203" s="12"/>
      <c r="B203" s="202"/>
      <c r="C203" s="203"/>
      <c r="D203" s="204" t="s">
        <v>75</v>
      </c>
      <c r="E203" s="216" t="s">
        <v>139</v>
      </c>
      <c r="F203" s="216" t="s">
        <v>276</v>
      </c>
      <c r="G203" s="203"/>
      <c r="H203" s="203"/>
      <c r="I203" s="206"/>
      <c r="J203" s="217">
        <f>BK203</f>
        <v>0</v>
      </c>
      <c r="K203" s="203"/>
      <c r="L203" s="208"/>
      <c r="M203" s="209"/>
      <c r="N203" s="210"/>
      <c r="O203" s="210"/>
      <c r="P203" s="211">
        <f>SUM(P204:P205)</f>
        <v>0</v>
      </c>
      <c r="Q203" s="210"/>
      <c r="R203" s="211">
        <f>SUM(R204:R205)</f>
        <v>0</v>
      </c>
      <c r="S203" s="210"/>
      <c r="T203" s="212">
        <f>SUM(T204:T205)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13" t="s">
        <v>84</v>
      </c>
      <c r="AT203" s="214" t="s">
        <v>75</v>
      </c>
      <c r="AU203" s="214" t="s">
        <v>84</v>
      </c>
      <c r="AY203" s="213" t="s">
        <v>125</v>
      </c>
      <c r="BK203" s="215">
        <f>SUM(BK204:BK205)</f>
        <v>0</v>
      </c>
    </row>
    <row r="204" s="2" customFormat="1" ht="21.75" customHeight="1">
      <c r="A204" s="37"/>
      <c r="B204" s="38"/>
      <c r="C204" s="218" t="s">
        <v>277</v>
      </c>
      <c r="D204" s="218" t="s">
        <v>127</v>
      </c>
      <c r="E204" s="219" t="s">
        <v>278</v>
      </c>
      <c r="F204" s="220" t="s">
        <v>279</v>
      </c>
      <c r="G204" s="221" t="s">
        <v>130</v>
      </c>
      <c r="H204" s="222">
        <v>45</v>
      </c>
      <c r="I204" s="223"/>
      <c r="J204" s="224">
        <f>ROUND(I204*H204,2)</f>
        <v>0</v>
      </c>
      <c r="K204" s="225"/>
      <c r="L204" s="43"/>
      <c r="M204" s="226" t="s">
        <v>1</v>
      </c>
      <c r="N204" s="227" t="s">
        <v>41</v>
      </c>
      <c r="O204" s="90"/>
      <c r="P204" s="228">
        <f>O204*H204</f>
        <v>0</v>
      </c>
      <c r="Q204" s="228">
        <v>0</v>
      </c>
      <c r="R204" s="228">
        <f>Q204*H204</f>
        <v>0</v>
      </c>
      <c r="S204" s="228">
        <v>0</v>
      </c>
      <c r="T204" s="229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30" t="s">
        <v>131</v>
      </c>
      <c r="AT204" s="230" t="s">
        <v>127</v>
      </c>
      <c r="AU204" s="230" t="s">
        <v>86</v>
      </c>
      <c r="AY204" s="16" t="s">
        <v>125</v>
      </c>
      <c r="BE204" s="231">
        <f>IF(N204="základní",J204,0)</f>
        <v>0</v>
      </c>
      <c r="BF204" s="231">
        <f>IF(N204="snížená",J204,0)</f>
        <v>0</v>
      </c>
      <c r="BG204" s="231">
        <f>IF(N204="zákl. přenesená",J204,0)</f>
        <v>0</v>
      </c>
      <c r="BH204" s="231">
        <f>IF(N204="sníž. přenesená",J204,0)</f>
        <v>0</v>
      </c>
      <c r="BI204" s="231">
        <f>IF(N204="nulová",J204,0)</f>
        <v>0</v>
      </c>
      <c r="BJ204" s="16" t="s">
        <v>84</v>
      </c>
      <c r="BK204" s="231">
        <f>ROUND(I204*H204,2)</f>
        <v>0</v>
      </c>
      <c r="BL204" s="16" t="s">
        <v>131</v>
      </c>
      <c r="BM204" s="230" t="s">
        <v>280</v>
      </c>
    </row>
    <row r="205" s="2" customFormat="1">
      <c r="A205" s="37"/>
      <c r="B205" s="38"/>
      <c r="C205" s="39"/>
      <c r="D205" s="232" t="s">
        <v>133</v>
      </c>
      <c r="E205" s="39"/>
      <c r="F205" s="233" t="s">
        <v>281</v>
      </c>
      <c r="G205" s="39"/>
      <c r="H205" s="39"/>
      <c r="I205" s="234"/>
      <c r="J205" s="39"/>
      <c r="K205" s="39"/>
      <c r="L205" s="43"/>
      <c r="M205" s="235"/>
      <c r="N205" s="236"/>
      <c r="O205" s="90"/>
      <c r="P205" s="90"/>
      <c r="Q205" s="90"/>
      <c r="R205" s="90"/>
      <c r="S205" s="90"/>
      <c r="T205" s="91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16" t="s">
        <v>133</v>
      </c>
      <c r="AU205" s="16" t="s">
        <v>86</v>
      </c>
    </row>
    <row r="206" s="12" customFormat="1" ht="22.8" customHeight="1">
      <c r="A206" s="12"/>
      <c r="B206" s="202"/>
      <c r="C206" s="203"/>
      <c r="D206" s="204" t="s">
        <v>75</v>
      </c>
      <c r="E206" s="216" t="s">
        <v>131</v>
      </c>
      <c r="F206" s="216" t="s">
        <v>282</v>
      </c>
      <c r="G206" s="203"/>
      <c r="H206" s="203"/>
      <c r="I206" s="206"/>
      <c r="J206" s="217">
        <f>BK206</f>
        <v>0</v>
      </c>
      <c r="K206" s="203"/>
      <c r="L206" s="208"/>
      <c r="M206" s="209"/>
      <c r="N206" s="210"/>
      <c r="O206" s="210"/>
      <c r="P206" s="211">
        <f>SUM(P207:P209)</f>
        <v>0</v>
      </c>
      <c r="Q206" s="210"/>
      <c r="R206" s="211">
        <f>SUM(R207:R209)</f>
        <v>0</v>
      </c>
      <c r="S206" s="210"/>
      <c r="T206" s="212">
        <f>SUM(T207:T209)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13" t="s">
        <v>84</v>
      </c>
      <c r="AT206" s="214" t="s">
        <v>75</v>
      </c>
      <c r="AU206" s="214" t="s">
        <v>84</v>
      </c>
      <c r="AY206" s="213" t="s">
        <v>125</v>
      </c>
      <c r="BK206" s="215">
        <f>SUM(BK207:BK209)</f>
        <v>0</v>
      </c>
    </row>
    <row r="207" s="2" customFormat="1" ht="24.15" customHeight="1">
      <c r="A207" s="37"/>
      <c r="B207" s="38"/>
      <c r="C207" s="218" t="s">
        <v>283</v>
      </c>
      <c r="D207" s="218" t="s">
        <v>127</v>
      </c>
      <c r="E207" s="219" t="s">
        <v>284</v>
      </c>
      <c r="F207" s="220" t="s">
        <v>285</v>
      </c>
      <c r="G207" s="221" t="s">
        <v>171</v>
      </c>
      <c r="H207" s="222">
        <v>4.5</v>
      </c>
      <c r="I207" s="223"/>
      <c r="J207" s="224">
        <f>ROUND(I207*H207,2)</f>
        <v>0</v>
      </c>
      <c r="K207" s="225"/>
      <c r="L207" s="43"/>
      <c r="M207" s="226" t="s">
        <v>1</v>
      </c>
      <c r="N207" s="227" t="s">
        <v>41</v>
      </c>
      <c r="O207" s="90"/>
      <c r="P207" s="228">
        <f>O207*H207</f>
        <v>0</v>
      </c>
      <c r="Q207" s="228">
        <v>0</v>
      </c>
      <c r="R207" s="228">
        <f>Q207*H207</f>
        <v>0</v>
      </c>
      <c r="S207" s="228">
        <v>0</v>
      </c>
      <c r="T207" s="229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30" t="s">
        <v>131</v>
      </c>
      <c r="AT207" s="230" t="s">
        <v>127</v>
      </c>
      <c r="AU207" s="230" t="s">
        <v>86</v>
      </c>
      <c r="AY207" s="16" t="s">
        <v>125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16" t="s">
        <v>84</v>
      </c>
      <c r="BK207" s="231">
        <f>ROUND(I207*H207,2)</f>
        <v>0</v>
      </c>
      <c r="BL207" s="16" t="s">
        <v>131</v>
      </c>
      <c r="BM207" s="230" t="s">
        <v>286</v>
      </c>
    </row>
    <row r="208" s="2" customFormat="1">
      <c r="A208" s="37"/>
      <c r="B208" s="38"/>
      <c r="C208" s="39"/>
      <c r="D208" s="232" t="s">
        <v>133</v>
      </c>
      <c r="E208" s="39"/>
      <c r="F208" s="233" t="s">
        <v>287</v>
      </c>
      <c r="G208" s="39"/>
      <c r="H208" s="39"/>
      <c r="I208" s="234"/>
      <c r="J208" s="39"/>
      <c r="K208" s="39"/>
      <c r="L208" s="43"/>
      <c r="M208" s="235"/>
      <c r="N208" s="236"/>
      <c r="O208" s="90"/>
      <c r="P208" s="90"/>
      <c r="Q208" s="90"/>
      <c r="R208" s="90"/>
      <c r="S208" s="90"/>
      <c r="T208" s="91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16" t="s">
        <v>133</v>
      </c>
      <c r="AU208" s="16" t="s">
        <v>86</v>
      </c>
    </row>
    <row r="209" s="13" customFormat="1">
      <c r="A209" s="13"/>
      <c r="B209" s="237"/>
      <c r="C209" s="238"/>
      <c r="D209" s="232" t="s">
        <v>174</v>
      </c>
      <c r="E209" s="239" t="s">
        <v>1</v>
      </c>
      <c r="F209" s="240" t="s">
        <v>288</v>
      </c>
      <c r="G209" s="238"/>
      <c r="H209" s="241">
        <v>4.5</v>
      </c>
      <c r="I209" s="242"/>
      <c r="J209" s="238"/>
      <c r="K209" s="238"/>
      <c r="L209" s="243"/>
      <c r="M209" s="244"/>
      <c r="N209" s="245"/>
      <c r="O209" s="245"/>
      <c r="P209" s="245"/>
      <c r="Q209" s="245"/>
      <c r="R209" s="245"/>
      <c r="S209" s="245"/>
      <c r="T209" s="246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7" t="s">
        <v>174</v>
      </c>
      <c r="AU209" s="247" t="s">
        <v>86</v>
      </c>
      <c r="AV209" s="13" t="s">
        <v>86</v>
      </c>
      <c r="AW209" s="13" t="s">
        <v>32</v>
      </c>
      <c r="AX209" s="13" t="s">
        <v>84</v>
      </c>
      <c r="AY209" s="247" t="s">
        <v>125</v>
      </c>
    </row>
    <row r="210" s="12" customFormat="1" ht="22.8" customHeight="1">
      <c r="A210" s="12"/>
      <c r="B210" s="202"/>
      <c r="C210" s="203"/>
      <c r="D210" s="204" t="s">
        <v>75</v>
      </c>
      <c r="E210" s="216" t="s">
        <v>163</v>
      </c>
      <c r="F210" s="216" t="s">
        <v>289</v>
      </c>
      <c r="G210" s="203"/>
      <c r="H210" s="203"/>
      <c r="I210" s="206"/>
      <c r="J210" s="217">
        <f>BK210</f>
        <v>0</v>
      </c>
      <c r="K210" s="203"/>
      <c r="L210" s="208"/>
      <c r="M210" s="209"/>
      <c r="N210" s="210"/>
      <c r="O210" s="210"/>
      <c r="P210" s="211">
        <f>SUM(P211:P251)</f>
        <v>0</v>
      </c>
      <c r="Q210" s="210"/>
      <c r="R210" s="211">
        <f>SUM(R211:R251)</f>
        <v>8.9842054999999998</v>
      </c>
      <c r="S210" s="210"/>
      <c r="T210" s="212">
        <f>SUM(T211:T251)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13" t="s">
        <v>84</v>
      </c>
      <c r="AT210" s="214" t="s">
        <v>75</v>
      </c>
      <c r="AU210" s="214" t="s">
        <v>84</v>
      </c>
      <c r="AY210" s="213" t="s">
        <v>125</v>
      </c>
      <c r="BK210" s="215">
        <f>SUM(BK211:BK251)</f>
        <v>0</v>
      </c>
    </row>
    <row r="211" s="2" customFormat="1" ht="24.15" customHeight="1">
      <c r="A211" s="37"/>
      <c r="B211" s="38"/>
      <c r="C211" s="218" t="s">
        <v>290</v>
      </c>
      <c r="D211" s="218" t="s">
        <v>127</v>
      </c>
      <c r="E211" s="219" t="s">
        <v>291</v>
      </c>
      <c r="F211" s="220" t="s">
        <v>292</v>
      </c>
      <c r="G211" s="221" t="s">
        <v>130</v>
      </c>
      <c r="H211" s="222">
        <v>45</v>
      </c>
      <c r="I211" s="223"/>
      <c r="J211" s="224">
        <f>ROUND(I211*H211,2)</f>
        <v>0</v>
      </c>
      <c r="K211" s="225"/>
      <c r="L211" s="43"/>
      <c r="M211" s="226" t="s">
        <v>1</v>
      </c>
      <c r="N211" s="227" t="s">
        <v>41</v>
      </c>
      <c r="O211" s="90"/>
      <c r="P211" s="228">
        <f>O211*H211</f>
        <v>0</v>
      </c>
      <c r="Q211" s="228">
        <v>1.0000000000000001E-05</v>
      </c>
      <c r="R211" s="228">
        <f>Q211*H211</f>
        <v>0.00045000000000000004</v>
      </c>
      <c r="S211" s="228">
        <v>0</v>
      </c>
      <c r="T211" s="229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30" t="s">
        <v>131</v>
      </c>
      <c r="AT211" s="230" t="s">
        <v>127</v>
      </c>
      <c r="AU211" s="230" t="s">
        <v>86</v>
      </c>
      <c r="AY211" s="16" t="s">
        <v>125</v>
      </c>
      <c r="BE211" s="231">
        <f>IF(N211="základní",J211,0)</f>
        <v>0</v>
      </c>
      <c r="BF211" s="231">
        <f>IF(N211="snížená",J211,0)</f>
        <v>0</v>
      </c>
      <c r="BG211" s="231">
        <f>IF(N211="zákl. přenesená",J211,0)</f>
        <v>0</v>
      </c>
      <c r="BH211" s="231">
        <f>IF(N211="sníž. přenesená",J211,0)</f>
        <v>0</v>
      </c>
      <c r="BI211" s="231">
        <f>IF(N211="nulová",J211,0)</f>
        <v>0</v>
      </c>
      <c r="BJ211" s="16" t="s">
        <v>84</v>
      </c>
      <c r="BK211" s="231">
        <f>ROUND(I211*H211,2)</f>
        <v>0</v>
      </c>
      <c r="BL211" s="16" t="s">
        <v>131</v>
      </c>
      <c r="BM211" s="230" t="s">
        <v>293</v>
      </c>
    </row>
    <row r="212" s="2" customFormat="1">
      <c r="A212" s="37"/>
      <c r="B212" s="38"/>
      <c r="C212" s="39"/>
      <c r="D212" s="232" t="s">
        <v>133</v>
      </c>
      <c r="E212" s="39"/>
      <c r="F212" s="233" t="s">
        <v>294</v>
      </c>
      <c r="G212" s="39"/>
      <c r="H212" s="39"/>
      <c r="I212" s="234"/>
      <c r="J212" s="39"/>
      <c r="K212" s="39"/>
      <c r="L212" s="43"/>
      <c r="M212" s="235"/>
      <c r="N212" s="236"/>
      <c r="O212" s="90"/>
      <c r="P212" s="90"/>
      <c r="Q212" s="90"/>
      <c r="R212" s="90"/>
      <c r="S212" s="90"/>
      <c r="T212" s="91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16" t="s">
        <v>133</v>
      </c>
      <c r="AU212" s="16" t="s">
        <v>86</v>
      </c>
    </row>
    <row r="213" s="2" customFormat="1" ht="62.7" customHeight="1">
      <c r="A213" s="37"/>
      <c r="B213" s="38"/>
      <c r="C213" s="260" t="s">
        <v>295</v>
      </c>
      <c r="D213" s="260" t="s">
        <v>267</v>
      </c>
      <c r="E213" s="261" t="s">
        <v>296</v>
      </c>
      <c r="F213" s="262" t="s">
        <v>297</v>
      </c>
      <c r="G213" s="263" t="s">
        <v>298</v>
      </c>
      <c r="H213" s="264">
        <v>46.350000000000001</v>
      </c>
      <c r="I213" s="265"/>
      <c r="J213" s="266">
        <f>ROUND(I213*H213,2)</f>
        <v>0</v>
      </c>
      <c r="K213" s="267"/>
      <c r="L213" s="268"/>
      <c r="M213" s="269" t="s">
        <v>1</v>
      </c>
      <c r="N213" s="270" t="s">
        <v>41</v>
      </c>
      <c r="O213" s="90"/>
      <c r="P213" s="228">
        <f>O213*H213</f>
        <v>0</v>
      </c>
      <c r="Q213" s="228">
        <v>0.01213</v>
      </c>
      <c r="R213" s="228">
        <f>Q213*H213</f>
        <v>0.56222550000000004</v>
      </c>
      <c r="S213" s="228">
        <v>0</v>
      </c>
      <c r="T213" s="229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30" t="s">
        <v>163</v>
      </c>
      <c r="AT213" s="230" t="s">
        <v>267</v>
      </c>
      <c r="AU213" s="230" t="s">
        <v>86</v>
      </c>
      <c r="AY213" s="16" t="s">
        <v>125</v>
      </c>
      <c r="BE213" s="231">
        <f>IF(N213="základní",J213,0)</f>
        <v>0</v>
      </c>
      <c r="BF213" s="231">
        <f>IF(N213="snížená",J213,0)</f>
        <v>0</v>
      </c>
      <c r="BG213" s="231">
        <f>IF(N213="zákl. přenesená",J213,0)</f>
        <v>0</v>
      </c>
      <c r="BH213" s="231">
        <f>IF(N213="sníž. přenesená",J213,0)</f>
        <v>0</v>
      </c>
      <c r="BI213" s="231">
        <f>IF(N213="nulová",J213,0)</f>
        <v>0</v>
      </c>
      <c r="BJ213" s="16" t="s">
        <v>84</v>
      </c>
      <c r="BK213" s="231">
        <f>ROUND(I213*H213,2)</f>
        <v>0</v>
      </c>
      <c r="BL213" s="16" t="s">
        <v>131</v>
      </c>
      <c r="BM213" s="230" t="s">
        <v>299</v>
      </c>
    </row>
    <row r="214" s="2" customFormat="1">
      <c r="A214" s="37"/>
      <c r="B214" s="38"/>
      <c r="C214" s="39"/>
      <c r="D214" s="232" t="s">
        <v>133</v>
      </c>
      <c r="E214" s="39"/>
      <c r="F214" s="233" t="s">
        <v>297</v>
      </c>
      <c r="G214" s="39"/>
      <c r="H214" s="39"/>
      <c r="I214" s="234"/>
      <c r="J214" s="39"/>
      <c r="K214" s="39"/>
      <c r="L214" s="43"/>
      <c r="M214" s="235"/>
      <c r="N214" s="236"/>
      <c r="O214" s="90"/>
      <c r="P214" s="90"/>
      <c r="Q214" s="90"/>
      <c r="R214" s="90"/>
      <c r="S214" s="90"/>
      <c r="T214" s="91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T214" s="16" t="s">
        <v>133</v>
      </c>
      <c r="AU214" s="16" t="s">
        <v>86</v>
      </c>
    </row>
    <row r="215" s="13" customFormat="1">
      <c r="A215" s="13"/>
      <c r="B215" s="237"/>
      <c r="C215" s="238"/>
      <c r="D215" s="232" t="s">
        <v>174</v>
      </c>
      <c r="E215" s="238"/>
      <c r="F215" s="240" t="s">
        <v>300</v>
      </c>
      <c r="G215" s="238"/>
      <c r="H215" s="241">
        <v>46.350000000000001</v>
      </c>
      <c r="I215" s="242"/>
      <c r="J215" s="238"/>
      <c r="K215" s="238"/>
      <c r="L215" s="243"/>
      <c r="M215" s="244"/>
      <c r="N215" s="245"/>
      <c r="O215" s="245"/>
      <c r="P215" s="245"/>
      <c r="Q215" s="245"/>
      <c r="R215" s="245"/>
      <c r="S215" s="245"/>
      <c r="T215" s="246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7" t="s">
        <v>174</v>
      </c>
      <c r="AU215" s="247" t="s">
        <v>86</v>
      </c>
      <c r="AV215" s="13" t="s">
        <v>86</v>
      </c>
      <c r="AW215" s="13" t="s">
        <v>4</v>
      </c>
      <c r="AX215" s="13" t="s">
        <v>84</v>
      </c>
      <c r="AY215" s="247" t="s">
        <v>125</v>
      </c>
    </row>
    <row r="216" s="2" customFormat="1" ht="16.5" customHeight="1">
      <c r="A216" s="37"/>
      <c r="B216" s="38"/>
      <c r="C216" s="218" t="s">
        <v>301</v>
      </c>
      <c r="D216" s="218" t="s">
        <v>127</v>
      </c>
      <c r="E216" s="219" t="s">
        <v>302</v>
      </c>
      <c r="F216" s="220" t="s">
        <v>303</v>
      </c>
      <c r="G216" s="221" t="s">
        <v>298</v>
      </c>
      <c r="H216" s="222">
        <v>1</v>
      </c>
      <c r="I216" s="223"/>
      <c r="J216" s="224">
        <f>ROUND(I216*H216,2)</f>
        <v>0</v>
      </c>
      <c r="K216" s="225"/>
      <c r="L216" s="43"/>
      <c r="M216" s="226" t="s">
        <v>1</v>
      </c>
      <c r="N216" s="227" t="s">
        <v>41</v>
      </c>
      <c r="O216" s="90"/>
      <c r="P216" s="228">
        <f>O216*H216</f>
        <v>0</v>
      </c>
      <c r="Q216" s="228">
        <v>0</v>
      </c>
      <c r="R216" s="228">
        <f>Q216*H216</f>
        <v>0</v>
      </c>
      <c r="S216" s="228">
        <v>0</v>
      </c>
      <c r="T216" s="229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30" t="s">
        <v>131</v>
      </c>
      <c r="AT216" s="230" t="s">
        <v>127</v>
      </c>
      <c r="AU216" s="230" t="s">
        <v>86</v>
      </c>
      <c r="AY216" s="16" t="s">
        <v>125</v>
      </c>
      <c r="BE216" s="231">
        <f>IF(N216="základní",J216,0)</f>
        <v>0</v>
      </c>
      <c r="BF216" s="231">
        <f>IF(N216="snížená",J216,0)</f>
        <v>0</v>
      </c>
      <c r="BG216" s="231">
        <f>IF(N216="zákl. přenesená",J216,0)</f>
        <v>0</v>
      </c>
      <c r="BH216" s="231">
        <f>IF(N216="sníž. přenesená",J216,0)</f>
        <v>0</v>
      </c>
      <c r="BI216" s="231">
        <f>IF(N216="nulová",J216,0)</f>
        <v>0</v>
      </c>
      <c r="BJ216" s="16" t="s">
        <v>84</v>
      </c>
      <c r="BK216" s="231">
        <f>ROUND(I216*H216,2)</f>
        <v>0</v>
      </c>
      <c r="BL216" s="16" t="s">
        <v>131</v>
      </c>
      <c r="BM216" s="230" t="s">
        <v>304</v>
      </c>
    </row>
    <row r="217" s="2" customFormat="1">
      <c r="A217" s="37"/>
      <c r="B217" s="38"/>
      <c r="C217" s="39"/>
      <c r="D217" s="232" t="s">
        <v>133</v>
      </c>
      <c r="E217" s="39"/>
      <c r="F217" s="233" t="s">
        <v>303</v>
      </c>
      <c r="G217" s="39"/>
      <c r="H217" s="39"/>
      <c r="I217" s="234"/>
      <c r="J217" s="39"/>
      <c r="K217" s="39"/>
      <c r="L217" s="43"/>
      <c r="M217" s="235"/>
      <c r="N217" s="236"/>
      <c r="O217" s="90"/>
      <c r="P217" s="90"/>
      <c r="Q217" s="90"/>
      <c r="R217" s="90"/>
      <c r="S217" s="90"/>
      <c r="T217" s="91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T217" s="16" t="s">
        <v>133</v>
      </c>
      <c r="AU217" s="16" t="s">
        <v>86</v>
      </c>
    </row>
    <row r="218" s="2" customFormat="1" ht="24.15" customHeight="1">
      <c r="A218" s="37"/>
      <c r="B218" s="38"/>
      <c r="C218" s="218" t="s">
        <v>305</v>
      </c>
      <c r="D218" s="218" t="s">
        <v>127</v>
      </c>
      <c r="E218" s="219" t="s">
        <v>306</v>
      </c>
      <c r="F218" s="220" t="s">
        <v>307</v>
      </c>
      <c r="G218" s="221" t="s">
        <v>298</v>
      </c>
      <c r="H218" s="222">
        <v>1</v>
      </c>
      <c r="I218" s="223"/>
      <c r="J218" s="224">
        <f>ROUND(I218*H218,2)</f>
        <v>0</v>
      </c>
      <c r="K218" s="225"/>
      <c r="L218" s="43"/>
      <c r="M218" s="226" t="s">
        <v>1</v>
      </c>
      <c r="N218" s="227" t="s">
        <v>41</v>
      </c>
      <c r="O218" s="90"/>
      <c r="P218" s="228">
        <f>O218*H218</f>
        <v>0</v>
      </c>
      <c r="Q218" s="228">
        <v>4.0000000000000003E-05</v>
      </c>
      <c r="R218" s="228">
        <f>Q218*H218</f>
        <v>4.0000000000000003E-05</v>
      </c>
      <c r="S218" s="228">
        <v>0</v>
      </c>
      <c r="T218" s="229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30" t="s">
        <v>131</v>
      </c>
      <c r="AT218" s="230" t="s">
        <v>127</v>
      </c>
      <c r="AU218" s="230" t="s">
        <v>86</v>
      </c>
      <c r="AY218" s="16" t="s">
        <v>125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6" t="s">
        <v>84</v>
      </c>
      <c r="BK218" s="231">
        <f>ROUND(I218*H218,2)</f>
        <v>0</v>
      </c>
      <c r="BL218" s="16" t="s">
        <v>131</v>
      </c>
      <c r="BM218" s="230" t="s">
        <v>308</v>
      </c>
    </row>
    <row r="219" s="2" customFormat="1">
      <c r="A219" s="37"/>
      <c r="B219" s="38"/>
      <c r="C219" s="39"/>
      <c r="D219" s="232" t="s">
        <v>133</v>
      </c>
      <c r="E219" s="39"/>
      <c r="F219" s="233" t="s">
        <v>309</v>
      </c>
      <c r="G219" s="39"/>
      <c r="H219" s="39"/>
      <c r="I219" s="234"/>
      <c r="J219" s="39"/>
      <c r="K219" s="39"/>
      <c r="L219" s="43"/>
      <c r="M219" s="235"/>
      <c r="N219" s="236"/>
      <c r="O219" s="90"/>
      <c r="P219" s="90"/>
      <c r="Q219" s="90"/>
      <c r="R219" s="90"/>
      <c r="S219" s="90"/>
      <c r="T219" s="91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T219" s="16" t="s">
        <v>133</v>
      </c>
      <c r="AU219" s="16" t="s">
        <v>86</v>
      </c>
    </row>
    <row r="220" s="2" customFormat="1" ht="16.5" customHeight="1">
      <c r="A220" s="37"/>
      <c r="B220" s="38"/>
      <c r="C220" s="260" t="s">
        <v>310</v>
      </c>
      <c r="D220" s="260" t="s">
        <v>267</v>
      </c>
      <c r="E220" s="261" t="s">
        <v>311</v>
      </c>
      <c r="F220" s="262" t="s">
        <v>312</v>
      </c>
      <c r="G220" s="263" t="s">
        <v>298</v>
      </c>
      <c r="H220" s="264">
        <v>1</v>
      </c>
      <c r="I220" s="265"/>
      <c r="J220" s="266">
        <f>ROUND(I220*H220,2)</f>
        <v>0</v>
      </c>
      <c r="K220" s="267"/>
      <c r="L220" s="268"/>
      <c r="M220" s="269" t="s">
        <v>1</v>
      </c>
      <c r="N220" s="270" t="s">
        <v>41</v>
      </c>
      <c r="O220" s="90"/>
      <c r="P220" s="228">
        <f>O220*H220</f>
        <v>0</v>
      </c>
      <c r="Q220" s="228">
        <v>0.0051999999999999998</v>
      </c>
      <c r="R220" s="228">
        <f>Q220*H220</f>
        <v>0.0051999999999999998</v>
      </c>
      <c r="S220" s="228">
        <v>0</v>
      </c>
      <c r="T220" s="229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30" t="s">
        <v>163</v>
      </c>
      <c r="AT220" s="230" t="s">
        <v>267</v>
      </c>
      <c r="AU220" s="230" t="s">
        <v>86</v>
      </c>
      <c r="AY220" s="16" t="s">
        <v>125</v>
      </c>
      <c r="BE220" s="231">
        <f>IF(N220="základní",J220,0)</f>
        <v>0</v>
      </c>
      <c r="BF220" s="231">
        <f>IF(N220="snížená",J220,0)</f>
        <v>0</v>
      </c>
      <c r="BG220" s="231">
        <f>IF(N220="zákl. přenesená",J220,0)</f>
        <v>0</v>
      </c>
      <c r="BH220" s="231">
        <f>IF(N220="sníž. přenesená",J220,0)</f>
        <v>0</v>
      </c>
      <c r="BI220" s="231">
        <f>IF(N220="nulová",J220,0)</f>
        <v>0</v>
      </c>
      <c r="BJ220" s="16" t="s">
        <v>84</v>
      </c>
      <c r="BK220" s="231">
        <f>ROUND(I220*H220,2)</f>
        <v>0</v>
      </c>
      <c r="BL220" s="16" t="s">
        <v>131</v>
      </c>
      <c r="BM220" s="230" t="s">
        <v>313</v>
      </c>
    </row>
    <row r="221" s="2" customFormat="1">
      <c r="A221" s="37"/>
      <c r="B221" s="38"/>
      <c r="C221" s="39"/>
      <c r="D221" s="232" t="s">
        <v>133</v>
      </c>
      <c r="E221" s="39"/>
      <c r="F221" s="233" t="s">
        <v>312</v>
      </c>
      <c r="G221" s="39"/>
      <c r="H221" s="39"/>
      <c r="I221" s="234"/>
      <c r="J221" s="39"/>
      <c r="K221" s="39"/>
      <c r="L221" s="43"/>
      <c r="M221" s="235"/>
      <c r="N221" s="236"/>
      <c r="O221" s="90"/>
      <c r="P221" s="90"/>
      <c r="Q221" s="90"/>
      <c r="R221" s="90"/>
      <c r="S221" s="90"/>
      <c r="T221" s="91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T221" s="16" t="s">
        <v>133</v>
      </c>
      <c r="AU221" s="16" t="s">
        <v>86</v>
      </c>
    </row>
    <row r="222" s="2" customFormat="1" ht="24.15" customHeight="1">
      <c r="A222" s="37"/>
      <c r="B222" s="38"/>
      <c r="C222" s="218" t="s">
        <v>314</v>
      </c>
      <c r="D222" s="218" t="s">
        <v>127</v>
      </c>
      <c r="E222" s="219" t="s">
        <v>315</v>
      </c>
      <c r="F222" s="220" t="s">
        <v>316</v>
      </c>
      <c r="G222" s="221" t="s">
        <v>317</v>
      </c>
      <c r="H222" s="222">
        <v>2</v>
      </c>
      <c r="I222" s="223"/>
      <c r="J222" s="224">
        <f>ROUND(I222*H222,2)</f>
        <v>0</v>
      </c>
      <c r="K222" s="225"/>
      <c r="L222" s="43"/>
      <c r="M222" s="226" t="s">
        <v>1</v>
      </c>
      <c r="N222" s="227" t="s">
        <v>41</v>
      </c>
      <c r="O222" s="90"/>
      <c r="P222" s="228">
        <f>O222*H222</f>
        <v>0</v>
      </c>
      <c r="Q222" s="228">
        <v>0.00010000000000000001</v>
      </c>
      <c r="R222" s="228">
        <f>Q222*H222</f>
        <v>0.00020000000000000001</v>
      </c>
      <c r="S222" s="228">
        <v>0</v>
      </c>
      <c r="T222" s="229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30" t="s">
        <v>131</v>
      </c>
      <c r="AT222" s="230" t="s">
        <v>127</v>
      </c>
      <c r="AU222" s="230" t="s">
        <v>86</v>
      </c>
      <c r="AY222" s="16" t="s">
        <v>125</v>
      </c>
      <c r="BE222" s="231">
        <f>IF(N222="základní",J222,0)</f>
        <v>0</v>
      </c>
      <c r="BF222" s="231">
        <f>IF(N222="snížená",J222,0)</f>
        <v>0</v>
      </c>
      <c r="BG222" s="231">
        <f>IF(N222="zákl. přenesená",J222,0)</f>
        <v>0</v>
      </c>
      <c r="BH222" s="231">
        <f>IF(N222="sníž. přenesená",J222,0)</f>
        <v>0</v>
      </c>
      <c r="BI222" s="231">
        <f>IF(N222="nulová",J222,0)</f>
        <v>0</v>
      </c>
      <c r="BJ222" s="16" t="s">
        <v>84</v>
      </c>
      <c r="BK222" s="231">
        <f>ROUND(I222*H222,2)</f>
        <v>0</v>
      </c>
      <c r="BL222" s="16" t="s">
        <v>131</v>
      </c>
      <c r="BM222" s="230" t="s">
        <v>318</v>
      </c>
    </row>
    <row r="223" s="2" customFormat="1">
      <c r="A223" s="37"/>
      <c r="B223" s="38"/>
      <c r="C223" s="39"/>
      <c r="D223" s="232" t="s">
        <v>133</v>
      </c>
      <c r="E223" s="39"/>
      <c r="F223" s="233" t="s">
        <v>319</v>
      </c>
      <c r="G223" s="39"/>
      <c r="H223" s="39"/>
      <c r="I223" s="234"/>
      <c r="J223" s="39"/>
      <c r="K223" s="39"/>
      <c r="L223" s="43"/>
      <c r="M223" s="235"/>
      <c r="N223" s="236"/>
      <c r="O223" s="90"/>
      <c r="P223" s="90"/>
      <c r="Q223" s="90"/>
      <c r="R223" s="90"/>
      <c r="S223" s="90"/>
      <c r="T223" s="91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T223" s="16" t="s">
        <v>133</v>
      </c>
      <c r="AU223" s="16" t="s">
        <v>86</v>
      </c>
    </row>
    <row r="224" s="2" customFormat="1" ht="24.15" customHeight="1">
      <c r="A224" s="37"/>
      <c r="B224" s="38"/>
      <c r="C224" s="218" t="s">
        <v>320</v>
      </c>
      <c r="D224" s="218" t="s">
        <v>127</v>
      </c>
      <c r="E224" s="219" t="s">
        <v>321</v>
      </c>
      <c r="F224" s="220" t="s">
        <v>322</v>
      </c>
      <c r="G224" s="221" t="s">
        <v>298</v>
      </c>
      <c r="H224" s="222">
        <v>2</v>
      </c>
      <c r="I224" s="223"/>
      <c r="J224" s="224">
        <f>ROUND(I224*H224,2)</f>
        <v>0</v>
      </c>
      <c r="K224" s="225"/>
      <c r="L224" s="43"/>
      <c r="M224" s="226" t="s">
        <v>1</v>
      </c>
      <c r="N224" s="227" t="s">
        <v>41</v>
      </c>
      <c r="O224" s="90"/>
      <c r="P224" s="228">
        <f>O224*H224</f>
        <v>0</v>
      </c>
      <c r="Q224" s="228">
        <v>0.41948000000000002</v>
      </c>
      <c r="R224" s="228">
        <f>Q224*H224</f>
        <v>0.83896000000000004</v>
      </c>
      <c r="S224" s="228">
        <v>0</v>
      </c>
      <c r="T224" s="229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30" t="s">
        <v>131</v>
      </c>
      <c r="AT224" s="230" t="s">
        <v>127</v>
      </c>
      <c r="AU224" s="230" t="s">
        <v>86</v>
      </c>
      <c r="AY224" s="16" t="s">
        <v>125</v>
      </c>
      <c r="BE224" s="231">
        <f>IF(N224="základní",J224,0)</f>
        <v>0</v>
      </c>
      <c r="BF224" s="231">
        <f>IF(N224="snížená",J224,0)</f>
        <v>0</v>
      </c>
      <c r="BG224" s="231">
        <f>IF(N224="zákl. přenesená",J224,0)</f>
        <v>0</v>
      </c>
      <c r="BH224" s="231">
        <f>IF(N224="sníž. přenesená",J224,0)</f>
        <v>0</v>
      </c>
      <c r="BI224" s="231">
        <f>IF(N224="nulová",J224,0)</f>
        <v>0</v>
      </c>
      <c r="BJ224" s="16" t="s">
        <v>84</v>
      </c>
      <c r="BK224" s="231">
        <f>ROUND(I224*H224,2)</f>
        <v>0</v>
      </c>
      <c r="BL224" s="16" t="s">
        <v>131</v>
      </c>
      <c r="BM224" s="230" t="s">
        <v>323</v>
      </c>
    </row>
    <row r="225" s="2" customFormat="1">
      <c r="A225" s="37"/>
      <c r="B225" s="38"/>
      <c r="C225" s="39"/>
      <c r="D225" s="232" t="s">
        <v>133</v>
      </c>
      <c r="E225" s="39"/>
      <c r="F225" s="233" t="s">
        <v>324</v>
      </c>
      <c r="G225" s="39"/>
      <c r="H225" s="39"/>
      <c r="I225" s="234"/>
      <c r="J225" s="39"/>
      <c r="K225" s="39"/>
      <c r="L225" s="43"/>
      <c r="M225" s="235"/>
      <c r="N225" s="236"/>
      <c r="O225" s="90"/>
      <c r="P225" s="90"/>
      <c r="Q225" s="90"/>
      <c r="R225" s="90"/>
      <c r="S225" s="90"/>
      <c r="T225" s="91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T225" s="16" t="s">
        <v>133</v>
      </c>
      <c r="AU225" s="16" t="s">
        <v>86</v>
      </c>
    </row>
    <row r="226" s="2" customFormat="1" ht="21.75" customHeight="1">
      <c r="A226" s="37"/>
      <c r="B226" s="38"/>
      <c r="C226" s="260" t="s">
        <v>325</v>
      </c>
      <c r="D226" s="260" t="s">
        <v>267</v>
      </c>
      <c r="E226" s="261" t="s">
        <v>326</v>
      </c>
      <c r="F226" s="262" t="s">
        <v>327</v>
      </c>
      <c r="G226" s="263" t="s">
        <v>298</v>
      </c>
      <c r="H226" s="264">
        <v>2</v>
      </c>
      <c r="I226" s="265"/>
      <c r="J226" s="266">
        <f>ROUND(I226*H226,2)</f>
        <v>0</v>
      </c>
      <c r="K226" s="267"/>
      <c r="L226" s="268"/>
      <c r="M226" s="269" t="s">
        <v>1</v>
      </c>
      <c r="N226" s="270" t="s">
        <v>41</v>
      </c>
      <c r="O226" s="90"/>
      <c r="P226" s="228">
        <f>O226*H226</f>
        <v>0</v>
      </c>
      <c r="Q226" s="228">
        <v>1.8700000000000001</v>
      </c>
      <c r="R226" s="228">
        <f>Q226*H226</f>
        <v>3.7400000000000002</v>
      </c>
      <c r="S226" s="228">
        <v>0</v>
      </c>
      <c r="T226" s="229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230" t="s">
        <v>163</v>
      </c>
      <c r="AT226" s="230" t="s">
        <v>267</v>
      </c>
      <c r="AU226" s="230" t="s">
        <v>86</v>
      </c>
      <c r="AY226" s="16" t="s">
        <v>125</v>
      </c>
      <c r="BE226" s="231">
        <f>IF(N226="základní",J226,0)</f>
        <v>0</v>
      </c>
      <c r="BF226" s="231">
        <f>IF(N226="snížená",J226,0)</f>
        <v>0</v>
      </c>
      <c r="BG226" s="231">
        <f>IF(N226="zákl. přenesená",J226,0)</f>
        <v>0</v>
      </c>
      <c r="BH226" s="231">
        <f>IF(N226="sníž. přenesená",J226,0)</f>
        <v>0</v>
      </c>
      <c r="BI226" s="231">
        <f>IF(N226="nulová",J226,0)</f>
        <v>0</v>
      </c>
      <c r="BJ226" s="16" t="s">
        <v>84</v>
      </c>
      <c r="BK226" s="231">
        <f>ROUND(I226*H226,2)</f>
        <v>0</v>
      </c>
      <c r="BL226" s="16" t="s">
        <v>131</v>
      </c>
      <c r="BM226" s="230" t="s">
        <v>328</v>
      </c>
    </row>
    <row r="227" s="2" customFormat="1">
      <c r="A227" s="37"/>
      <c r="B227" s="38"/>
      <c r="C227" s="39"/>
      <c r="D227" s="232" t="s">
        <v>133</v>
      </c>
      <c r="E227" s="39"/>
      <c r="F227" s="233" t="s">
        <v>327</v>
      </c>
      <c r="G227" s="39"/>
      <c r="H227" s="39"/>
      <c r="I227" s="234"/>
      <c r="J227" s="39"/>
      <c r="K227" s="39"/>
      <c r="L227" s="43"/>
      <c r="M227" s="235"/>
      <c r="N227" s="236"/>
      <c r="O227" s="90"/>
      <c r="P227" s="90"/>
      <c r="Q227" s="90"/>
      <c r="R227" s="90"/>
      <c r="S227" s="90"/>
      <c r="T227" s="91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T227" s="16" t="s">
        <v>133</v>
      </c>
      <c r="AU227" s="16" t="s">
        <v>86</v>
      </c>
    </row>
    <row r="228" s="2" customFormat="1" ht="24.15" customHeight="1">
      <c r="A228" s="37"/>
      <c r="B228" s="38"/>
      <c r="C228" s="218" t="s">
        <v>329</v>
      </c>
      <c r="D228" s="218" t="s">
        <v>127</v>
      </c>
      <c r="E228" s="219" t="s">
        <v>330</v>
      </c>
      <c r="F228" s="220" t="s">
        <v>331</v>
      </c>
      <c r="G228" s="221" t="s">
        <v>298</v>
      </c>
      <c r="H228" s="222">
        <v>1</v>
      </c>
      <c r="I228" s="223"/>
      <c r="J228" s="224">
        <f>ROUND(I228*H228,2)</f>
        <v>0</v>
      </c>
      <c r="K228" s="225"/>
      <c r="L228" s="43"/>
      <c r="M228" s="226" t="s">
        <v>1</v>
      </c>
      <c r="N228" s="227" t="s">
        <v>41</v>
      </c>
      <c r="O228" s="90"/>
      <c r="P228" s="228">
        <f>O228*H228</f>
        <v>0</v>
      </c>
      <c r="Q228" s="228">
        <v>0.0098899999999999995</v>
      </c>
      <c r="R228" s="228">
        <f>Q228*H228</f>
        <v>0.0098899999999999995</v>
      </c>
      <c r="S228" s="228">
        <v>0</v>
      </c>
      <c r="T228" s="229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30" t="s">
        <v>131</v>
      </c>
      <c r="AT228" s="230" t="s">
        <v>127</v>
      </c>
      <c r="AU228" s="230" t="s">
        <v>86</v>
      </c>
      <c r="AY228" s="16" t="s">
        <v>125</v>
      </c>
      <c r="BE228" s="231">
        <f>IF(N228="základní",J228,0)</f>
        <v>0</v>
      </c>
      <c r="BF228" s="231">
        <f>IF(N228="snížená",J228,0)</f>
        <v>0</v>
      </c>
      <c r="BG228" s="231">
        <f>IF(N228="zákl. přenesená",J228,0)</f>
        <v>0</v>
      </c>
      <c r="BH228" s="231">
        <f>IF(N228="sníž. přenesená",J228,0)</f>
        <v>0</v>
      </c>
      <c r="BI228" s="231">
        <f>IF(N228="nulová",J228,0)</f>
        <v>0</v>
      </c>
      <c r="BJ228" s="16" t="s">
        <v>84</v>
      </c>
      <c r="BK228" s="231">
        <f>ROUND(I228*H228,2)</f>
        <v>0</v>
      </c>
      <c r="BL228" s="16" t="s">
        <v>131</v>
      </c>
      <c r="BM228" s="230" t="s">
        <v>332</v>
      </c>
    </row>
    <row r="229" s="2" customFormat="1">
      <c r="A229" s="37"/>
      <c r="B229" s="38"/>
      <c r="C229" s="39"/>
      <c r="D229" s="232" t="s">
        <v>133</v>
      </c>
      <c r="E229" s="39"/>
      <c r="F229" s="233" t="s">
        <v>333</v>
      </c>
      <c r="G229" s="39"/>
      <c r="H229" s="39"/>
      <c r="I229" s="234"/>
      <c r="J229" s="39"/>
      <c r="K229" s="39"/>
      <c r="L229" s="43"/>
      <c r="M229" s="235"/>
      <c r="N229" s="236"/>
      <c r="O229" s="90"/>
      <c r="P229" s="90"/>
      <c r="Q229" s="90"/>
      <c r="R229" s="90"/>
      <c r="S229" s="90"/>
      <c r="T229" s="91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T229" s="16" t="s">
        <v>133</v>
      </c>
      <c r="AU229" s="16" t="s">
        <v>86</v>
      </c>
    </row>
    <row r="230" s="2" customFormat="1" ht="16.5" customHeight="1">
      <c r="A230" s="37"/>
      <c r="B230" s="38"/>
      <c r="C230" s="260" t="s">
        <v>334</v>
      </c>
      <c r="D230" s="260" t="s">
        <v>267</v>
      </c>
      <c r="E230" s="261" t="s">
        <v>335</v>
      </c>
      <c r="F230" s="262" t="s">
        <v>336</v>
      </c>
      <c r="G230" s="263" t="s">
        <v>298</v>
      </c>
      <c r="H230" s="264">
        <v>1</v>
      </c>
      <c r="I230" s="265"/>
      <c r="J230" s="266">
        <f>ROUND(I230*H230,2)</f>
        <v>0</v>
      </c>
      <c r="K230" s="267"/>
      <c r="L230" s="268"/>
      <c r="M230" s="269" t="s">
        <v>1</v>
      </c>
      <c r="N230" s="270" t="s">
        <v>41</v>
      </c>
      <c r="O230" s="90"/>
      <c r="P230" s="228">
        <f>O230*H230</f>
        <v>0</v>
      </c>
      <c r="Q230" s="228">
        <v>0.52600000000000002</v>
      </c>
      <c r="R230" s="228">
        <f>Q230*H230</f>
        <v>0.52600000000000002</v>
      </c>
      <c r="S230" s="228">
        <v>0</v>
      </c>
      <c r="T230" s="229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30" t="s">
        <v>163</v>
      </c>
      <c r="AT230" s="230" t="s">
        <v>267</v>
      </c>
      <c r="AU230" s="230" t="s">
        <v>86</v>
      </c>
      <c r="AY230" s="16" t="s">
        <v>125</v>
      </c>
      <c r="BE230" s="231">
        <f>IF(N230="základní",J230,0)</f>
        <v>0</v>
      </c>
      <c r="BF230" s="231">
        <f>IF(N230="snížená",J230,0)</f>
        <v>0</v>
      </c>
      <c r="BG230" s="231">
        <f>IF(N230="zákl. přenesená",J230,0)</f>
        <v>0</v>
      </c>
      <c r="BH230" s="231">
        <f>IF(N230="sníž. přenesená",J230,0)</f>
        <v>0</v>
      </c>
      <c r="BI230" s="231">
        <f>IF(N230="nulová",J230,0)</f>
        <v>0</v>
      </c>
      <c r="BJ230" s="16" t="s">
        <v>84</v>
      </c>
      <c r="BK230" s="231">
        <f>ROUND(I230*H230,2)</f>
        <v>0</v>
      </c>
      <c r="BL230" s="16" t="s">
        <v>131</v>
      </c>
      <c r="BM230" s="230" t="s">
        <v>337</v>
      </c>
    </row>
    <row r="231" s="2" customFormat="1">
      <c r="A231" s="37"/>
      <c r="B231" s="38"/>
      <c r="C231" s="39"/>
      <c r="D231" s="232" t="s">
        <v>133</v>
      </c>
      <c r="E231" s="39"/>
      <c r="F231" s="233" t="s">
        <v>336</v>
      </c>
      <c r="G231" s="39"/>
      <c r="H231" s="39"/>
      <c r="I231" s="234"/>
      <c r="J231" s="39"/>
      <c r="K231" s="39"/>
      <c r="L231" s="43"/>
      <c r="M231" s="235"/>
      <c r="N231" s="236"/>
      <c r="O231" s="90"/>
      <c r="P231" s="90"/>
      <c r="Q231" s="90"/>
      <c r="R231" s="90"/>
      <c r="S231" s="90"/>
      <c r="T231" s="91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T231" s="16" t="s">
        <v>133</v>
      </c>
      <c r="AU231" s="16" t="s">
        <v>86</v>
      </c>
    </row>
    <row r="232" s="2" customFormat="1" ht="24.15" customHeight="1">
      <c r="A232" s="37"/>
      <c r="B232" s="38"/>
      <c r="C232" s="218" t="s">
        <v>338</v>
      </c>
      <c r="D232" s="218" t="s">
        <v>127</v>
      </c>
      <c r="E232" s="219" t="s">
        <v>339</v>
      </c>
      <c r="F232" s="220" t="s">
        <v>340</v>
      </c>
      <c r="G232" s="221" t="s">
        <v>298</v>
      </c>
      <c r="H232" s="222">
        <v>1</v>
      </c>
      <c r="I232" s="223"/>
      <c r="J232" s="224">
        <f>ROUND(I232*H232,2)</f>
        <v>0</v>
      </c>
      <c r="K232" s="225"/>
      <c r="L232" s="43"/>
      <c r="M232" s="226" t="s">
        <v>1</v>
      </c>
      <c r="N232" s="227" t="s">
        <v>41</v>
      </c>
      <c r="O232" s="90"/>
      <c r="P232" s="228">
        <f>O232*H232</f>
        <v>0</v>
      </c>
      <c r="Q232" s="228">
        <v>0.0098899999999999995</v>
      </c>
      <c r="R232" s="228">
        <f>Q232*H232</f>
        <v>0.0098899999999999995</v>
      </c>
      <c r="S232" s="228">
        <v>0</v>
      </c>
      <c r="T232" s="229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230" t="s">
        <v>131</v>
      </c>
      <c r="AT232" s="230" t="s">
        <v>127</v>
      </c>
      <c r="AU232" s="230" t="s">
        <v>86</v>
      </c>
      <c r="AY232" s="16" t="s">
        <v>125</v>
      </c>
      <c r="BE232" s="231">
        <f>IF(N232="základní",J232,0)</f>
        <v>0</v>
      </c>
      <c r="BF232" s="231">
        <f>IF(N232="snížená",J232,0)</f>
        <v>0</v>
      </c>
      <c r="BG232" s="231">
        <f>IF(N232="zákl. přenesená",J232,0)</f>
        <v>0</v>
      </c>
      <c r="BH232" s="231">
        <f>IF(N232="sníž. přenesená",J232,0)</f>
        <v>0</v>
      </c>
      <c r="BI232" s="231">
        <f>IF(N232="nulová",J232,0)</f>
        <v>0</v>
      </c>
      <c r="BJ232" s="16" t="s">
        <v>84</v>
      </c>
      <c r="BK232" s="231">
        <f>ROUND(I232*H232,2)</f>
        <v>0</v>
      </c>
      <c r="BL232" s="16" t="s">
        <v>131</v>
      </c>
      <c r="BM232" s="230" t="s">
        <v>341</v>
      </c>
    </row>
    <row r="233" s="2" customFormat="1">
      <c r="A233" s="37"/>
      <c r="B233" s="38"/>
      <c r="C233" s="39"/>
      <c r="D233" s="232" t="s">
        <v>133</v>
      </c>
      <c r="E233" s="39"/>
      <c r="F233" s="233" t="s">
        <v>342</v>
      </c>
      <c r="G233" s="39"/>
      <c r="H233" s="39"/>
      <c r="I233" s="234"/>
      <c r="J233" s="39"/>
      <c r="K233" s="39"/>
      <c r="L233" s="43"/>
      <c r="M233" s="235"/>
      <c r="N233" s="236"/>
      <c r="O233" s="90"/>
      <c r="P233" s="90"/>
      <c r="Q233" s="90"/>
      <c r="R233" s="90"/>
      <c r="S233" s="90"/>
      <c r="T233" s="91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T233" s="16" t="s">
        <v>133</v>
      </c>
      <c r="AU233" s="16" t="s">
        <v>86</v>
      </c>
    </row>
    <row r="234" s="2" customFormat="1" ht="21.75" customHeight="1">
      <c r="A234" s="37"/>
      <c r="B234" s="38"/>
      <c r="C234" s="260" t="s">
        <v>343</v>
      </c>
      <c r="D234" s="260" t="s">
        <v>267</v>
      </c>
      <c r="E234" s="261" t="s">
        <v>344</v>
      </c>
      <c r="F234" s="262" t="s">
        <v>345</v>
      </c>
      <c r="G234" s="263" t="s">
        <v>298</v>
      </c>
      <c r="H234" s="264">
        <v>1</v>
      </c>
      <c r="I234" s="265"/>
      <c r="J234" s="266">
        <f>ROUND(I234*H234,2)</f>
        <v>0</v>
      </c>
      <c r="K234" s="267"/>
      <c r="L234" s="268"/>
      <c r="M234" s="269" t="s">
        <v>1</v>
      </c>
      <c r="N234" s="270" t="s">
        <v>41</v>
      </c>
      <c r="O234" s="90"/>
      <c r="P234" s="228">
        <f>O234*H234</f>
        <v>0</v>
      </c>
      <c r="Q234" s="228">
        <v>1.0540000000000001</v>
      </c>
      <c r="R234" s="228">
        <f>Q234*H234</f>
        <v>1.0540000000000001</v>
      </c>
      <c r="S234" s="228">
        <v>0</v>
      </c>
      <c r="T234" s="229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230" t="s">
        <v>163</v>
      </c>
      <c r="AT234" s="230" t="s">
        <v>267</v>
      </c>
      <c r="AU234" s="230" t="s">
        <v>86</v>
      </c>
      <c r="AY234" s="16" t="s">
        <v>125</v>
      </c>
      <c r="BE234" s="231">
        <f>IF(N234="základní",J234,0)</f>
        <v>0</v>
      </c>
      <c r="BF234" s="231">
        <f>IF(N234="snížená",J234,0)</f>
        <v>0</v>
      </c>
      <c r="BG234" s="231">
        <f>IF(N234="zákl. přenesená",J234,0)</f>
        <v>0</v>
      </c>
      <c r="BH234" s="231">
        <f>IF(N234="sníž. přenesená",J234,0)</f>
        <v>0</v>
      </c>
      <c r="BI234" s="231">
        <f>IF(N234="nulová",J234,0)</f>
        <v>0</v>
      </c>
      <c r="BJ234" s="16" t="s">
        <v>84</v>
      </c>
      <c r="BK234" s="231">
        <f>ROUND(I234*H234,2)</f>
        <v>0</v>
      </c>
      <c r="BL234" s="16" t="s">
        <v>131</v>
      </c>
      <c r="BM234" s="230" t="s">
        <v>346</v>
      </c>
    </row>
    <row r="235" s="2" customFormat="1">
      <c r="A235" s="37"/>
      <c r="B235" s="38"/>
      <c r="C235" s="39"/>
      <c r="D235" s="232" t="s">
        <v>133</v>
      </c>
      <c r="E235" s="39"/>
      <c r="F235" s="233" t="s">
        <v>345</v>
      </c>
      <c r="G235" s="39"/>
      <c r="H235" s="39"/>
      <c r="I235" s="234"/>
      <c r="J235" s="39"/>
      <c r="K235" s="39"/>
      <c r="L235" s="43"/>
      <c r="M235" s="235"/>
      <c r="N235" s="236"/>
      <c r="O235" s="90"/>
      <c r="P235" s="90"/>
      <c r="Q235" s="90"/>
      <c r="R235" s="90"/>
      <c r="S235" s="90"/>
      <c r="T235" s="91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T235" s="16" t="s">
        <v>133</v>
      </c>
      <c r="AU235" s="16" t="s">
        <v>86</v>
      </c>
    </row>
    <row r="236" s="2" customFormat="1" ht="24.15" customHeight="1">
      <c r="A236" s="37"/>
      <c r="B236" s="38"/>
      <c r="C236" s="218" t="s">
        <v>347</v>
      </c>
      <c r="D236" s="218" t="s">
        <v>127</v>
      </c>
      <c r="E236" s="219" t="s">
        <v>348</v>
      </c>
      <c r="F236" s="220" t="s">
        <v>349</v>
      </c>
      <c r="G236" s="221" t="s">
        <v>298</v>
      </c>
      <c r="H236" s="222">
        <v>2</v>
      </c>
      <c r="I236" s="223"/>
      <c r="J236" s="224">
        <f>ROUND(I236*H236,2)</f>
        <v>0</v>
      </c>
      <c r="K236" s="225"/>
      <c r="L236" s="43"/>
      <c r="M236" s="226" t="s">
        <v>1</v>
      </c>
      <c r="N236" s="227" t="s">
        <v>41</v>
      </c>
      <c r="O236" s="90"/>
      <c r="P236" s="228">
        <f>O236*H236</f>
        <v>0</v>
      </c>
      <c r="Q236" s="228">
        <v>0.01218</v>
      </c>
      <c r="R236" s="228">
        <f>Q236*H236</f>
        <v>0.02436</v>
      </c>
      <c r="S236" s="228">
        <v>0</v>
      </c>
      <c r="T236" s="229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230" t="s">
        <v>131</v>
      </c>
      <c r="AT236" s="230" t="s">
        <v>127</v>
      </c>
      <c r="AU236" s="230" t="s">
        <v>86</v>
      </c>
      <c r="AY236" s="16" t="s">
        <v>125</v>
      </c>
      <c r="BE236" s="231">
        <f>IF(N236="základní",J236,0)</f>
        <v>0</v>
      </c>
      <c r="BF236" s="231">
        <f>IF(N236="snížená",J236,0)</f>
        <v>0</v>
      </c>
      <c r="BG236" s="231">
        <f>IF(N236="zákl. přenesená",J236,0)</f>
        <v>0</v>
      </c>
      <c r="BH236" s="231">
        <f>IF(N236="sníž. přenesená",J236,0)</f>
        <v>0</v>
      </c>
      <c r="BI236" s="231">
        <f>IF(N236="nulová",J236,0)</f>
        <v>0</v>
      </c>
      <c r="BJ236" s="16" t="s">
        <v>84</v>
      </c>
      <c r="BK236" s="231">
        <f>ROUND(I236*H236,2)</f>
        <v>0</v>
      </c>
      <c r="BL236" s="16" t="s">
        <v>131</v>
      </c>
      <c r="BM236" s="230" t="s">
        <v>350</v>
      </c>
    </row>
    <row r="237" s="2" customFormat="1">
      <c r="A237" s="37"/>
      <c r="B237" s="38"/>
      <c r="C237" s="39"/>
      <c r="D237" s="232" t="s">
        <v>133</v>
      </c>
      <c r="E237" s="39"/>
      <c r="F237" s="233" t="s">
        <v>351</v>
      </c>
      <c r="G237" s="39"/>
      <c r="H237" s="39"/>
      <c r="I237" s="234"/>
      <c r="J237" s="39"/>
      <c r="K237" s="39"/>
      <c r="L237" s="43"/>
      <c r="M237" s="235"/>
      <c r="N237" s="236"/>
      <c r="O237" s="90"/>
      <c r="P237" s="90"/>
      <c r="Q237" s="90"/>
      <c r="R237" s="90"/>
      <c r="S237" s="90"/>
      <c r="T237" s="91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T237" s="16" t="s">
        <v>133</v>
      </c>
      <c r="AU237" s="16" t="s">
        <v>86</v>
      </c>
    </row>
    <row r="238" s="2" customFormat="1" ht="24.15" customHeight="1">
      <c r="A238" s="37"/>
      <c r="B238" s="38"/>
      <c r="C238" s="260" t="s">
        <v>352</v>
      </c>
      <c r="D238" s="260" t="s">
        <v>267</v>
      </c>
      <c r="E238" s="261" t="s">
        <v>353</v>
      </c>
      <c r="F238" s="262" t="s">
        <v>354</v>
      </c>
      <c r="G238" s="263" t="s">
        <v>298</v>
      </c>
      <c r="H238" s="264">
        <v>2</v>
      </c>
      <c r="I238" s="265"/>
      <c r="J238" s="266">
        <f>ROUND(I238*H238,2)</f>
        <v>0</v>
      </c>
      <c r="K238" s="267"/>
      <c r="L238" s="268"/>
      <c r="M238" s="269" t="s">
        <v>1</v>
      </c>
      <c r="N238" s="270" t="s">
        <v>41</v>
      </c>
      <c r="O238" s="90"/>
      <c r="P238" s="228">
        <f>O238*H238</f>
        <v>0</v>
      </c>
      <c r="Q238" s="228">
        <v>0.58499999999999996</v>
      </c>
      <c r="R238" s="228">
        <f>Q238*H238</f>
        <v>1.1699999999999999</v>
      </c>
      <c r="S238" s="228">
        <v>0</v>
      </c>
      <c r="T238" s="229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230" t="s">
        <v>163</v>
      </c>
      <c r="AT238" s="230" t="s">
        <v>267</v>
      </c>
      <c r="AU238" s="230" t="s">
        <v>86</v>
      </c>
      <c r="AY238" s="16" t="s">
        <v>125</v>
      </c>
      <c r="BE238" s="231">
        <f>IF(N238="základní",J238,0)</f>
        <v>0</v>
      </c>
      <c r="BF238" s="231">
        <f>IF(N238="snížená",J238,0)</f>
        <v>0</v>
      </c>
      <c r="BG238" s="231">
        <f>IF(N238="zákl. přenesená",J238,0)</f>
        <v>0</v>
      </c>
      <c r="BH238" s="231">
        <f>IF(N238="sníž. přenesená",J238,0)</f>
        <v>0</v>
      </c>
      <c r="BI238" s="231">
        <f>IF(N238="nulová",J238,0)</f>
        <v>0</v>
      </c>
      <c r="BJ238" s="16" t="s">
        <v>84</v>
      </c>
      <c r="BK238" s="231">
        <f>ROUND(I238*H238,2)</f>
        <v>0</v>
      </c>
      <c r="BL238" s="16" t="s">
        <v>131</v>
      </c>
      <c r="BM238" s="230" t="s">
        <v>355</v>
      </c>
    </row>
    <row r="239" s="2" customFormat="1">
      <c r="A239" s="37"/>
      <c r="B239" s="38"/>
      <c r="C239" s="39"/>
      <c r="D239" s="232" t="s">
        <v>133</v>
      </c>
      <c r="E239" s="39"/>
      <c r="F239" s="233" t="s">
        <v>354</v>
      </c>
      <c r="G239" s="39"/>
      <c r="H239" s="39"/>
      <c r="I239" s="234"/>
      <c r="J239" s="39"/>
      <c r="K239" s="39"/>
      <c r="L239" s="43"/>
      <c r="M239" s="235"/>
      <c r="N239" s="236"/>
      <c r="O239" s="90"/>
      <c r="P239" s="90"/>
      <c r="Q239" s="90"/>
      <c r="R239" s="90"/>
      <c r="S239" s="90"/>
      <c r="T239" s="91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T239" s="16" t="s">
        <v>133</v>
      </c>
      <c r="AU239" s="16" t="s">
        <v>86</v>
      </c>
    </row>
    <row r="240" s="2" customFormat="1" ht="24.15" customHeight="1">
      <c r="A240" s="37"/>
      <c r="B240" s="38"/>
      <c r="C240" s="218" t="s">
        <v>356</v>
      </c>
      <c r="D240" s="218" t="s">
        <v>127</v>
      </c>
      <c r="E240" s="219" t="s">
        <v>357</v>
      </c>
      <c r="F240" s="220" t="s">
        <v>358</v>
      </c>
      <c r="G240" s="221" t="s">
        <v>298</v>
      </c>
      <c r="H240" s="222">
        <v>1</v>
      </c>
      <c r="I240" s="223"/>
      <c r="J240" s="224">
        <f>ROUND(I240*H240,2)</f>
        <v>0</v>
      </c>
      <c r="K240" s="225"/>
      <c r="L240" s="43"/>
      <c r="M240" s="226" t="s">
        <v>1</v>
      </c>
      <c r="N240" s="227" t="s">
        <v>41</v>
      </c>
      <c r="O240" s="90"/>
      <c r="P240" s="228">
        <f>O240*H240</f>
        <v>0</v>
      </c>
      <c r="Q240" s="228">
        <v>0.10559</v>
      </c>
      <c r="R240" s="228">
        <f>Q240*H240</f>
        <v>0.10559</v>
      </c>
      <c r="S240" s="228">
        <v>0</v>
      </c>
      <c r="T240" s="229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230" t="s">
        <v>131</v>
      </c>
      <c r="AT240" s="230" t="s">
        <v>127</v>
      </c>
      <c r="AU240" s="230" t="s">
        <v>86</v>
      </c>
      <c r="AY240" s="16" t="s">
        <v>125</v>
      </c>
      <c r="BE240" s="231">
        <f>IF(N240="základní",J240,0)</f>
        <v>0</v>
      </c>
      <c r="BF240" s="231">
        <f>IF(N240="snížená",J240,0)</f>
        <v>0</v>
      </c>
      <c r="BG240" s="231">
        <f>IF(N240="zákl. přenesená",J240,0)</f>
        <v>0</v>
      </c>
      <c r="BH240" s="231">
        <f>IF(N240="sníž. přenesená",J240,0)</f>
        <v>0</v>
      </c>
      <c r="BI240" s="231">
        <f>IF(N240="nulová",J240,0)</f>
        <v>0</v>
      </c>
      <c r="BJ240" s="16" t="s">
        <v>84</v>
      </c>
      <c r="BK240" s="231">
        <f>ROUND(I240*H240,2)</f>
        <v>0</v>
      </c>
      <c r="BL240" s="16" t="s">
        <v>131</v>
      </c>
      <c r="BM240" s="230" t="s">
        <v>359</v>
      </c>
    </row>
    <row r="241" s="2" customFormat="1">
      <c r="A241" s="37"/>
      <c r="B241" s="38"/>
      <c r="C241" s="39"/>
      <c r="D241" s="232" t="s">
        <v>133</v>
      </c>
      <c r="E241" s="39"/>
      <c r="F241" s="233" t="s">
        <v>358</v>
      </c>
      <c r="G241" s="39"/>
      <c r="H241" s="39"/>
      <c r="I241" s="234"/>
      <c r="J241" s="39"/>
      <c r="K241" s="39"/>
      <c r="L241" s="43"/>
      <c r="M241" s="235"/>
      <c r="N241" s="236"/>
      <c r="O241" s="90"/>
      <c r="P241" s="90"/>
      <c r="Q241" s="90"/>
      <c r="R241" s="90"/>
      <c r="S241" s="90"/>
      <c r="T241" s="91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T241" s="16" t="s">
        <v>133</v>
      </c>
      <c r="AU241" s="16" t="s">
        <v>86</v>
      </c>
    </row>
    <row r="242" s="2" customFormat="1" ht="24.15" customHeight="1">
      <c r="A242" s="37"/>
      <c r="B242" s="38"/>
      <c r="C242" s="218" t="s">
        <v>360</v>
      </c>
      <c r="D242" s="218" t="s">
        <v>127</v>
      </c>
      <c r="E242" s="219" t="s">
        <v>361</v>
      </c>
      <c r="F242" s="220" t="s">
        <v>362</v>
      </c>
      <c r="G242" s="221" t="s">
        <v>298</v>
      </c>
      <c r="H242" s="222">
        <v>1</v>
      </c>
      <c r="I242" s="223"/>
      <c r="J242" s="224">
        <f>ROUND(I242*H242,2)</f>
        <v>0</v>
      </c>
      <c r="K242" s="225"/>
      <c r="L242" s="43"/>
      <c r="M242" s="226" t="s">
        <v>1</v>
      </c>
      <c r="N242" s="227" t="s">
        <v>41</v>
      </c>
      <c r="O242" s="90"/>
      <c r="P242" s="228">
        <f>O242*H242</f>
        <v>0</v>
      </c>
      <c r="Q242" s="228">
        <v>0.024240000000000001</v>
      </c>
      <c r="R242" s="228">
        <f>Q242*H242</f>
        <v>0.024240000000000001</v>
      </c>
      <c r="S242" s="228">
        <v>0</v>
      </c>
      <c r="T242" s="229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230" t="s">
        <v>131</v>
      </c>
      <c r="AT242" s="230" t="s">
        <v>127</v>
      </c>
      <c r="AU242" s="230" t="s">
        <v>86</v>
      </c>
      <c r="AY242" s="16" t="s">
        <v>125</v>
      </c>
      <c r="BE242" s="231">
        <f>IF(N242="základní",J242,0)</f>
        <v>0</v>
      </c>
      <c r="BF242" s="231">
        <f>IF(N242="snížená",J242,0)</f>
        <v>0</v>
      </c>
      <c r="BG242" s="231">
        <f>IF(N242="zákl. přenesená",J242,0)</f>
        <v>0</v>
      </c>
      <c r="BH242" s="231">
        <f>IF(N242="sníž. přenesená",J242,0)</f>
        <v>0</v>
      </c>
      <c r="BI242" s="231">
        <f>IF(N242="nulová",J242,0)</f>
        <v>0</v>
      </c>
      <c r="BJ242" s="16" t="s">
        <v>84</v>
      </c>
      <c r="BK242" s="231">
        <f>ROUND(I242*H242,2)</f>
        <v>0</v>
      </c>
      <c r="BL242" s="16" t="s">
        <v>131</v>
      </c>
      <c r="BM242" s="230" t="s">
        <v>363</v>
      </c>
    </row>
    <row r="243" s="2" customFormat="1">
      <c r="A243" s="37"/>
      <c r="B243" s="38"/>
      <c r="C243" s="39"/>
      <c r="D243" s="232" t="s">
        <v>133</v>
      </c>
      <c r="E243" s="39"/>
      <c r="F243" s="233" t="s">
        <v>364</v>
      </c>
      <c r="G243" s="39"/>
      <c r="H243" s="39"/>
      <c r="I243" s="234"/>
      <c r="J243" s="39"/>
      <c r="K243" s="39"/>
      <c r="L243" s="43"/>
      <c r="M243" s="235"/>
      <c r="N243" s="236"/>
      <c r="O243" s="90"/>
      <c r="P243" s="90"/>
      <c r="Q243" s="90"/>
      <c r="R243" s="90"/>
      <c r="S243" s="90"/>
      <c r="T243" s="91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T243" s="16" t="s">
        <v>133</v>
      </c>
      <c r="AU243" s="16" t="s">
        <v>86</v>
      </c>
    </row>
    <row r="244" s="2" customFormat="1" ht="24.15" customHeight="1">
      <c r="A244" s="37"/>
      <c r="B244" s="38"/>
      <c r="C244" s="218" t="s">
        <v>365</v>
      </c>
      <c r="D244" s="218" t="s">
        <v>127</v>
      </c>
      <c r="E244" s="219" t="s">
        <v>366</v>
      </c>
      <c r="F244" s="220" t="s">
        <v>367</v>
      </c>
      <c r="G244" s="221" t="s">
        <v>298</v>
      </c>
      <c r="H244" s="222">
        <v>1</v>
      </c>
      <c r="I244" s="223"/>
      <c r="J244" s="224">
        <f>ROUND(I244*H244,2)</f>
        <v>0</v>
      </c>
      <c r="K244" s="225"/>
      <c r="L244" s="43"/>
      <c r="M244" s="226" t="s">
        <v>1</v>
      </c>
      <c r="N244" s="227" t="s">
        <v>41</v>
      </c>
      <c r="O244" s="90"/>
      <c r="P244" s="228">
        <f>O244*H244</f>
        <v>0</v>
      </c>
      <c r="Q244" s="228">
        <v>0</v>
      </c>
      <c r="R244" s="228">
        <f>Q244*H244</f>
        <v>0</v>
      </c>
      <c r="S244" s="228">
        <v>0</v>
      </c>
      <c r="T244" s="229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230" t="s">
        <v>131</v>
      </c>
      <c r="AT244" s="230" t="s">
        <v>127</v>
      </c>
      <c r="AU244" s="230" t="s">
        <v>86</v>
      </c>
      <c r="AY244" s="16" t="s">
        <v>125</v>
      </c>
      <c r="BE244" s="231">
        <f>IF(N244="základní",J244,0)</f>
        <v>0</v>
      </c>
      <c r="BF244" s="231">
        <f>IF(N244="snížená",J244,0)</f>
        <v>0</v>
      </c>
      <c r="BG244" s="231">
        <f>IF(N244="zákl. přenesená",J244,0)</f>
        <v>0</v>
      </c>
      <c r="BH244" s="231">
        <f>IF(N244="sníž. přenesená",J244,0)</f>
        <v>0</v>
      </c>
      <c r="BI244" s="231">
        <f>IF(N244="nulová",J244,0)</f>
        <v>0</v>
      </c>
      <c r="BJ244" s="16" t="s">
        <v>84</v>
      </c>
      <c r="BK244" s="231">
        <f>ROUND(I244*H244,2)</f>
        <v>0</v>
      </c>
      <c r="BL244" s="16" t="s">
        <v>131</v>
      </c>
      <c r="BM244" s="230" t="s">
        <v>368</v>
      </c>
    </row>
    <row r="245" s="2" customFormat="1">
      <c r="A245" s="37"/>
      <c r="B245" s="38"/>
      <c r="C245" s="39"/>
      <c r="D245" s="232" t="s">
        <v>133</v>
      </c>
      <c r="E245" s="39"/>
      <c r="F245" s="233" t="s">
        <v>369</v>
      </c>
      <c r="G245" s="39"/>
      <c r="H245" s="39"/>
      <c r="I245" s="234"/>
      <c r="J245" s="39"/>
      <c r="K245" s="39"/>
      <c r="L245" s="43"/>
      <c r="M245" s="235"/>
      <c r="N245" s="236"/>
      <c r="O245" s="90"/>
      <c r="P245" s="90"/>
      <c r="Q245" s="90"/>
      <c r="R245" s="90"/>
      <c r="S245" s="90"/>
      <c r="T245" s="91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T245" s="16" t="s">
        <v>133</v>
      </c>
      <c r="AU245" s="16" t="s">
        <v>86</v>
      </c>
    </row>
    <row r="246" s="2" customFormat="1" ht="33" customHeight="1">
      <c r="A246" s="37"/>
      <c r="B246" s="38"/>
      <c r="C246" s="218" t="s">
        <v>370</v>
      </c>
      <c r="D246" s="218" t="s">
        <v>127</v>
      </c>
      <c r="E246" s="219" t="s">
        <v>371</v>
      </c>
      <c r="F246" s="220" t="s">
        <v>372</v>
      </c>
      <c r="G246" s="221" t="s">
        <v>298</v>
      </c>
      <c r="H246" s="222">
        <v>1</v>
      </c>
      <c r="I246" s="223"/>
      <c r="J246" s="224">
        <f>ROUND(I246*H246,2)</f>
        <v>0</v>
      </c>
      <c r="K246" s="225"/>
      <c r="L246" s="43"/>
      <c r="M246" s="226" t="s">
        <v>1</v>
      </c>
      <c r="N246" s="227" t="s">
        <v>41</v>
      </c>
      <c r="O246" s="90"/>
      <c r="P246" s="228">
        <f>O246*H246</f>
        <v>0</v>
      </c>
      <c r="Q246" s="228">
        <v>0.42115999999999998</v>
      </c>
      <c r="R246" s="228">
        <f>Q246*H246</f>
        <v>0.42115999999999998</v>
      </c>
      <c r="S246" s="228">
        <v>0</v>
      </c>
      <c r="T246" s="229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230" t="s">
        <v>131</v>
      </c>
      <c r="AT246" s="230" t="s">
        <v>127</v>
      </c>
      <c r="AU246" s="230" t="s">
        <v>86</v>
      </c>
      <c r="AY246" s="16" t="s">
        <v>125</v>
      </c>
      <c r="BE246" s="231">
        <f>IF(N246="základní",J246,0)</f>
        <v>0</v>
      </c>
      <c r="BF246" s="231">
        <f>IF(N246="snížená",J246,0)</f>
        <v>0</v>
      </c>
      <c r="BG246" s="231">
        <f>IF(N246="zákl. přenesená",J246,0)</f>
        <v>0</v>
      </c>
      <c r="BH246" s="231">
        <f>IF(N246="sníž. přenesená",J246,0)</f>
        <v>0</v>
      </c>
      <c r="BI246" s="231">
        <f>IF(N246="nulová",J246,0)</f>
        <v>0</v>
      </c>
      <c r="BJ246" s="16" t="s">
        <v>84</v>
      </c>
      <c r="BK246" s="231">
        <f>ROUND(I246*H246,2)</f>
        <v>0</v>
      </c>
      <c r="BL246" s="16" t="s">
        <v>131</v>
      </c>
      <c r="BM246" s="230" t="s">
        <v>373</v>
      </c>
    </row>
    <row r="247" s="2" customFormat="1">
      <c r="A247" s="37"/>
      <c r="B247" s="38"/>
      <c r="C247" s="39"/>
      <c r="D247" s="232" t="s">
        <v>133</v>
      </c>
      <c r="E247" s="39"/>
      <c r="F247" s="233" t="s">
        <v>374</v>
      </c>
      <c r="G247" s="39"/>
      <c r="H247" s="39"/>
      <c r="I247" s="234"/>
      <c r="J247" s="39"/>
      <c r="K247" s="39"/>
      <c r="L247" s="43"/>
      <c r="M247" s="235"/>
      <c r="N247" s="236"/>
      <c r="O247" s="90"/>
      <c r="P247" s="90"/>
      <c r="Q247" s="90"/>
      <c r="R247" s="90"/>
      <c r="S247" s="90"/>
      <c r="T247" s="91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T247" s="16" t="s">
        <v>133</v>
      </c>
      <c r="AU247" s="16" t="s">
        <v>86</v>
      </c>
    </row>
    <row r="248" s="2" customFormat="1" ht="24.15" customHeight="1">
      <c r="A248" s="37"/>
      <c r="B248" s="38"/>
      <c r="C248" s="218" t="s">
        <v>375</v>
      </c>
      <c r="D248" s="218" t="s">
        <v>127</v>
      </c>
      <c r="E248" s="219" t="s">
        <v>376</v>
      </c>
      <c r="F248" s="220" t="s">
        <v>377</v>
      </c>
      <c r="G248" s="221" t="s">
        <v>298</v>
      </c>
      <c r="H248" s="222">
        <v>2</v>
      </c>
      <c r="I248" s="223"/>
      <c r="J248" s="224">
        <f>ROUND(I248*H248,2)</f>
        <v>0</v>
      </c>
      <c r="K248" s="225"/>
      <c r="L248" s="43"/>
      <c r="M248" s="226" t="s">
        <v>1</v>
      </c>
      <c r="N248" s="227" t="s">
        <v>41</v>
      </c>
      <c r="O248" s="90"/>
      <c r="P248" s="228">
        <f>O248*H248</f>
        <v>0</v>
      </c>
      <c r="Q248" s="228">
        <v>0.089999999999999997</v>
      </c>
      <c r="R248" s="228">
        <f>Q248*H248</f>
        <v>0.17999999999999999</v>
      </c>
      <c r="S248" s="228">
        <v>0</v>
      </c>
      <c r="T248" s="229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230" t="s">
        <v>131</v>
      </c>
      <c r="AT248" s="230" t="s">
        <v>127</v>
      </c>
      <c r="AU248" s="230" t="s">
        <v>86</v>
      </c>
      <c r="AY248" s="16" t="s">
        <v>125</v>
      </c>
      <c r="BE248" s="231">
        <f>IF(N248="základní",J248,0)</f>
        <v>0</v>
      </c>
      <c r="BF248" s="231">
        <f>IF(N248="snížená",J248,0)</f>
        <v>0</v>
      </c>
      <c r="BG248" s="231">
        <f>IF(N248="zákl. přenesená",J248,0)</f>
        <v>0</v>
      </c>
      <c r="BH248" s="231">
        <f>IF(N248="sníž. přenesená",J248,0)</f>
        <v>0</v>
      </c>
      <c r="BI248" s="231">
        <f>IF(N248="nulová",J248,0)</f>
        <v>0</v>
      </c>
      <c r="BJ248" s="16" t="s">
        <v>84</v>
      </c>
      <c r="BK248" s="231">
        <f>ROUND(I248*H248,2)</f>
        <v>0</v>
      </c>
      <c r="BL248" s="16" t="s">
        <v>131</v>
      </c>
      <c r="BM248" s="230" t="s">
        <v>378</v>
      </c>
    </row>
    <row r="249" s="2" customFormat="1">
      <c r="A249" s="37"/>
      <c r="B249" s="38"/>
      <c r="C249" s="39"/>
      <c r="D249" s="232" t="s">
        <v>133</v>
      </c>
      <c r="E249" s="39"/>
      <c r="F249" s="233" t="s">
        <v>379</v>
      </c>
      <c r="G249" s="39"/>
      <c r="H249" s="39"/>
      <c r="I249" s="234"/>
      <c r="J249" s="39"/>
      <c r="K249" s="39"/>
      <c r="L249" s="43"/>
      <c r="M249" s="235"/>
      <c r="N249" s="236"/>
      <c r="O249" s="90"/>
      <c r="P249" s="90"/>
      <c r="Q249" s="90"/>
      <c r="R249" s="90"/>
      <c r="S249" s="90"/>
      <c r="T249" s="91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T249" s="16" t="s">
        <v>133</v>
      </c>
      <c r="AU249" s="16" t="s">
        <v>86</v>
      </c>
    </row>
    <row r="250" s="2" customFormat="1" ht="24.15" customHeight="1">
      <c r="A250" s="37"/>
      <c r="B250" s="38"/>
      <c r="C250" s="260" t="s">
        <v>380</v>
      </c>
      <c r="D250" s="260" t="s">
        <v>267</v>
      </c>
      <c r="E250" s="261" t="s">
        <v>381</v>
      </c>
      <c r="F250" s="262" t="s">
        <v>382</v>
      </c>
      <c r="G250" s="263" t="s">
        <v>298</v>
      </c>
      <c r="H250" s="264">
        <v>2</v>
      </c>
      <c r="I250" s="265"/>
      <c r="J250" s="266">
        <f>ROUND(I250*H250,2)</f>
        <v>0</v>
      </c>
      <c r="K250" s="267"/>
      <c r="L250" s="268"/>
      <c r="M250" s="269" t="s">
        <v>1</v>
      </c>
      <c r="N250" s="270" t="s">
        <v>41</v>
      </c>
      <c r="O250" s="90"/>
      <c r="P250" s="228">
        <f>O250*H250</f>
        <v>0</v>
      </c>
      <c r="Q250" s="228">
        <v>0.156</v>
      </c>
      <c r="R250" s="228">
        <f>Q250*H250</f>
        <v>0.312</v>
      </c>
      <c r="S250" s="228">
        <v>0</v>
      </c>
      <c r="T250" s="229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230" t="s">
        <v>163</v>
      </c>
      <c r="AT250" s="230" t="s">
        <v>267</v>
      </c>
      <c r="AU250" s="230" t="s">
        <v>86</v>
      </c>
      <c r="AY250" s="16" t="s">
        <v>125</v>
      </c>
      <c r="BE250" s="231">
        <f>IF(N250="základní",J250,0)</f>
        <v>0</v>
      </c>
      <c r="BF250" s="231">
        <f>IF(N250="snížená",J250,0)</f>
        <v>0</v>
      </c>
      <c r="BG250" s="231">
        <f>IF(N250="zákl. přenesená",J250,0)</f>
        <v>0</v>
      </c>
      <c r="BH250" s="231">
        <f>IF(N250="sníž. přenesená",J250,0)</f>
        <v>0</v>
      </c>
      <c r="BI250" s="231">
        <f>IF(N250="nulová",J250,0)</f>
        <v>0</v>
      </c>
      <c r="BJ250" s="16" t="s">
        <v>84</v>
      </c>
      <c r="BK250" s="231">
        <f>ROUND(I250*H250,2)</f>
        <v>0</v>
      </c>
      <c r="BL250" s="16" t="s">
        <v>131</v>
      </c>
      <c r="BM250" s="230" t="s">
        <v>383</v>
      </c>
    </row>
    <row r="251" s="2" customFormat="1">
      <c r="A251" s="37"/>
      <c r="B251" s="38"/>
      <c r="C251" s="39"/>
      <c r="D251" s="232" t="s">
        <v>133</v>
      </c>
      <c r="E251" s="39"/>
      <c r="F251" s="233" t="s">
        <v>382</v>
      </c>
      <c r="G251" s="39"/>
      <c r="H251" s="39"/>
      <c r="I251" s="234"/>
      <c r="J251" s="39"/>
      <c r="K251" s="39"/>
      <c r="L251" s="43"/>
      <c r="M251" s="235"/>
      <c r="N251" s="236"/>
      <c r="O251" s="90"/>
      <c r="P251" s="90"/>
      <c r="Q251" s="90"/>
      <c r="R251" s="90"/>
      <c r="S251" s="90"/>
      <c r="T251" s="91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T251" s="16" t="s">
        <v>133</v>
      </c>
      <c r="AU251" s="16" t="s">
        <v>86</v>
      </c>
    </row>
    <row r="252" s="12" customFormat="1" ht="22.8" customHeight="1">
      <c r="A252" s="12"/>
      <c r="B252" s="202"/>
      <c r="C252" s="203"/>
      <c r="D252" s="204" t="s">
        <v>75</v>
      </c>
      <c r="E252" s="216" t="s">
        <v>384</v>
      </c>
      <c r="F252" s="216" t="s">
        <v>385</v>
      </c>
      <c r="G252" s="203"/>
      <c r="H252" s="203"/>
      <c r="I252" s="206"/>
      <c r="J252" s="217">
        <f>BK252</f>
        <v>0</v>
      </c>
      <c r="K252" s="203"/>
      <c r="L252" s="208"/>
      <c r="M252" s="209"/>
      <c r="N252" s="210"/>
      <c r="O252" s="210"/>
      <c r="P252" s="211">
        <f>SUM(P253:P254)</f>
        <v>0</v>
      </c>
      <c r="Q252" s="210"/>
      <c r="R252" s="211">
        <f>SUM(R253:R254)</f>
        <v>0</v>
      </c>
      <c r="S252" s="210"/>
      <c r="T252" s="212">
        <f>SUM(T253:T254)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13" t="s">
        <v>84</v>
      </c>
      <c r="AT252" s="214" t="s">
        <v>75</v>
      </c>
      <c r="AU252" s="214" t="s">
        <v>84</v>
      </c>
      <c r="AY252" s="213" t="s">
        <v>125</v>
      </c>
      <c r="BK252" s="215">
        <f>SUM(BK253:BK254)</f>
        <v>0</v>
      </c>
    </row>
    <row r="253" s="2" customFormat="1" ht="24.15" customHeight="1">
      <c r="A253" s="37"/>
      <c r="B253" s="38"/>
      <c r="C253" s="218" t="s">
        <v>386</v>
      </c>
      <c r="D253" s="218" t="s">
        <v>127</v>
      </c>
      <c r="E253" s="219" t="s">
        <v>387</v>
      </c>
      <c r="F253" s="220" t="s">
        <v>388</v>
      </c>
      <c r="G253" s="221" t="s">
        <v>243</v>
      </c>
      <c r="H253" s="222">
        <v>9.3100000000000005</v>
      </c>
      <c r="I253" s="223"/>
      <c r="J253" s="224">
        <f>ROUND(I253*H253,2)</f>
        <v>0</v>
      </c>
      <c r="K253" s="225"/>
      <c r="L253" s="43"/>
      <c r="M253" s="226" t="s">
        <v>1</v>
      </c>
      <c r="N253" s="227" t="s">
        <v>41</v>
      </c>
      <c r="O253" s="90"/>
      <c r="P253" s="228">
        <f>O253*H253</f>
        <v>0</v>
      </c>
      <c r="Q253" s="228">
        <v>0</v>
      </c>
      <c r="R253" s="228">
        <f>Q253*H253</f>
        <v>0</v>
      </c>
      <c r="S253" s="228">
        <v>0</v>
      </c>
      <c r="T253" s="229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230" t="s">
        <v>131</v>
      </c>
      <c r="AT253" s="230" t="s">
        <v>127</v>
      </c>
      <c r="AU253" s="230" t="s">
        <v>86</v>
      </c>
      <c r="AY253" s="16" t="s">
        <v>125</v>
      </c>
      <c r="BE253" s="231">
        <f>IF(N253="základní",J253,0)</f>
        <v>0</v>
      </c>
      <c r="BF253" s="231">
        <f>IF(N253="snížená",J253,0)</f>
        <v>0</v>
      </c>
      <c r="BG253" s="231">
        <f>IF(N253="zákl. přenesená",J253,0)</f>
        <v>0</v>
      </c>
      <c r="BH253" s="231">
        <f>IF(N253="sníž. přenesená",J253,0)</f>
        <v>0</v>
      </c>
      <c r="BI253" s="231">
        <f>IF(N253="nulová",J253,0)</f>
        <v>0</v>
      </c>
      <c r="BJ253" s="16" t="s">
        <v>84</v>
      </c>
      <c r="BK253" s="231">
        <f>ROUND(I253*H253,2)</f>
        <v>0</v>
      </c>
      <c r="BL253" s="16" t="s">
        <v>131</v>
      </c>
      <c r="BM253" s="230" t="s">
        <v>389</v>
      </c>
    </row>
    <row r="254" s="2" customFormat="1">
      <c r="A254" s="37"/>
      <c r="B254" s="38"/>
      <c r="C254" s="39"/>
      <c r="D254" s="232" t="s">
        <v>133</v>
      </c>
      <c r="E254" s="39"/>
      <c r="F254" s="233" t="s">
        <v>390</v>
      </c>
      <c r="G254" s="39"/>
      <c r="H254" s="39"/>
      <c r="I254" s="234"/>
      <c r="J254" s="39"/>
      <c r="K254" s="39"/>
      <c r="L254" s="43"/>
      <c r="M254" s="271"/>
      <c r="N254" s="272"/>
      <c r="O254" s="273"/>
      <c r="P254" s="273"/>
      <c r="Q254" s="273"/>
      <c r="R254" s="273"/>
      <c r="S254" s="273"/>
      <c r="T254" s="274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T254" s="16" t="s">
        <v>133</v>
      </c>
      <c r="AU254" s="16" t="s">
        <v>86</v>
      </c>
    </row>
    <row r="255" s="2" customFormat="1" ht="6.96" customHeight="1">
      <c r="A255" s="37"/>
      <c r="B255" s="65"/>
      <c r="C255" s="66"/>
      <c r="D255" s="66"/>
      <c r="E255" s="66"/>
      <c r="F255" s="66"/>
      <c r="G255" s="66"/>
      <c r="H255" s="66"/>
      <c r="I255" s="66"/>
      <c r="J255" s="66"/>
      <c r="K255" s="66"/>
      <c r="L255" s="43"/>
      <c r="M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</row>
  </sheetData>
  <sheetProtection sheet="1" autoFilter="0" formatColumns="0" formatRows="0" objects="1" scenarios="1" spinCount="100000" saltValue="vnE7mNHbosPwllaxI23YnqCkK/Q5fnWl8bFsOcE6+LguroM/WaLUovLvtb1LGJWBI4N+lFxN4nNUU7YU87ZJHA==" hashValue="5LXycfOp3jXZARbOgx4hoCTb7g/UUXs39N7E22WqAWlRRYJwtBTsCwsv0y8Sn6Vl1T48IId+9BzlVRscAQ5mow==" algorithmName="SHA-512" password="CC35"/>
  <autoFilter ref="C121:K254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89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86</v>
      </c>
    </row>
    <row r="4" s="1" customFormat="1" ht="24.96" customHeight="1">
      <c r="B4" s="19"/>
      <c r="D4" s="137" t="s">
        <v>96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Vodovodní a kanalizační přípojka Mánesova 1767/1 Č. Kamenice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97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391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6. 6. 2025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26</v>
      </c>
      <c r="F15" s="37"/>
      <c r="G15" s="37"/>
      <c r="H15" s="37"/>
      <c r="I15" s="139" t="s">
        <v>27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33</v>
      </c>
      <c r="E23" s="37"/>
      <c r="F23" s="37"/>
      <c r="G23" s="37"/>
      <c r="H23" s="37"/>
      <c r="I23" s="139" t="s">
        <v>25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34</v>
      </c>
      <c r="F24" s="37"/>
      <c r="G24" s="37"/>
      <c r="H24" s="37"/>
      <c r="I24" s="139" t="s">
        <v>27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35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36</v>
      </c>
      <c r="E30" s="37"/>
      <c r="F30" s="37"/>
      <c r="G30" s="37"/>
      <c r="H30" s="37"/>
      <c r="I30" s="37"/>
      <c r="J30" s="150">
        <f>ROUND(J121,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38</v>
      </c>
      <c r="G32" s="37"/>
      <c r="H32" s="37"/>
      <c r="I32" s="151" t="s">
        <v>37</v>
      </c>
      <c r="J32" s="151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40</v>
      </c>
      <c r="E33" s="139" t="s">
        <v>41</v>
      </c>
      <c r="F33" s="153">
        <f>ROUND((SUM(BE121:BE266)),  2)</f>
        <v>0</v>
      </c>
      <c r="G33" s="37"/>
      <c r="H33" s="37"/>
      <c r="I33" s="154">
        <v>0.20999999999999999</v>
      </c>
      <c r="J33" s="153">
        <f>ROUND(((SUM(BE121:BE266))*I33),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42</v>
      </c>
      <c r="F34" s="153">
        <f>ROUND((SUM(BF121:BF266)),  2)</f>
        <v>0</v>
      </c>
      <c r="G34" s="37"/>
      <c r="H34" s="37"/>
      <c r="I34" s="154">
        <v>0.12</v>
      </c>
      <c r="J34" s="153">
        <f>ROUND(((SUM(BF121:BF266))*I34),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43</v>
      </c>
      <c r="F35" s="153">
        <f>ROUND((SUM(BG121:BG266)),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44</v>
      </c>
      <c r="F36" s="153">
        <f>ROUND((SUM(BH121:BH266)),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45</v>
      </c>
      <c r="F37" s="153">
        <f>ROUND((SUM(BI121:BI266)),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46</v>
      </c>
      <c r="E39" s="157"/>
      <c r="F39" s="157"/>
      <c r="G39" s="158" t="s">
        <v>47</v>
      </c>
      <c r="H39" s="159" t="s">
        <v>48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49</v>
      </c>
      <c r="E50" s="163"/>
      <c r="F50" s="163"/>
      <c r="G50" s="162" t="s">
        <v>50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51</v>
      </c>
      <c r="E61" s="165"/>
      <c r="F61" s="166" t="s">
        <v>52</v>
      </c>
      <c r="G61" s="164" t="s">
        <v>51</v>
      </c>
      <c r="H61" s="165"/>
      <c r="I61" s="165"/>
      <c r="J61" s="167" t="s">
        <v>52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53</v>
      </c>
      <c r="E65" s="168"/>
      <c r="F65" s="168"/>
      <c r="G65" s="162" t="s">
        <v>54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51</v>
      </c>
      <c r="E76" s="165"/>
      <c r="F76" s="166" t="s">
        <v>52</v>
      </c>
      <c r="G76" s="164" t="s">
        <v>51</v>
      </c>
      <c r="H76" s="165"/>
      <c r="I76" s="165"/>
      <c r="J76" s="167" t="s">
        <v>52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99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Vodovodní a kanalizační přípojka Mánesova 1767/1 Č. Kamenice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97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02 - IO 02 vodovodní přípojka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Česká Kamenice</v>
      </c>
      <c r="G89" s="39"/>
      <c r="H89" s="39"/>
      <c r="I89" s="31" t="s">
        <v>22</v>
      </c>
      <c r="J89" s="78" t="str">
        <f>IF(J12="","",J12)</f>
        <v>6. 6. 2025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Město Č. Kamenice</v>
      </c>
      <c r="G91" s="39"/>
      <c r="H91" s="39"/>
      <c r="I91" s="31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>J. Nešněra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100</v>
      </c>
      <c r="D94" s="175"/>
      <c r="E94" s="175"/>
      <c r="F94" s="175"/>
      <c r="G94" s="175"/>
      <c r="H94" s="175"/>
      <c r="I94" s="175"/>
      <c r="J94" s="176" t="s">
        <v>101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102</v>
      </c>
      <c r="D96" s="39"/>
      <c r="E96" s="39"/>
      <c r="F96" s="39"/>
      <c r="G96" s="39"/>
      <c r="H96" s="39"/>
      <c r="I96" s="39"/>
      <c r="J96" s="109">
        <f>J121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103</v>
      </c>
    </row>
    <row r="97" s="9" customFormat="1" ht="24.96" customHeight="1">
      <c r="A97" s="9"/>
      <c r="B97" s="178"/>
      <c r="C97" s="179"/>
      <c r="D97" s="180" t="s">
        <v>104</v>
      </c>
      <c r="E97" s="181"/>
      <c r="F97" s="181"/>
      <c r="G97" s="181"/>
      <c r="H97" s="181"/>
      <c r="I97" s="181"/>
      <c r="J97" s="182">
        <f>J122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105</v>
      </c>
      <c r="E98" s="187"/>
      <c r="F98" s="187"/>
      <c r="G98" s="187"/>
      <c r="H98" s="187"/>
      <c r="I98" s="187"/>
      <c r="J98" s="188">
        <f>J123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107</v>
      </c>
      <c r="E99" s="187"/>
      <c r="F99" s="187"/>
      <c r="G99" s="187"/>
      <c r="H99" s="187"/>
      <c r="I99" s="187"/>
      <c r="J99" s="188">
        <f>J190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108</v>
      </c>
      <c r="E100" s="187"/>
      <c r="F100" s="187"/>
      <c r="G100" s="187"/>
      <c r="H100" s="187"/>
      <c r="I100" s="187"/>
      <c r="J100" s="188">
        <f>J206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109</v>
      </c>
      <c r="E101" s="187"/>
      <c r="F101" s="187"/>
      <c r="G101" s="187"/>
      <c r="H101" s="187"/>
      <c r="I101" s="187"/>
      <c r="J101" s="188">
        <f>J264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2" t="s">
        <v>110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16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9"/>
      <c r="D111" s="39"/>
      <c r="E111" s="173" t="str">
        <f>E7</f>
        <v>Vodovodní a kanalizační přípojka Mánesova 1767/1 Č. Kamenice</v>
      </c>
      <c r="F111" s="31"/>
      <c r="G111" s="31"/>
      <c r="H111" s="31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97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75" t="str">
        <f>E9</f>
        <v>02 - IO 02 vodovodní přípojka</v>
      </c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20</v>
      </c>
      <c r="D115" s="39"/>
      <c r="E115" s="39"/>
      <c r="F115" s="26" t="str">
        <f>F12</f>
        <v>Česká Kamenice</v>
      </c>
      <c r="G115" s="39"/>
      <c r="H115" s="39"/>
      <c r="I115" s="31" t="s">
        <v>22</v>
      </c>
      <c r="J115" s="78" t="str">
        <f>IF(J12="","",J12)</f>
        <v>6. 6. 2025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24</v>
      </c>
      <c r="D117" s="39"/>
      <c r="E117" s="39"/>
      <c r="F117" s="26" t="str">
        <f>E15</f>
        <v>Město Č. Kamenice</v>
      </c>
      <c r="G117" s="39"/>
      <c r="H117" s="39"/>
      <c r="I117" s="31" t="s">
        <v>30</v>
      </c>
      <c r="J117" s="35" t="str">
        <f>E21</f>
        <v xml:space="preserve"> 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28</v>
      </c>
      <c r="D118" s="39"/>
      <c r="E118" s="39"/>
      <c r="F118" s="26" t="str">
        <f>IF(E18="","",E18)</f>
        <v>Vyplň údaj</v>
      </c>
      <c r="G118" s="39"/>
      <c r="H118" s="39"/>
      <c r="I118" s="31" t="s">
        <v>33</v>
      </c>
      <c r="J118" s="35" t="str">
        <f>E24</f>
        <v>J. Nešněra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1" customFormat="1" ht="29.28" customHeight="1">
      <c r="A120" s="190"/>
      <c r="B120" s="191"/>
      <c r="C120" s="192" t="s">
        <v>111</v>
      </c>
      <c r="D120" s="193" t="s">
        <v>61</v>
      </c>
      <c r="E120" s="193" t="s">
        <v>57</v>
      </c>
      <c r="F120" s="193" t="s">
        <v>58</v>
      </c>
      <c r="G120" s="193" t="s">
        <v>112</v>
      </c>
      <c r="H120" s="193" t="s">
        <v>113</v>
      </c>
      <c r="I120" s="193" t="s">
        <v>114</v>
      </c>
      <c r="J120" s="194" t="s">
        <v>101</v>
      </c>
      <c r="K120" s="195" t="s">
        <v>115</v>
      </c>
      <c r="L120" s="196"/>
      <c r="M120" s="99" t="s">
        <v>1</v>
      </c>
      <c r="N120" s="100" t="s">
        <v>40</v>
      </c>
      <c r="O120" s="100" t="s">
        <v>116</v>
      </c>
      <c r="P120" s="100" t="s">
        <v>117</v>
      </c>
      <c r="Q120" s="100" t="s">
        <v>118</v>
      </c>
      <c r="R120" s="100" t="s">
        <v>119</v>
      </c>
      <c r="S120" s="100" t="s">
        <v>120</v>
      </c>
      <c r="T120" s="101" t="s">
        <v>121</v>
      </c>
      <c r="U120" s="190"/>
      <c r="V120" s="190"/>
      <c r="W120" s="190"/>
      <c r="X120" s="190"/>
      <c r="Y120" s="190"/>
      <c r="Z120" s="190"/>
      <c r="AA120" s="190"/>
      <c r="AB120" s="190"/>
      <c r="AC120" s="190"/>
      <c r="AD120" s="190"/>
      <c r="AE120" s="190"/>
    </row>
    <row r="121" s="2" customFormat="1" ht="22.8" customHeight="1">
      <c r="A121" s="37"/>
      <c r="B121" s="38"/>
      <c r="C121" s="106" t="s">
        <v>122</v>
      </c>
      <c r="D121" s="39"/>
      <c r="E121" s="39"/>
      <c r="F121" s="39"/>
      <c r="G121" s="39"/>
      <c r="H121" s="39"/>
      <c r="I121" s="39"/>
      <c r="J121" s="197">
        <f>BK121</f>
        <v>0</v>
      </c>
      <c r="K121" s="39"/>
      <c r="L121" s="43"/>
      <c r="M121" s="102"/>
      <c r="N121" s="198"/>
      <c r="O121" s="103"/>
      <c r="P121" s="199">
        <f>P122</f>
        <v>0</v>
      </c>
      <c r="Q121" s="103"/>
      <c r="R121" s="199">
        <f>R122</f>
        <v>1.5087285100000001</v>
      </c>
      <c r="S121" s="103"/>
      <c r="T121" s="200">
        <f>T122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75</v>
      </c>
      <c r="AU121" s="16" t="s">
        <v>103</v>
      </c>
      <c r="BK121" s="201">
        <f>BK122</f>
        <v>0</v>
      </c>
    </row>
    <row r="122" s="12" customFormat="1" ht="25.92" customHeight="1">
      <c r="A122" s="12"/>
      <c r="B122" s="202"/>
      <c r="C122" s="203"/>
      <c r="D122" s="204" t="s">
        <v>75</v>
      </c>
      <c r="E122" s="205" t="s">
        <v>123</v>
      </c>
      <c r="F122" s="205" t="s">
        <v>124</v>
      </c>
      <c r="G122" s="203"/>
      <c r="H122" s="203"/>
      <c r="I122" s="206"/>
      <c r="J122" s="207">
        <f>BK122</f>
        <v>0</v>
      </c>
      <c r="K122" s="203"/>
      <c r="L122" s="208"/>
      <c r="M122" s="209"/>
      <c r="N122" s="210"/>
      <c r="O122" s="210"/>
      <c r="P122" s="211">
        <f>P123+P190+P206+P264</f>
        <v>0</v>
      </c>
      <c r="Q122" s="210"/>
      <c r="R122" s="211">
        <f>R123+R190+R206+R264</f>
        <v>1.5087285100000001</v>
      </c>
      <c r="S122" s="210"/>
      <c r="T122" s="212">
        <f>T123+T190+T206+T264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3" t="s">
        <v>84</v>
      </c>
      <c r="AT122" s="214" t="s">
        <v>75</v>
      </c>
      <c r="AU122" s="214" t="s">
        <v>76</v>
      </c>
      <c r="AY122" s="213" t="s">
        <v>125</v>
      </c>
      <c r="BK122" s="215">
        <f>BK123+BK190+BK206+BK264</f>
        <v>0</v>
      </c>
    </row>
    <row r="123" s="12" customFormat="1" ht="22.8" customHeight="1">
      <c r="A123" s="12"/>
      <c r="B123" s="202"/>
      <c r="C123" s="203"/>
      <c r="D123" s="204" t="s">
        <v>75</v>
      </c>
      <c r="E123" s="216" t="s">
        <v>84</v>
      </c>
      <c r="F123" s="216" t="s">
        <v>126</v>
      </c>
      <c r="G123" s="203"/>
      <c r="H123" s="203"/>
      <c r="I123" s="206"/>
      <c r="J123" s="217">
        <f>BK123</f>
        <v>0</v>
      </c>
      <c r="K123" s="203"/>
      <c r="L123" s="208"/>
      <c r="M123" s="209"/>
      <c r="N123" s="210"/>
      <c r="O123" s="210"/>
      <c r="P123" s="211">
        <f>SUM(P124:P189)</f>
        <v>0</v>
      </c>
      <c r="Q123" s="210"/>
      <c r="R123" s="211">
        <f>SUM(R124:R189)</f>
        <v>0.3059328</v>
      </c>
      <c r="S123" s="210"/>
      <c r="T123" s="212">
        <f>SUM(T124:T189)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84</v>
      </c>
      <c r="AT123" s="214" t="s">
        <v>75</v>
      </c>
      <c r="AU123" s="214" t="s">
        <v>84</v>
      </c>
      <c r="AY123" s="213" t="s">
        <v>125</v>
      </c>
      <c r="BK123" s="215">
        <f>SUM(BK124:BK189)</f>
        <v>0</v>
      </c>
    </row>
    <row r="124" s="2" customFormat="1" ht="16.5" customHeight="1">
      <c r="A124" s="37"/>
      <c r="B124" s="38"/>
      <c r="C124" s="218" t="s">
        <v>386</v>
      </c>
      <c r="D124" s="218" t="s">
        <v>127</v>
      </c>
      <c r="E124" s="219" t="s">
        <v>128</v>
      </c>
      <c r="F124" s="220" t="s">
        <v>129</v>
      </c>
      <c r="G124" s="221" t="s">
        <v>130</v>
      </c>
      <c r="H124" s="222">
        <v>1</v>
      </c>
      <c r="I124" s="223"/>
      <c r="J124" s="224">
        <f>ROUND(I124*H124,2)</f>
        <v>0</v>
      </c>
      <c r="K124" s="225"/>
      <c r="L124" s="43"/>
      <c r="M124" s="226" t="s">
        <v>1</v>
      </c>
      <c r="N124" s="227" t="s">
        <v>41</v>
      </c>
      <c r="O124" s="90"/>
      <c r="P124" s="228">
        <f>O124*H124</f>
        <v>0</v>
      </c>
      <c r="Q124" s="228">
        <v>0.036900000000000002</v>
      </c>
      <c r="R124" s="228">
        <f>Q124*H124</f>
        <v>0.036900000000000002</v>
      </c>
      <c r="S124" s="228">
        <v>0</v>
      </c>
      <c r="T124" s="229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30" t="s">
        <v>131</v>
      </c>
      <c r="AT124" s="230" t="s">
        <v>127</v>
      </c>
      <c r="AU124" s="230" t="s">
        <v>86</v>
      </c>
      <c r="AY124" s="16" t="s">
        <v>125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6" t="s">
        <v>84</v>
      </c>
      <c r="BK124" s="231">
        <f>ROUND(I124*H124,2)</f>
        <v>0</v>
      </c>
      <c r="BL124" s="16" t="s">
        <v>131</v>
      </c>
      <c r="BM124" s="230" t="s">
        <v>392</v>
      </c>
    </row>
    <row r="125" s="2" customFormat="1">
      <c r="A125" s="37"/>
      <c r="B125" s="38"/>
      <c r="C125" s="39"/>
      <c r="D125" s="232" t="s">
        <v>133</v>
      </c>
      <c r="E125" s="39"/>
      <c r="F125" s="233" t="s">
        <v>134</v>
      </c>
      <c r="G125" s="39"/>
      <c r="H125" s="39"/>
      <c r="I125" s="234"/>
      <c r="J125" s="39"/>
      <c r="K125" s="39"/>
      <c r="L125" s="43"/>
      <c r="M125" s="235"/>
      <c r="N125" s="236"/>
      <c r="O125" s="90"/>
      <c r="P125" s="90"/>
      <c r="Q125" s="90"/>
      <c r="R125" s="90"/>
      <c r="S125" s="90"/>
      <c r="T125" s="91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133</v>
      </c>
      <c r="AU125" s="16" t="s">
        <v>86</v>
      </c>
    </row>
    <row r="126" s="2" customFormat="1" ht="24.15" customHeight="1">
      <c r="A126" s="37"/>
      <c r="B126" s="38"/>
      <c r="C126" s="218" t="s">
        <v>86</v>
      </c>
      <c r="D126" s="218" t="s">
        <v>127</v>
      </c>
      <c r="E126" s="219" t="s">
        <v>135</v>
      </c>
      <c r="F126" s="220" t="s">
        <v>136</v>
      </c>
      <c r="G126" s="221" t="s">
        <v>130</v>
      </c>
      <c r="H126" s="222">
        <v>2</v>
      </c>
      <c r="I126" s="223"/>
      <c r="J126" s="224">
        <f>ROUND(I126*H126,2)</f>
        <v>0</v>
      </c>
      <c r="K126" s="225"/>
      <c r="L126" s="43"/>
      <c r="M126" s="226" t="s">
        <v>1</v>
      </c>
      <c r="N126" s="227" t="s">
        <v>41</v>
      </c>
      <c r="O126" s="90"/>
      <c r="P126" s="228">
        <f>O126*H126</f>
        <v>0</v>
      </c>
      <c r="Q126" s="228">
        <v>0.036900000000000002</v>
      </c>
      <c r="R126" s="228">
        <f>Q126*H126</f>
        <v>0.073800000000000004</v>
      </c>
      <c r="S126" s="228">
        <v>0</v>
      </c>
      <c r="T126" s="229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30" t="s">
        <v>131</v>
      </c>
      <c r="AT126" s="230" t="s">
        <v>127</v>
      </c>
      <c r="AU126" s="230" t="s">
        <v>86</v>
      </c>
      <c r="AY126" s="16" t="s">
        <v>125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6" t="s">
        <v>84</v>
      </c>
      <c r="BK126" s="231">
        <f>ROUND(I126*H126,2)</f>
        <v>0</v>
      </c>
      <c r="BL126" s="16" t="s">
        <v>131</v>
      </c>
      <c r="BM126" s="230" t="s">
        <v>393</v>
      </c>
    </row>
    <row r="127" s="2" customFormat="1">
      <c r="A127" s="37"/>
      <c r="B127" s="38"/>
      <c r="C127" s="39"/>
      <c r="D127" s="232" t="s">
        <v>133</v>
      </c>
      <c r="E127" s="39"/>
      <c r="F127" s="233" t="s">
        <v>138</v>
      </c>
      <c r="G127" s="39"/>
      <c r="H127" s="39"/>
      <c r="I127" s="234"/>
      <c r="J127" s="39"/>
      <c r="K127" s="39"/>
      <c r="L127" s="43"/>
      <c r="M127" s="235"/>
      <c r="N127" s="236"/>
      <c r="O127" s="90"/>
      <c r="P127" s="90"/>
      <c r="Q127" s="90"/>
      <c r="R127" s="90"/>
      <c r="S127" s="90"/>
      <c r="T127" s="91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133</v>
      </c>
      <c r="AU127" s="16" t="s">
        <v>86</v>
      </c>
    </row>
    <row r="128" s="2" customFormat="1" ht="16.5" customHeight="1">
      <c r="A128" s="37"/>
      <c r="B128" s="38"/>
      <c r="C128" s="218" t="s">
        <v>214</v>
      </c>
      <c r="D128" s="218" t="s">
        <v>127</v>
      </c>
      <c r="E128" s="219" t="s">
        <v>140</v>
      </c>
      <c r="F128" s="220" t="s">
        <v>141</v>
      </c>
      <c r="G128" s="221" t="s">
        <v>130</v>
      </c>
      <c r="H128" s="222">
        <v>90</v>
      </c>
      <c r="I128" s="223"/>
      <c r="J128" s="224">
        <f>ROUND(I128*H128,2)</f>
        <v>0</v>
      </c>
      <c r="K128" s="225"/>
      <c r="L128" s="43"/>
      <c r="M128" s="226" t="s">
        <v>1</v>
      </c>
      <c r="N128" s="227" t="s">
        <v>41</v>
      </c>
      <c r="O128" s="90"/>
      <c r="P128" s="228">
        <f>O128*H128</f>
        <v>0</v>
      </c>
      <c r="Q128" s="228">
        <v>0.00055999999999999995</v>
      </c>
      <c r="R128" s="228">
        <f>Q128*H128</f>
        <v>0.050399999999999993</v>
      </c>
      <c r="S128" s="228">
        <v>0</v>
      </c>
      <c r="T128" s="229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30" t="s">
        <v>131</v>
      </c>
      <c r="AT128" s="230" t="s">
        <v>127</v>
      </c>
      <c r="AU128" s="230" t="s">
        <v>86</v>
      </c>
      <c r="AY128" s="16" t="s">
        <v>125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6" t="s">
        <v>84</v>
      </c>
      <c r="BK128" s="231">
        <f>ROUND(I128*H128,2)</f>
        <v>0</v>
      </c>
      <c r="BL128" s="16" t="s">
        <v>131</v>
      </c>
      <c r="BM128" s="230" t="s">
        <v>394</v>
      </c>
    </row>
    <row r="129" s="2" customFormat="1">
      <c r="A129" s="37"/>
      <c r="B129" s="38"/>
      <c r="C129" s="39"/>
      <c r="D129" s="232" t="s">
        <v>133</v>
      </c>
      <c r="E129" s="39"/>
      <c r="F129" s="233" t="s">
        <v>143</v>
      </c>
      <c r="G129" s="39"/>
      <c r="H129" s="39"/>
      <c r="I129" s="234"/>
      <c r="J129" s="39"/>
      <c r="K129" s="39"/>
      <c r="L129" s="43"/>
      <c r="M129" s="235"/>
      <c r="N129" s="236"/>
      <c r="O129" s="90"/>
      <c r="P129" s="90"/>
      <c r="Q129" s="90"/>
      <c r="R129" s="90"/>
      <c r="S129" s="90"/>
      <c r="T129" s="91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133</v>
      </c>
      <c r="AU129" s="16" t="s">
        <v>86</v>
      </c>
    </row>
    <row r="130" s="2" customFormat="1" ht="21.75" customHeight="1">
      <c r="A130" s="37"/>
      <c r="B130" s="38"/>
      <c r="C130" s="218" t="s">
        <v>233</v>
      </c>
      <c r="D130" s="218" t="s">
        <v>127</v>
      </c>
      <c r="E130" s="219" t="s">
        <v>144</v>
      </c>
      <c r="F130" s="220" t="s">
        <v>145</v>
      </c>
      <c r="G130" s="221" t="s">
        <v>130</v>
      </c>
      <c r="H130" s="222">
        <v>90</v>
      </c>
      <c r="I130" s="223"/>
      <c r="J130" s="224">
        <f>ROUND(I130*H130,2)</f>
        <v>0</v>
      </c>
      <c r="K130" s="225"/>
      <c r="L130" s="43"/>
      <c r="M130" s="226" t="s">
        <v>1</v>
      </c>
      <c r="N130" s="227" t="s">
        <v>41</v>
      </c>
      <c r="O130" s="90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0" t="s">
        <v>131</v>
      </c>
      <c r="AT130" s="230" t="s">
        <v>127</v>
      </c>
      <c r="AU130" s="230" t="s">
        <v>86</v>
      </c>
      <c r="AY130" s="16" t="s">
        <v>125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6" t="s">
        <v>84</v>
      </c>
      <c r="BK130" s="231">
        <f>ROUND(I130*H130,2)</f>
        <v>0</v>
      </c>
      <c r="BL130" s="16" t="s">
        <v>131</v>
      </c>
      <c r="BM130" s="230" t="s">
        <v>395</v>
      </c>
    </row>
    <row r="131" s="2" customFormat="1">
      <c r="A131" s="37"/>
      <c r="B131" s="38"/>
      <c r="C131" s="39"/>
      <c r="D131" s="232" t="s">
        <v>133</v>
      </c>
      <c r="E131" s="39"/>
      <c r="F131" s="233" t="s">
        <v>147</v>
      </c>
      <c r="G131" s="39"/>
      <c r="H131" s="39"/>
      <c r="I131" s="234"/>
      <c r="J131" s="39"/>
      <c r="K131" s="39"/>
      <c r="L131" s="43"/>
      <c r="M131" s="235"/>
      <c r="N131" s="236"/>
      <c r="O131" s="90"/>
      <c r="P131" s="90"/>
      <c r="Q131" s="90"/>
      <c r="R131" s="90"/>
      <c r="S131" s="90"/>
      <c r="T131" s="91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133</v>
      </c>
      <c r="AU131" s="16" t="s">
        <v>86</v>
      </c>
    </row>
    <row r="132" s="2" customFormat="1" ht="33" customHeight="1">
      <c r="A132" s="37"/>
      <c r="B132" s="38"/>
      <c r="C132" s="218" t="s">
        <v>139</v>
      </c>
      <c r="D132" s="218" t="s">
        <v>127</v>
      </c>
      <c r="E132" s="219" t="s">
        <v>396</v>
      </c>
      <c r="F132" s="220" t="s">
        <v>397</v>
      </c>
      <c r="G132" s="221" t="s">
        <v>130</v>
      </c>
      <c r="H132" s="222">
        <v>10</v>
      </c>
      <c r="I132" s="223"/>
      <c r="J132" s="224">
        <f>ROUND(I132*H132,2)</f>
        <v>0</v>
      </c>
      <c r="K132" s="225"/>
      <c r="L132" s="43"/>
      <c r="M132" s="226" t="s">
        <v>1</v>
      </c>
      <c r="N132" s="227" t="s">
        <v>41</v>
      </c>
      <c r="O132" s="90"/>
      <c r="P132" s="228">
        <f>O132*H132</f>
        <v>0</v>
      </c>
      <c r="Q132" s="228">
        <v>0.00021000000000000001</v>
      </c>
      <c r="R132" s="228">
        <f>Q132*H132</f>
        <v>0.0021000000000000003</v>
      </c>
      <c r="S132" s="228">
        <v>0</v>
      </c>
      <c r="T132" s="229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0" t="s">
        <v>131</v>
      </c>
      <c r="AT132" s="230" t="s">
        <v>127</v>
      </c>
      <c r="AU132" s="230" t="s">
        <v>86</v>
      </c>
      <c r="AY132" s="16" t="s">
        <v>125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6" t="s">
        <v>84</v>
      </c>
      <c r="BK132" s="231">
        <f>ROUND(I132*H132,2)</f>
        <v>0</v>
      </c>
      <c r="BL132" s="16" t="s">
        <v>131</v>
      </c>
      <c r="BM132" s="230" t="s">
        <v>398</v>
      </c>
    </row>
    <row r="133" s="2" customFormat="1">
      <c r="A133" s="37"/>
      <c r="B133" s="38"/>
      <c r="C133" s="39"/>
      <c r="D133" s="232" t="s">
        <v>133</v>
      </c>
      <c r="E133" s="39"/>
      <c r="F133" s="233" t="s">
        <v>399</v>
      </c>
      <c r="G133" s="39"/>
      <c r="H133" s="39"/>
      <c r="I133" s="234"/>
      <c r="J133" s="39"/>
      <c r="K133" s="39"/>
      <c r="L133" s="43"/>
      <c r="M133" s="235"/>
      <c r="N133" s="236"/>
      <c r="O133" s="90"/>
      <c r="P133" s="90"/>
      <c r="Q133" s="90"/>
      <c r="R133" s="90"/>
      <c r="S133" s="90"/>
      <c r="T133" s="91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133</v>
      </c>
      <c r="AU133" s="16" t="s">
        <v>86</v>
      </c>
    </row>
    <row r="134" s="2" customFormat="1" ht="33" customHeight="1">
      <c r="A134" s="37"/>
      <c r="B134" s="38"/>
      <c r="C134" s="218" t="s">
        <v>131</v>
      </c>
      <c r="D134" s="218" t="s">
        <v>127</v>
      </c>
      <c r="E134" s="219" t="s">
        <v>400</v>
      </c>
      <c r="F134" s="220" t="s">
        <v>401</v>
      </c>
      <c r="G134" s="221" t="s">
        <v>130</v>
      </c>
      <c r="H134" s="222">
        <v>10</v>
      </c>
      <c r="I134" s="223"/>
      <c r="J134" s="224">
        <f>ROUND(I134*H134,2)</f>
        <v>0</v>
      </c>
      <c r="K134" s="225"/>
      <c r="L134" s="43"/>
      <c r="M134" s="226" t="s">
        <v>1</v>
      </c>
      <c r="N134" s="227" t="s">
        <v>41</v>
      </c>
      <c r="O134" s="90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0" t="s">
        <v>131</v>
      </c>
      <c r="AT134" s="230" t="s">
        <v>127</v>
      </c>
      <c r="AU134" s="230" t="s">
        <v>86</v>
      </c>
      <c r="AY134" s="16" t="s">
        <v>125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6" t="s">
        <v>84</v>
      </c>
      <c r="BK134" s="231">
        <f>ROUND(I134*H134,2)</f>
        <v>0</v>
      </c>
      <c r="BL134" s="16" t="s">
        <v>131</v>
      </c>
      <c r="BM134" s="230" t="s">
        <v>402</v>
      </c>
    </row>
    <row r="135" s="2" customFormat="1">
      <c r="A135" s="37"/>
      <c r="B135" s="38"/>
      <c r="C135" s="39"/>
      <c r="D135" s="232" t="s">
        <v>133</v>
      </c>
      <c r="E135" s="39"/>
      <c r="F135" s="233" t="s">
        <v>403</v>
      </c>
      <c r="G135" s="39"/>
      <c r="H135" s="39"/>
      <c r="I135" s="234"/>
      <c r="J135" s="39"/>
      <c r="K135" s="39"/>
      <c r="L135" s="43"/>
      <c r="M135" s="235"/>
      <c r="N135" s="236"/>
      <c r="O135" s="90"/>
      <c r="P135" s="90"/>
      <c r="Q135" s="90"/>
      <c r="R135" s="90"/>
      <c r="S135" s="90"/>
      <c r="T135" s="91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6" t="s">
        <v>133</v>
      </c>
      <c r="AU135" s="16" t="s">
        <v>86</v>
      </c>
    </row>
    <row r="136" s="2" customFormat="1" ht="33" customHeight="1">
      <c r="A136" s="37"/>
      <c r="B136" s="38"/>
      <c r="C136" s="218" t="s">
        <v>272</v>
      </c>
      <c r="D136" s="218" t="s">
        <v>127</v>
      </c>
      <c r="E136" s="219" t="s">
        <v>404</v>
      </c>
      <c r="F136" s="220" t="s">
        <v>405</v>
      </c>
      <c r="G136" s="221" t="s">
        <v>171</v>
      </c>
      <c r="H136" s="222">
        <v>35.116999999999997</v>
      </c>
      <c r="I136" s="223"/>
      <c r="J136" s="224">
        <f>ROUND(I136*H136,2)</f>
        <v>0</v>
      </c>
      <c r="K136" s="225"/>
      <c r="L136" s="43"/>
      <c r="M136" s="226" t="s">
        <v>1</v>
      </c>
      <c r="N136" s="227" t="s">
        <v>41</v>
      </c>
      <c r="O136" s="90"/>
      <c r="P136" s="228">
        <f>O136*H136</f>
        <v>0</v>
      </c>
      <c r="Q136" s="228">
        <v>0</v>
      </c>
      <c r="R136" s="228">
        <f>Q136*H136</f>
        <v>0</v>
      </c>
      <c r="S136" s="228">
        <v>0</v>
      </c>
      <c r="T136" s="229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30" t="s">
        <v>131</v>
      </c>
      <c r="AT136" s="230" t="s">
        <v>127</v>
      </c>
      <c r="AU136" s="230" t="s">
        <v>86</v>
      </c>
      <c r="AY136" s="16" t="s">
        <v>125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6" t="s">
        <v>84</v>
      </c>
      <c r="BK136" s="231">
        <f>ROUND(I136*H136,2)</f>
        <v>0</v>
      </c>
      <c r="BL136" s="16" t="s">
        <v>131</v>
      </c>
      <c r="BM136" s="230" t="s">
        <v>406</v>
      </c>
    </row>
    <row r="137" s="2" customFormat="1">
      <c r="A137" s="37"/>
      <c r="B137" s="38"/>
      <c r="C137" s="39"/>
      <c r="D137" s="232" t="s">
        <v>133</v>
      </c>
      <c r="E137" s="39"/>
      <c r="F137" s="233" t="s">
        <v>407</v>
      </c>
      <c r="G137" s="39"/>
      <c r="H137" s="39"/>
      <c r="I137" s="234"/>
      <c r="J137" s="39"/>
      <c r="K137" s="39"/>
      <c r="L137" s="43"/>
      <c r="M137" s="235"/>
      <c r="N137" s="236"/>
      <c r="O137" s="90"/>
      <c r="P137" s="90"/>
      <c r="Q137" s="90"/>
      <c r="R137" s="90"/>
      <c r="S137" s="90"/>
      <c r="T137" s="91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6" t="s">
        <v>133</v>
      </c>
      <c r="AU137" s="16" t="s">
        <v>86</v>
      </c>
    </row>
    <row r="138" s="13" customFormat="1">
      <c r="A138" s="13"/>
      <c r="B138" s="237"/>
      <c r="C138" s="238"/>
      <c r="D138" s="232" t="s">
        <v>174</v>
      </c>
      <c r="E138" s="239" t="s">
        <v>1</v>
      </c>
      <c r="F138" s="240" t="s">
        <v>408</v>
      </c>
      <c r="G138" s="238"/>
      <c r="H138" s="241">
        <v>66.994</v>
      </c>
      <c r="I138" s="242"/>
      <c r="J138" s="238"/>
      <c r="K138" s="238"/>
      <c r="L138" s="243"/>
      <c r="M138" s="244"/>
      <c r="N138" s="245"/>
      <c r="O138" s="245"/>
      <c r="P138" s="245"/>
      <c r="Q138" s="245"/>
      <c r="R138" s="245"/>
      <c r="S138" s="245"/>
      <c r="T138" s="246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7" t="s">
        <v>174</v>
      </c>
      <c r="AU138" s="247" t="s">
        <v>86</v>
      </c>
      <c r="AV138" s="13" t="s">
        <v>86</v>
      </c>
      <c r="AW138" s="13" t="s">
        <v>32</v>
      </c>
      <c r="AX138" s="13" t="s">
        <v>76</v>
      </c>
      <c r="AY138" s="247" t="s">
        <v>125</v>
      </c>
    </row>
    <row r="139" s="13" customFormat="1">
      <c r="A139" s="13"/>
      <c r="B139" s="237"/>
      <c r="C139" s="238"/>
      <c r="D139" s="232" t="s">
        <v>174</v>
      </c>
      <c r="E139" s="239" t="s">
        <v>1</v>
      </c>
      <c r="F139" s="240" t="s">
        <v>409</v>
      </c>
      <c r="G139" s="238"/>
      <c r="H139" s="241">
        <v>3.2400000000000002</v>
      </c>
      <c r="I139" s="242"/>
      <c r="J139" s="238"/>
      <c r="K139" s="238"/>
      <c r="L139" s="243"/>
      <c r="M139" s="244"/>
      <c r="N139" s="245"/>
      <c r="O139" s="245"/>
      <c r="P139" s="245"/>
      <c r="Q139" s="245"/>
      <c r="R139" s="245"/>
      <c r="S139" s="245"/>
      <c r="T139" s="246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7" t="s">
        <v>174</v>
      </c>
      <c r="AU139" s="247" t="s">
        <v>86</v>
      </c>
      <c r="AV139" s="13" t="s">
        <v>86</v>
      </c>
      <c r="AW139" s="13" t="s">
        <v>32</v>
      </c>
      <c r="AX139" s="13" t="s">
        <v>76</v>
      </c>
      <c r="AY139" s="247" t="s">
        <v>125</v>
      </c>
    </row>
    <row r="140" s="14" customFormat="1">
      <c r="A140" s="14"/>
      <c r="B140" s="249"/>
      <c r="C140" s="250"/>
      <c r="D140" s="232" t="s">
        <v>174</v>
      </c>
      <c r="E140" s="251" t="s">
        <v>1</v>
      </c>
      <c r="F140" s="252" t="s">
        <v>190</v>
      </c>
      <c r="G140" s="250"/>
      <c r="H140" s="253">
        <v>70.233999999999995</v>
      </c>
      <c r="I140" s="254"/>
      <c r="J140" s="250"/>
      <c r="K140" s="250"/>
      <c r="L140" s="255"/>
      <c r="M140" s="256"/>
      <c r="N140" s="257"/>
      <c r="O140" s="257"/>
      <c r="P140" s="257"/>
      <c r="Q140" s="257"/>
      <c r="R140" s="257"/>
      <c r="S140" s="257"/>
      <c r="T140" s="258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9" t="s">
        <v>174</v>
      </c>
      <c r="AU140" s="259" t="s">
        <v>86</v>
      </c>
      <c r="AV140" s="14" t="s">
        <v>131</v>
      </c>
      <c r="AW140" s="14" t="s">
        <v>32</v>
      </c>
      <c r="AX140" s="14" t="s">
        <v>84</v>
      </c>
      <c r="AY140" s="259" t="s">
        <v>125</v>
      </c>
    </row>
    <row r="141" s="13" customFormat="1">
      <c r="A141" s="13"/>
      <c r="B141" s="237"/>
      <c r="C141" s="238"/>
      <c r="D141" s="232" t="s">
        <v>174</v>
      </c>
      <c r="E141" s="238"/>
      <c r="F141" s="240" t="s">
        <v>410</v>
      </c>
      <c r="G141" s="238"/>
      <c r="H141" s="241">
        <v>35.116999999999997</v>
      </c>
      <c r="I141" s="242"/>
      <c r="J141" s="238"/>
      <c r="K141" s="238"/>
      <c r="L141" s="243"/>
      <c r="M141" s="244"/>
      <c r="N141" s="245"/>
      <c r="O141" s="245"/>
      <c r="P141" s="245"/>
      <c r="Q141" s="245"/>
      <c r="R141" s="245"/>
      <c r="S141" s="245"/>
      <c r="T141" s="246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7" t="s">
        <v>174</v>
      </c>
      <c r="AU141" s="247" t="s">
        <v>86</v>
      </c>
      <c r="AV141" s="13" t="s">
        <v>86</v>
      </c>
      <c r="AW141" s="13" t="s">
        <v>4</v>
      </c>
      <c r="AX141" s="13" t="s">
        <v>84</v>
      </c>
      <c r="AY141" s="247" t="s">
        <v>125</v>
      </c>
    </row>
    <row r="142" s="2" customFormat="1" ht="33" customHeight="1">
      <c r="A142" s="37"/>
      <c r="B142" s="38"/>
      <c r="C142" s="218" t="s">
        <v>247</v>
      </c>
      <c r="D142" s="218" t="s">
        <v>127</v>
      </c>
      <c r="E142" s="219" t="s">
        <v>411</v>
      </c>
      <c r="F142" s="220" t="s">
        <v>412</v>
      </c>
      <c r="G142" s="221" t="s">
        <v>171</v>
      </c>
      <c r="H142" s="222">
        <v>35.116999999999997</v>
      </c>
      <c r="I142" s="223"/>
      <c r="J142" s="224">
        <f>ROUND(I142*H142,2)</f>
        <v>0</v>
      </c>
      <c r="K142" s="225"/>
      <c r="L142" s="43"/>
      <c r="M142" s="226" t="s">
        <v>1</v>
      </c>
      <c r="N142" s="227" t="s">
        <v>41</v>
      </c>
      <c r="O142" s="90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30" t="s">
        <v>131</v>
      </c>
      <c r="AT142" s="230" t="s">
        <v>127</v>
      </c>
      <c r="AU142" s="230" t="s">
        <v>86</v>
      </c>
      <c r="AY142" s="16" t="s">
        <v>125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6" t="s">
        <v>84</v>
      </c>
      <c r="BK142" s="231">
        <f>ROUND(I142*H142,2)</f>
        <v>0</v>
      </c>
      <c r="BL142" s="16" t="s">
        <v>131</v>
      </c>
      <c r="BM142" s="230" t="s">
        <v>413</v>
      </c>
    </row>
    <row r="143" s="2" customFormat="1">
      <c r="A143" s="37"/>
      <c r="B143" s="38"/>
      <c r="C143" s="39"/>
      <c r="D143" s="232" t="s">
        <v>133</v>
      </c>
      <c r="E143" s="39"/>
      <c r="F143" s="233" t="s">
        <v>414</v>
      </c>
      <c r="G143" s="39"/>
      <c r="H143" s="39"/>
      <c r="I143" s="234"/>
      <c r="J143" s="39"/>
      <c r="K143" s="39"/>
      <c r="L143" s="43"/>
      <c r="M143" s="235"/>
      <c r="N143" s="236"/>
      <c r="O143" s="90"/>
      <c r="P143" s="90"/>
      <c r="Q143" s="90"/>
      <c r="R143" s="90"/>
      <c r="S143" s="90"/>
      <c r="T143" s="91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133</v>
      </c>
      <c r="AU143" s="16" t="s">
        <v>86</v>
      </c>
    </row>
    <row r="144" s="13" customFormat="1">
      <c r="A144" s="13"/>
      <c r="B144" s="237"/>
      <c r="C144" s="238"/>
      <c r="D144" s="232" t="s">
        <v>174</v>
      </c>
      <c r="E144" s="239" t="s">
        <v>1</v>
      </c>
      <c r="F144" s="240" t="s">
        <v>408</v>
      </c>
      <c r="G144" s="238"/>
      <c r="H144" s="241">
        <v>66.994</v>
      </c>
      <c r="I144" s="242"/>
      <c r="J144" s="238"/>
      <c r="K144" s="238"/>
      <c r="L144" s="243"/>
      <c r="M144" s="244"/>
      <c r="N144" s="245"/>
      <c r="O144" s="245"/>
      <c r="P144" s="245"/>
      <c r="Q144" s="245"/>
      <c r="R144" s="245"/>
      <c r="S144" s="245"/>
      <c r="T144" s="246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7" t="s">
        <v>174</v>
      </c>
      <c r="AU144" s="247" t="s">
        <v>86</v>
      </c>
      <c r="AV144" s="13" t="s">
        <v>86</v>
      </c>
      <c r="AW144" s="13" t="s">
        <v>32</v>
      </c>
      <c r="AX144" s="13" t="s">
        <v>76</v>
      </c>
      <c r="AY144" s="247" t="s">
        <v>125</v>
      </c>
    </row>
    <row r="145" s="13" customFormat="1">
      <c r="A145" s="13"/>
      <c r="B145" s="237"/>
      <c r="C145" s="238"/>
      <c r="D145" s="232" t="s">
        <v>174</v>
      </c>
      <c r="E145" s="239" t="s">
        <v>1</v>
      </c>
      <c r="F145" s="240" t="s">
        <v>409</v>
      </c>
      <c r="G145" s="238"/>
      <c r="H145" s="241">
        <v>3.2400000000000002</v>
      </c>
      <c r="I145" s="242"/>
      <c r="J145" s="238"/>
      <c r="K145" s="238"/>
      <c r="L145" s="243"/>
      <c r="M145" s="244"/>
      <c r="N145" s="245"/>
      <c r="O145" s="245"/>
      <c r="P145" s="245"/>
      <c r="Q145" s="245"/>
      <c r="R145" s="245"/>
      <c r="S145" s="245"/>
      <c r="T145" s="246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7" t="s">
        <v>174</v>
      </c>
      <c r="AU145" s="247" t="s">
        <v>86</v>
      </c>
      <c r="AV145" s="13" t="s">
        <v>86</v>
      </c>
      <c r="AW145" s="13" t="s">
        <v>32</v>
      </c>
      <c r="AX145" s="13" t="s">
        <v>76</v>
      </c>
      <c r="AY145" s="247" t="s">
        <v>125</v>
      </c>
    </row>
    <row r="146" s="14" customFormat="1">
      <c r="A146" s="14"/>
      <c r="B146" s="249"/>
      <c r="C146" s="250"/>
      <c r="D146" s="232" t="s">
        <v>174</v>
      </c>
      <c r="E146" s="251" t="s">
        <v>1</v>
      </c>
      <c r="F146" s="252" t="s">
        <v>190</v>
      </c>
      <c r="G146" s="250"/>
      <c r="H146" s="253">
        <v>70.233999999999995</v>
      </c>
      <c r="I146" s="254"/>
      <c r="J146" s="250"/>
      <c r="K146" s="250"/>
      <c r="L146" s="255"/>
      <c r="M146" s="256"/>
      <c r="N146" s="257"/>
      <c r="O146" s="257"/>
      <c r="P146" s="257"/>
      <c r="Q146" s="257"/>
      <c r="R146" s="257"/>
      <c r="S146" s="257"/>
      <c r="T146" s="258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9" t="s">
        <v>174</v>
      </c>
      <c r="AU146" s="259" t="s">
        <v>86</v>
      </c>
      <c r="AV146" s="14" t="s">
        <v>131</v>
      </c>
      <c r="AW146" s="14" t="s">
        <v>32</v>
      </c>
      <c r="AX146" s="14" t="s">
        <v>84</v>
      </c>
      <c r="AY146" s="259" t="s">
        <v>125</v>
      </c>
    </row>
    <row r="147" s="13" customFormat="1">
      <c r="A147" s="13"/>
      <c r="B147" s="237"/>
      <c r="C147" s="238"/>
      <c r="D147" s="232" t="s">
        <v>174</v>
      </c>
      <c r="E147" s="238"/>
      <c r="F147" s="240" t="s">
        <v>410</v>
      </c>
      <c r="G147" s="238"/>
      <c r="H147" s="241">
        <v>35.116999999999997</v>
      </c>
      <c r="I147" s="242"/>
      <c r="J147" s="238"/>
      <c r="K147" s="238"/>
      <c r="L147" s="243"/>
      <c r="M147" s="244"/>
      <c r="N147" s="245"/>
      <c r="O147" s="245"/>
      <c r="P147" s="245"/>
      <c r="Q147" s="245"/>
      <c r="R147" s="245"/>
      <c r="S147" s="245"/>
      <c r="T147" s="246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7" t="s">
        <v>174</v>
      </c>
      <c r="AU147" s="247" t="s">
        <v>86</v>
      </c>
      <c r="AV147" s="13" t="s">
        <v>86</v>
      </c>
      <c r="AW147" s="13" t="s">
        <v>4</v>
      </c>
      <c r="AX147" s="13" t="s">
        <v>84</v>
      </c>
      <c r="AY147" s="247" t="s">
        <v>125</v>
      </c>
    </row>
    <row r="148" s="2" customFormat="1" ht="24.15" customHeight="1">
      <c r="A148" s="37"/>
      <c r="B148" s="38"/>
      <c r="C148" s="218" t="s">
        <v>158</v>
      </c>
      <c r="D148" s="218" t="s">
        <v>127</v>
      </c>
      <c r="E148" s="219" t="s">
        <v>197</v>
      </c>
      <c r="F148" s="220" t="s">
        <v>198</v>
      </c>
      <c r="G148" s="221" t="s">
        <v>171</v>
      </c>
      <c r="H148" s="222">
        <v>3.5150000000000001</v>
      </c>
      <c r="I148" s="223"/>
      <c r="J148" s="224">
        <f>ROUND(I148*H148,2)</f>
        <v>0</v>
      </c>
      <c r="K148" s="225"/>
      <c r="L148" s="43"/>
      <c r="M148" s="226" t="s">
        <v>1</v>
      </c>
      <c r="N148" s="227" t="s">
        <v>41</v>
      </c>
      <c r="O148" s="90"/>
      <c r="P148" s="228">
        <f>O148*H148</f>
        <v>0</v>
      </c>
      <c r="Q148" s="228">
        <v>0</v>
      </c>
      <c r="R148" s="228">
        <f>Q148*H148</f>
        <v>0</v>
      </c>
      <c r="S148" s="228">
        <v>0</v>
      </c>
      <c r="T148" s="229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30" t="s">
        <v>131</v>
      </c>
      <c r="AT148" s="230" t="s">
        <v>127</v>
      </c>
      <c r="AU148" s="230" t="s">
        <v>86</v>
      </c>
      <c r="AY148" s="16" t="s">
        <v>125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6" t="s">
        <v>84</v>
      </c>
      <c r="BK148" s="231">
        <f>ROUND(I148*H148,2)</f>
        <v>0</v>
      </c>
      <c r="BL148" s="16" t="s">
        <v>131</v>
      </c>
      <c r="BM148" s="230" t="s">
        <v>415</v>
      </c>
    </row>
    <row r="149" s="2" customFormat="1">
      <c r="A149" s="37"/>
      <c r="B149" s="38"/>
      <c r="C149" s="39"/>
      <c r="D149" s="232" t="s">
        <v>133</v>
      </c>
      <c r="E149" s="39"/>
      <c r="F149" s="233" t="s">
        <v>200</v>
      </c>
      <c r="G149" s="39"/>
      <c r="H149" s="39"/>
      <c r="I149" s="234"/>
      <c r="J149" s="39"/>
      <c r="K149" s="39"/>
      <c r="L149" s="43"/>
      <c r="M149" s="235"/>
      <c r="N149" s="236"/>
      <c r="O149" s="90"/>
      <c r="P149" s="90"/>
      <c r="Q149" s="90"/>
      <c r="R149" s="90"/>
      <c r="S149" s="90"/>
      <c r="T149" s="91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16" t="s">
        <v>133</v>
      </c>
      <c r="AU149" s="16" t="s">
        <v>86</v>
      </c>
    </row>
    <row r="150" s="13" customFormat="1">
      <c r="A150" s="13"/>
      <c r="B150" s="237"/>
      <c r="C150" s="238"/>
      <c r="D150" s="232" t="s">
        <v>174</v>
      </c>
      <c r="E150" s="239" t="s">
        <v>1</v>
      </c>
      <c r="F150" s="240" t="s">
        <v>416</v>
      </c>
      <c r="G150" s="238"/>
      <c r="H150" s="241">
        <v>3.5150000000000001</v>
      </c>
      <c r="I150" s="242"/>
      <c r="J150" s="238"/>
      <c r="K150" s="238"/>
      <c r="L150" s="243"/>
      <c r="M150" s="244"/>
      <c r="N150" s="245"/>
      <c r="O150" s="245"/>
      <c r="P150" s="245"/>
      <c r="Q150" s="245"/>
      <c r="R150" s="245"/>
      <c r="S150" s="245"/>
      <c r="T150" s="246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7" t="s">
        <v>174</v>
      </c>
      <c r="AU150" s="247" t="s">
        <v>86</v>
      </c>
      <c r="AV150" s="13" t="s">
        <v>86</v>
      </c>
      <c r="AW150" s="13" t="s">
        <v>32</v>
      </c>
      <c r="AX150" s="13" t="s">
        <v>84</v>
      </c>
      <c r="AY150" s="247" t="s">
        <v>125</v>
      </c>
    </row>
    <row r="151" s="2" customFormat="1" ht="21.75" customHeight="1">
      <c r="A151" s="37"/>
      <c r="B151" s="38"/>
      <c r="C151" s="218" t="s">
        <v>417</v>
      </c>
      <c r="D151" s="218" t="s">
        <v>127</v>
      </c>
      <c r="E151" s="219" t="s">
        <v>203</v>
      </c>
      <c r="F151" s="220" t="s">
        <v>204</v>
      </c>
      <c r="G151" s="221" t="s">
        <v>205</v>
      </c>
      <c r="H151" s="222">
        <v>169.91999999999999</v>
      </c>
      <c r="I151" s="223"/>
      <c r="J151" s="224">
        <f>ROUND(I151*H151,2)</f>
        <v>0</v>
      </c>
      <c r="K151" s="225"/>
      <c r="L151" s="43"/>
      <c r="M151" s="226" t="s">
        <v>1</v>
      </c>
      <c r="N151" s="227" t="s">
        <v>41</v>
      </c>
      <c r="O151" s="90"/>
      <c r="P151" s="228">
        <f>O151*H151</f>
        <v>0</v>
      </c>
      <c r="Q151" s="228">
        <v>0.00084000000000000003</v>
      </c>
      <c r="R151" s="228">
        <f>Q151*H151</f>
        <v>0.14273279999999999</v>
      </c>
      <c r="S151" s="228">
        <v>0</v>
      </c>
      <c r="T151" s="229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30" t="s">
        <v>131</v>
      </c>
      <c r="AT151" s="230" t="s">
        <v>127</v>
      </c>
      <c r="AU151" s="230" t="s">
        <v>86</v>
      </c>
      <c r="AY151" s="16" t="s">
        <v>125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6" t="s">
        <v>84</v>
      </c>
      <c r="BK151" s="231">
        <f>ROUND(I151*H151,2)</f>
        <v>0</v>
      </c>
      <c r="BL151" s="16" t="s">
        <v>131</v>
      </c>
      <c r="BM151" s="230" t="s">
        <v>418</v>
      </c>
    </row>
    <row r="152" s="2" customFormat="1">
      <c r="A152" s="37"/>
      <c r="B152" s="38"/>
      <c r="C152" s="39"/>
      <c r="D152" s="232" t="s">
        <v>133</v>
      </c>
      <c r="E152" s="39"/>
      <c r="F152" s="233" t="s">
        <v>207</v>
      </c>
      <c r="G152" s="39"/>
      <c r="H152" s="39"/>
      <c r="I152" s="234"/>
      <c r="J152" s="39"/>
      <c r="K152" s="39"/>
      <c r="L152" s="43"/>
      <c r="M152" s="235"/>
      <c r="N152" s="236"/>
      <c r="O152" s="90"/>
      <c r="P152" s="90"/>
      <c r="Q152" s="90"/>
      <c r="R152" s="90"/>
      <c r="S152" s="90"/>
      <c r="T152" s="91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6" t="s">
        <v>133</v>
      </c>
      <c r="AU152" s="16" t="s">
        <v>86</v>
      </c>
    </row>
    <row r="153" s="13" customFormat="1">
      <c r="A153" s="13"/>
      <c r="B153" s="237"/>
      <c r="C153" s="238"/>
      <c r="D153" s="232" t="s">
        <v>174</v>
      </c>
      <c r="E153" s="239" t="s">
        <v>1</v>
      </c>
      <c r="F153" s="240" t="s">
        <v>419</v>
      </c>
      <c r="G153" s="238"/>
      <c r="H153" s="241">
        <v>169.91999999999999</v>
      </c>
      <c r="I153" s="242"/>
      <c r="J153" s="238"/>
      <c r="K153" s="238"/>
      <c r="L153" s="243"/>
      <c r="M153" s="244"/>
      <c r="N153" s="245"/>
      <c r="O153" s="245"/>
      <c r="P153" s="245"/>
      <c r="Q153" s="245"/>
      <c r="R153" s="245"/>
      <c r="S153" s="245"/>
      <c r="T153" s="246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7" t="s">
        <v>174</v>
      </c>
      <c r="AU153" s="247" t="s">
        <v>86</v>
      </c>
      <c r="AV153" s="13" t="s">
        <v>86</v>
      </c>
      <c r="AW153" s="13" t="s">
        <v>32</v>
      </c>
      <c r="AX153" s="13" t="s">
        <v>84</v>
      </c>
      <c r="AY153" s="247" t="s">
        <v>125</v>
      </c>
    </row>
    <row r="154" s="2" customFormat="1" ht="24.15" customHeight="1">
      <c r="A154" s="37"/>
      <c r="B154" s="38"/>
      <c r="C154" s="218" t="s">
        <v>420</v>
      </c>
      <c r="D154" s="218" t="s">
        <v>127</v>
      </c>
      <c r="E154" s="219" t="s">
        <v>210</v>
      </c>
      <c r="F154" s="220" t="s">
        <v>211</v>
      </c>
      <c r="G154" s="221" t="s">
        <v>205</v>
      </c>
      <c r="H154" s="222">
        <v>169.91999999999999</v>
      </c>
      <c r="I154" s="223"/>
      <c r="J154" s="224">
        <f>ROUND(I154*H154,2)</f>
        <v>0</v>
      </c>
      <c r="K154" s="225"/>
      <c r="L154" s="43"/>
      <c r="M154" s="226" t="s">
        <v>1</v>
      </c>
      <c r="N154" s="227" t="s">
        <v>41</v>
      </c>
      <c r="O154" s="90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0" t="s">
        <v>131</v>
      </c>
      <c r="AT154" s="230" t="s">
        <v>127</v>
      </c>
      <c r="AU154" s="230" t="s">
        <v>86</v>
      </c>
      <c r="AY154" s="16" t="s">
        <v>125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6" t="s">
        <v>84</v>
      </c>
      <c r="BK154" s="231">
        <f>ROUND(I154*H154,2)</f>
        <v>0</v>
      </c>
      <c r="BL154" s="16" t="s">
        <v>131</v>
      </c>
      <c r="BM154" s="230" t="s">
        <v>421</v>
      </c>
    </row>
    <row r="155" s="2" customFormat="1">
      <c r="A155" s="37"/>
      <c r="B155" s="38"/>
      <c r="C155" s="39"/>
      <c r="D155" s="232" t="s">
        <v>133</v>
      </c>
      <c r="E155" s="39"/>
      <c r="F155" s="233" t="s">
        <v>213</v>
      </c>
      <c r="G155" s="39"/>
      <c r="H155" s="39"/>
      <c r="I155" s="234"/>
      <c r="J155" s="39"/>
      <c r="K155" s="39"/>
      <c r="L155" s="43"/>
      <c r="M155" s="235"/>
      <c r="N155" s="236"/>
      <c r="O155" s="90"/>
      <c r="P155" s="90"/>
      <c r="Q155" s="90"/>
      <c r="R155" s="90"/>
      <c r="S155" s="90"/>
      <c r="T155" s="91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16" t="s">
        <v>133</v>
      </c>
      <c r="AU155" s="16" t="s">
        <v>86</v>
      </c>
    </row>
    <row r="156" s="2" customFormat="1" ht="37.8" customHeight="1">
      <c r="A156" s="37"/>
      <c r="B156" s="38"/>
      <c r="C156" s="218" t="s">
        <v>176</v>
      </c>
      <c r="D156" s="218" t="s">
        <v>127</v>
      </c>
      <c r="E156" s="219" t="s">
        <v>215</v>
      </c>
      <c r="F156" s="220" t="s">
        <v>216</v>
      </c>
      <c r="G156" s="221" t="s">
        <v>171</v>
      </c>
      <c r="H156" s="222">
        <v>116.042</v>
      </c>
      <c r="I156" s="223"/>
      <c r="J156" s="224">
        <f>ROUND(I156*H156,2)</f>
        <v>0</v>
      </c>
      <c r="K156" s="225"/>
      <c r="L156" s="43"/>
      <c r="M156" s="226" t="s">
        <v>1</v>
      </c>
      <c r="N156" s="227" t="s">
        <v>41</v>
      </c>
      <c r="O156" s="90"/>
      <c r="P156" s="228">
        <f>O156*H156</f>
        <v>0</v>
      </c>
      <c r="Q156" s="228">
        <v>0</v>
      </c>
      <c r="R156" s="228">
        <f>Q156*H156</f>
        <v>0</v>
      </c>
      <c r="S156" s="228">
        <v>0</v>
      </c>
      <c r="T156" s="229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30" t="s">
        <v>131</v>
      </c>
      <c r="AT156" s="230" t="s">
        <v>127</v>
      </c>
      <c r="AU156" s="230" t="s">
        <v>86</v>
      </c>
      <c r="AY156" s="16" t="s">
        <v>125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6" t="s">
        <v>84</v>
      </c>
      <c r="BK156" s="231">
        <f>ROUND(I156*H156,2)</f>
        <v>0</v>
      </c>
      <c r="BL156" s="16" t="s">
        <v>131</v>
      </c>
      <c r="BM156" s="230" t="s">
        <v>422</v>
      </c>
    </row>
    <row r="157" s="2" customFormat="1">
      <c r="A157" s="37"/>
      <c r="B157" s="38"/>
      <c r="C157" s="39"/>
      <c r="D157" s="232" t="s">
        <v>133</v>
      </c>
      <c r="E157" s="39"/>
      <c r="F157" s="233" t="s">
        <v>218</v>
      </c>
      <c r="G157" s="39"/>
      <c r="H157" s="39"/>
      <c r="I157" s="234"/>
      <c r="J157" s="39"/>
      <c r="K157" s="39"/>
      <c r="L157" s="43"/>
      <c r="M157" s="235"/>
      <c r="N157" s="236"/>
      <c r="O157" s="90"/>
      <c r="P157" s="90"/>
      <c r="Q157" s="90"/>
      <c r="R157" s="90"/>
      <c r="S157" s="90"/>
      <c r="T157" s="91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16" t="s">
        <v>133</v>
      </c>
      <c r="AU157" s="16" t="s">
        <v>86</v>
      </c>
    </row>
    <row r="158" s="13" customFormat="1">
      <c r="A158" s="13"/>
      <c r="B158" s="237"/>
      <c r="C158" s="238"/>
      <c r="D158" s="232" t="s">
        <v>174</v>
      </c>
      <c r="E158" s="239" t="s">
        <v>1</v>
      </c>
      <c r="F158" s="240" t="s">
        <v>423</v>
      </c>
      <c r="G158" s="238"/>
      <c r="H158" s="241">
        <v>95.688000000000002</v>
      </c>
      <c r="I158" s="242"/>
      <c r="J158" s="238"/>
      <c r="K158" s="238"/>
      <c r="L158" s="243"/>
      <c r="M158" s="244"/>
      <c r="N158" s="245"/>
      <c r="O158" s="245"/>
      <c r="P158" s="245"/>
      <c r="Q158" s="245"/>
      <c r="R158" s="245"/>
      <c r="S158" s="245"/>
      <c r="T158" s="246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7" t="s">
        <v>174</v>
      </c>
      <c r="AU158" s="247" t="s">
        <v>86</v>
      </c>
      <c r="AV158" s="13" t="s">
        <v>86</v>
      </c>
      <c r="AW158" s="13" t="s">
        <v>32</v>
      </c>
      <c r="AX158" s="13" t="s">
        <v>76</v>
      </c>
      <c r="AY158" s="247" t="s">
        <v>125</v>
      </c>
    </row>
    <row r="159" s="13" customFormat="1">
      <c r="A159" s="13"/>
      <c r="B159" s="237"/>
      <c r="C159" s="238"/>
      <c r="D159" s="232" t="s">
        <v>174</v>
      </c>
      <c r="E159" s="239" t="s">
        <v>1</v>
      </c>
      <c r="F159" s="240" t="s">
        <v>424</v>
      </c>
      <c r="G159" s="238"/>
      <c r="H159" s="241">
        <v>20.353999999999999</v>
      </c>
      <c r="I159" s="242"/>
      <c r="J159" s="238"/>
      <c r="K159" s="238"/>
      <c r="L159" s="243"/>
      <c r="M159" s="244"/>
      <c r="N159" s="245"/>
      <c r="O159" s="245"/>
      <c r="P159" s="245"/>
      <c r="Q159" s="245"/>
      <c r="R159" s="245"/>
      <c r="S159" s="245"/>
      <c r="T159" s="246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7" t="s">
        <v>174</v>
      </c>
      <c r="AU159" s="247" t="s">
        <v>86</v>
      </c>
      <c r="AV159" s="13" t="s">
        <v>86</v>
      </c>
      <c r="AW159" s="13" t="s">
        <v>32</v>
      </c>
      <c r="AX159" s="13" t="s">
        <v>76</v>
      </c>
      <c r="AY159" s="247" t="s">
        <v>125</v>
      </c>
    </row>
    <row r="160" s="14" customFormat="1">
      <c r="A160" s="14"/>
      <c r="B160" s="249"/>
      <c r="C160" s="250"/>
      <c r="D160" s="232" t="s">
        <v>174</v>
      </c>
      <c r="E160" s="251" t="s">
        <v>1</v>
      </c>
      <c r="F160" s="252" t="s">
        <v>190</v>
      </c>
      <c r="G160" s="250"/>
      <c r="H160" s="253">
        <v>116.042</v>
      </c>
      <c r="I160" s="254"/>
      <c r="J160" s="250"/>
      <c r="K160" s="250"/>
      <c r="L160" s="255"/>
      <c r="M160" s="256"/>
      <c r="N160" s="257"/>
      <c r="O160" s="257"/>
      <c r="P160" s="257"/>
      <c r="Q160" s="257"/>
      <c r="R160" s="257"/>
      <c r="S160" s="257"/>
      <c r="T160" s="258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9" t="s">
        <v>174</v>
      </c>
      <c r="AU160" s="259" t="s">
        <v>86</v>
      </c>
      <c r="AV160" s="14" t="s">
        <v>131</v>
      </c>
      <c r="AW160" s="14" t="s">
        <v>32</v>
      </c>
      <c r="AX160" s="14" t="s">
        <v>84</v>
      </c>
      <c r="AY160" s="259" t="s">
        <v>125</v>
      </c>
    </row>
    <row r="161" s="2" customFormat="1" ht="37.8" customHeight="1">
      <c r="A161" s="37"/>
      <c r="B161" s="38"/>
      <c r="C161" s="218" t="s">
        <v>183</v>
      </c>
      <c r="D161" s="218" t="s">
        <v>127</v>
      </c>
      <c r="E161" s="219" t="s">
        <v>222</v>
      </c>
      <c r="F161" s="220" t="s">
        <v>425</v>
      </c>
      <c r="G161" s="221" t="s">
        <v>171</v>
      </c>
      <c r="H161" s="222">
        <v>20.390000000000001</v>
      </c>
      <c r="I161" s="223"/>
      <c r="J161" s="224">
        <f>ROUND(I161*H161,2)</f>
        <v>0</v>
      </c>
      <c r="K161" s="225"/>
      <c r="L161" s="43"/>
      <c r="M161" s="226" t="s">
        <v>1</v>
      </c>
      <c r="N161" s="227" t="s">
        <v>41</v>
      </c>
      <c r="O161" s="90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30" t="s">
        <v>131</v>
      </c>
      <c r="AT161" s="230" t="s">
        <v>127</v>
      </c>
      <c r="AU161" s="230" t="s">
        <v>86</v>
      </c>
      <c r="AY161" s="16" t="s">
        <v>125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6" t="s">
        <v>84</v>
      </c>
      <c r="BK161" s="231">
        <f>ROUND(I161*H161,2)</f>
        <v>0</v>
      </c>
      <c r="BL161" s="16" t="s">
        <v>131</v>
      </c>
      <c r="BM161" s="230" t="s">
        <v>426</v>
      </c>
    </row>
    <row r="162" s="2" customFormat="1">
      <c r="A162" s="37"/>
      <c r="B162" s="38"/>
      <c r="C162" s="39"/>
      <c r="D162" s="232" t="s">
        <v>133</v>
      </c>
      <c r="E162" s="39"/>
      <c r="F162" s="233" t="s">
        <v>225</v>
      </c>
      <c r="G162" s="39"/>
      <c r="H162" s="39"/>
      <c r="I162" s="234"/>
      <c r="J162" s="39"/>
      <c r="K162" s="39"/>
      <c r="L162" s="43"/>
      <c r="M162" s="235"/>
      <c r="N162" s="236"/>
      <c r="O162" s="90"/>
      <c r="P162" s="90"/>
      <c r="Q162" s="90"/>
      <c r="R162" s="90"/>
      <c r="S162" s="90"/>
      <c r="T162" s="91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16" t="s">
        <v>133</v>
      </c>
      <c r="AU162" s="16" t="s">
        <v>86</v>
      </c>
    </row>
    <row r="163" s="13" customFormat="1">
      <c r="A163" s="13"/>
      <c r="B163" s="237"/>
      <c r="C163" s="238"/>
      <c r="D163" s="232" t="s">
        <v>174</v>
      </c>
      <c r="E163" s="239" t="s">
        <v>1</v>
      </c>
      <c r="F163" s="240" t="s">
        <v>427</v>
      </c>
      <c r="G163" s="238"/>
      <c r="H163" s="241">
        <v>20.390000000000001</v>
      </c>
      <c r="I163" s="242"/>
      <c r="J163" s="238"/>
      <c r="K163" s="238"/>
      <c r="L163" s="243"/>
      <c r="M163" s="244"/>
      <c r="N163" s="245"/>
      <c r="O163" s="245"/>
      <c r="P163" s="245"/>
      <c r="Q163" s="245"/>
      <c r="R163" s="245"/>
      <c r="S163" s="245"/>
      <c r="T163" s="246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7" t="s">
        <v>174</v>
      </c>
      <c r="AU163" s="247" t="s">
        <v>86</v>
      </c>
      <c r="AV163" s="13" t="s">
        <v>86</v>
      </c>
      <c r="AW163" s="13" t="s">
        <v>32</v>
      </c>
      <c r="AX163" s="13" t="s">
        <v>84</v>
      </c>
      <c r="AY163" s="247" t="s">
        <v>125</v>
      </c>
    </row>
    <row r="164" s="2" customFormat="1" ht="37.8" customHeight="1">
      <c r="A164" s="37"/>
      <c r="B164" s="38"/>
      <c r="C164" s="218" t="s">
        <v>8</v>
      </c>
      <c r="D164" s="218" t="s">
        <v>127</v>
      </c>
      <c r="E164" s="219" t="s">
        <v>228</v>
      </c>
      <c r="F164" s="220" t="s">
        <v>428</v>
      </c>
      <c r="G164" s="221" t="s">
        <v>171</v>
      </c>
      <c r="H164" s="222">
        <v>142.72999999999999</v>
      </c>
      <c r="I164" s="223"/>
      <c r="J164" s="224">
        <f>ROUND(I164*H164,2)</f>
        <v>0</v>
      </c>
      <c r="K164" s="225"/>
      <c r="L164" s="43"/>
      <c r="M164" s="226" t="s">
        <v>1</v>
      </c>
      <c r="N164" s="227" t="s">
        <v>41</v>
      </c>
      <c r="O164" s="90"/>
      <c r="P164" s="228">
        <f>O164*H164</f>
        <v>0</v>
      </c>
      <c r="Q164" s="228">
        <v>0</v>
      </c>
      <c r="R164" s="228">
        <f>Q164*H164</f>
        <v>0</v>
      </c>
      <c r="S164" s="228">
        <v>0</v>
      </c>
      <c r="T164" s="229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30" t="s">
        <v>131</v>
      </c>
      <c r="AT164" s="230" t="s">
        <v>127</v>
      </c>
      <c r="AU164" s="230" t="s">
        <v>86</v>
      </c>
      <c r="AY164" s="16" t="s">
        <v>125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6" t="s">
        <v>84</v>
      </c>
      <c r="BK164" s="231">
        <f>ROUND(I164*H164,2)</f>
        <v>0</v>
      </c>
      <c r="BL164" s="16" t="s">
        <v>131</v>
      </c>
      <c r="BM164" s="230" t="s">
        <v>429</v>
      </c>
    </row>
    <row r="165" s="2" customFormat="1">
      <c r="A165" s="37"/>
      <c r="B165" s="38"/>
      <c r="C165" s="39"/>
      <c r="D165" s="232" t="s">
        <v>133</v>
      </c>
      <c r="E165" s="39"/>
      <c r="F165" s="233" t="s">
        <v>231</v>
      </c>
      <c r="G165" s="39"/>
      <c r="H165" s="39"/>
      <c r="I165" s="234"/>
      <c r="J165" s="39"/>
      <c r="K165" s="39"/>
      <c r="L165" s="43"/>
      <c r="M165" s="235"/>
      <c r="N165" s="236"/>
      <c r="O165" s="90"/>
      <c r="P165" s="90"/>
      <c r="Q165" s="90"/>
      <c r="R165" s="90"/>
      <c r="S165" s="90"/>
      <c r="T165" s="91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16" t="s">
        <v>133</v>
      </c>
      <c r="AU165" s="16" t="s">
        <v>86</v>
      </c>
    </row>
    <row r="166" s="13" customFormat="1">
      <c r="A166" s="13"/>
      <c r="B166" s="237"/>
      <c r="C166" s="238"/>
      <c r="D166" s="232" t="s">
        <v>174</v>
      </c>
      <c r="E166" s="238"/>
      <c r="F166" s="240" t="s">
        <v>430</v>
      </c>
      <c r="G166" s="238"/>
      <c r="H166" s="241">
        <v>142.72999999999999</v>
      </c>
      <c r="I166" s="242"/>
      <c r="J166" s="238"/>
      <c r="K166" s="238"/>
      <c r="L166" s="243"/>
      <c r="M166" s="244"/>
      <c r="N166" s="245"/>
      <c r="O166" s="245"/>
      <c r="P166" s="245"/>
      <c r="Q166" s="245"/>
      <c r="R166" s="245"/>
      <c r="S166" s="245"/>
      <c r="T166" s="246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7" t="s">
        <v>174</v>
      </c>
      <c r="AU166" s="247" t="s">
        <v>86</v>
      </c>
      <c r="AV166" s="13" t="s">
        <v>86</v>
      </c>
      <c r="AW166" s="13" t="s">
        <v>4</v>
      </c>
      <c r="AX166" s="13" t="s">
        <v>84</v>
      </c>
      <c r="AY166" s="247" t="s">
        <v>125</v>
      </c>
    </row>
    <row r="167" s="2" customFormat="1" ht="24.15" customHeight="1">
      <c r="A167" s="37"/>
      <c r="B167" s="38"/>
      <c r="C167" s="218" t="s">
        <v>209</v>
      </c>
      <c r="D167" s="218" t="s">
        <v>127</v>
      </c>
      <c r="E167" s="219" t="s">
        <v>234</v>
      </c>
      <c r="F167" s="220" t="s">
        <v>235</v>
      </c>
      <c r="G167" s="221" t="s">
        <v>171</v>
      </c>
      <c r="H167" s="222">
        <v>68.197999999999993</v>
      </c>
      <c r="I167" s="223"/>
      <c r="J167" s="224">
        <f>ROUND(I167*H167,2)</f>
        <v>0</v>
      </c>
      <c r="K167" s="225"/>
      <c r="L167" s="43"/>
      <c r="M167" s="226" t="s">
        <v>1</v>
      </c>
      <c r="N167" s="227" t="s">
        <v>41</v>
      </c>
      <c r="O167" s="90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30" t="s">
        <v>131</v>
      </c>
      <c r="AT167" s="230" t="s">
        <v>127</v>
      </c>
      <c r="AU167" s="230" t="s">
        <v>86</v>
      </c>
      <c r="AY167" s="16" t="s">
        <v>125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6" t="s">
        <v>84</v>
      </c>
      <c r="BK167" s="231">
        <f>ROUND(I167*H167,2)</f>
        <v>0</v>
      </c>
      <c r="BL167" s="16" t="s">
        <v>131</v>
      </c>
      <c r="BM167" s="230" t="s">
        <v>431</v>
      </c>
    </row>
    <row r="168" s="2" customFormat="1">
      <c r="A168" s="37"/>
      <c r="B168" s="38"/>
      <c r="C168" s="39"/>
      <c r="D168" s="232" t="s">
        <v>133</v>
      </c>
      <c r="E168" s="39"/>
      <c r="F168" s="233" t="s">
        <v>237</v>
      </c>
      <c r="G168" s="39"/>
      <c r="H168" s="39"/>
      <c r="I168" s="234"/>
      <c r="J168" s="39"/>
      <c r="K168" s="39"/>
      <c r="L168" s="43"/>
      <c r="M168" s="235"/>
      <c r="N168" s="236"/>
      <c r="O168" s="90"/>
      <c r="P168" s="90"/>
      <c r="Q168" s="90"/>
      <c r="R168" s="90"/>
      <c r="S168" s="90"/>
      <c r="T168" s="91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6" t="s">
        <v>133</v>
      </c>
      <c r="AU168" s="16" t="s">
        <v>86</v>
      </c>
    </row>
    <row r="169" s="13" customFormat="1">
      <c r="A169" s="13"/>
      <c r="B169" s="237"/>
      <c r="C169" s="238"/>
      <c r="D169" s="232" t="s">
        <v>174</v>
      </c>
      <c r="E169" s="239" t="s">
        <v>1</v>
      </c>
      <c r="F169" s="240" t="s">
        <v>432</v>
      </c>
      <c r="G169" s="238"/>
      <c r="H169" s="241">
        <v>68.197999999999993</v>
      </c>
      <c r="I169" s="242"/>
      <c r="J169" s="238"/>
      <c r="K169" s="238"/>
      <c r="L169" s="243"/>
      <c r="M169" s="244"/>
      <c r="N169" s="245"/>
      <c r="O169" s="245"/>
      <c r="P169" s="245"/>
      <c r="Q169" s="245"/>
      <c r="R169" s="245"/>
      <c r="S169" s="245"/>
      <c r="T169" s="246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7" t="s">
        <v>174</v>
      </c>
      <c r="AU169" s="247" t="s">
        <v>86</v>
      </c>
      <c r="AV169" s="13" t="s">
        <v>86</v>
      </c>
      <c r="AW169" s="13" t="s">
        <v>32</v>
      </c>
      <c r="AX169" s="13" t="s">
        <v>84</v>
      </c>
      <c r="AY169" s="247" t="s">
        <v>125</v>
      </c>
    </row>
    <row r="170" s="2" customFormat="1" ht="24.15" customHeight="1">
      <c r="A170" s="37"/>
      <c r="B170" s="38"/>
      <c r="C170" s="218" t="s">
        <v>221</v>
      </c>
      <c r="D170" s="218" t="s">
        <v>127</v>
      </c>
      <c r="E170" s="219" t="s">
        <v>433</v>
      </c>
      <c r="F170" s="220" t="s">
        <v>434</v>
      </c>
      <c r="G170" s="221" t="s">
        <v>243</v>
      </c>
      <c r="H170" s="222">
        <v>40.780000000000001</v>
      </c>
      <c r="I170" s="223"/>
      <c r="J170" s="224">
        <f>ROUND(I170*H170,2)</f>
        <v>0</v>
      </c>
      <c r="K170" s="225"/>
      <c r="L170" s="43"/>
      <c r="M170" s="226" t="s">
        <v>1</v>
      </c>
      <c r="N170" s="227" t="s">
        <v>41</v>
      </c>
      <c r="O170" s="90"/>
      <c r="P170" s="228">
        <f>O170*H170</f>
        <v>0</v>
      </c>
      <c r="Q170" s="228">
        <v>0</v>
      </c>
      <c r="R170" s="228">
        <f>Q170*H170</f>
        <v>0</v>
      </c>
      <c r="S170" s="228">
        <v>0</v>
      </c>
      <c r="T170" s="229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30" t="s">
        <v>131</v>
      </c>
      <c r="AT170" s="230" t="s">
        <v>127</v>
      </c>
      <c r="AU170" s="230" t="s">
        <v>86</v>
      </c>
      <c r="AY170" s="16" t="s">
        <v>125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6" t="s">
        <v>84</v>
      </c>
      <c r="BK170" s="231">
        <f>ROUND(I170*H170,2)</f>
        <v>0</v>
      </c>
      <c r="BL170" s="16" t="s">
        <v>131</v>
      </c>
      <c r="BM170" s="230" t="s">
        <v>435</v>
      </c>
    </row>
    <row r="171" s="2" customFormat="1">
      <c r="A171" s="37"/>
      <c r="B171" s="38"/>
      <c r="C171" s="39"/>
      <c r="D171" s="232" t="s">
        <v>133</v>
      </c>
      <c r="E171" s="39"/>
      <c r="F171" s="233" t="s">
        <v>436</v>
      </c>
      <c r="G171" s="39"/>
      <c r="H171" s="39"/>
      <c r="I171" s="234"/>
      <c r="J171" s="39"/>
      <c r="K171" s="39"/>
      <c r="L171" s="43"/>
      <c r="M171" s="235"/>
      <c r="N171" s="236"/>
      <c r="O171" s="90"/>
      <c r="P171" s="90"/>
      <c r="Q171" s="90"/>
      <c r="R171" s="90"/>
      <c r="S171" s="90"/>
      <c r="T171" s="91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16" t="s">
        <v>133</v>
      </c>
      <c r="AU171" s="16" t="s">
        <v>86</v>
      </c>
    </row>
    <row r="172" s="13" customFormat="1">
      <c r="A172" s="13"/>
      <c r="B172" s="237"/>
      <c r="C172" s="238"/>
      <c r="D172" s="232" t="s">
        <v>174</v>
      </c>
      <c r="E172" s="239" t="s">
        <v>1</v>
      </c>
      <c r="F172" s="240" t="s">
        <v>437</v>
      </c>
      <c r="G172" s="238"/>
      <c r="H172" s="241">
        <v>20.390000000000001</v>
      </c>
      <c r="I172" s="242"/>
      <c r="J172" s="238"/>
      <c r="K172" s="238"/>
      <c r="L172" s="243"/>
      <c r="M172" s="244"/>
      <c r="N172" s="245"/>
      <c r="O172" s="245"/>
      <c r="P172" s="245"/>
      <c r="Q172" s="245"/>
      <c r="R172" s="245"/>
      <c r="S172" s="245"/>
      <c r="T172" s="246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7" t="s">
        <v>174</v>
      </c>
      <c r="AU172" s="247" t="s">
        <v>86</v>
      </c>
      <c r="AV172" s="13" t="s">
        <v>86</v>
      </c>
      <c r="AW172" s="13" t="s">
        <v>32</v>
      </c>
      <c r="AX172" s="13" t="s">
        <v>84</v>
      </c>
      <c r="AY172" s="247" t="s">
        <v>125</v>
      </c>
    </row>
    <row r="173" s="13" customFormat="1">
      <c r="A173" s="13"/>
      <c r="B173" s="237"/>
      <c r="C173" s="238"/>
      <c r="D173" s="232" t="s">
        <v>174</v>
      </c>
      <c r="E173" s="238"/>
      <c r="F173" s="240" t="s">
        <v>438</v>
      </c>
      <c r="G173" s="238"/>
      <c r="H173" s="241">
        <v>40.780000000000001</v>
      </c>
      <c r="I173" s="242"/>
      <c r="J173" s="238"/>
      <c r="K173" s="238"/>
      <c r="L173" s="243"/>
      <c r="M173" s="244"/>
      <c r="N173" s="245"/>
      <c r="O173" s="245"/>
      <c r="P173" s="245"/>
      <c r="Q173" s="245"/>
      <c r="R173" s="245"/>
      <c r="S173" s="245"/>
      <c r="T173" s="246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7" t="s">
        <v>174</v>
      </c>
      <c r="AU173" s="247" t="s">
        <v>86</v>
      </c>
      <c r="AV173" s="13" t="s">
        <v>86</v>
      </c>
      <c r="AW173" s="13" t="s">
        <v>4</v>
      </c>
      <c r="AX173" s="13" t="s">
        <v>84</v>
      </c>
      <c r="AY173" s="247" t="s">
        <v>125</v>
      </c>
    </row>
    <row r="174" s="2" customFormat="1" ht="16.5" customHeight="1">
      <c r="A174" s="37"/>
      <c r="B174" s="38"/>
      <c r="C174" s="218" t="s">
        <v>227</v>
      </c>
      <c r="D174" s="218" t="s">
        <v>127</v>
      </c>
      <c r="E174" s="219" t="s">
        <v>248</v>
      </c>
      <c r="F174" s="220" t="s">
        <v>249</v>
      </c>
      <c r="G174" s="221" t="s">
        <v>171</v>
      </c>
      <c r="H174" s="222">
        <v>68.197999999999993</v>
      </c>
      <c r="I174" s="223"/>
      <c r="J174" s="224">
        <f>ROUND(I174*H174,2)</f>
        <v>0</v>
      </c>
      <c r="K174" s="225"/>
      <c r="L174" s="43"/>
      <c r="M174" s="226" t="s">
        <v>1</v>
      </c>
      <c r="N174" s="227" t="s">
        <v>41</v>
      </c>
      <c r="O174" s="90"/>
      <c r="P174" s="228">
        <f>O174*H174</f>
        <v>0</v>
      </c>
      <c r="Q174" s="228">
        <v>0</v>
      </c>
      <c r="R174" s="228">
        <f>Q174*H174</f>
        <v>0</v>
      </c>
      <c r="S174" s="228">
        <v>0</v>
      </c>
      <c r="T174" s="229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30" t="s">
        <v>131</v>
      </c>
      <c r="AT174" s="230" t="s">
        <v>127</v>
      </c>
      <c r="AU174" s="230" t="s">
        <v>86</v>
      </c>
      <c r="AY174" s="16" t="s">
        <v>125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6" t="s">
        <v>84</v>
      </c>
      <c r="BK174" s="231">
        <f>ROUND(I174*H174,2)</f>
        <v>0</v>
      </c>
      <c r="BL174" s="16" t="s">
        <v>131</v>
      </c>
      <c r="BM174" s="230" t="s">
        <v>439</v>
      </c>
    </row>
    <row r="175" s="2" customFormat="1">
      <c r="A175" s="37"/>
      <c r="B175" s="38"/>
      <c r="C175" s="39"/>
      <c r="D175" s="232" t="s">
        <v>133</v>
      </c>
      <c r="E175" s="39"/>
      <c r="F175" s="233" t="s">
        <v>251</v>
      </c>
      <c r="G175" s="39"/>
      <c r="H175" s="39"/>
      <c r="I175" s="234"/>
      <c r="J175" s="39"/>
      <c r="K175" s="39"/>
      <c r="L175" s="43"/>
      <c r="M175" s="235"/>
      <c r="N175" s="236"/>
      <c r="O175" s="90"/>
      <c r="P175" s="90"/>
      <c r="Q175" s="90"/>
      <c r="R175" s="90"/>
      <c r="S175" s="90"/>
      <c r="T175" s="91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T175" s="16" t="s">
        <v>133</v>
      </c>
      <c r="AU175" s="16" t="s">
        <v>86</v>
      </c>
    </row>
    <row r="176" s="2" customFormat="1" ht="24.15" customHeight="1">
      <c r="A176" s="37"/>
      <c r="B176" s="38"/>
      <c r="C176" s="218" t="s">
        <v>240</v>
      </c>
      <c r="D176" s="218" t="s">
        <v>127</v>
      </c>
      <c r="E176" s="219" t="s">
        <v>253</v>
      </c>
      <c r="F176" s="220" t="s">
        <v>254</v>
      </c>
      <c r="G176" s="221" t="s">
        <v>171</v>
      </c>
      <c r="H176" s="222">
        <v>47.844000000000001</v>
      </c>
      <c r="I176" s="223"/>
      <c r="J176" s="224">
        <f>ROUND(I176*H176,2)</f>
        <v>0</v>
      </c>
      <c r="K176" s="225"/>
      <c r="L176" s="43"/>
      <c r="M176" s="226" t="s">
        <v>1</v>
      </c>
      <c r="N176" s="227" t="s">
        <v>41</v>
      </c>
      <c r="O176" s="90"/>
      <c r="P176" s="228">
        <f>O176*H176</f>
        <v>0</v>
      </c>
      <c r="Q176" s="228">
        <v>0</v>
      </c>
      <c r="R176" s="228">
        <f>Q176*H176</f>
        <v>0</v>
      </c>
      <c r="S176" s="228">
        <v>0</v>
      </c>
      <c r="T176" s="229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30" t="s">
        <v>131</v>
      </c>
      <c r="AT176" s="230" t="s">
        <v>127</v>
      </c>
      <c r="AU176" s="230" t="s">
        <v>86</v>
      </c>
      <c r="AY176" s="16" t="s">
        <v>125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6" t="s">
        <v>84</v>
      </c>
      <c r="BK176" s="231">
        <f>ROUND(I176*H176,2)</f>
        <v>0</v>
      </c>
      <c r="BL176" s="16" t="s">
        <v>131</v>
      </c>
      <c r="BM176" s="230" t="s">
        <v>440</v>
      </c>
    </row>
    <row r="177" s="2" customFormat="1">
      <c r="A177" s="37"/>
      <c r="B177" s="38"/>
      <c r="C177" s="39"/>
      <c r="D177" s="232" t="s">
        <v>133</v>
      </c>
      <c r="E177" s="39"/>
      <c r="F177" s="233" t="s">
        <v>256</v>
      </c>
      <c r="G177" s="39"/>
      <c r="H177" s="39"/>
      <c r="I177" s="234"/>
      <c r="J177" s="39"/>
      <c r="K177" s="39"/>
      <c r="L177" s="43"/>
      <c r="M177" s="235"/>
      <c r="N177" s="236"/>
      <c r="O177" s="90"/>
      <c r="P177" s="90"/>
      <c r="Q177" s="90"/>
      <c r="R177" s="90"/>
      <c r="S177" s="90"/>
      <c r="T177" s="91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16" t="s">
        <v>133</v>
      </c>
      <c r="AU177" s="16" t="s">
        <v>86</v>
      </c>
    </row>
    <row r="178" s="13" customFormat="1">
      <c r="A178" s="13"/>
      <c r="B178" s="237"/>
      <c r="C178" s="238"/>
      <c r="D178" s="232" t="s">
        <v>174</v>
      </c>
      <c r="E178" s="239" t="s">
        <v>1</v>
      </c>
      <c r="F178" s="240" t="s">
        <v>441</v>
      </c>
      <c r="G178" s="238"/>
      <c r="H178" s="241">
        <v>70.233999999999995</v>
      </c>
      <c r="I178" s="242"/>
      <c r="J178" s="238"/>
      <c r="K178" s="238"/>
      <c r="L178" s="243"/>
      <c r="M178" s="244"/>
      <c r="N178" s="245"/>
      <c r="O178" s="245"/>
      <c r="P178" s="245"/>
      <c r="Q178" s="245"/>
      <c r="R178" s="245"/>
      <c r="S178" s="245"/>
      <c r="T178" s="246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7" t="s">
        <v>174</v>
      </c>
      <c r="AU178" s="247" t="s">
        <v>86</v>
      </c>
      <c r="AV178" s="13" t="s">
        <v>86</v>
      </c>
      <c r="AW178" s="13" t="s">
        <v>32</v>
      </c>
      <c r="AX178" s="13" t="s">
        <v>76</v>
      </c>
      <c r="AY178" s="247" t="s">
        <v>125</v>
      </c>
    </row>
    <row r="179" s="13" customFormat="1">
      <c r="A179" s="13"/>
      <c r="B179" s="237"/>
      <c r="C179" s="238"/>
      <c r="D179" s="232" t="s">
        <v>174</v>
      </c>
      <c r="E179" s="239" t="s">
        <v>1</v>
      </c>
      <c r="F179" s="240" t="s">
        <v>442</v>
      </c>
      <c r="G179" s="238"/>
      <c r="H179" s="241">
        <v>-20.353999999999999</v>
      </c>
      <c r="I179" s="242"/>
      <c r="J179" s="238"/>
      <c r="K179" s="238"/>
      <c r="L179" s="243"/>
      <c r="M179" s="244"/>
      <c r="N179" s="245"/>
      <c r="O179" s="245"/>
      <c r="P179" s="245"/>
      <c r="Q179" s="245"/>
      <c r="R179" s="245"/>
      <c r="S179" s="245"/>
      <c r="T179" s="246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7" t="s">
        <v>174</v>
      </c>
      <c r="AU179" s="247" t="s">
        <v>86</v>
      </c>
      <c r="AV179" s="13" t="s">
        <v>86</v>
      </c>
      <c r="AW179" s="13" t="s">
        <v>32</v>
      </c>
      <c r="AX179" s="13" t="s">
        <v>76</v>
      </c>
      <c r="AY179" s="247" t="s">
        <v>125</v>
      </c>
    </row>
    <row r="180" s="13" customFormat="1">
      <c r="A180" s="13"/>
      <c r="B180" s="237"/>
      <c r="C180" s="238"/>
      <c r="D180" s="232" t="s">
        <v>174</v>
      </c>
      <c r="E180" s="239" t="s">
        <v>1</v>
      </c>
      <c r="F180" s="240" t="s">
        <v>443</v>
      </c>
      <c r="G180" s="238"/>
      <c r="H180" s="241">
        <v>-2.036</v>
      </c>
      <c r="I180" s="242"/>
      <c r="J180" s="238"/>
      <c r="K180" s="238"/>
      <c r="L180" s="243"/>
      <c r="M180" s="244"/>
      <c r="N180" s="245"/>
      <c r="O180" s="245"/>
      <c r="P180" s="245"/>
      <c r="Q180" s="245"/>
      <c r="R180" s="245"/>
      <c r="S180" s="245"/>
      <c r="T180" s="246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7" t="s">
        <v>174</v>
      </c>
      <c r="AU180" s="247" t="s">
        <v>86</v>
      </c>
      <c r="AV180" s="13" t="s">
        <v>86</v>
      </c>
      <c r="AW180" s="13" t="s">
        <v>32</v>
      </c>
      <c r="AX180" s="13" t="s">
        <v>76</v>
      </c>
      <c r="AY180" s="247" t="s">
        <v>125</v>
      </c>
    </row>
    <row r="181" s="14" customFormat="1">
      <c r="A181" s="14"/>
      <c r="B181" s="249"/>
      <c r="C181" s="250"/>
      <c r="D181" s="232" t="s">
        <v>174</v>
      </c>
      <c r="E181" s="251" t="s">
        <v>1</v>
      </c>
      <c r="F181" s="252" t="s">
        <v>190</v>
      </c>
      <c r="G181" s="250"/>
      <c r="H181" s="253">
        <v>47.843999999999994</v>
      </c>
      <c r="I181" s="254"/>
      <c r="J181" s="250"/>
      <c r="K181" s="250"/>
      <c r="L181" s="255"/>
      <c r="M181" s="256"/>
      <c r="N181" s="257"/>
      <c r="O181" s="257"/>
      <c r="P181" s="257"/>
      <c r="Q181" s="257"/>
      <c r="R181" s="257"/>
      <c r="S181" s="257"/>
      <c r="T181" s="258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9" t="s">
        <v>174</v>
      </c>
      <c r="AU181" s="259" t="s">
        <v>86</v>
      </c>
      <c r="AV181" s="14" t="s">
        <v>131</v>
      </c>
      <c r="AW181" s="14" t="s">
        <v>32</v>
      </c>
      <c r="AX181" s="14" t="s">
        <v>84</v>
      </c>
      <c r="AY181" s="259" t="s">
        <v>125</v>
      </c>
    </row>
    <row r="182" s="2" customFormat="1" ht="24.15" customHeight="1">
      <c r="A182" s="37"/>
      <c r="B182" s="38"/>
      <c r="C182" s="218" t="s">
        <v>444</v>
      </c>
      <c r="D182" s="218" t="s">
        <v>127</v>
      </c>
      <c r="E182" s="219" t="s">
        <v>261</v>
      </c>
      <c r="F182" s="220" t="s">
        <v>262</v>
      </c>
      <c r="G182" s="221" t="s">
        <v>171</v>
      </c>
      <c r="H182" s="222">
        <v>15.603999999999999</v>
      </c>
      <c r="I182" s="223"/>
      <c r="J182" s="224">
        <f>ROUND(I182*H182,2)</f>
        <v>0</v>
      </c>
      <c r="K182" s="225"/>
      <c r="L182" s="43"/>
      <c r="M182" s="226" t="s">
        <v>1</v>
      </c>
      <c r="N182" s="227" t="s">
        <v>41</v>
      </c>
      <c r="O182" s="90"/>
      <c r="P182" s="228">
        <f>O182*H182</f>
        <v>0</v>
      </c>
      <c r="Q182" s="228">
        <v>0</v>
      </c>
      <c r="R182" s="228">
        <f>Q182*H182</f>
        <v>0</v>
      </c>
      <c r="S182" s="228">
        <v>0</v>
      </c>
      <c r="T182" s="229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30" t="s">
        <v>131</v>
      </c>
      <c r="AT182" s="230" t="s">
        <v>127</v>
      </c>
      <c r="AU182" s="230" t="s">
        <v>86</v>
      </c>
      <c r="AY182" s="16" t="s">
        <v>125</v>
      </c>
      <c r="BE182" s="231">
        <f>IF(N182="základní",J182,0)</f>
        <v>0</v>
      </c>
      <c r="BF182" s="231">
        <f>IF(N182="snížená",J182,0)</f>
        <v>0</v>
      </c>
      <c r="BG182" s="231">
        <f>IF(N182="zákl. přenesená",J182,0)</f>
        <v>0</v>
      </c>
      <c r="BH182" s="231">
        <f>IF(N182="sníž. přenesená",J182,0)</f>
        <v>0</v>
      </c>
      <c r="BI182" s="231">
        <f>IF(N182="nulová",J182,0)</f>
        <v>0</v>
      </c>
      <c r="BJ182" s="16" t="s">
        <v>84</v>
      </c>
      <c r="BK182" s="231">
        <f>ROUND(I182*H182,2)</f>
        <v>0</v>
      </c>
      <c r="BL182" s="16" t="s">
        <v>131</v>
      </c>
      <c r="BM182" s="230" t="s">
        <v>445</v>
      </c>
    </row>
    <row r="183" s="2" customFormat="1">
      <c r="A183" s="37"/>
      <c r="B183" s="38"/>
      <c r="C183" s="39"/>
      <c r="D183" s="232" t="s">
        <v>133</v>
      </c>
      <c r="E183" s="39"/>
      <c r="F183" s="233" t="s">
        <v>264</v>
      </c>
      <c r="G183" s="39"/>
      <c r="H183" s="39"/>
      <c r="I183" s="234"/>
      <c r="J183" s="39"/>
      <c r="K183" s="39"/>
      <c r="L183" s="43"/>
      <c r="M183" s="235"/>
      <c r="N183" s="236"/>
      <c r="O183" s="90"/>
      <c r="P183" s="90"/>
      <c r="Q183" s="90"/>
      <c r="R183" s="90"/>
      <c r="S183" s="90"/>
      <c r="T183" s="91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T183" s="16" t="s">
        <v>133</v>
      </c>
      <c r="AU183" s="16" t="s">
        <v>86</v>
      </c>
    </row>
    <row r="184" s="13" customFormat="1">
      <c r="A184" s="13"/>
      <c r="B184" s="237"/>
      <c r="C184" s="238"/>
      <c r="D184" s="232" t="s">
        <v>174</v>
      </c>
      <c r="E184" s="239" t="s">
        <v>1</v>
      </c>
      <c r="F184" s="240" t="s">
        <v>446</v>
      </c>
      <c r="G184" s="238"/>
      <c r="H184" s="241">
        <v>15.603999999999999</v>
      </c>
      <c r="I184" s="242"/>
      <c r="J184" s="238"/>
      <c r="K184" s="238"/>
      <c r="L184" s="243"/>
      <c r="M184" s="244"/>
      <c r="N184" s="245"/>
      <c r="O184" s="245"/>
      <c r="P184" s="245"/>
      <c r="Q184" s="245"/>
      <c r="R184" s="245"/>
      <c r="S184" s="245"/>
      <c r="T184" s="246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7" t="s">
        <v>174</v>
      </c>
      <c r="AU184" s="247" t="s">
        <v>86</v>
      </c>
      <c r="AV184" s="13" t="s">
        <v>86</v>
      </c>
      <c r="AW184" s="13" t="s">
        <v>32</v>
      </c>
      <c r="AX184" s="13" t="s">
        <v>84</v>
      </c>
      <c r="AY184" s="247" t="s">
        <v>125</v>
      </c>
    </row>
    <row r="185" s="2" customFormat="1" ht="16.5" customHeight="1">
      <c r="A185" s="37"/>
      <c r="B185" s="38"/>
      <c r="C185" s="260" t="s">
        <v>7</v>
      </c>
      <c r="D185" s="260" t="s">
        <v>267</v>
      </c>
      <c r="E185" s="261" t="s">
        <v>268</v>
      </c>
      <c r="F185" s="262" t="s">
        <v>269</v>
      </c>
      <c r="G185" s="263" t="s">
        <v>243</v>
      </c>
      <c r="H185" s="264">
        <v>28.087</v>
      </c>
      <c r="I185" s="265"/>
      <c r="J185" s="266">
        <f>ROUND(I185*H185,2)</f>
        <v>0</v>
      </c>
      <c r="K185" s="267"/>
      <c r="L185" s="268"/>
      <c r="M185" s="269" t="s">
        <v>1</v>
      </c>
      <c r="N185" s="270" t="s">
        <v>41</v>
      </c>
      <c r="O185" s="90"/>
      <c r="P185" s="228">
        <f>O185*H185</f>
        <v>0</v>
      </c>
      <c r="Q185" s="228">
        <v>0</v>
      </c>
      <c r="R185" s="228">
        <f>Q185*H185</f>
        <v>0</v>
      </c>
      <c r="S185" s="228">
        <v>0</v>
      </c>
      <c r="T185" s="229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30" t="s">
        <v>163</v>
      </c>
      <c r="AT185" s="230" t="s">
        <v>267</v>
      </c>
      <c r="AU185" s="230" t="s">
        <v>86</v>
      </c>
      <c r="AY185" s="16" t="s">
        <v>125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6" t="s">
        <v>84</v>
      </c>
      <c r="BK185" s="231">
        <f>ROUND(I185*H185,2)</f>
        <v>0</v>
      </c>
      <c r="BL185" s="16" t="s">
        <v>131</v>
      </c>
      <c r="BM185" s="230" t="s">
        <v>447</v>
      </c>
    </row>
    <row r="186" s="2" customFormat="1">
      <c r="A186" s="37"/>
      <c r="B186" s="38"/>
      <c r="C186" s="39"/>
      <c r="D186" s="232" t="s">
        <v>133</v>
      </c>
      <c r="E186" s="39"/>
      <c r="F186" s="233" t="s">
        <v>269</v>
      </c>
      <c r="G186" s="39"/>
      <c r="H186" s="39"/>
      <c r="I186" s="234"/>
      <c r="J186" s="39"/>
      <c r="K186" s="39"/>
      <c r="L186" s="43"/>
      <c r="M186" s="235"/>
      <c r="N186" s="236"/>
      <c r="O186" s="90"/>
      <c r="P186" s="90"/>
      <c r="Q186" s="90"/>
      <c r="R186" s="90"/>
      <c r="S186" s="90"/>
      <c r="T186" s="91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T186" s="16" t="s">
        <v>133</v>
      </c>
      <c r="AU186" s="16" t="s">
        <v>86</v>
      </c>
    </row>
    <row r="187" s="13" customFormat="1">
      <c r="A187" s="13"/>
      <c r="B187" s="237"/>
      <c r="C187" s="238"/>
      <c r="D187" s="232" t="s">
        <v>174</v>
      </c>
      <c r="E187" s="238"/>
      <c r="F187" s="240" t="s">
        <v>448</v>
      </c>
      <c r="G187" s="238"/>
      <c r="H187" s="241">
        <v>28.087</v>
      </c>
      <c r="I187" s="242"/>
      <c r="J187" s="238"/>
      <c r="K187" s="238"/>
      <c r="L187" s="243"/>
      <c r="M187" s="244"/>
      <c r="N187" s="245"/>
      <c r="O187" s="245"/>
      <c r="P187" s="245"/>
      <c r="Q187" s="245"/>
      <c r="R187" s="245"/>
      <c r="S187" s="245"/>
      <c r="T187" s="246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7" t="s">
        <v>174</v>
      </c>
      <c r="AU187" s="247" t="s">
        <v>86</v>
      </c>
      <c r="AV187" s="13" t="s">
        <v>86</v>
      </c>
      <c r="AW187" s="13" t="s">
        <v>4</v>
      </c>
      <c r="AX187" s="13" t="s">
        <v>84</v>
      </c>
      <c r="AY187" s="247" t="s">
        <v>125</v>
      </c>
    </row>
    <row r="188" s="2" customFormat="1" ht="16.5" customHeight="1">
      <c r="A188" s="37"/>
      <c r="B188" s="38"/>
      <c r="C188" s="218" t="s">
        <v>449</v>
      </c>
      <c r="D188" s="218" t="s">
        <v>127</v>
      </c>
      <c r="E188" s="219" t="s">
        <v>273</v>
      </c>
      <c r="F188" s="220" t="s">
        <v>274</v>
      </c>
      <c r="G188" s="221" t="s">
        <v>171</v>
      </c>
      <c r="H188" s="222">
        <v>47.844000000000001</v>
      </c>
      <c r="I188" s="223"/>
      <c r="J188" s="224">
        <f>ROUND(I188*H188,2)</f>
        <v>0</v>
      </c>
      <c r="K188" s="225"/>
      <c r="L188" s="43"/>
      <c r="M188" s="226" t="s">
        <v>1</v>
      </c>
      <c r="N188" s="227" t="s">
        <v>41</v>
      </c>
      <c r="O188" s="90"/>
      <c r="P188" s="228">
        <f>O188*H188</f>
        <v>0</v>
      </c>
      <c r="Q188" s="228">
        <v>0</v>
      </c>
      <c r="R188" s="228">
        <f>Q188*H188</f>
        <v>0</v>
      </c>
      <c r="S188" s="228">
        <v>0</v>
      </c>
      <c r="T188" s="229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30" t="s">
        <v>131</v>
      </c>
      <c r="AT188" s="230" t="s">
        <v>127</v>
      </c>
      <c r="AU188" s="230" t="s">
        <v>86</v>
      </c>
      <c r="AY188" s="16" t="s">
        <v>125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6" t="s">
        <v>84</v>
      </c>
      <c r="BK188" s="231">
        <f>ROUND(I188*H188,2)</f>
        <v>0</v>
      </c>
      <c r="BL188" s="16" t="s">
        <v>131</v>
      </c>
      <c r="BM188" s="230" t="s">
        <v>450</v>
      </c>
    </row>
    <row r="189" s="2" customFormat="1">
      <c r="A189" s="37"/>
      <c r="B189" s="38"/>
      <c r="C189" s="39"/>
      <c r="D189" s="232" t="s">
        <v>133</v>
      </c>
      <c r="E189" s="39"/>
      <c r="F189" s="233" t="s">
        <v>274</v>
      </c>
      <c r="G189" s="39"/>
      <c r="H189" s="39"/>
      <c r="I189" s="234"/>
      <c r="J189" s="39"/>
      <c r="K189" s="39"/>
      <c r="L189" s="43"/>
      <c r="M189" s="235"/>
      <c r="N189" s="236"/>
      <c r="O189" s="90"/>
      <c r="P189" s="90"/>
      <c r="Q189" s="90"/>
      <c r="R189" s="90"/>
      <c r="S189" s="90"/>
      <c r="T189" s="91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16" t="s">
        <v>133</v>
      </c>
      <c r="AU189" s="16" t="s">
        <v>86</v>
      </c>
    </row>
    <row r="190" s="12" customFormat="1" ht="22.8" customHeight="1">
      <c r="A190" s="12"/>
      <c r="B190" s="202"/>
      <c r="C190" s="203"/>
      <c r="D190" s="204" t="s">
        <v>75</v>
      </c>
      <c r="E190" s="216" t="s">
        <v>131</v>
      </c>
      <c r="F190" s="216" t="s">
        <v>282</v>
      </c>
      <c r="G190" s="203"/>
      <c r="H190" s="203"/>
      <c r="I190" s="206"/>
      <c r="J190" s="217">
        <f>BK190</f>
        <v>0</v>
      </c>
      <c r="K190" s="203"/>
      <c r="L190" s="208"/>
      <c r="M190" s="209"/>
      <c r="N190" s="210"/>
      <c r="O190" s="210"/>
      <c r="P190" s="211">
        <f>SUM(P191:P205)</f>
        <v>0</v>
      </c>
      <c r="Q190" s="210"/>
      <c r="R190" s="211">
        <f>SUM(R191:R205)</f>
        <v>0.24567474</v>
      </c>
      <c r="S190" s="210"/>
      <c r="T190" s="212">
        <f>SUM(T191:T205)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13" t="s">
        <v>84</v>
      </c>
      <c r="AT190" s="214" t="s">
        <v>75</v>
      </c>
      <c r="AU190" s="214" t="s">
        <v>84</v>
      </c>
      <c r="AY190" s="213" t="s">
        <v>125</v>
      </c>
      <c r="BK190" s="215">
        <f>SUM(BK191:BK205)</f>
        <v>0</v>
      </c>
    </row>
    <row r="191" s="2" customFormat="1" ht="24.15" customHeight="1">
      <c r="A191" s="37"/>
      <c r="B191" s="38"/>
      <c r="C191" s="218" t="s">
        <v>266</v>
      </c>
      <c r="D191" s="218" t="s">
        <v>127</v>
      </c>
      <c r="E191" s="219" t="s">
        <v>284</v>
      </c>
      <c r="F191" s="220" t="s">
        <v>285</v>
      </c>
      <c r="G191" s="221" t="s">
        <v>171</v>
      </c>
      <c r="H191" s="222">
        <v>4.75</v>
      </c>
      <c r="I191" s="223"/>
      <c r="J191" s="224">
        <f>ROUND(I191*H191,2)</f>
        <v>0</v>
      </c>
      <c r="K191" s="225"/>
      <c r="L191" s="43"/>
      <c r="M191" s="226" t="s">
        <v>1</v>
      </c>
      <c r="N191" s="227" t="s">
        <v>41</v>
      </c>
      <c r="O191" s="90"/>
      <c r="P191" s="228">
        <f>O191*H191</f>
        <v>0</v>
      </c>
      <c r="Q191" s="228">
        <v>0</v>
      </c>
      <c r="R191" s="228">
        <f>Q191*H191</f>
        <v>0</v>
      </c>
      <c r="S191" s="228">
        <v>0</v>
      </c>
      <c r="T191" s="229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30" t="s">
        <v>131</v>
      </c>
      <c r="AT191" s="230" t="s">
        <v>127</v>
      </c>
      <c r="AU191" s="230" t="s">
        <v>86</v>
      </c>
      <c r="AY191" s="16" t="s">
        <v>125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16" t="s">
        <v>84</v>
      </c>
      <c r="BK191" s="231">
        <f>ROUND(I191*H191,2)</f>
        <v>0</v>
      </c>
      <c r="BL191" s="16" t="s">
        <v>131</v>
      </c>
      <c r="BM191" s="230" t="s">
        <v>451</v>
      </c>
    </row>
    <row r="192" s="2" customFormat="1">
      <c r="A192" s="37"/>
      <c r="B192" s="38"/>
      <c r="C192" s="39"/>
      <c r="D192" s="232" t="s">
        <v>133</v>
      </c>
      <c r="E192" s="39"/>
      <c r="F192" s="233" t="s">
        <v>287</v>
      </c>
      <c r="G192" s="39"/>
      <c r="H192" s="39"/>
      <c r="I192" s="234"/>
      <c r="J192" s="39"/>
      <c r="K192" s="39"/>
      <c r="L192" s="43"/>
      <c r="M192" s="235"/>
      <c r="N192" s="236"/>
      <c r="O192" s="90"/>
      <c r="P192" s="90"/>
      <c r="Q192" s="90"/>
      <c r="R192" s="90"/>
      <c r="S192" s="90"/>
      <c r="T192" s="91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T192" s="16" t="s">
        <v>133</v>
      </c>
      <c r="AU192" s="16" t="s">
        <v>86</v>
      </c>
    </row>
    <row r="193" s="13" customFormat="1">
      <c r="A193" s="13"/>
      <c r="B193" s="237"/>
      <c r="C193" s="238"/>
      <c r="D193" s="232" t="s">
        <v>174</v>
      </c>
      <c r="E193" s="239" t="s">
        <v>1</v>
      </c>
      <c r="F193" s="240" t="s">
        <v>452</v>
      </c>
      <c r="G193" s="238"/>
      <c r="H193" s="241">
        <v>4.7199999999999998</v>
      </c>
      <c r="I193" s="242"/>
      <c r="J193" s="238"/>
      <c r="K193" s="238"/>
      <c r="L193" s="243"/>
      <c r="M193" s="244"/>
      <c r="N193" s="245"/>
      <c r="O193" s="245"/>
      <c r="P193" s="245"/>
      <c r="Q193" s="245"/>
      <c r="R193" s="245"/>
      <c r="S193" s="245"/>
      <c r="T193" s="246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7" t="s">
        <v>174</v>
      </c>
      <c r="AU193" s="247" t="s">
        <v>86</v>
      </c>
      <c r="AV193" s="13" t="s">
        <v>86</v>
      </c>
      <c r="AW193" s="13" t="s">
        <v>32</v>
      </c>
      <c r="AX193" s="13" t="s">
        <v>76</v>
      </c>
      <c r="AY193" s="247" t="s">
        <v>125</v>
      </c>
    </row>
    <row r="194" s="13" customFormat="1">
      <c r="A194" s="13"/>
      <c r="B194" s="237"/>
      <c r="C194" s="238"/>
      <c r="D194" s="232" t="s">
        <v>174</v>
      </c>
      <c r="E194" s="239" t="s">
        <v>1</v>
      </c>
      <c r="F194" s="240" t="s">
        <v>453</v>
      </c>
      <c r="G194" s="238"/>
      <c r="H194" s="241">
        <v>0.029999999999999999</v>
      </c>
      <c r="I194" s="242"/>
      <c r="J194" s="238"/>
      <c r="K194" s="238"/>
      <c r="L194" s="243"/>
      <c r="M194" s="244"/>
      <c r="N194" s="245"/>
      <c r="O194" s="245"/>
      <c r="P194" s="245"/>
      <c r="Q194" s="245"/>
      <c r="R194" s="245"/>
      <c r="S194" s="245"/>
      <c r="T194" s="246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7" t="s">
        <v>174</v>
      </c>
      <c r="AU194" s="247" t="s">
        <v>86</v>
      </c>
      <c r="AV194" s="13" t="s">
        <v>86</v>
      </c>
      <c r="AW194" s="13" t="s">
        <v>32</v>
      </c>
      <c r="AX194" s="13" t="s">
        <v>76</v>
      </c>
      <c r="AY194" s="247" t="s">
        <v>125</v>
      </c>
    </row>
    <row r="195" s="14" customFormat="1">
      <c r="A195" s="14"/>
      <c r="B195" s="249"/>
      <c r="C195" s="250"/>
      <c r="D195" s="232" t="s">
        <v>174</v>
      </c>
      <c r="E195" s="251" t="s">
        <v>1</v>
      </c>
      <c r="F195" s="252" t="s">
        <v>190</v>
      </c>
      <c r="G195" s="250"/>
      <c r="H195" s="253">
        <v>4.75</v>
      </c>
      <c r="I195" s="254"/>
      <c r="J195" s="250"/>
      <c r="K195" s="250"/>
      <c r="L195" s="255"/>
      <c r="M195" s="256"/>
      <c r="N195" s="257"/>
      <c r="O195" s="257"/>
      <c r="P195" s="257"/>
      <c r="Q195" s="257"/>
      <c r="R195" s="257"/>
      <c r="S195" s="257"/>
      <c r="T195" s="258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9" t="s">
        <v>174</v>
      </c>
      <c r="AU195" s="259" t="s">
        <v>86</v>
      </c>
      <c r="AV195" s="14" t="s">
        <v>131</v>
      </c>
      <c r="AW195" s="14" t="s">
        <v>32</v>
      </c>
      <c r="AX195" s="14" t="s">
        <v>84</v>
      </c>
      <c r="AY195" s="259" t="s">
        <v>125</v>
      </c>
    </row>
    <row r="196" s="2" customFormat="1" ht="33" customHeight="1">
      <c r="A196" s="37"/>
      <c r="B196" s="38"/>
      <c r="C196" s="218" t="s">
        <v>454</v>
      </c>
      <c r="D196" s="218" t="s">
        <v>127</v>
      </c>
      <c r="E196" s="219" t="s">
        <v>455</v>
      </c>
      <c r="F196" s="220" t="s">
        <v>456</v>
      </c>
      <c r="G196" s="221" t="s">
        <v>171</v>
      </c>
      <c r="H196" s="222">
        <v>0.45000000000000001</v>
      </c>
      <c r="I196" s="223"/>
      <c r="J196" s="224">
        <f>ROUND(I196*H196,2)</f>
        <v>0</v>
      </c>
      <c r="K196" s="225"/>
      <c r="L196" s="43"/>
      <c r="M196" s="226" t="s">
        <v>1</v>
      </c>
      <c r="N196" s="227" t="s">
        <v>41</v>
      </c>
      <c r="O196" s="90"/>
      <c r="P196" s="228">
        <f>O196*H196</f>
        <v>0</v>
      </c>
      <c r="Q196" s="228">
        <v>0</v>
      </c>
      <c r="R196" s="228">
        <f>Q196*H196</f>
        <v>0</v>
      </c>
      <c r="S196" s="228">
        <v>0</v>
      </c>
      <c r="T196" s="229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30" t="s">
        <v>131</v>
      </c>
      <c r="AT196" s="230" t="s">
        <v>127</v>
      </c>
      <c r="AU196" s="230" t="s">
        <v>86</v>
      </c>
      <c r="AY196" s="16" t="s">
        <v>125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6" t="s">
        <v>84</v>
      </c>
      <c r="BK196" s="231">
        <f>ROUND(I196*H196,2)</f>
        <v>0</v>
      </c>
      <c r="BL196" s="16" t="s">
        <v>131</v>
      </c>
      <c r="BM196" s="230" t="s">
        <v>457</v>
      </c>
    </row>
    <row r="197" s="2" customFormat="1">
      <c r="A197" s="37"/>
      <c r="B197" s="38"/>
      <c r="C197" s="39"/>
      <c r="D197" s="232" t="s">
        <v>133</v>
      </c>
      <c r="E197" s="39"/>
      <c r="F197" s="233" t="s">
        <v>458</v>
      </c>
      <c r="G197" s="39"/>
      <c r="H197" s="39"/>
      <c r="I197" s="234"/>
      <c r="J197" s="39"/>
      <c r="K197" s="39"/>
      <c r="L197" s="43"/>
      <c r="M197" s="235"/>
      <c r="N197" s="236"/>
      <c r="O197" s="90"/>
      <c r="P197" s="90"/>
      <c r="Q197" s="90"/>
      <c r="R197" s="90"/>
      <c r="S197" s="90"/>
      <c r="T197" s="91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16" t="s">
        <v>133</v>
      </c>
      <c r="AU197" s="16" t="s">
        <v>86</v>
      </c>
    </row>
    <row r="198" s="13" customFormat="1">
      <c r="A198" s="13"/>
      <c r="B198" s="237"/>
      <c r="C198" s="238"/>
      <c r="D198" s="232" t="s">
        <v>174</v>
      </c>
      <c r="E198" s="239" t="s">
        <v>1</v>
      </c>
      <c r="F198" s="240" t="s">
        <v>459</v>
      </c>
      <c r="G198" s="238"/>
      <c r="H198" s="241">
        <v>0.45000000000000001</v>
      </c>
      <c r="I198" s="242"/>
      <c r="J198" s="238"/>
      <c r="K198" s="238"/>
      <c r="L198" s="243"/>
      <c r="M198" s="244"/>
      <c r="N198" s="245"/>
      <c r="O198" s="245"/>
      <c r="P198" s="245"/>
      <c r="Q198" s="245"/>
      <c r="R198" s="245"/>
      <c r="S198" s="245"/>
      <c r="T198" s="246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7" t="s">
        <v>174</v>
      </c>
      <c r="AU198" s="247" t="s">
        <v>86</v>
      </c>
      <c r="AV198" s="13" t="s">
        <v>86</v>
      </c>
      <c r="AW198" s="13" t="s">
        <v>32</v>
      </c>
      <c r="AX198" s="13" t="s">
        <v>84</v>
      </c>
      <c r="AY198" s="247" t="s">
        <v>125</v>
      </c>
    </row>
    <row r="199" s="2" customFormat="1" ht="33" customHeight="1">
      <c r="A199" s="37"/>
      <c r="B199" s="38"/>
      <c r="C199" s="218" t="s">
        <v>460</v>
      </c>
      <c r="D199" s="218" t="s">
        <v>127</v>
      </c>
      <c r="E199" s="219" t="s">
        <v>461</v>
      </c>
      <c r="F199" s="220" t="s">
        <v>462</v>
      </c>
      <c r="G199" s="221" t="s">
        <v>243</v>
      </c>
      <c r="H199" s="222">
        <v>0.023</v>
      </c>
      <c r="I199" s="223"/>
      <c r="J199" s="224">
        <f>ROUND(I199*H199,2)</f>
        <v>0</v>
      </c>
      <c r="K199" s="225"/>
      <c r="L199" s="43"/>
      <c r="M199" s="226" t="s">
        <v>1</v>
      </c>
      <c r="N199" s="227" t="s">
        <v>41</v>
      </c>
      <c r="O199" s="90"/>
      <c r="P199" s="228">
        <f>O199*H199</f>
        <v>0</v>
      </c>
      <c r="Q199" s="228">
        <v>1.0608</v>
      </c>
      <c r="R199" s="228">
        <f>Q199*H199</f>
        <v>0.024398399999999997</v>
      </c>
      <c r="S199" s="228">
        <v>0</v>
      </c>
      <c r="T199" s="229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30" t="s">
        <v>131</v>
      </c>
      <c r="AT199" s="230" t="s">
        <v>127</v>
      </c>
      <c r="AU199" s="230" t="s">
        <v>86</v>
      </c>
      <c r="AY199" s="16" t="s">
        <v>125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16" t="s">
        <v>84</v>
      </c>
      <c r="BK199" s="231">
        <f>ROUND(I199*H199,2)</f>
        <v>0</v>
      </c>
      <c r="BL199" s="16" t="s">
        <v>131</v>
      </c>
      <c r="BM199" s="230" t="s">
        <v>463</v>
      </c>
    </row>
    <row r="200" s="2" customFormat="1">
      <c r="A200" s="37"/>
      <c r="B200" s="38"/>
      <c r="C200" s="39"/>
      <c r="D200" s="232" t="s">
        <v>133</v>
      </c>
      <c r="E200" s="39"/>
      <c r="F200" s="233" t="s">
        <v>464</v>
      </c>
      <c r="G200" s="39"/>
      <c r="H200" s="39"/>
      <c r="I200" s="234"/>
      <c r="J200" s="39"/>
      <c r="K200" s="39"/>
      <c r="L200" s="43"/>
      <c r="M200" s="235"/>
      <c r="N200" s="236"/>
      <c r="O200" s="90"/>
      <c r="P200" s="90"/>
      <c r="Q200" s="90"/>
      <c r="R200" s="90"/>
      <c r="S200" s="90"/>
      <c r="T200" s="91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T200" s="16" t="s">
        <v>133</v>
      </c>
      <c r="AU200" s="16" t="s">
        <v>86</v>
      </c>
    </row>
    <row r="201" s="2" customFormat="1" ht="24.15" customHeight="1">
      <c r="A201" s="37"/>
      <c r="B201" s="38"/>
      <c r="C201" s="218" t="s">
        <v>465</v>
      </c>
      <c r="D201" s="218" t="s">
        <v>127</v>
      </c>
      <c r="E201" s="219" t="s">
        <v>466</v>
      </c>
      <c r="F201" s="220" t="s">
        <v>467</v>
      </c>
      <c r="G201" s="221" t="s">
        <v>243</v>
      </c>
      <c r="H201" s="222">
        <v>0.042000000000000003</v>
      </c>
      <c r="I201" s="223"/>
      <c r="J201" s="224">
        <f>ROUND(I201*H201,2)</f>
        <v>0</v>
      </c>
      <c r="K201" s="225"/>
      <c r="L201" s="43"/>
      <c r="M201" s="226" t="s">
        <v>1</v>
      </c>
      <c r="N201" s="227" t="s">
        <v>41</v>
      </c>
      <c r="O201" s="90"/>
      <c r="P201" s="228">
        <f>O201*H201</f>
        <v>0</v>
      </c>
      <c r="Q201" s="228">
        <v>1.06277</v>
      </c>
      <c r="R201" s="228">
        <f>Q201*H201</f>
        <v>0.044636340000000004</v>
      </c>
      <c r="S201" s="228">
        <v>0</v>
      </c>
      <c r="T201" s="229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30" t="s">
        <v>131</v>
      </c>
      <c r="AT201" s="230" t="s">
        <v>127</v>
      </c>
      <c r="AU201" s="230" t="s">
        <v>86</v>
      </c>
      <c r="AY201" s="16" t="s">
        <v>125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16" t="s">
        <v>84</v>
      </c>
      <c r="BK201" s="231">
        <f>ROUND(I201*H201,2)</f>
        <v>0</v>
      </c>
      <c r="BL201" s="16" t="s">
        <v>131</v>
      </c>
      <c r="BM201" s="230" t="s">
        <v>468</v>
      </c>
    </row>
    <row r="202" s="2" customFormat="1">
      <c r="A202" s="37"/>
      <c r="B202" s="38"/>
      <c r="C202" s="39"/>
      <c r="D202" s="232" t="s">
        <v>133</v>
      </c>
      <c r="E202" s="39"/>
      <c r="F202" s="233" t="s">
        <v>469</v>
      </c>
      <c r="G202" s="39"/>
      <c r="H202" s="39"/>
      <c r="I202" s="234"/>
      <c r="J202" s="39"/>
      <c r="K202" s="39"/>
      <c r="L202" s="43"/>
      <c r="M202" s="235"/>
      <c r="N202" s="236"/>
      <c r="O202" s="90"/>
      <c r="P202" s="90"/>
      <c r="Q202" s="90"/>
      <c r="R202" s="90"/>
      <c r="S202" s="90"/>
      <c r="T202" s="91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T202" s="16" t="s">
        <v>133</v>
      </c>
      <c r="AU202" s="16" t="s">
        <v>86</v>
      </c>
    </row>
    <row r="203" s="13" customFormat="1">
      <c r="A203" s="13"/>
      <c r="B203" s="237"/>
      <c r="C203" s="238"/>
      <c r="D203" s="232" t="s">
        <v>174</v>
      </c>
      <c r="E203" s="239" t="s">
        <v>1</v>
      </c>
      <c r="F203" s="240" t="s">
        <v>470</v>
      </c>
      <c r="G203" s="238"/>
      <c r="H203" s="241">
        <v>0.042000000000000003</v>
      </c>
      <c r="I203" s="242"/>
      <c r="J203" s="238"/>
      <c r="K203" s="238"/>
      <c r="L203" s="243"/>
      <c r="M203" s="244"/>
      <c r="N203" s="245"/>
      <c r="O203" s="245"/>
      <c r="P203" s="245"/>
      <c r="Q203" s="245"/>
      <c r="R203" s="245"/>
      <c r="S203" s="245"/>
      <c r="T203" s="246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7" t="s">
        <v>174</v>
      </c>
      <c r="AU203" s="247" t="s">
        <v>86</v>
      </c>
      <c r="AV203" s="13" t="s">
        <v>86</v>
      </c>
      <c r="AW203" s="13" t="s">
        <v>32</v>
      </c>
      <c r="AX203" s="13" t="s">
        <v>84</v>
      </c>
      <c r="AY203" s="247" t="s">
        <v>125</v>
      </c>
    </row>
    <row r="204" s="2" customFormat="1" ht="24.15" customHeight="1">
      <c r="A204" s="37"/>
      <c r="B204" s="38"/>
      <c r="C204" s="218" t="s">
        <v>471</v>
      </c>
      <c r="D204" s="218" t="s">
        <v>127</v>
      </c>
      <c r="E204" s="219" t="s">
        <v>472</v>
      </c>
      <c r="F204" s="220" t="s">
        <v>473</v>
      </c>
      <c r="G204" s="221" t="s">
        <v>298</v>
      </c>
      <c r="H204" s="222">
        <v>1</v>
      </c>
      <c r="I204" s="223"/>
      <c r="J204" s="224">
        <f>ROUND(I204*H204,2)</f>
        <v>0</v>
      </c>
      <c r="K204" s="225"/>
      <c r="L204" s="43"/>
      <c r="M204" s="226" t="s">
        <v>1</v>
      </c>
      <c r="N204" s="227" t="s">
        <v>41</v>
      </c>
      <c r="O204" s="90"/>
      <c r="P204" s="228">
        <f>O204*H204</f>
        <v>0</v>
      </c>
      <c r="Q204" s="228">
        <v>0.17663999999999999</v>
      </c>
      <c r="R204" s="228">
        <f>Q204*H204</f>
        <v>0.17663999999999999</v>
      </c>
      <c r="S204" s="228">
        <v>0</v>
      </c>
      <c r="T204" s="229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30" t="s">
        <v>131</v>
      </c>
      <c r="AT204" s="230" t="s">
        <v>127</v>
      </c>
      <c r="AU204" s="230" t="s">
        <v>86</v>
      </c>
      <c r="AY204" s="16" t="s">
        <v>125</v>
      </c>
      <c r="BE204" s="231">
        <f>IF(N204="základní",J204,0)</f>
        <v>0</v>
      </c>
      <c r="BF204" s="231">
        <f>IF(N204="snížená",J204,0)</f>
        <v>0</v>
      </c>
      <c r="BG204" s="231">
        <f>IF(N204="zákl. přenesená",J204,0)</f>
        <v>0</v>
      </c>
      <c r="BH204" s="231">
        <f>IF(N204="sníž. přenesená",J204,0)</f>
        <v>0</v>
      </c>
      <c r="BI204" s="231">
        <f>IF(N204="nulová",J204,0)</f>
        <v>0</v>
      </c>
      <c r="BJ204" s="16" t="s">
        <v>84</v>
      </c>
      <c r="BK204" s="231">
        <f>ROUND(I204*H204,2)</f>
        <v>0</v>
      </c>
      <c r="BL204" s="16" t="s">
        <v>131</v>
      </c>
      <c r="BM204" s="230" t="s">
        <v>474</v>
      </c>
    </row>
    <row r="205" s="2" customFormat="1">
      <c r="A205" s="37"/>
      <c r="B205" s="38"/>
      <c r="C205" s="39"/>
      <c r="D205" s="232" t="s">
        <v>133</v>
      </c>
      <c r="E205" s="39"/>
      <c r="F205" s="233" t="s">
        <v>475</v>
      </c>
      <c r="G205" s="39"/>
      <c r="H205" s="39"/>
      <c r="I205" s="234"/>
      <c r="J205" s="39"/>
      <c r="K205" s="39"/>
      <c r="L205" s="43"/>
      <c r="M205" s="235"/>
      <c r="N205" s="236"/>
      <c r="O205" s="90"/>
      <c r="P205" s="90"/>
      <c r="Q205" s="90"/>
      <c r="R205" s="90"/>
      <c r="S205" s="90"/>
      <c r="T205" s="91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16" t="s">
        <v>133</v>
      </c>
      <c r="AU205" s="16" t="s">
        <v>86</v>
      </c>
    </row>
    <row r="206" s="12" customFormat="1" ht="22.8" customHeight="1">
      <c r="A206" s="12"/>
      <c r="B206" s="202"/>
      <c r="C206" s="203"/>
      <c r="D206" s="204" t="s">
        <v>75</v>
      </c>
      <c r="E206" s="216" t="s">
        <v>163</v>
      </c>
      <c r="F206" s="216" t="s">
        <v>289</v>
      </c>
      <c r="G206" s="203"/>
      <c r="H206" s="203"/>
      <c r="I206" s="206"/>
      <c r="J206" s="217">
        <f>BK206</f>
        <v>0</v>
      </c>
      <c r="K206" s="203"/>
      <c r="L206" s="208"/>
      <c r="M206" s="209"/>
      <c r="N206" s="210"/>
      <c r="O206" s="210"/>
      <c r="P206" s="211">
        <f>SUM(P207:P263)</f>
        <v>0</v>
      </c>
      <c r="Q206" s="210"/>
      <c r="R206" s="211">
        <f>SUM(R207:R263)</f>
        <v>0.95712096999999996</v>
      </c>
      <c r="S206" s="210"/>
      <c r="T206" s="212">
        <f>SUM(T207:T263)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13" t="s">
        <v>84</v>
      </c>
      <c r="AT206" s="214" t="s">
        <v>75</v>
      </c>
      <c r="AU206" s="214" t="s">
        <v>84</v>
      </c>
      <c r="AY206" s="213" t="s">
        <v>125</v>
      </c>
      <c r="BK206" s="215">
        <f>SUM(BK207:BK263)</f>
        <v>0</v>
      </c>
    </row>
    <row r="207" s="2" customFormat="1" ht="33" customHeight="1">
      <c r="A207" s="37"/>
      <c r="B207" s="38"/>
      <c r="C207" s="218" t="s">
        <v>277</v>
      </c>
      <c r="D207" s="218" t="s">
        <v>127</v>
      </c>
      <c r="E207" s="219" t="s">
        <v>476</v>
      </c>
      <c r="F207" s="220" t="s">
        <v>477</v>
      </c>
      <c r="G207" s="221" t="s">
        <v>130</v>
      </c>
      <c r="H207" s="222">
        <v>47</v>
      </c>
      <c r="I207" s="223"/>
      <c r="J207" s="224">
        <f>ROUND(I207*H207,2)</f>
        <v>0</v>
      </c>
      <c r="K207" s="225"/>
      <c r="L207" s="43"/>
      <c r="M207" s="226" t="s">
        <v>1</v>
      </c>
      <c r="N207" s="227" t="s">
        <v>41</v>
      </c>
      <c r="O207" s="90"/>
      <c r="P207" s="228">
        <f>O207*H207</f>
        <v>0</v>
      </c>
      <c r="Q207" s="228">
        <v>0</v>
      </c>
      <c r="R207" s="228">
        <f>Q207*H207</f>
        <v>0</v>
      </c>
      <c r="S207" s="228">
        <v>0</v>
      </c>
      <c r="T207" s="229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30" t="s">
        <v>131</v>
      </c>
      <c r="AT207" s="230" t="s">
        <v>127</v>
      </c>
      <c r="AU207" s="230" t="s">
        <v>86</v>
      </c>
      <c r="AY207" s="16" t="s">
        <v>125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16" t="s">
        <v>84</v>
      </c>
      <c r="BK207" s="231">
        <f>ROUND(I207*H207,2)</f>
        <v>0</v>
      </c>
      <c r="BL207" s="16" t="s">
        <v>131</v>
      </c>
      <c r="BM207" s="230" t="s">
        <v>478</v>
      </c>
    </row>
    <row r="208" s="2" customFormat="1">
      <c r="A208" s="37"/>
      <c r="B208" s="38"/>
      <c r="C208" s="39"/>
      <c r="D208" s="232" t="s">
        <v>133</v>
      </c>
      <c r="E208" s="39"/>
      <c r="F208" s="233" t="s">
        <v>479</v>
      </c>
      <c r="G208" s="39"/>
      <c r="H208" s="39"/>
      <c r="I208" s="234"/>
      <c r="J208" s="39"/>
      <c r="K208" s="39"/>
      <c r="L208" s="43"/>
      <c r="M208" s="235"/>
      <c r="N208" s="236"/>
      <c r="O208" s="90"/>
      <c r="P208" s="90"/>
      <c r="Q208" s="90"/>
      <c r="R208" s="90"/>
      <c r="S208" s="90"/>
      <c r="T208" s="91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16" t="s">
        <v>133</v>
      </c>
      <c r="AU208" s="16" t="s">
        <v>86</v>
      </c>
    </row>
    <row r="209" s="2" customFormat="1" ht="24.15" customHeight="1">
      <c r="A209" s="37"/>
      <c r="B209" s="38"/>
      <c r="C209" s="260" t="s">
        <v>283</v>
      </c>
      <c r="D209" s="260" t="s">
        <v>267</v>
      </c>
      <c r="E209" s="261" t="s">
        <v>480</v>
      </c>
      <c r="F209" s="262" t="s">
        <v>481</v>
      </c>
      <c r="G209" s="263" t="s">
        <v>130</v>
      </c>
      <c r="H209" s="264">
        <v>47.704999999999998</v>
      </c>
      <c r="I209" s="265"/>
      <c r="J209" s="266">
        <f>ROUND(I209*H209,2)</f>
        <v>0</v>
      </c>
      <c r="K209" s="267"/>
      <c r="L209" s="268"/>
      <c r="M209" s="269" t="s">
        <v>1</v>
      </c>
      <c r="N209" s="270" t="s">
        <v>41</v>
      </c>
      <c r="O209" s="90"/>
      <c r="P209" s="228">
        <f>O209*H209</f>
        <v>0</v>
      </c>
      <c r="Q209" s="228">
        <v>0.00027</v>
      </c>
      <c r="R209" s="228">
        <f>Q209*H209</f>
        <v>0.012880350000000001</v>
      </c>
      <c r="S209" s="228">
        <v>0</v>
      </c>
      <c r="T209" s="229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30" t="s">
        <v>163</v>
      </c>
      <c r="AT209" s="230" t="s">
        <v>267</v>
      </c>
      <c r="AU209" s="230" t="s">
        <v>86</v>
      </c>
      <c r="AY209" s="16" t="s">
        <v>125</v>
      </c>
      <c r="BE209" s="231">
        <f>IF(N209="základní",J209,0)</f>
        <v>0</v>
      </c>
      <c r="BF209" s="231">
        <f>IF(N209="snížená",J209,0)</f>
        <v>0</v>
      </c>
      <c r="BG209" s="231">
        <f>IF(N209="zákl. přenesená",J209,0)</f>
        <v>0</v>
      </c>
      <c r="BH209" s="231">
        <f>IF(N209="sníž. přenesená",J209,0)</f>
        <v>0</v>
      </c>
      <c r="BI209" s="231">
        <f>IF(N209="nulová",J209,0)</f>
        <v>0</v>
      </c>
      <c r="BJ209" s="16" t="s">
        <v>84</v>
      </c>
      <c r="BK209" s="231">
        <f>ROUND(I209*H209,2)</f>
        <v>0</v>
      </c>
      <c r="BL209" s="16" t="s">
        <v>131</v>
      </c>
      <c r="BM209" s="230" t="s">
        <v>482</v>
      </c>
    </row>
    <row r="210" s="2" customFormat="1">
      <c r="A210" s="37"/>
      <c r="B210" s="38"/>
      <c r="C210" s="39"/>
      <c r="D210" s="232" t="s">
        <v>133</v>
      </c>
      <c r="E210" s="39"/>
      <c r="F210" s="233" t="s">
        <v>481</v>
      </c>
      <c r="G210" s="39"/>
      <c r="H210" s="39"/>
      <c r="I210" s="234"/>
      <c r="J210" s="39"/>
      <c r="K210" s="39"/>
      <c r="L210" s="43"/>
      <c r="M210" s="235"/>
      <c r="N210" s="236"/>
      <c r="O210" s="90"/>
      <c r="P210" s="90"/>
      <c r="Q210" s="90"/>
      <c r="R210" s="90"/>
      <c r="S210" s="90"/>
      <c r="T210" s="91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T210" s="16" t="s">
        <v>133</v>
      </c>
      <c r="AU210" s="16" t="s">
        <v>86</v>
      </c>
    </row>
    <row r="211" s="2" customFormat="1">
      <c r="A211" s="37"/>
      <c r="B211" s="38"/>
      <c r="C211" s="39"/>
      <c r="D211" s="232" t="s">
        <v>181</v>
      </c>
      <c r="E211" s="39"/>
      <c r="F211" s="248" t="s">
        <v>483</v>
      </c>
      <c r="G211" s="39"/>
      <c r="H211" s="39"/>
      <c r="I211" s="234"/>
      <c r="J211" s="39"/>
      <c r="K211" s="39"/>
      <c r="L211" s="43"/>
      <c r="M211" s="235"/>
      <c r="N211" s="236"/>
      <c r="O211" s="90"/>
      <c r="P211" s="90"/>
      <c r="Q211" s="90"/>
      <c r="R211" s="90"/>
      <c r="S211" s="90"/>
      <c r="T211" s="91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T211" s="16" t="s">
        <v>181</v>
      </c>
      <c r="AU211" s="16" t="s">
        <v>86</v>
      </c>
    </row>
    <row r="212" s="13" customFormat="1">
      <c r="A212" s="13"/>
      <c r="B212" s="237"/>
      <c r="C212" s="238"/>
      <c r="D212" s="232" t="s">
        <v>174</v>
      </c>
      <c r="E212" s="238"/>
      <c r="F212" s="240" t="s">
        <v>484</v>
      </c>
      <c r="G212" s="238"/>
      <c r="H212" s="241">
        <v>47.704999999999998</v>
      </c>
      <c r="I212" s="242"/>
      <c r="J212" s="238"/>
      <c r="K212" s="238"/>
      <c r="L212" s="243"/>
      <c r="M212" s="244"/>
      <c r="N212" s="245"/>
      <c r="O212" s="245"/>
      <c r="P212" s="245"/>
      <c r="Q212" s="245"/>
      <c r="R212" s="245"/>
      <c r="S212" s="245"/>
      <c r="T212" s="246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7" t="s">
        <v>174</v>
      </c>
      <c r="AU212" s="247" t="s">
        <v>86</v>
      </c>
      <c r="AV212" s="13" t="s">
        <v>86</v>
      </c>
      <c r="AW212" s="13" t="s">
        <v>4</v>
      </c>
      <c r="AX212" s="13" t="s">
        <v>84</v>
      </c>
      <c r="AY212" s="247" t="s">
        <v>125</v>
      </c>
    </row>
    <row r="213" s="2" customFormat="1" ht="24.15" customHeight="1">
      <c r="A213" s="37"/>
      <c r="B213" s="38"/>
      <c r="C213" s="218" t="s">
        <v>290</v>
      </c>
      <c r="D213" s="218" t="s">
        <v>127</v>
      </c>
      <c r="E213" s="219" t="s">
        <v>485</v>
      </c>
      <c r="F213" s="220" t="s">
        <v>486</v>
      </c>
      <c r="G213" s="221" t="s">
        <v>298</v>
      </c>
      <c r="H213" s="222">
        <v>4</v>
      </c>
      <c r="I213" s="223"/>
      <c r="J213" s="224">
        <f>ROUND(I213*H213,2)</f>
        <v>0</v>
      </c>
      <c r="K213" s="225"/>
      <c r="L213" s="43"/>
      <c r="M213" s="226" t="s">
        <v>1</v>
      </c>
      <c r="N213" s="227" t="s">
        <v>41</v>
      </c>
      <c r="O213" s="90"/>
      <c r="P213" s="228">
        <f>O213*H213</f>
        <v>0</v>
      </c>
      <c r="Q213" s="228">
        <v>0</v>
      </c>
      <c r="R213" s="228">
        <f>Q213*H213</f>
        <v>0</v>
      </c>
      <c r="S213" s="228">
        <v>0</v>
      </c>
      <c r="T213" s="229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30" t="s">
        <v>131</v>
      </c>
      <c r="AT213" s="230" t="s">
        <v>127</v>
      </c>
      <c r="AU213" s="230" t="s">
        <v>86</v>
      </c>
      <c r="AY213" s="16" t="s">
        <v>125</v>
      </c>
      <c r="BE213" s="231">
        <f>IF(N213="základní",J213,0)</f>
        <v>0</v>
      </c>
      <c r="BF213" s="231">
        <f>IF(N213="snížená",J213,0)</f>
        <v>0</v>
      </c>
      <c r="BG213" s="231">
        <f>IF(N213="zákl. přenesená",J213,0)</f>
        <v>0</v>
      </c>
      <c r="BH213" s="231">
        <f>IF(N213="sníž. přenesená",J213,0)</f>
        <v>0</v>
      </c>
      <c r="BI213" s="231">
        <f>IF(N213="nulová",J213,0)</f>
        <v>0</v>
      </c>
      <c r="BJ213" s="16" t="s">
        <v>84</v>
      </c>
      <c r="BK213" s="231">
        <f>ROUND(I213*H213,2)</f>
        <v>0</v>
      </c>
      <c r="BL213" s="16" t="s">
        <v>131</v>
      </c>
      <c r="BM213" s="230" t="s">
        <v>487</v>
      </c>
    </row>
    <row r="214" s="2" customFormat="1">
      <c r="A214" s="37"/>
      <c r="B214" s="38"/>
      <c r="C214" s="39"/>
      <c r="D214" s="232" t="s">
        <v>133</v>
      </c>
      <c r="E214" s="39"/>
      <c r="F214" s="233" t="s">
        <v>488</v>
      </c>
      <c r="G214" s="39"/>
      <c r="H214" s="39"/>
      <c r="I214" s="234"/>
      <c r="J214" s="39"/>
      <c r="K214" s="39"/>
      <c r="L214" s="43"/>
      <c r="M214" s="235"/>
      <c r="N214" s="236"/>
      <c r="O214" s="90"/>
      <c r="P214" s="90"/>
      <c r="Q214" s="90"/>
      <c r="R214" s="90"/>
      <c r="S214" s="90"/>
      <c r="T214" s="91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T214" s="16" t="s">
        <v>133</v>
      </c>
      <c r="AU214" s="16" t="s">
        <v>86</v>
      </c>
    </row>
    <row r="215" s="2" customFormat="1" ht="21.75" customHeight="1">
      <c r="A215" s="37"/>
      <c r="B215" s="38"/>
      <c r="C215" s="260" t="s">
        <v>295</v>
      </c>
      <c r="D215" s="260" t="s">
        <v>267</v>
      </c>
      <c r="E215" s="261" t="s">
        <v>489</v>
      </c>
      <c r="F215" s="262" t="s">
        <v>490</v>
      </c>
      <c r="G215" s="263" t="s">
        <v>298</v>
      </c>
      <c r="H215" s="264">
        <v>1</v>
      </c>
      <c r="I215" s="265"/>
      <c r="J215" s="266">
        <f>ROUND(I215*H215,2)</f>
        <v>0</v>
      </c>
      <c r="K215" s="267"/>
      <c r="L215" s="268"/>
      <c r="M215" s="269" t="s">
        <v>1</v>
      </c>
      <c r="N215" s="270" t="s">
        <v>41</v>
      </c>
      <c r="O215" s="90"/>
      <c r="P215" s="228">
        <f>O215*H215</f>
        <v>0</v>
      </c>
      <c r="Q215" s="228">
        <v>0.00033</v>
      </c>
      <c r="R215" s="228">
        <f>Q215*H215</f>
        <v>0.00033</v>
      </c>
      <c r="S215" s="228">
        <v>0</v>
      </c>
      <c r="T215" s="229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30" t="s">
        <v>163</v>
      </c>
      <c r="AT215" s="230" t="s">
        <v>267</v>
      </c>
      <c r="AU215" s="230" t="s">
        <v>86</v>
      </c>
      <c r="AY215" s="16" t="s">
        <v>125</v>
      </c>
      <c r="BE215" s="231">
        <f>IF(N215="základní",J215,0)</f>
        <v>0</v>
      </c>
      <c r="BF215" s="231">
        <f>IF(N215="snížená",J215,0)</f>
        <v>0</v>
      </c>
      <c r="BG215" s="231">
        <f>IF(N215="zákl. přenesená",J215,0)</f>
        <v>0</v>
      </c>
      <c r="BH215" s="231">
        <f>IF(N215="sníž. přenesená",J215,0)</f>
        <v>0</v>
      </c>
      <c r="BI215" s="231">
        <f>IF(N215="nulová",J215,0)</f>
        <v>0</v>
      </c>
      <c r="BJ215" s="16" t="s">
        <v>84</v>
      </c>
      <c r="BK215" s="231">
        <f>ROUND(I215*H215,2)</f>
        <v>0</v>
      </c>
      <c r="BL215" s="16" t="s">
        <v>131</v>
      </c>
      <c r="BM215" s="230" t="s">
        <v>491</v>
      </c>
    </row>
    <row r="216" s="2" customFormat="1">
      <c r="A216" s="37"/>
      <c r="B216" s="38"/>
      <c r="C216" s="39"/>
      <c r="D216" s="232" t="s">
        <v>133</v>
      </c>
      <c r="E216" s="39"/>
      <c r="F216" s="233" t="s">
        <v>490</v>
      </c>
      <c r="G216" s="39"/>
      <c r="H216" s="39"/>
      <c r="I216" s="234"/>
      <c r="J216" s="39"/>
      <c r="K216" s="39"/>
      <c r="L216" s="43"/>
      <c r="M216" s="235"/>
      <c r="N216" s="236"/>
      <c r="O216" s="90"/>
      <c r="P216" s="90"/>
      <c r="Q216" s="90"/>
      <c r="R216" s="90"/>
      <c r="S216" s="90"/>
      <c r="T216" s="91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T216" s="16" t="s">
        <v>133</v>
      </c>
      <c r="AU216" s="16" t="s">
        <v>86</v>
      </c>
    </row>
    <row r="217" s="2" customFormat="1" ht="16.5" customHeight="1">
      <c r="A217" s="37"/>
      <c r="B217" s="38"/>
      <c r="C217" s="260" t="s">
        <v>492</v>
      </c>
      <c r="D217" s="260" t="s">
        <v>267</v>
      </c>
      <c r="E217" s="261" t="s">
        <v>493</v>
      </c>
      <c r="F217" s="262" t="s">
        <v>494</v>
      </c>
      <c r="G217" s="263" t="s">
        <v>298</v>
      </c>
      <c r="H217" s="264">
        <v>3</v>
      </c>
      <c r="I217" s="265"/>
      <c r="J217" s="266">
        <f>ROUND(I217*H217,2)</f>
        <v>0</v>
      </c>
      <c r="K217" s="267"/>
      <c r="L217" s="268"/>
      <c r="M217" s="269" t="s">
        <v>1</v>
      </c>
      <c r="N217" s="270" t="s">
        <v>41</v>
      </c>
      <c r="O217" s="90"/>
      <c r="P217" s="228">
        <f>O217*H217</f>
        <v>0</v>
      </c>
      <c r="Q217" s="228">
        <v>5.0000000000000002E-05</v>
      </c>
      <c r="R217" s="228">
        <f>Q217*H217</f>
        <v>0.00015000000000000001</v>
      </c>
      <c r="S217" s="228">
        <v>0</v>
      </c>
      <c r="T217" s="229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30" t="s">
        <v>163</v>
      </c>
      <c r="AT217" s="230" t="s">
        <v>267</v>
      </c>
      <c r="AU217" s="230" t="s">
        <v>86</v>
      </c>
      <c r="AY217" s="16" t="s">
        <v>125</v>
      </c>
      <c r="BE217" s="231">
        <f>IF(N217="základní",J217,0)</f>
        <v>0</v>
      </c>
      <c r="BF217" s="231">
        <f>IF(N217="snížená",J217,0)</f>
        <v>0</v>
      </c>
      <c r="BG217" s="231">
        <f>IF(N217="zákl. přenesená",J217,0)</f>
        <v>0</v>
      </c>
      <c r="BH217" s="231">
        <f>IF(N217="sníž. přenesená",J217,0)</f>
        <v>0</v>
      </c>
      <c r="BI217" s="231">
        <f>IF(N217="nulová",J217,0)</f>
        <v>0</v>
      </c>
      <c r="BJ217" s="16" t="s">
        <v>84</v>
      </c>
      <c r="BK217" s="231">
        <f>ROUND(I217*H217,2)</f>
        <v>0</v>
      </c>
      <c r="BL217" s="16" t="s">
        <v>131</v>
      </c>
      <c r="BM217" s="230" t="s">
        <v>495</v>
      </c>
    </row>
    <row r="218" s="2" customFormat="1">
      <c r="A218" s="37"/>
      <c r="B218" s="38"/>
      <c r="C218" s="39"/>
      <c r="D218" s="232" t="s">
        <v>133</v>
      </c>
      <c r="E218" s="39"/>
      <c r="F218" s="233" t="s">
        <v>494</v>
      </c>
      <c r="G218" s="39"/>
      <c r="H218" s="39"/>
      <c r="I218" s="234"/>
      <c r="J218" s="39"/>
      <c r="K218" s="39"/>
      <c r="L218" s="43"/>
      <c r="M218" s="235"/>
      <c r="N218" s="236"/>
      <c r="O218" s="90"/>
      <c r="P218" s="90"/>
      <c r="Q218" s="90"/>
      <c r="R218" s="90"/>
      <c r="S218" s="90"/>
      <c r="T218" s="91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T218" s="16" t="s">
        <v>133</v>
      </c>
      <c r="AU218" s="16" t="s">
        <v>86</v>
      </c>
    </row>
    <row r="219" s="2" customFormat="1" ht="33" customHeight="1">
      <c r="A219" s="37"/>
      <c r="B219" s="38"/>
      <c r="C219" s="218" t="s">
        <v>305</v>
      </c>
      <c r="D219" s="218" t="s">
        <v>127</v>
      </c>
      <c r="E219" s="219" t="s">
        <v>496</v>
      </c>
      <c r="F219" s="220" t="s">
        <v>497</v>
      </c>
      <c r="G219" s="221" t="s">
        <v>298</v>
      </c>
      <c r="H219" s="222">
        <v>1</v>
      </c>
      <c r="I219" s="223"/>
      <c r="J219" s="224">
        <f>ROUND(I219*H219,2)</f>
        <v>0</v>
      </c>
      <c r="K219" s="225"/>
      <c r="L219" s="43"/>
      <c r="M219" s="226" t="s">
        <v>1</v>
      </c>
      <c r="N219" s="227" t="s">
        <v>41</v>
      </c>
      <c r="O219" s="90"/>
      <c r="P219" s="228">
        <f>O219*H219</f>
        <v>0</v>
      </c>
      <c r="Q219" s="228">
        <v>0</v>
      </c>
      <c r="R219" s="228">
        <f>Q219*H219</f>
        <v>0</v>
      </c>
      <c r="S219" s="228">
        <v>0</v>
      </c>
      <c r="T219" s="229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30" t="s">
        <v>131</v>
      </c>
      <c r="AT219" s="230" t="s">
        <v>127</v>
      </c>
      <c r="AU219" s="230" t="s">
        <v>86</v>
      </c>
      <c r="AY219" s="16" t="s">
        <v>125</v>
      </c>
      <c r="BE219" s="231">
        <f>IF(N219="základní",J219,0)</f>
        <v>0</v>
      </c>
      <c r="BF219" s="231">
        <f>IF(N219="snížená",J219,0)</f>
        <v>0</v>
      </c>
      <c r="BG219" s="231">
        <f>IF(N219="zákl. přenesená",J219,0)</f>
        <v>0</v>
      </c>
      <c r="BH219" s="231">
        <f>IF(N219="sníž. přenesená",J219,0)</f>
        <v>0</v>
      </c>
      <c r="BI219" s="231">
        <f>IF(N219="nulová",J219,0)</f>
        <v>0</v>
      </c>
      <c r="BJ219" s="16" t="s">
        <v>84</v>
      </c>
      <c r="BK219" s="231">
        <f>ROUND(I219*H219,2)</f>
        <v>0</v>
      </c>
      <c r="BL219" s="16" t="s">
        <v>131</v>
      </c>
      <c r="BM219" s="230" t="s">
        <v>498</v>
      </c>
    </row>
    <row r="220" s="2" customFormat="1">
      <c r="A220" s="37"/>
      <c r="B220" s="38"/>
      <c r="C220" s="39"/>
      <c r="D220" s="232" t="s">
        <v>133</v>
      </c>
      <c r="E220" s="39"/>
      <c r="F220" s="233" t="s">
        <v>499</v>
      </c>
      <c r="G220" s="39"/>
      <c r="H220" s="39"/>
      <c r="I220" s="234"/>
      <c r="J220" s="39"/>
      <c r="K220" s="39"/>
      <c r="L220" s="43"/>
      <c r="M220" s="235"/>
      <c r="N220" s="236"/>
      <c r="O220" s="90"/>
      <c r="P220" s="90"/>
      <c r="Q220" s="90"/>
      <c r="R220" s="90"/>
      <c r="S220" s="90"/>
      <c r="T220" s="91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T220" s="16" t="s">
        <v>133</v>
      </c>
      <c r="AU220" s="16" t="s">
        <v>86</v>
      </c>
    </row>
    <row r="221" s="2" customFormat="1" ht="24.15" customHeight="1">
      <c r="A221" s="37"/>
      <c r="B221" s="38"/>
      <c r="C221" s="260" t="s">
        <v>310</v>
      </c>
      <c r="D221" s="260" t="s">
        <v>267</v>
      </c>
      <c r="E221" s="261" t="s">
        <v>500</v>
      </c>
      <c r="F221" s="262" t="s">
        <v>501</v>
      </c>
      <c r="G221" s="263" t="s">
        <v>298</v>
      </c>
      <c r="H221" s="264">
        <v>1</v>
      </c>
      <c r="I221" s="265"/>
      <c r="J221" s="266">
        <f>ROUND(I221*H221,2)</f>
        <v>0</v>
      </c>
      <c r="K221" s="267"/>
      <c r="L221" s="268"/>
      <c r="M221" s="269" t="s">
        <v>1</v>
      </c>
      <c r="N221" s="270" t="s">
        <v>41</v>
      </c>
      <c r="O221" s="90"/>
      <c r="P221" s="228">
        <f>O221*H221</f>
        <v>0</v>
      </c>
      <c r="Q221" s="228">
        <v>0.0033999999999999998</v>
      </c>
      <c r="R221" s="228">
        <f>Q221*H221</f>
        <v>0.0033999999999999998</v>
      </c>
      <c r="S221" s="228">
        <v>0</v>
      </c>
      <c r="T221" s="229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30" t="s">
        <v>163</v>
      </c>
      <c r="AT221" s="230" t="s">
        <v>267</v>
      </c>
      <c r="AU221" s="230" t="s">
        <v>86</v>
      </c>
      <c r="AY221" s="16" t="s">
        <v>125</v>
      </c>
      <c r="BE221" s="231">
        <f>IF(N221="základní",J221,0)</f>
        <v>0</v>
      </c>
      <c r="BF221" s="231">
        <f>IF(N221="snížená",J221,0)</f>
        <v>0</v>
      </c>
      <c r="BG221" s="231">
        <f>IF(N221="zákl. přenesená",J221,0)</f>
        <v>0</v>
      </c>
      <c r="BH221" s="231">
        <f>IF(N221="sníž. přenesená",J221,0)</f>
        <v>0</v>
      </c>
      <c r="BI221" s="231">
        <f>IF(N221="nulová",J221,0)</f>
        <v>0</v>
      </c>
      <c r="BJ221" s="16" t="s">
        <v>84</v>
      </c>
      <c r="BK221" s="231">
        <f>ROUND(I221*H221,2)</f>
        <v>0</v>
      </c>
      <c r="BL221" s="16" t="s">
        <v>131</v>
      </c>
      <c r="BM221" s="230" t="s">
        <v>502</v>
      </c>
    </row>
    <row r="222" s="2" customFormat="1">
      <c r="A222" s="37"/>
      <c r="B222" s="38"/>
      <c r="C222" s="39"/>
      <c r="D222" s="232" t="s">
        <v>133</v>
      </c>
      <c r="E222" s="39"/>
      <c r="F222" s="233" t="s">
        <v>501</v>
      </c>
      <c r="G222" s="39"/>
      <c r="H222" s="39"/>
      <c r="I222" s="234"/>
      <c r="J222" s="39"/>
      <c r="K222" s="39"/>
      <c r="L222" s="43"/>
      <c r="M222" s="235"/>
      <c r="N222" s="236"/>
      <c r="O222" s="90"/>
      <c r="P222" s="90"/>
      <c r="Q222" s="90"/>
      <c r="R222" s="90"/>
      <c r="S222" s="90"/>
      <c r="T222" s="91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T222" s="16" t="s">
        <v>133</v>
      </c>
      <c r="AU222" s="16" t="s">
        <v>86</v>
      </c>
    </row>
    <row r="223" s="2" customFormat="1" ht="33" customHeight="1">
      <c r="A223" s="37"/>
      <c r="B223" s="38"/>
      <c r="C223" s="260" t="s">
        <v>314</v>
      </c>
      <c r="D223" s="260" t="s">
        <v>267</v>
      </c>
      <c r="E223" s="261" t="s">
        <v>503</v>
      </c>
      <c r="F223" s="262" t="s">
        <v>504</v>
      </c>
      <c r="G223" s="263" t="s">
        <v>505</v>
      </c>
      <c r="H223" s="264">
        <v>1</v>
      </c>
      <c r="I223" s="265"/>
      <c r="J223" s="266">
        <f>ROUND(I223*H223,2)</f>
        <v>0</v>
      </c>
      <c r="K223" s="267"/>
      <c r="L223" s="268"/>
      <c r="M223" s="269" t="s">
        <v>1</v>
      </c>
      <c r="N223" s="270" t="s">
        <v>41</v>
      </c>
      <c r="O223" s="90"/>
      <c r="P223" s="228">
        <f>O223*H223</f>
        <v>0</v>
      </c>
      <c r="Q223" s="228">
        <v>0.00189</v>
      </c>
      <c r="R223" s="228">
        <f>Q223*H223</f>
        <v>0.00189</v>
      </c>
      <c r="S223" s="228">
        <v>0</v>
      </c>
      <c r="T223" s="229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30" t="s">
        <v>163</v>
      </c>
      <c r="AT223" s="230" t="s">
        <v>267</v>
      </c>
      <c r="AU223" s="230" t="s">
        <v>86</v>
      </c>
      <c r="AY223" s="16" t="s">
        <v>125</v>
      </c>
      <c r="BE223" s="231">
        <f>IF(N223="základní",J223,0)</f>
        <v>0</v>
      </c>
      <c r="BF223" s="231">
        <f>IF(N223="snížená",J223,0)</f>
        <v>0</v>
      </c>
      <c r="BG223" s="231">
        <f>IF(N223="zákl. přenesená",J223,0)</f>
        <v>0</v>
      </c>
      <c r="BH223" s="231">
        <f>IF(N223="sníž. přenesená",J223,0)</f>
        <v>0</v>
      </c>
      <c r="BI223" s="231">
        <f>IF(N223="nulová",J223,0)</f>
        <v>0</v>
      </c>
      <c r="BJ223" s="16" t="s">
        <v>84</v>
      </c>
      <c r="BK223" s="231">
        <f>ROUND(I223*H223,2)</f>
        <v>0</v>
      </c>
      <c r="BL223" s="16" t="s">
        <v>131</v>
      </c>
      <c r="BM223" s="230" t="s">
        <v>506</v>
      </c>
    </row>
    <row r="224" s="2" customFormat="1">
      <c r="A224" s="37"/>
      <c r="B224" s="38"/>
      <c r="C224" s="39"/>
      <c r="D224" s="232" t="s">
        <v>133</v>
      </c>
      <c r="E224" s="39"/>
      <c r="F224" s="233" t="s">
        <v>504</v>
      </c>
      <c r="G224" s="39"/>
      <c r="H224" s="39"/>
      <c r="I224" s="234"/>
      <c r="J224" s="39"/>
      <c r="K224" s="39"/>
      <c r="L224" s="43"/>
      <c r="M224" s="235"/>
      <c r="N224" s="236"/>
      <c r="O224" s="90"/>
      <c r="P224" s="90"/>
      <c r="Q224" s="90"/>
      <c r="R224" s="90"/>
      <c r="S224" s="90"/>
      <c r="T224" s="91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T224" s="16" t="s">
        <v>133</v>
      </c>
      <c r="AU224" s="16" t="s">
        <v>86</v>
      </c>
    </row>
    <row r="225" s="2" customFormat="1" ht="21.75" customHeight="1">
      <c r="A225" s="37"/>
      <c r="B225" s="38"/>
      <c r="C225" s="218" t="s">
        <v>320</v>
      </c>
      <c r="D225" s="218" t="s">
        <v>127</v>
      </c>
      <c r="E225" s="219" t="s">
        <v>507</v>
      </c>
      <c r="F225" s="220" t="s">
        <v>508</v>
      </c>
      <c r="G225" s="221" t="s">
        <v>298</v>
      </c>
      <c r="H225" s="222">
        <v>1</v>
      </c>
      <c r="I225" s="223"/>
      <c r="J225" s="224">
        <f>ROUND(I225*H225,2)</f>
        <v>0</v>
      </c>
      <c r="K225" s="225"/>
      <c r="L225" s="43"/>
      <c r="M225" s="226" t="s">
        <v>1</v>
      </c>
      <c r="N225" s="227" t="s">
        <v>41</v>
      </c>
      <c r="O225" s="90"/>
      <c r="P225" s="228">
        <f>O225*H225</f>
        <v>0</v>
      </c>
      <c r="Q225" s="228">
        <v>0.00072000000000000005</v>
      </c>
      <c r="R225" s="228">
        <f>Q225*H225</f>
        <v>0.00072000000000000005</v>
      </c>
      <c r="S225" s="228">
        <v>0</v>
      </c>
      <c r="T225" s="229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30" t="s">
        <v>131</v>
      </c>
      <c r="AT225" s="230" t="s">
        <v>127</v>
      </c>
      <c r="AU225" s="230" t="s">
        <v>86</v>
      </c>
      <c r="AY225" s="16" t="s">
        <v>125</v>
      </c>
      <c r="BE225" s="231">
        <f>IF(N225="základní",J225,0)</f>
        <v>0</v>
      </c>
      <c r="BF225" s="231">
        <f>IF(N225="snížená",J225,0)</f>
        <v>0</v>
      </c>
      <c r="BG225" s="231">
        <f>IF(N225="zákl. přenesená",J225,0)</f>
        <v>0</v>
      </c>
      <c r="BH225" s="231">
        <f>IF(N225="sníž. přenesená",J225,0)</f>
        <v>0</v>
      </c>
      <c r="BI225" s="231">
        <f>IF(N225="nulová",J225,0)</f>
        <v>0</v>
      </c>
      <c r="BJ225" s="16" t="s">
        <v>84</v>
      </c>
      <c r="BK225" s="231">
        <f>ROUND(I225*H225,2)</f>
        <v>0</v>
      </c>
      <c r="BL225" s="16" t="s">
        <v>131</v>
      </c>
      <c r="BM225" s="230" t="s">
        <v>509</v>
      </c>
    </row>
    <row r="226" s="2" customFormat="1">
      <c r="A226" s="37"/>
      <c r="B226" s="38"/>
      <c r="C226" s="39"/>
      <c r="D226" s="232" t="s">
        <v>133</v>
      </c>
      <c r="E226" s="39"/>
      <c r="F226" s="233" t="s">
        <v>510</v>
      </c>
      <c r="G226" s="39"/>
      <c r="H226" s="39"/>
      <c r="I226" s="234"/>
      <c r="J226" s="39"/>
      <c r="K226" s="39"/>
      <c r="L226" s="43"/>
      <c r="M226" s="235"/>
      <c r="N226" s="236"/>
      <c r="O226" s="90"/>
      <c r="P226" s="90"/>
      <c r="Q226" s="90"/>
      <c r="R226" s="90"/>
      <c r="S226" s="90"/>
      <c r="T226" s="91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T226" s="16" t="s">
        <v>133</v>
      </c>
      <c r="AU226" s="16" t="s">
        <v>86</v>
      </c>
    </row>
    <row r="227" s="2" customFormat="1" ht="24.15" customHeight="1">
      <c r="A227" s="37"/>
      <c r="B227" s="38"/>
      <c r="C227" s="260" t="s">
        <v>325</v>
      </c>
      <c r="D227" s="260" t="s">
        <v>267</v>
      </c>
      <c r="E227" s="261" t="s">
        <v>511</v>
      </c>
      <c r="F227" s="262" t="s">
        <v>512</v>
      </c>
      <c r="G227" s="263" t="s">
        <v>298</v>
      </c>
      <c r="H227" s="264">
        <v>1</v>
      </c>
      <c r="I227" s="265"/>
      <c r="J227" s="266">
        <f>ROUND(I227*H227,2)</f>
        <v>0</v>
      </c>
      <c r="K227" s="267"/>
      <c r="L227" s="268"/>
      <c r="M227" s="269" t="s">
        <v>1</v>
      </c>
      <c r="N227" s="270" t="s">
        <v>41</v>
      </c>
      <c r="O227" s="90"/>
      <c r="P227" s="228">
        <f>O227*H227</f>
        <v>0</v>
      </c>
      <c r="Q227" s="228">
        <v>0.00231</v>
      </c>
      <c r="R227" s="228">
        <f>Q227*H227</f>
        <v>0.00231</v>
      </c>
      <c r="S227" s="228">
        <v>0</v>
      </c>
      <c r="T227" s="229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30" t="s">
        <v>163</v>
      </c>
      <c r="AT227" s="230" t="s">
        <v>267</v>
      </c>
      <c r="AU227" s="230" t="s">
        <v>86</v>
      </c>
      <c r="AY227" s="16" t="s">
        <v>125</v>
      </c>
      <c r="BE227" s="231">
        <f>IF(N227="základní",J227,0)</f>
        <v>0</v>
      </c>
      <c r="BF227" s="231">
        <f>IF(N227="snížená",J227,0)</f>
        <v>0</v>
      </c>
      <c r="BG227" s="231">
        <f>IF(N227="zákl. přenesená",J227,0)</f>
        <v>0</v>
      </c>
      <c r="BH227" s="231">
        <f>IF(N227="sníž. přenesená",J227,0)</f>
        <v>0</v>
      </c>
      <c r="BI227" s="231">
        <f>IF(N227="nulová",J227,0)</f>
        <v>0</v>
      </c>
      <c r="BJ227" s="16" t="s">
        <v>84</v>
      </c>
      <c r="BK227" s="231">
        <f>ROUND(I227*H227,2)</f>
        <v>0</v>
      </c>
      <c r="BL227" s="16" t="s">
        <v>131</v>
      </c>
      <c r="BM227" s="230" t="s">
        <v>513</v>
      </c>
    </row>
    <row r="228" s="2" customFormat="1">
      <c r="A228" s="37"/>
      <c r="B228" s="38"/>
      <c r="C228" s="39"/>
      <c r="D228" s="232" t="s">
        <v>133</v>
      </c>
      <c r="E228" s="39"/>
      <c r="F228" s="233" t="s">
        <v>512</v>
      </c>
      <c r="G228" s="39"/>
      <c r="H228" s="39"/>
      <c r="I228" s="234"/>
      <c r="J228" s="39"/>
      <c r="K228" s="39"/>
      <c r="L228" s="43"/>
      <c r="M228" s="235"/>
      <c r="N228" s="236"/>
      <c r="O228" s="90"/>
      <c r="P228" s="90"/>
      <c r="Q228" s="90"/>
      <c r="R228" s="90"/>
      <c r="S228" s="90"/>
      <c r="T228" s="91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T228" s="16" t="s">
        <v>133</v>
      </c>
      <c r="AU228" s="16" t="s">
        <v>86</v>
      </c>
    </row>
    <row r="229" s="2" customFormat="1" ht="24.15" customHeight="1">
      <c r="A229" s="37"/>
      <c r="B229" s="38"/>
      <c r="C229" s="260" t="s">
        <v>329</v>
      </c>
      <c r="D229" s="260" t="s">
        <v>267</v>
      </c>
      <c r="E229" s="261" t="s">
        <v>514</v>
      </c>
      <c r="F229" s="262" t="s">
        <v>515</v>
      </c>
      <c r="G229" s="263" t="s">
        <v>298</v>
      </c>
      <c r="H229" s="264">
        <v>1</v>
      </c>
      <c r="I229" s="265"/>
      <c r="J229" s="266">
        <f>ROUND(I229*H229,2)</f>
        <v>0</v>
      </c>
      <c r="K229" s="267"/>
      <c r="L229" s="268"/>
      <c r="M229" s="269" t="s">
        <v>1</v>
      </c>
      <c r="N229" s="270" t="s">
        <v>41</v>
      </c>
      <c r="O229" s="90"/>
      <c r="P229" s="228">
        <f>O229*H229</f>
        <v>0</v>
      </c>
      <c r="Q229" s="228">
        <v>0</v>
      </c>
      <c r="R229" s="228">
        <f>Q229*H229</f>
        <v>0</v>
      </c>
      <c r="S229" s="228">
        <v>0</v>
      </c>
      <c r="T229" s="229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230" t="s">
        <v>163</v>
      </c>
      <c r="AT229" s="230" t="s">
        <v>267</v>
      </c>
      <c r="AU229" s="230" t="s">
        <v>86</v>
      </c>
      <c r="AY229" s="16" t="s">
        <v>125</v>
      </c>
      <c r="BE229" s="231">
        <f>IF(N229="základní",J229,0)</f>
        <v>0</v>
      </c>
      <c r="BF229" s="231">
        <f>IF(N229="snížená",J229,0)</f>
        <v>0</v>
      </c>
      <c r="BG229" s="231">
        <f>IF(N229="zákl. přenesená",J229,0)</f>
        <v>0</v>
      </c>
      <c r="BH229" s="231">
        <f>IF(N229="sníž. přenesená",J229,0)</f>
        <v>0</v>
      </c>
      <c r="BI229" s="231">
        <f>IF(N229="nulová",J229,0)</f>
        <v>0</v>
      </c>
      <c r="BJ229" s="16" t="s">
        <v>84</v>
      </c>
      <c r="BK229" s="231">
        <f>ROUND(I229*H229,2)</f>
        <v>0</v>
      </c>
      <c r="BL229" s="16" t="s">
        <v>131</v>
      </c>
      <c r="BM229" s="230" t="s">
        <v>516</v>
      </c>
    </row>
    <row r="230" s="2" customFormat="1">
      <c r="A230" s="37"/>
      <c r="B230" s="38"/>
      <c r="C230" s="39"/>
      <c r="D230" s="232" t="s">
        <v>133</v>
      </c>
      <c r="E230" s="39"/>
      <c r="F230" s="233" t="s">
        <v>515</v>
      </c>
      <c r="G230" s="39"/>
      <c r="H230" s="39"/>
      <c r="I230" s="234"/>
      <c r="J230" s="39"/>
      <c r="K230" s="39"/>
      <c r="L230" s="43"/>
      <c r="M230" s="235"/>
      <c r="N230" s="236"/>
      <c r="O230" s="90"/>
      <c r="P230" s="90"/>
      <c r="Q230" s="90"/>
      <c r="R230" s="90"/>
      <c r="S230" s="90"/>
      <c r="T230" s="91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T230" s="16" t="s">
        <v>133</v>
      </c>
      <c r="AU230" s="16" t="s">
        <v>86</v>
      </c>
    </row>
    <row r="231" s="2" customFormat="1" ht="16.5" customHeight="1">
      <c r="A231" s="37"/>
      <c r="B231" s="38"/>
      <c r="C231" s="218" t="s">
        <v>347</v>
      </c>
      <c r="D231" s="218" t="s">
        <v>127</v>
      </c>
      <c r="E231" s="219" t="s">
        <v>517</v>
      </c>
      <c r="F231" s="220" t="s">
        <v>518</v>
      </c>
      <c r="G231" s="221" t="s">
        <v>130</v>
      </c>
      <c r="H231" s="222">
        <v>46</v>
      </c>
      <c r="I231" s="223"/>
      <c r="J231" s="224">
        <f>ROUND(I231*H231,2)</f>
        <v>0</v>
      </c>
      <c r="K231" s="225"/>
      <c r="L231" s="43"/>
      <c r="M231" s="226" t="s">
        <v>1</v>
      </c>
      <c r="N231" s="227" t="s">
        <v>41</v>
      </c>
      <c r="O231" s="90"/>
      <c r="P231" s="228">
        <f>O231*H231</f>
        <v>0</v>
      </c>
      <c r="Q231" s="228">
        <v>0</v>
      </c>
      <c r="R231" s="228">
        <f>Q231*H231</f>
        <v>0</v>
      </c>
      <c r="S231" s="228">
        <v>0</v>
      </c>
      <c r="T231" s="229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30" t="s">
        <v>131</v>
      </c>
      <c r="AT231" s="230" t="s">
        <v>127</v>
      </c>
      <c r="AU231" s="230" t="s">
        <v>86</v>
      </c>
      <c r="AY231" s="16" t="s">
        <v>125</v>
      </c>
      <c r="BE231" s="231">
        <f>IF(N231="základní",J231,0)</f>
        <v>0</v>
      </c>
      <c r="BF231" s="231">
        <f>IF(N231="snížená",J231,0)</f>
        <v>0</v>
      </c>
      <c r="BG231" s="231">
        <f>IF(N231="zákl. přenesená",J231,0)</f>
        <v>0</v>
      </c>
      <c r="BH231" s="231">
        <f>IF(N231="sníž. přenesená",J231,0)</f>
        <v>0</v>
      </c>
      <c r="BI231" s="231">
        <f>IF(N231="nulová",J231,0)</f>
        <v>0</v>
      </c>
      <c r="BJ231" s="16" t="s">
        <v>84</v>
      </c>
      <c r="BK231" s="231">
        <f>ROUND(I231*H231,2)</f>
        <v>0</v>
      </c>
      <c r="BL231" s="16" t="s">
        <v>131</v>
      </c>
      <c r="BM231" s="230" t="s">
        <v>519</v>
      </c>
    </row>
    <row r="232" s="2" customFormat="1">
      <c r="A232" s="37"/>
      <c r="B232" s="38"/>
      <c r="C232" s="39"/>
      <c r="D232" s="232" t="s">
        <v>133</v>
      </c>
      <c r="E232" s="39"/>
      <c r="F232" s="233" t="s">
        <v>520</v>
      </c>
      <c r="G232" s="39"/>
      <c r="H232" s="39"/>
      <c r="I232" s="234"/>
      <c r="J232" s="39"/>
      <c r="K232" s="39"/>
      <c r="L232" s="43"/>
      <c r="M232" s="235"/>
      <c r="N232" s="236"/>
      <c r="O232" s="90"/>
      <c r="P232" s="90"/>
      <c r="Q232" s="90"/>
      <c r="R232" s="90"/>
      <c r="S232" s="90"/>
      <c r="T232" s="91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T232" s="16" t="s">
        <v>133</v>
      </c>
      <c r="AU232" s="16" t="s">
        <v>86</v>
      </c>
    </row>
    <row r="233" s="2" customFormat="1" ht="33" customHeight="1">
      <c r="A233" s="37"/>
      <c r="B233" s="38"/>
      <c r="C233" s="218" t="s">
        <v>521</v>
      </c>
      <c r="D233" s="218" t="s">
        <v>127</v>
      </c>
      <c r="E233" s="219" t="s">
        <v>522</v>
      </c>
      <c r="F233" s="220" t="s">
        <v>523</v>
      </c>
      <c r="G233" s="221" t="s">
        <v>298</v>
      </c>
      <c r="H233" s="222">
        <v>1</v>
      </c>
      <c r="I233" s="223"/>
      <c r="J233" s="224">
        <f>ROUND(I233*H233,2)</f>
        <v>0</v>
      </c>
      <c r="K233" s="225"/>
      <c r="L233" s="43"/>
      <c r="M233" s="226" t="s">
        <v>1</v>
      </c>
      <c r="N233" s="227" t="s">
        <v>41</v>
      </c>
      <c r="O233" s="90"/>
      <c r="P233" s="228">
        <f>O233*H233</f>
        <v>0</v>
      </c>
      <c r="Q233" s="228">
        <v>0.43786000000000003</v>
      </c>
      <c r="R233" s="228">
        <f>Q233*H233</f>
        <v>0.43786000000000003</v>
      </c>
      <c r="S233" s="228">
        <v>0</v>
      </c>
      <c r="T233" s="229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30" t="s">
        <v>131</v>
      </c>
      <c r="AT233" s="230" t="s">
        <v>127</v>
      </c>
      <c r="AU233" s="230" t="s">
        <v>86</v>
      </c>
      <c r="AY233" s="16" t="s">
        <v>125</v>
      </c>
      <c r="BE233" s="231">
        <f>IF(N233="základní",J233,0)</f>
        <v>0</v>
      </c>
      <c r="BF233" s="231">
        <f>IF(N233="snížená",J233,0)</f>
        <v>0</v>
      </c>
      <c r="BG233" s="231">
        <f>IF(N233="zákl. přenesená",J233,0)</f>
        <v>0</v>
      </c>
      <c r="BH233" s="231">
        <f>IF(N233="sníž. přenesená",J233,0)</f>
        <v>0</v>
      </c>
      <c r="BI233" s="231">
        <f>IF(N233="nulová",J233,0)</f>
        <v>0</v>
      </c>
      <c r="BJ233" s="16" t="s">
        <v>84</v>
      </c>
      <c r="BK233" s="231">
        <f>ROUND(I233*H233,2)</f>
        <v>0</v>
      </c>
      <c r="BL233" s="16" t="s">
        <v>131</v>
      </c>
      <c r="BM233" s="230" t="s">
        <v>524</v>
      </c>
    </row>
    <row r="234" s="2" customFormat="1">
      <c r="A234" s="37"/>
      <c r="B234" s="38"/>
      <c r="C234" s="39"/>
      <c r="D234" s="232" t="s">
        <v>133</v>
      </c>
      <c r="E234" s="39"/>
      <c r="F234" s="233" t="s">
        <v>525</v>
      </c>
      <c r="G234" s="39"/>
      <c r="H234" s="39"/>
      <c r="I234" s="234"/>
      <c r="J234" s="39"/>
      <c r="K234" s="39"/>
      <c r="L234" s="43"/>
      <c r="M234" s="235"/>
      <c r="N234" s="236"/>
      <c r="O234" s="90"/>
      <c r="P234" s="90"/>
      <c r="Q234" s="90"/>
      <c r="R234" s="90"/>
      <c r="S234" s="90"/>
      <c r="T234" s="91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T234" s="16" t="s">
        <v>133</v>
      </c>
      <c r="AU234" s="16" t="s">
        <v>86</v>
      </c>
    </row>
    <row r="235" s="2" customFormat="1" ht="24.15" customHeight="1">
      <c r="A235" s="37"/>
      <c r="B235" s="38"/>
      <c r="C235" s="260" t="s">
        <v>526</v>
      </c>
      <c r="D235" s="260" t="s">
        <v>267</v>
      </c>
      <c r="E235" s="261" t="s">
        <v>527</v>
      </c>
      <c r="F235" s="262" t="s">
        <v>528</v>
      </c>
      <c r="G235" s="263" t="s">
        <v>298</v>
      </c>
      <c r="H235" s="264">
        <v>1</v>
      </c>
      <c r="I235" s="265"/>
      <c r="J235" s="266">
        <f>ROUND(I235*H235,2)</f>
        <v>0</v>
      </c>
      <c r="K235" s="267"/>
      <c r="L235" s="268"/>
      <c r="M235" s="269" t="s">
        <v>1</v>
      </c>
      <c r="N235" s="270" t="s">
        <v>41</v>
      </c>
      <c r="O235" s="90"/>
      <c r="P235" s="228">
        <f>O235*H235</f>
        <v>0</v>
      </c>
      <c r="Q235" s="228">
        <v>0.086999999999999994</v>
      </c>
      <c r="R235" s="228">
        <f>Q235*H235</f>
        <v>0.086999999999999994</v>
      </c>
      <c r="S235" s="228">
        <v>0</v>
      </c>
      <c r="T235" s="229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30" t="s">
        <v>163</v>
      </c>
      <c r="AT235" s="230" t="s">
        <v>267</v>
      </c>
      <c r="AU235" s="230" t="s">
        <v>86</v>
      </c>
      <c r="AY235" s="16" t="s">
        <v>125</v>
      </c>
      <c r="BE235" s="231">
        <f>IF(N235="základní",J235,0)</f>
        <v>0</v>
      </c>
      <c r="BF235" s="231">
        <f>IF(N235="snížená",J235,0)</f>
        <v>0</v>
      </c>
      <c r="BG235" s="231">
        <f>IF(N235="zákl. přenesená",J235,0)</f>
        <v>0</v>
      </c>
      <c r="BH235" s="231">
        <f>IF(N235="sníž. přenesená",J235,0)</f>
        <v>0</v>
      </c>
      <c r="BI235" s="231">
        <f>IF(N235="nulová",J235,0)</f>
        <v>0</v>
      </c>
      <c r="BJ235" s="16" t="s">
        <v>84</v>
      </c>
      <c r="BK235" s="231">
        <f>ROUND(I235*H235,2)</f>
        <v>0</v>
      </c>
      <c r="BL235" s="16" t="s">
        <v>131</v>
      </c>
      <c r="BM235" s="230" t="s">
        <v>529</v>
      </c>
    </row>
    <row r="236" s="2" customFormat="1">
      <c r="A236" s="37"/>
      <c r="B236" s="38"/>
      <c r="C236" s="39"/>
      <c r="D236" s="232" t="s">
        <v>133</v>
      </c>
      <c r="E236" s="39"/>
      <c r="F236" s="233" t="s">
        <v>528</v>
      </c>
      <c r="G236" s="39"/>
      <c r="H236" s="39"/>
      <c r="I236" s="234"/>
      <c r="J236" s="39"/>
      <c r="K236" s="39"/>
      <c r="L236" s="43"/>
      <c r="M236" s="235"/>
      <c r="N236" s="236"/>
      <c r="O236" s="90"/>
      <c r="P236" s="90"/>
      <c r="Q236" s="90"/>
      <c r="R236" s="90"/>
      <c r="S236" s="90"/>
      <c r="T236" s="91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T236" s="16" t="s">
        <v>133</v>
      </c>
      <c r="AU236" s="16" t="s">
        <v>86</v>
      </c>
    </row>
    <row r="237" s="2" customFormat="1" ht="37.8" customHeight="1">
      <c r="A237" s="37"/>
      <c r="B237" s="38"/>
      <c r="C237" s="218" t="s">
        <v>530</v>
      </c>
      <c r="D237" s="218" t="s">
        <v>127</v>
      </c>
      <c r="E237" s="219" t="s">
        <v>376</v>
      </c>
      <c r="F237" s="220" t="s">
        <v>531</v>
      </c>
      <c r="G237" s="221" t="s">
        <v>298</v>
      </c>
      <c r="H237" s="222">
        <v>1</v>
      </c>
      <c r="I237" s="223"/>
      <c r="J237" s="224">
        <f>ROUND(I237*H237,2)</f>
        <v>0</v>
      </c>
      <c r="K237" s="225"/>
      <c r="L237" s="43"/>
      <c r="M237" s="226" t="s">
        <v>1</v>
      </c>
      <c r="N237" s="227" t="s">
        <v>41</v>
      </c>
      <c r="O237" s="90"/>
      <c r="P237" s="228">
        <f>O237*H237</f>
        <v>0</v>
      </c>
      <c r="Q237" s="228">
        <v>0.089999999999999997</v>
      </c>
      <c r="R237" s="228">
        <f>Q237*H237</f>
        <v>0.089999999999999997</v>
      </c>
      <c r="S237" s="228">
        <v>0</v>
      </c>
      <c r="T237" s="229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230" t="s">
        <v>131</v>
      </c>
      <c r="AT237" s="230" t="s">
        <v>127</v>
      </c>
      <c r="AU237" s="230" t="s">
        <v>86</v>
      </c>
      <c r="AY237" s="16" t="s">
        <v>125</v>
      </c>
      <c r="BE237" s="231">
        <f>IF(N237="základní",J237,0)</f>
        <v>0</v>
      </c>
      <c r="BF237" s="231">
        <f>IF(N237="snížená",J237,0)</f>
        <v>0</v>
      </c>
      <c r="BG237" s="231">
        <f>IF(N237="zákl. přenesená",J237,0)</f>
        <v>0</v>
      </c>
      <c r="BH237" s="231">
        <f>IF(N237="sníž. přenesená",J237,0)</f>
        <v>0</v>
      </c>
      <c r="BI237" s="231">
        <f>IF(N237="nulová",J237,0)</f>
        <v>0</v>
      </c>
      <c r="BJ237" s="16" t="s">
        <v>84</v>
      </c>
      <c r="BK237" s="231">
        <f>ROUND(I237*H237,2)</f>
        <v>0</v>
      </c>
      <c r="BL237" s="16" t="s">
        <v>131</v>
      </c>
      <c r="BM237" s="230" t="s">
        <v>532</v>
      </c>
    </row>
    <row r="238" s="2" customFormat="1">
      <c r="A238" s="37"/>
      <c r="B238" s="38"/>
      <c r="C238" s="39"/>
      <c r="D238" s="232" t="s">
        <v>133</v>
      </c>
      <c r="E238" s="39"/>
      <c r="F238" s="233" t="s">
        <v>533</v>
      </c>
      <c r="G238" s="39"/>
      <c r="H238" s="39"/>
      <c r="I238" s="234"/>
      <c r="J238" s="39"/>
      <c r="K238" s="39"/>
      <c r="L238" s="43"/>
      <c r="M238" s="235"/>
      <c r="N238" s="236"/>
      <c r="O238" s="90"/>
      <c r="P238" s="90"/>
      <c r="Q238" s="90"/>
      <c r="R238" s="90"/>
      <c r="S238" s="90"/>
      <c r="T238" s="91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T238" s="16" t="s">
        <v>133</v>
      </c>
      <c r="AU238" s="16" t="s">
        <v>86</v>
      </c>
    </row>
    <row r="239" s="2" customFormat="1" ht="21.75" customHeight="1">
      <c r="A239" s="37"/>
      <c r="B239" s="38"/>
      <c r="C239" s="260" t="s">
        <v>534</v>
      </c>
      <c r="D239" s="260" t="s">
        <v>267</v>
      </c>
      <c r="E239" s="261" t="s">
        <v>535</v>
      </c>
      <c r="F239" s="262" t="s">
        <v>536</v>
      </c>
      <c r="G239" s="263" t="s">
        <v>298</v>
      </c>
      <c r="H239" s="264">
        <v>1</v>
      </c>
      <c r="I239" s="265"/>
      <c r="J239" s="266">
        <f>ROUND(I239*H239,2)</f>
        <v>0</v>
      </c>
      <c r="K239" s="267"/>
      <c r="L239" s="268"/>
      <c r="M239" s="269" t="s">
        <v>1</v>
      </c>
      <c r="N239" s="270" t="s">
        <v>41</v>
      </c>
      <c r="O239" s="90"/>
      <c r="P239" s="228">
        <f>O239*H239</f>
        <v>0</v>
      </c>
      <c r="Q239" s="228">
        <v>0.19600000000000001</v>
      </c>
      <c r="R239" s="228">
        <f>Q239*H239</f>
        <v>0.19600000000000001</v>
      </c>
      <c r="S239" s="228">
        <v>0</v>
      </c>
      <c r="T239" s="229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230" t="s">
        <v>163</v>
      </c>
      <c r="AT239" s="230" t="s">
        <v>267</v>
      </c>
      <c r="AU239" s="230" t="s">
        <v>86</v>
      </c>
      <c r="AY239" s="16" t="s">
        <v>125</v>
      </c>
      <c r="BE239" s="231">
        <f>IF(N239="základní",J239,0)</f>
        <v>0</v>
      </c>
      <c r="BF239" s="231">
        <f>IF(N239="snížená",J239,0)</f>
        <v>0</v>
      </c>
      <c r="BG239" s="231">
        <f>IF(N239="zákl. přenesená",J239,0)</f>
        <v>0</v>
      </c>
      <c r="BH239" s="231">
        <f>IF(N239="sníž. přenesená",J239,0)</f>
        <v>0</v>
      </c>
      <c r="BI239" s="231">
        <f>IF(N239="nulová",J239,0)</f>
        <v>0</v>
      </c>
      <c r="BJ239" s="16" t="s">
        <v>84</v>
      </c>
      <c r="BK239" s="231">
        <f>ROUND(I239*H239,2)</f>
        <v>0</v>
      </c>
      <c r="BL239" s="16" t="s">
        <v>131</v>
      </c>
      <c r="BM239" s="230" t="s">
        <v>537</v>
      </c>
    </row>
    <row r="240" s="2" customFormat="1">
      <c r="A240" s="37"/>
      <c r="B240" s="38"/>
      <c r="C240" s="39"/>
      <c r="D240" s="232" t="s">
        <v>133</v>
      </c>
      <c r="E240" s="39"/>
      <c r="F240" s="233" t="s">
        <v>536</v>
      </c>
      <c r="G240" s="39"/>
      <c r="H240" s="39"/>
      <c r="I240" s="234"/>
      <c r="J240" s="39"/>
      <c r="K240" s="39"/>
      <c r="L240" s="43"/>
      <c r="M240" s="235"/>
      <c r="N240" s="236"/>
      <c r="O240" s="90"/>
      <c r="P240" s="90"/>
      <c r="Q240" s="90"/>
      <c r="R240" s="90"/>
      <c r="S240" s="90"/>
      <c r="T240" s="91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T240" s="16" t="s">
        <v>133</v>
      </c>
      <c r="AU240" s="16" t="s">
        <v>86</v>
      </c>
    </row>
    <row r="241" s="2" customFormat="1" ht="16.5" customHeight="1">
      <c r="A241" s="37"/>
      <c r="B241" s="38"/>
      <c r="C241" s="218" t="s">
        <v>352</v>
      </c>
      <c r="D241" s="218" t="s">
        <v>127</v>
      </c>
      <c r="E241" s="219" t="s">
        <v>538</v>
      </c>
      <c r="F241" s="220" t="s">
        <v>539</v>
      </c>
      <c r="G241" s="221" t="s">
        <v>298</v>
      </c>
      <c r="H241" s="222">
        <v>1</v>
      </c>
      <c r="I241" s="223"/>
      <c r="J241" s="224">
        <f>ROUND(I241*H241,2)</f>
        <v>0</v>
      </c>
      <c r="K241" s="225"/>
      <c r="L241" s="43"/>
      <c r="M241" s="226" t="s">
        <v>1</v>
      </c>
      <c r="N241" s="227" t="s">
        <v>41</v>
      </c>
      <c r="O241" s="90"/>
      <c r="P241" s="228">
        <f>O241*H241</f>
        <v>0</v>
      </c>
      <c r="Q241" s="228">
        <v>0.040000000000000001</v>
      </c>
      <c r="R241" s="228">
        <f>Q241*H241</f>
        <v>0.040000000000000001</v>
      </c>
      <c r="S241" s="228">
        <v>0</v>
      </c>
      <c r="T241" s="229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230" t="s">
        <v>131</v>
      </c>
      <c r="AT241" s="230" t="s">
        <v>127</v>
      </c>
      <c r="AU241" s="230" t="s">
        <v>86</v>
      </c>
      <c r="AY241" s="16" t="s">
        <v>125</v>
      </c>
      <c r="BE241" s="231">
        <f>IF(N241="základní",J241,0)</f>
        <v>0</v>
      </c>
      <c r="BF241" s="231">
        <f>IF(N241="snížená",J241,0)</f>
        <v>0</v>
      </c>
      <c r="BG241" s="231">
        <f>IF(N241="zákl. přenesená",J241,0)</f>
        <v>0</v>
      </c>
      <c r="BH241" s="231">
        <f>IF(N241="sníž. přenesená",J241,0)</f>
        <v>0</v>
      </c>
      <c r="BI241" s="231">
        <f>IF(N241="nulová",J241,0)</f>
        <v>0</v>
      </c>
      <c r="BJ241" s="16" t="s">
        <v>84</v>
      </c>
      <c r="BK241" s="231">
        <f>ROUND(I241*H241,2)</f>
        <v>0</v>
      </c>
      <c r="BL241" s="16" t="s">
        <v>131</v>
      </c>
      <c r="BM241" s="230" t="s">
        <v>540</v>
      </c>
    </row>
    <row r="242" s="2" customFormat="1">
      <c r="A242" s="37"/>
      <c r="B242" s="38"/>
      <c r="C242" s="39"/>
      <c r="D242" s="232" t="s">
        <v>133</v>
      </c>
      <c r="E242" s="39"/>
      <c r="F242" s="233" t="s">
        <v>539</v>
      </c>
      <c r="G242" s="39"/>
      <c r="H242" s="39"/>
      <c r="I242" s="234"/>
      <c r="J242" s="39"/>
      <c r="K242" s="39"/>
      <c r="L242" s="43"/>
      <c r="M242" s="235"/>
      <c r="N242" s="236"/>
      <c r="O242" s="90"/>
      <c r="P242" s="90"/>
      <c r="Q242" s="90"/>
      <c r="R242" s="90"/>
      <c r="S242" s="90"/>
      <c r="T242" s="91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T242" s="16" t="s">
        <v>133</v>
      </c>
      <c r="AU242" s="16" t="s">
        <v>86</v>
      </c>
    </row>
    <row r="243" s="2" customFormat="1" ht="24.15" customHeight="1">
      <c r="A243" s="37"/>
      <c r="B243" s="38"/>
      <c r="C243" s="260" t="s">
        <v>356</v>
      </c>
      <c r="D243" s="260" t="s">
        <v>267</v>
      </c>
      <c r="E243" s="261" t="s">
        <v>541</v>
      </c>
      <c r="F243" s="262" t="s">
        <v>542</v>
      </c>
      <c r="G243" s="263" t="s">
        <v>298</v>
      </c>
      <c r="H243" s="264">
        <v>1</v>
      </c>
      <c r="I243" s="265"/>
      <c r="J243" s="266">
        <f>ROUND(I243*H243,2)</f>
        <v>0</v>
      </c>
      <c r="K243" s="267"/>
      <c r="L243" s="268"/>
      <c r="M243" s="269" t="s">
        <v>1</v>
      </c>
      <c r="N243" s="270" t="s">
        <v>41</v>
      </c>
      <c r="O243" s="90"/>
      <c r="P243" s="228">
        <f>O243*H243</f>
        <v>0</v>
      </c>
      <c r="Q243" s="228">
        <v>0.013299999999999999</v>
      </c>
      <c r="R243" s="228">
        <f>Q243*H243</f>
        <v>0.013299999999999999</v>
      </c>
      <c r="S243" s="228">
        <v>0</v>
      </c>
      <c r="T243" s="229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230" t="s">
        <v>163</v>
      </c>
      <c r="AT243" s="230" t="s">
        <v>267</v>
      </c>
      <c r="AU243" s="230" t="s">
        <v>86</v>
      </c>
      <c r="AY243" s="16" t="s">
        <v>125</v>
      </c>
      <c r="BE243" s="231">
        <f>IF(N243="základní",J243,0)</f>
        <v>0</v>
      </c>
      <c r="BF243" s="231">
        <f>IF(N243="snížená",J243,0)</f>
        <v>0</v>
      </c>
      <c r="BG243" s="231">
        <f>IF(N243="zákl. přenesená",J243,0)</f>
        <v>0</v>
      </c>
      <c r="BH243" s="231">
        <f>IF(N243="sníž. přenesená",J243,0)</f>
        <v>0</v>
      </c>
      <c r="BI243" s="231">
        <f>IF(N243="nulová",J243,0)</f>
        <v>0</v>
      </c>
      <c r="BJ243" s="16" t="s">
        <v>84</v>
      </c>
      <c r="BK243" s="231">
        <f>ROUND(I243*H243,2)</f>
        <v>0</v>
      </c>
      <c r="BL243" s="16" t="s">
        <v>131</v>
      </c>
      <c r="BM243" s="230" t="s">
        <v>543</v>
      </c>
    </row>
    <row r="244" s="2" customFormat="1">
      <c r="A244" s="37"/>
      <c r="B244" s="38"/>
      <c r="C244" s="39"/>
      <c r="D244" s="232" t="s">
        <v>133</v>
      </c>
      <c r="E244" s="39"/>
      <c r="F244" s="233" t="s">
        <v>542</v>
      </c>
      <c r="G244" s="39"/>
      <c r="H244" s="39"/>
      <c r="I244" s="234"/>
      <c r="J244" s="39"/>
      <c r="K244" s="39"/>
      <c r="L244" s="43"/>
      <c r="M244" s="235"/>
      <c r="N244" s="236"/>
      <c r="O244" s="90"/>
      <c r="P244" s="90"/>
      <c r="Q244" s="90"/>
      <c r="R244" s="90"/>
      <c r="S244" s="90"/>
      <c r="T244" s="91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T244" s="16" t="s">
        <v>133</v>
      </c>
      <c r="AU244" s="16" t="s">
        <v>86</v>
      </c>
    </row>
    <row r="245" s="2" customFormat="1" ht="24.15" customHeight="1">
      <c r="A245" s="37"/>
      <c r="B245" s="38"/>
      <c r="C245" s="260" t="s">
        <v>360</v>
      </c>
      <c r="D245" s="260" t="s">
        <v>267</v>
      </c>
      <c r="E245" s="261" t="s">
        <v>544</v>
      </c>
      <c r="F245" s="262" t="s">
        <v>545</v>
      </c>
      <c r="G245" s="263" t="s">
        <v>298</v>
      </c>
      <c r="H245" s="264">
        <v>1</v>
      </c>
      <c r="I245" s="265"/>
      <c r="J245" s="266">
        <f>ROUND(I245*H245,2)</f>
        <v>0</v>
      </c>
      <c r="K245" s="267"/>
      <c r="L245" s="268"/>
      <c r="M245" s="269" t="s">
        <v>1</v>
      </c>
      <c r="N245" s="270" t="s">
        <v>41</v>
      </c>
      <c r="O245" s="90"/>
      <c r="P245" s="228">
        <f>O245*H245</f>
        <v>0</v>
      </c>
      <c r="Q245" s="228">
        <v>0.00029999999999999997</v>
      </c>
      <c r="R245" s="228">
        <f>Q245*H245</f>
        <v>0.00029999999999999997</v>
      </c>
      <c r="S245" s="228">
        <v>0</v>
      </c>
      <c r="T245" s="229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230" t="s">
        <v>163</v>
      </c>
      <c r="AT245" s="230" t="s">
        <v>267</v>
      </c>
      <c r="AU245" s="230" t="s">
        <v>86</v>
      </c>
      <c r="AY245" s="16" t="s">
        <v>125</v>
      </c>
      <c r="BE245" s="231">
        <f>IF(N245="základní",J245,0)</f>
        <v>0</v>
      </c>
      <c r="BF245" s="231">
        <f>IF(N245="snížená",J245,0)</f>
        <v>0</v>
      </c>
      <c r="BG245" s="231">
        <f>IF(N245="zákl. přenesená",J245,0)</f>
        <v>0</v>
      </c>
      <c r="BH245" s="231">
        <f>IF(N245="sníž. přenesená",J245,0)</f>
        <v>0</v>
      </c>
      <c r="BI245" s="231">
        <f>IF(N245="nulová",J245,0)</f>
        <v>0</v>
      </c>
      <c r="BJ245" s="16" t="s">
        <v>84</v>
      </c>
      <c r="BK245" s="231">
        <f>ROUND(I245*H245,2)</f>
        <v>0</v>
      </c>
      <c r="BL245" s="16" t="s">
        <v>131</v>
      </c>
      <c r="BM245" s="230" t="s">
        <v>546</v>
      </c>
    </row>
    <row r="246" s="2" customFormat="1">
      <c r="A246" s="37"/>
      <c r="B246" s="38"/>
      <c r="C246" s="39"/>
      <c r="D246" s="232" t="s">
        <v>133</v>
      </c>
      <c r="E246" s="39"/>
      <c r="F246" s="233" t="s">
        <v>545</v>
      </c>
      <c r="G246" s="39"/>
      <c r="H246" s="39"/>
      <c r="I246" s="234"/>
      <c r="J246" s="39"/>
      <c r="K246" s="39"/>
      <c r="L246" s="43"/>
      <c r="M246" s="235"/>
      <c r="N246" s="236"/>
      <c r="O246" s="90"/>
      <c r="P246" s="90"/>
      <c r="Q246" s="90"/>
      <c r="R246" s="90"/>
      <c r="S246" s="90"/>
      <c r="T246" s="91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T246" s="16" t="s">
        <v>133</v>
      </c>
      <c r="AU246" s="16" t="s">
        <v>86</v>
      </c>
    </row>
    <row r="247" s="2" customFormat="1" ht="24.15" customHeight="1">
      <c r="A247" s="37"/>
      <c r="B247" s="38"/>
      <c r="C247" s="218" t="s">
        <v>547</v>
      </c>
      <c r="D247" s="218" t="s">
        <v>127</v>
      </c>
      <c r="E247" s="219" t="s">
        <v>548</v>
      </c>
      <c r="F247" s="220" t="s">
        <v>549</v>
      </c>
      <c r="G247" s="221" t="s">
        <v>171</v>
      </c>
      <c r="H247" s="222">
        <v>1.145</v>
      </c>
      <c r="I247" s="223"/>
      <c r="J247" s="224">
        <f>ROUND(I247*H247,2)</f>
        <v>0</v>
      </c>
      <c r="K247" s="225"/>
      <c r="L247" s="43"/>
      <c r="M247" s="226" t="s">
        <v>1</v>
      </c>
      <c r="N247" s="227" t="s">
        <v>41</v>
      </c>
      <c r="O247" s="90"/>
      <c r="P247" s="228">
        <f>O247*H247</f>
        <v>0</v>
      </c>
      <c r="Q247" s="228">
        <v>0</v>
      </c>
      <c r="R247" s="228">
        <f>Q247*H247</f>
        <v>0</v>
      </c>
      <c r="S247" s="228">
        <v>0</v>
      </c>
      <c r="T247" s="229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230" t="s">
        <v>131</v>
      </c>
      <c r="AT247" s="230" t="s">
        <v>127</v>
      </c>
      <c r="AU247" s="230" t="s">
        <v>86</v>
      </c>
      <c r="AY247" s="16" t="s">
        <v>125</v>
      </c>
      <c r="BE247" s="231">
        <f>IF(N247="základní",J247,0)</f>
        <v>0</v>
      </c>
      <c r="BF247" s="231">
        <f>IF(N247="snížená",J247,0)</f>
        <v>0</v>
      </c>
      <c r="BG247" s="231">
        <f>IF(N247="zákl. přenesená",J247,0)</f>
        <v>0</v>
      </c>
      <c r="BH247" s="231">
        <f>IF(N247="sníž. přenesená",J247,0)</f>
        <v>0</v>
      </c>
      <c r="BI247" s="231">
        <f>IF(N247="nulová",J247,0)</f>
        <v>0</v>
      </c>
      <c r="BJ247" s="16" t="s">
        <v>84</v>
      </c>
      <c r="BK247" s="231">
        <f>ROUND(I247*H247,2)</f>
        <v>0</v>
      </c>
      <c r="BL247" s="16" t="s">
        <v>131</v>
      </c>
      <c r="BM247" s="230" t="s">
        <v>550</v>
      </c>
    </row>
    <row r="248" s="2" customFormat="1">
      <c r="A248" s="37"/>
      <c r="B248" s="38"/>
      <c r="C248" s="39"/>
      <c r="D248" s="232" t="s">
        <v>133</v>
      </c>
      <c r="E248" s="39"/>
      <c r="F248" s="233" t="s">
        <v>551</v>
      </c>
      <c r="G248" s="39"/>
      <c r="H248" s="39"/>
      <c r="I248" s="234"/>
      <c r="J248" s="39"/>
      <c r="K248" s="39"/>
      <c r="L248" s="43"/>
      <c r="M248" s="235"/>
      <c r="N248" s="236"/>
      <c r="O248" s="90"/>
      <c r="P248" s="90"/>
      <c r="Q248" s="90"/>
      <c r="R248" s="90"/>
      <c r="S248" s="90"/>
      <c r="T248" s="91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T248" s="16" t="s">
        <v>133</v>
      </c>
      <c r="AU248" s="16" t="s">
        <v>86</v>
      </c>
    </row>
    <row r="249" s="13" customFormat="1">
      <c r="A249" s="13"/>
      <c r="B249" s="237"/>
      <c r="C249" s="238"/>
      <c r="D249" s="232" t="s">
        <v>174</v>
      </c>
      <c r="E249" s="239" t="s">
        <v>1</v>
      </c>
      <c r="F249" s="240" t="s">
        <v>552</v>
      </c>
      <c r="G249" s="238"/>
      <c r="H249" s="241">
        <v>1.145</v>
      </c>
      <c r="I249" s="242"/>
      <c r="J249" s="238"/>
      <c r="K249" s="238"/>
      <c r="L249" s="243"/>
      <c r="M249" s="244"/>
      <c r="N249" s="245"/>
      <c r="O249" s="245"/>
      <c r="P249" s="245"/>
      <c r="Q249" s="245"/>
      <c r="R249" s="245"/>
      <c r="S249" s="245"/>
      <c r="T249" s="246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7" t="s">
        <v>174</v>
      </c>
      <c r="AU249" s="247" t="s">
        <v>86</v>
      </c>
      <c r="AV249" s="13" t="s">
        <v>86</v>
      </c>
      <c r="AW249" s="13" t="s">
        <v>32</v>
      </c>
      <c r="AX249" s="13" t="s">
        <v>84</v>
      </c>
      <c r="AY249" s="247" t="s">
        <v>125</v>
      </c>
    </row>
    <row r="250" s="2" customFormat="1" ht="24.15" customHeight="1">
      <c r="A250" s="37"/>
      <c r="B250" s="38"/>
      <c r="C250" s="218" t="s">
        <v>553</v>
      </c>
      <c r="D250" s="218" t="s">
        <v>127</v>
      </c>
      <c r="E250" s="219" t="s">
        <v>554</v>
      </c>
      <c r="F250" s="220" t="s">
        <v>555</v>
      </c>
      <c r="G250" s="221" t="s">
        <v>205</v>
      </c>
      <c r="H250" s="222">
        <v>8.4819999999999993</v>
      </c>
      <c r="I250" s="223"/>
      <c r="J250" s="224">
        <f>ROUND(I250*H250,2)</f>
        <v>0</v>
      </c>
      <c r="K250" s="225"/>
      <c r="L250" s="43"/>
      <c r="M250" s="226" t="s">
        <v>1</v>
      </c>
      <c r="N250" s="227" t="s">
        <v>41</v>
      </c>
      <c r="O250" s="90"/>
      <c r="P250" s="228">
        <f>O250*H250</f>
        <v>0</v>
      </c>
      <c r="Q250" s="228">
        <v>0</v>
      </c>
      <c r="R250" s="228">
        <f>Q250*H250</f>
        <v>0</v>
      </c>
      <c r="S250" s="228">
        <v>0</v>
      </c>
      <c r="T250" s="229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230" t="s">
        <v>131</v>
      </c>
      <c r="AT250" s="230" t="s">
        <v>127</v>
      </c>
      <c r="AU250" s="230" t="s">
        <v>86</v>
      </c>
      <c r="AY250" s="16" t="s">
        <v>125</v>
      </c>
      <c r="BE250" s="231">
        <f>IF(N250="základní",J250,0)</f>
        <v>0</v>
      </c>
      <c r="BF250" s="231">
        <f>IF(N250="snížená",J250,0)</f>
        <v>0</v>
      </c>
      <c r="BG250" s="231">
        <f>IF(N250="zákl. přenesená",J250,0)</f>
        <v>0</v>
      </c>
      <c r="BH250" s="231">
        <f>IF(N250="sníž. přenesená",J250,0)</f>
        <v>0</v>
      </c>
      <c r="BI250" s="231">
        <f>IF(N250="nulová",J250,0)</f>
        <v>0</v>
      </c>
      <c r="BJ250" s="16" t="s">
        <v>84</v>
      </c>
      <c r="BK250" s="231">
        <f>ROUND(I250*H250,2)</f>
        <v>0</v>
      </c>
      <c r="BL250" s="16" t="s">
        <v>131</v>
      </c>
      <c r="BM250" s="230" t="s">
        <v>556</v>
      </c>
    </row>
    <row r="251" s="2" customFormat="1">
      <c r="A251" s="37"/>
      <c r="B251" s="38"/>
      <c r="C251" s="39"/>
      <c r="D251" s="232" t="s">
        <v>133</v>
      </c>
      <c r="E251" s="39"/>
      <c r="F251" s="233" t="s">
        <v>557</v>
      </c>
      <c r="G251" s="39"/>
      <c r="H251" s="39"/>
      <c r="I251" s="234"/>
      <c r="J251" s="39"/>
      <c r="K251" s="39"/>
      <c r="L251" s="43"/>
      <c r="M251" s="235"/>
      <c r="N251" s="236"/>
      <c r="O251" s="90"/>
      <c r="P251" s="90"/>
      <c r="Q251" s="90"/>
      <c r="R251" s="90"/>
      <c r="S251" s="90"/>
      <c r="T251" s="91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T251" s="16" t="s">
        <v>133</v>
      </c>
      <c r="AU251" s="16" t="s">
        <v>86</v>
      </c>
    </row>
    <row r="252" s="2" customFormat="1" ht="24.15" customHeight="1">
      <c r="A252" s="37"/>
      <c r="B252" s="38"/>
      <c r="C252" s="218" t="s">
        <v>558</v>
      </c>
      <c r="D252" s="218" t="s">
        <v>127</v>
      </c>
      <c r="E252" s="219" t="s">
        <v>559</v>
      </c>
      <c r="F252" s="220" t="s">
        <v>560</v>
      </c>
      <c r="G252" s="221" t="s">
        <v>205</v>
      </c>
      <c r="H252" s="222">
        <v>8.4819999999999993</v>
      </c>
      <c r="I252" s="223"/>
      <c r="J252" s="224">
        <f>ROUND(I252*H252,2)</f>
        <v>0</v>
      </c>
      <c r="K252" s="225"/>
      <c r="L252" s="43"/>
      <c r="M252" s="226" t="s">
        <v>1</v>
      </c>
      <c r="N252" s="227" t="s">
        <v>41</v>
      </c>
      <c r="O252" s="90"/>
      <c r="P252" s="228">
        <f>O252*H252</f>
        <v>0</v>
      </c>
      <c r="Q252" s="228">
        <v>0.0069100000000000003</v>
      </c>
      <c r="R252" s="228">
        <f>Q252*H252</f>
        <v>0.058610619999999995</v>
      </c>
      <c r="S252" s="228">
        <v>0</v>
      </c>
      <c r="T252" s="229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230" t="s">
        <v>131</v>
      </c>
      <c r="AT252" s="230" t="s">
        <v>127</v>
      </c>
      <c r="AU252" s="230" t="s">
        <v>86</v>
      </c>
      <c r="AY252" s="16" t="s">
        <v>125</v>
      </c>
      <c r="BE252" s="231">
        <f>IF(N252="základní",J252,0)</f>
        <v>0</v>
      </c>
      <c r="BF252" s="231">
        <f>IF(N252="snížená",J252,0)</f>
        <v>0</v>
      </c>
      <c r="BG252" s="231">
        <f>IF(N252="zákl. přenesená",J252,0)</f>
        <v>0</v>
      </c>
      <c r="BH252" s="231">
        <f>IF(N252="sníž. přenesená",J252,0)</f>
        <v>0</v>
      </c>
      <c r="BI252" s="231">
        <f>IF(N252="nulová",J252,0)</f>
        <v>0</v>
      </c>
      <c r="BJ252" s="16" t="s">
        <v>84</v>
      </c>
      <c r="BK252" s="231">
        <f>ROUND(I252*H252,2)</f>
        <v>0</v>
      </c>
      <c r="BL252" s="16" t="s">
        <v>131</v>
      </c>
      <c r="BM252" s="230" t="s">
        <v>561</v>
      </c>
    </row>
    <row r="253" s="2" customFormat="1">
      <c r="A253" s="37"/>
      <c r="B253" s="38"/>
      <c r="C253" s="39"/>
      <c r="D253" s="232" t="s">
        <v>133</v>
      </c>
      <c r="E253" s="39"/>
      <c r="F253" s="233" t="s">
        <v>562</v>
      </c>
      <c r="G253" s="39"/>
      <c r="H253" s="39"/>
      <c r="I253" s="234"/>
      <c r="J253" s="39"/>
      <c r="K253" s="39"/>
      <c r="L253" s="43"/>
      <c r="M253" s="235"/>
      <c r="N253" s="236"/>
      <c r="O253" s="90"/>
      <c r="P253" s="90"/>
      <c r="Q253" s="90"/>
      <c r="R253" s="90"/>
      <c r="S253" s="90"/>
      <c r="T253" s="91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T253" s="16" t="s">
        <v>133</v>
      </c>
      <c r="AU253" s="16" t="s">
        <v>86</v>
      </c>
    </row>
    <row r="254" s="13" customFormat="1">
      <c r="A254" s="13"/>
      <c r="B254" s="237"/>
      <c r="C254" s="238"/>
      <c r="D254" s="232" t="s">
        <v>174</v>
      </c>
      <c r="E254" s="239" t="s">
        <v>1</v>
      </c>
      <c r="F254" s="240" t="s">
        <v>563</v>
      </c>
      <c r="G254" s="238"/>
      <c r="H254" s="241">
        <v>8.4819999999999993</v>
      </c>
      <c r="I254" s="242"/>
      <c r="J254" s="238"/>
      <c r="K254" s="238"/>
      <c r="L254" s="243"/>
      <c r="M254" s="244"/>
      <c r="N254" s="245"/>
      <c r="O254" s="245"/>
      <c r="P254" s="245"/>
      <c r="Q254" s="245"/>
      <c r="R254" s="245"/>
      <c r="S254" s="245"/>
      <c r="T254" s="246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7" t="s">
        <v>174</v>
      </c>
      <c r="AU254" s="247" t="s">
        <v>86</v>
      </c>
      <c r="AV254" s="13" t="s">
        <v>86</v>
      </c>
      <c r="AW254" s="13" t="s">
        <v>32</v>
      </c>
      <c r="AX254" s="13" t="s">
        <v>84</v>
      </c>
      <c r="AY254" s="247" t="s">
        <v>125</v>
      </c>
    </row>
    <row r="255" s="2" customFormat="1" ht="16.5" customHeight="1">
      <c r="A255" s="37"/>
      <c r="B255" s="38"/>
      <c r="C255" s="218" t="s">
        <v>365</v>
      </c>
      <c r="D255" s="218" t="s">
        <v>127</v>
      </c>
      <c r="E255" s="219" t="s">
        <v>564</v>
      </c>
      <c r="F255" s="220" t="s">
        <v>565</v>
      </c>
      <c r="G255" s="221" t="s">
        <v>298</v>
      </c>
      <c r="H255" s="222">
        <v>1</v>
      </c>
      <c r="I255" s="223"/>
      <c r="J255" s="224">
        <f>ROUND(I255*H255,2)</f>
        <v>0</v>
      </c>
      <c r="K255" s="225"/>
      <c r="L255" s="43"/>
      <c r="M255" s="226" t="s">
        <v>1</v>
      </c>
      <c r="N255" s="227" t="s">
        <v>41</v>
      </c>
      <c r="O255" s="90"/>
      <c r="P255" s="228">
        <f>O255*H255</f>
        <v>0</v>
      </c>
      <c r="Q255" s="228">
        <v>0.00033</v>
      </c>
      <c r="R255" s="228">
        <f>Q255*H255</f>
        <v>0.00033</v>
      </c>
      <c r="S255" s="228">
        <v>0</v>
      </c>
      <c r="T255" s="229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230" t="s">
        <v>131</v>
      </c>
      <c r="AT255" s="230" t="s">
        <v>127</v>
      </c>
      <c r="AU255" s="230" t="s">
        <v>86</v>
      </c>
      <c r="AY255" s="16" t="s">
        <v>125</v>
      </c>
      <c r="BE255" s="231">
        <f>IF(N255="základní",J255,0)</f>
        <v>0</v>
      </c>
      <c r="BF255" s="231">
        <f>IF(N255="snížená",J255,0)</f>
        <v>0</v>
      </c>
      <c r="BG255" s="231">
        <f>IF(N255="zákl. přenesená",J255,0)</f>
        <v>0</v>
      </c>
      <c r="BH255" s="231">
        <f>IF(N255="sníž. přenesená",J255,0)</f>
        <v>0</v>
      </c>
      <c r="BI255" s="231">
        <f>IF(N255="nulová",J255,0)</f>
        <v>0</v>
      </c>
      <c r="BJ255" s="16" t="s">
        <v>84</v>
      </c>
      <c r="BK255" s="231">
        <f>ROUND(I255*H255,2)</f>
        <v>0</v>
      </c>
      <c r="BL255" s="16" t="s">
        <v>131</v>
      </c>
      <c r="BM255" s="230" t="s">
        <v>566</v>
      </c>
    </row>
    <row r="256" s="2" customFormat="1">
      <c r="A256" s="37"/>
      <c r="B256" s="38"/>
      <c r="C256" s="39"/>
      <c r="D256" s="232" t="s">
        <v>133</v>
      </c>
      <c r="E256" s="39"/>
      <c r="F256" s="233" t="s">
        <v>567</v>
      </c>
      <c r="G256" s="39"/>
      <c r="H256" s="39"/>
      <c r="I256" s="234"/>
      <c r="J256" s="39"/>
      <c r="K256" s="39"/>
      <c r="L256" s="43"/>
      <c r="M256" s="235"/>
      <c r="N256" s="236"/>
      <c r="O256" s="90"/>
      <c r="P256" s="90"/>
      <c r="Q256" s="90"/>
      <c r="R256" s="90"/>
      <c r="S256" s="90"/>
      <c r="T256" s="91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T256" s="16" t="s">
        <v>133</v>
      </c>
      <c r="AU256" s="16" t="s">
        <v>86</v>
      </c>
    </row>
    <row r="257" s="2" customFormat="1" ht="16.5" customHeight="1">
      <c r="A257" s="37"/>
      <c r="B257" s="38"/>
      <c r="C257" s="218" t="s">
        <v>370</v>
      </c>
      <c r="D257" s="218" t="s">
        <v>127</v>
      </c>
      <c r="E257" s="219" t="s">
        <v>568</v>
      </c>
      <c r="F257" s="220" t="s">
        <v>569</v>
      </c>
      <c r="G257" s="221" t="s">
        <v>130</v>
      </c>
      <c r="H257" s="222">
        <v>43</v>
      </c>
      <c r="I257" s="223"/>
      <c r="J257" s="224">
        <f>ROUND(I257*H257,2)</f>
        <v>0</v>
      </c>
      <c r="K257" s="225"/>
      <c r="L257" s="43"/>
      <c r="M257" s="226" t="s">
        <v>1</v>
      </c>
      <c r="N257" s="227" t="s">
        <v>41</v>
      </c>
      <c r="O257" s="90"/>
      <c r="P257" s="228">
        <f>O257*H257</f>
        <v>0</v>
      </c>
      <c r="Q257" s="228">
        <v>0.00019000000000000001</v>
      </c>
      <c r="R257" s="228">
        <f>Q257*H257</f>
        <v>0.0081700000000000002</v>
      </c>
      <c r="S257" s="228">
        <v>0</v>
      </c>
      <c r="T257" s="229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230" t="s">
        <v>131</v>
      </c>
      <c r="AT257" s="230" t="s">
        <v>127</v>
      </c>
      <c r="AU257" s="230" t="s">
        <v>86</v>
      </c>
      <c r="AY257" s="16" t="s">
        <v>125</v>
      </c>
      <c r="BE257" s="231">
        <f>IF(N257="základní",J257,0)</f>
        <v>0</v>
      </c>
      <c r="BF257" s="231">
        <f>IF(N257="snížená",J257,0)</f>
        <v>0</v>
      </c>
      <c r="BG257" s="231">
        <f>IF(N257="zákl. přenesená",J257,0)</f>
        <v>0</v>
      </c>
      <c r="BH257" s="231">
        <f>IF(N257="sníž. přenesená",J257,0)</f>
        <v>0</v>
      </c>
      <c r="BI257" s="231">
        <f>IF(N257="nulová",J257,0)</f>
        <v>0</v>
      </c>
      <c r="BJ257" s="16" t="s">
        <v>84</v>
      </c>
      <c r="BK257" s="231">
        <f>ROUND(I257*H257,2)</f>
        <v>0</v>
      </c>
      <c r="BL257" s="16" t="s">
        <v>131</v>
      </c>
      <c r="BM257" s="230" t="s">
        <v>570</v>
      </c>
    </row>
    <row r="258" s="2" customFormat="1">
      <c r="A258" s="37"/>
      <c r="B258" s="38"/>
      <c r="C258" s="39"/>
      <c r="D258" s="232" t="s">
        <v>133</v>
      </c>
      <c r="E258" s="39"/>
      <c r="F258" s="233" t="s">
        <v>571</v>
      </c>
      <c r="G258" s="39"/>
      <c r="H258" s="39"/>
      <c r="I258" s="234"/>
      <c r="J258" s="39"/>
      <c r="K258" s="39"/>
      <c r="L258" s="43"/>
      <c r="M258" s="235"/>
      <c r="N258" s="236"/>
      <c r="O258" s="90"/>
      <c r="P258" s="90"/>
      <c r="Q258" s="90"/>
      <c r="R258" s="90"/>
      <c r="S258" s="90"/>
      <c r="T258" s="91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T258" s="16" t="s">
        <v>133</v>
      </c>
      <c r="AU258" s="16" t="s">
        <v>86</v>
      </c>
    </row>
    <row r="259" s="2" customFormat="1" ht="21.75" customHeight="1">
      <c r="A259" s="37"/>
      <c r="B259" s="38"/>
      <c r="C259" s="218" t="s">
        <v>375</v>
      </c>
      <c r="D259" s="218" t="s">
        <v>127</v>
      </c>
      <c r="E259" s="219" t="s">
        <v>572</v>
      </c>
      <c r="F259" s="220" t="s">
        <v>573</v>
      </c>
      <c r="G259" s="221" t="s">
        <v>130</v>
      </c>
      <c r="H259" s="222">
        <v>43</v>
      </c>
      <c r="I259" s="223"/>
      <c r="J259" s="224">
        <f>ROUND(I259*H259,2)</f>
        <v>0</v>
      </c>
      <c r="K259" s="225"/>
      <c r="L259" s="43"/>
      <c r="M259" s="226" t="s">
        <v>1</v>
      </c>
      <c r="N259" s="227" t="s">
        <v>41</v>
      </c>
      <c r="O259" s="90"/>
      <c r="P259" s="228">
        <f>O259*H259</f>
        <v>0</v>
      </c>
      <c r="Q259" s="228">
        <v>9.0000000000000006E-05</v>
      </c>
      <c r="R259" s="228">
        <f>Q259*H259</f>
        <v>0.0038700000000000002</v>
      </c>
      <c r="S259" s="228">
        <v>0</v>
      </c>
      <c r="T259" s="229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230" t="s">
        <v>131</v>
      </c>
      <c r="AT259" s="230" t="s">
        <v>127</v>
      </c>
      <c r="AU259" s="230" t="s">
        <v>86</v>
      </c>
      <c r="AY259" s="16" t="s">
        <v>125</v>
      </c>
      <c r="BE259" s="231">
        <f>IF(N259="základní",J259,0)</f>
        <v>0</v>
      </c>
      <c r="BF259" s="231">
        <f>IF(N259="snížená",J259,0)</f>
        <v>0</v>
      </c>
      <c r="BG259" s="231">
        <f>IF(N259="zákl. přenesená",J259,0)</f>
        <v>0</v>
      </c>
      <c r="BH259" s="231">
        <f>IF(N259="sníž. přenesená",J259,0)</f>
        <v>0</v>
      </c>
      <c r="BI259" s="231">
        <f>IF(N259="nulová",J259,0)</f>
        <v>0</v>
      </c>
      <c r="BJ259" s="16" t="s">
        <v>84</v>
      </c>
      <c r="BK259" s="231">
        <f>ROUND(I259*H259,2)</f>
        <v>0</v>
      </c>
      <c r="BL259" s="16" t="s">
        <v>131</v>
      </c>
      <c r="BM259" s="230" t="s">
        <v>574</v>
      </c>
    </row>
    <row r="260" s="2" customFormat="1">
      <c r="A260" s="37"/>
      <c r="B260" s="38"/>
      <c r="C260" s="39"/>
      <c r="D260" s="232" t="s">
        <v>133</v>
      </c>
      <c r="E260" s="39"/>
      <c r="F260" s="233" t="s">
        <v>575</v>
      </c>
      <c r="G260" s="39"/>
      <c r="H260" s="39"/>
      <c r="I260" s="234"/>
      <c r="J260" s="39"/>
      <c r="K260" s="39"/>
      <c r="L260" s="43"/>
      <c r="M260" s="235"/>
      <c r="N260" s="236"/>
      <c r="O260" s="90"/>
      <c r="P260" s="90"/>
      <c r="Q260" s="90"/>
      <c r="R260" s="90"/>
      <c r="S260" s="90"/>
      <c r="T260" s="91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T260" s="16" t="s">
        <v>133</v>
      </c>
      <c r="AU260" s="16" t="s">
        <v>86</v>
      </c>
    </row>
    <row r="261" s="2" customFormat="1" ht="16.5" customHeight="1">
      <c r="A261" s="37"/>
      <c r="B261" s="38"/>
      <c r="C261" s="218" t="s">
        <v>576</v>
      </c>
      <c r="D261" s="218" t="s">
        <v>127</v>
      </c>
      <c r="E261" s="219" t="s">
        <v>577</v>
      </c>
      <c r="F261" s="220" t="s">
        <v>578</v>
      </c>
      <c r="G261" s="221" t="s">
        <v>579</v>
      </c>
      <c r="H261" s="222">
        <v>1</v>
      </c>
      <c r="I261" s="223"/>
      <c r="J261" s="224">
        <f>ROUND(I261*H261,2)</f>
        <v>0</v>
      </c>
      <c r="K261" s="225"/>
      <c r="L261" s="43"/>
      <c r="M261" s="226" t="s">
        <v>1</v>
      </c>
      <c r="N261" s="227" t="s">
        <v>41</v>
      </c>
      <c r="O261" s="90"/>
      <c r="P261" s="228">
        <f>O261*H261</f>
        <v>0</v>
      </c>
      <c r="Q261" s="228">
        <v>0</v>
      </c>
      <c r="R261" s="228">
        <f>Q261*H261</f>
        <v>0</v>
      </c>
      <c r="S261" s="228">
        <v>0</v>
      </c>
      <c r="T261" s="229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230" t="s">
        <v>131</v>
      </c>
      <c r="AT261" s="230" t="s">
        <v>127</v>
      </c>
      <c r="AU261" s="230" t="s">
        <v>86</v>
      </c>
      <c r="AY261" s="16" t="s">
        <v>125</v>
      </c>
      <c r="BE261" s="231">
        <f>IF(N261="základní",J261,0)</f>
        <v>0</v>
      </c>
      <c r="BF261" s="231">
        <f>IF(N261="snížená",J261,0)</f>
        <v>0</v>
      </c>
      <c r="BG261" s="231">
        <f>IF(N261="zákl. přenesená",J261,0)</f>
        <v>0</v>
      </c>
      <c r="BH261" s="231">
        <f>IF(N261="sníž. přenesená",J261,0)</f>
        <v>0</v>
      </c>
      <c r="BI261" s="231">
        <f>IF(N261="nulová",J261,0)</f>
        <v>0</v>
      </c>
      <c r="BJ261" s="16" t="s">
        <v>84</v>
      </c>
      <c r="BK261" s="231">
        <f>ROUND(I261*H261,2)</f>
        <v>0</v>
      </c>
      <c r="BL261" s="16" t="s">
        <v>131</v>
      </c>
      <c r="BM261" s="230" t="s">
        <v>580</v>
      </c>
    </row>
    <row r="262" s="2" customFormat="1">
      <c r="A262" s="37"/>
      <c r="B262" s="38"/>
      <c r="C262" s="39"/>
      <c r="D262" s="232" t="s">
        <v>133</v>
      </c>
      <c r="E262" s="39"/>
      <c r="F262" s="233" t="s">
        <v>578</v>
      </c>
      <c r="G262" s="39"/>
      <c r="H262" s="39"/>
      <c r="I262" s="234"/>
      <c r="J262" s="39"/>
      <c r="K262" s="39"/>
      <c r="L262" s="43"/>
      <c r="M262" s="235"/>
      <c r="N262" s="236"/>
      <c r="O262" s="90"/>
      <c r="P262" s="90"/>
      <c r="Q262" s="90"/>
      <c r="R262" s="90"/>
      <c r="S262" s="90"/>
      <c r="T262" s="91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T262" s="16" t="s">
        <v>133</v>
      </c>
      <c r="AU262" s="16" t="s">
        <v>86</v>
      </c>
    </row>
    <row r="263" s="2" customFormat="1">
      <c r="A263" s="37"/>
      <c r="B263" s="38"/>
      <c r="C263" s="39"/>
      <c r="D263" s="232" t="s">
        <v>181</v>
      </c>
      <c r="E263" s="39"/>
      <c r="F263" s="248" t="s">
        <v>581</v>
      </c>
      <c r="G263" s="39"/>
      <c r="H263" s="39"/>
      <c r="I263" s="234"/>
      <c r="J263" s="39"/>
      <c r="K263" s="39"/>
      <c r="L263" s="43"/>
      <c r="M263" s="235"/>
      <c r="N263" s="236"/>
      <c r="O263" s="90"/>
      <c r="P263" s="90"/>
      <c r="Q263" s="90"/>
      <c r="R263" s="90"/>
      <c r="S263" s="90"/>
      <c r="T263" s="91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T263" s="16" t="s">
        <v>181</v>
      </c>
      <c r="AU263" s="16" t="s">
        <v>86</v>
      </c>
    </row>
    <row r="264" s="12" customFormat="1" ht="22.8" customHeight="1">
      <c r="A264" s="12"/>
      <c r="B264" s="202"/>
      <c r="C264" s="203"/>
      <c r="D264" s="204" t="s">
        <v>75</v>
      </c>
      <c r="E264" s="216" t="s">
        <v>384</v>
      </c>
      <c r="F264" s="216" t="s">
        <v>385</v>
      </c>
      <c r="G264" s="203"/>
      <c r="H264" s="203"/>
      <c r="I264" s="206"/>
      <c r="J264" s="217">
        <f>BK264</f>
        <v>0</v>
      </c>
      <c r="K264" s="203"/>
      <c r="L264" s="208"/>
      <c r="M264" s="209"/>
      <c r="N264" s="210"/>
      <c r="O264" s="210"/>
      <c r="P264" s="211">
        <f>SUM(P265:P266)</f>
        <v>0</v>
      </c>
      <c r="Q264" s="210"/>
      <c r="R264" s="211">
        <f>SUM(R265:R266)</f>
        <v>0</v>
      </c>
      <c r="S264" s="210"/>
      <c r="T264" s="212">
        <f>SUM(T265:T266)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13" t="s">
        <v>84</v>
      </c>
      <c r="AT264" s="214" t="s">
        <v>75</v>
      </c>
      <c r="AU264" s="214" t="s">
        <v>84</v>
      </c>
      <c r="AY264" s="213" t="s">
        <v>125</v>
      </c>
      <c r="BK264" s="215">
        <f>SUM(BK265:BK266)</f>
        <v>0</v>
      </c>
    </row>
    <row r="265" s="2" customFormat="1" ht="24.15" customHeight="1">
      <c r="A265" s="37"/>
      <c r="B265" s="38"/>
      <c r="C265" s="218" t="s">
        <v>380</v>
      </c>
      <c r="D265" s="218" t="s">
        <v>127</v>
      </c>
      <c r="E265" s="219" t="s">
        <v>387</v>
      </c>
      <c r="F265" s="220" t="s">
        <v>388</v>
      </c>
      <c r="G265" s="221" t="s">
        <v>243</v>
      </c>
      <c r="H265" s="222">
        <v>1.5089999999999999</v>
      </c>
      <c r="I265" s="223"/>
      <c r="J265" s="224">
        <f>ROUND(I265*H265,2)</f>
        <v>0</v>
      </c>
      <c r="K265" s="225"/>
      <c r="L265" s="43"/>
      <c r="M265" s="226" t="s">
        <v>1</v>
      </c>
      <c r="N265" s="227" t="s">
        <v>41</v>
      </c>
      <c r="O265" s="90"/>
      <c r="P265" s="228">
        <f>O265*H265</f>
        <v>0</v>
      </c>
      <c r="Q265" s="228">
        <v>0</v>
      </c>
      <c r="R265" s="228">
        <f>Q265*H265</f>
        <v>0</v>
      </c>
      <c r="S265" s="228">
        <v>0</v>
      </c>
      <c r="T265" s="229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230" t="s">
        <v>131</v>
      </c>
      <c r="AT265" s="230" t="s">
        <v>127</v>
      </c>
      <c r="AU265" s="230" t="s">
        <v>86</v>
      </c>
      <c r="AY265" s="16" t="s">
        <v>125</v>
      </c>
      <c r="BE265" s="231">
        <f>IF(N265="základní",J265,0)</f>
        <v>0</v>
      </c>
      <c r="BF265" s="231">
        <f>IF(N265="snížená",J265,0)</f>
        <v>0</v>
      </c>
      <c r="BG265" s="231">
        <f>IF(N265="zákl. přenesená",J265,0)</f>
        <v>0</v>
      </c>
      <c r="BH265" s="231">
        <f>IF(N265="sníž. přenesená",J265,0)</f>
        <v>0</v>
      </c>
      <c r="BI265" s="231">
        <f>IF(N265="nulová",J265,0)</f>
        <v>0</v>
      </c>
      <c r="BJ265" s="16" t="s">
        <v>84</v>
      </c>
      <c r="BK265" s="231">
        <f>ROUND(I265*H265,2)</f>
        <v>0</v>
      </c>
      <c r="BL265" s="16" t="s">
        <v>131</v>
      </c>
      <c r="BM265" s="230" t="s">
        <v>582</v>
      </c>
    </row>
    <row r="266" s="2" customFormat="1">
      <c r="A266" s="37"/>
      <c r="B266" s="38"/>
      <c r="C266" s="39"/>
      <c r="D266" s="232" t="s">
        <v>133</v>
      </c>
      <c r="E266" s="39"/>
      <c r="F266" s="233" t="s">
        <v>583</v>
      </c>
      <c r="G266" s="39"/>
      <c r="H266" s="39"/>
      <c r="I266" s="234"/>
      <c r="J266" s="39"/>
      <c r="K266" s="39"/>
      <c r="L266" s="43"/>
      <c r="M266" s="271"/>
      <c r="N266" s="272"/>
      <c r="O266" s="273"/>
      <c r="P266" s="273"/>
      <c r="Q266" s="273"/>
      <c r="R266" s="273"/>
      <c r="S266" s="273"/>
      <c r="T266" s="274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T266" s="16" t="s">
        <v>133</v>
      </c>
      <c r="AU266" s="16" t="s">
        <v>86</v>
      </c>
    </row>
    <row r="267" s="2" customFormat="1" ht="6.96" customHeight="1">
      <c r="A267" s="37"/>
      <c r="B267" s="65"/>
      <c r="C267" s="66"/>
      <c r="D267" s="66"/>
      <c r="E267" s="66"/>
      <c r="F267" s="66"/>
      <c r="G267" s="66"/>
      <c r="H267" s="66"/>
      <c r="I267" s="66"/>
      <c r="J267" s="66"/>
      <c r="K267" s="66"/>
      <c r="L267" s="43"/>
      <c r="M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</row>
  </sheetData>
  <sheetProtection sheet="1" autoFilter="0" formatColumns="0" formatRows="0" objects="1" scenarios="1" spinCount="100000" saltValue="Otu1HDT8wnQFLZMMDS0gz5VQ9X+XbyXxgYyjs0pJ233blQf/rhBgP8MGOF/sskSMD2y6Q/gp4xZrbMCNysO4pg==" hashValue="gC9o+Xzkt3QoNqtahjswVeS8lTGgIqOCxWB7BUbl5PlPnaXS03YCqiFsJ4m+V7LkI9NxlKTpXNNo44QASfiEog==" algorithmName="SHA-512" password="CC35"/>
  <autoFilter ref="C120:K266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92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86</v>
      </c>
    </row>
    <row r="4" s="1" customFormat="1" ht="24.96" customHeight="1">
      <c r="B4" s="19"/>
      <c r="D4" s="137" t="s">
        <v>96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Vodovodní a kanalizační přípojka Mánesova 1767/1 Č. Kamenice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97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584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6. 6. 2025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26</v>
      </c>
      <c r="F15" s="37"/>
      <c r="G15" s="37"/>
      <c r="H15" s="37"/>
      <c r="I15" s="139" t="s">
        <v>27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33</v>
      </c>
      <c r="E23" s="37"/>
      <c r="F23" s="37"/>
      <c r="G23" s="37"/>
      <c r="H23" s="37"/>
      <c r="I23" s="139" t="s">
        <v>25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34</v>
      </c>
      <c r="F24" s="37"/>
      <c r="G24" s="37"/>
      <c r="H24" s="37"/>
      <c r="I24" s="139" t="s">
        <v>27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35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36</v>
      </c>
      <c r="E30" s="37"/>
      <c r="F30" s="37"/>
      <c r="G30" s="37"/>
      <c r="H30" s="37"/>
      <c r="I30" s="37"/>
      <c r="J30" s="150">
        <f>ROUND(J121,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38</v>
      </c>
      <c r="G32" s="37"/>
      <c r="H32" s="37"/>
      <c r="I32" s="151" t="s">
        <v>37</v>
      </c>
      <c r="J32" s="151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40</v>
      </c>
      <c r="E33" s="139" t="s">
        <v>41</v>
      </c>
      <c r="F33" s="153">
        <f>ROUND((SUM(BE121:BE181)),  2)</f>
        <v>0</v>
      </c>
      <c r="G33" s="37"/>
      <c r="H33" s="37"/>
      <c r="I33" s="154">
        <v>0.20999999999999999</v>
      </c>
      <c r="J33" s="153">
        <f>ROUND(((SUM(BE121:BE181))*I33),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42</v>
      </c>
      <c r="F34" s="153">
        <f>ROUND((SUM(BF121:BF181)),  2)</f>
        <v>0</v>
      </c>
      <c r="G34" s="37"/>
      <c r="H34" s="37"/>
      <c r="I34" s="154">
        <v>0.12</v>
      </c>
      <c r="J34" s="153">
        <f>ROUND(((SUM(BF121:BF181))*I34),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43</v>
      </c>
      <c r="F35" s="153">
        <f>ROUND((SUM(BG121:BG181)),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44</v>
      </c>
      <c r="F36" s="153">
        <f>ROUND((SUM(BH121:BH181)),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45</v>
      </c>
      <c r="F37" s="153">
        <f>ROUND((SUM(BI121:BI181)),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46</v>
      </c>
      <c r="E39" s="157"/>
      <c r="F39" s="157"/>
      <c r="G39" s="158" t="s">
        <v>47</v>
      </c>
      <c r="H39" s="159" t="s">
        <v>48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49</v>
      </c>
      <c r="E50" s="163"/>
      <c r="F50" s="163"/>
      <c r="G50" s="162" t="s">
        <v>50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51</v>
      </c>
      <c r="E61" s="165"/>
      <c r="F61" s="166" t="s">
        <v>52</v>
      </c>
      <c r="G61" s="164" t="s">
        <v>51</v>
      </c>
      <c r="H61" s="165"/>
      <c r="I61" s="165"/>
      <c r="J61" s="167" t="s">
        <v>52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53</v>
      </c>
      <c r="E65" s="168"/>
      <c r="F65" s="168"/>
      <c r="G65" s="162" t="s">
        <v>54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51</v>
      </c>
      <c r="E76" s="165"/>
      <c r="F76" s="166" t="s">
        <v>52</v>
      </c>
      <c r="G76" s="164" t="s">
        <v>51</v>
      </c>
      <c r="H76" s="165"/>
      <c r="I76" s="165"/>
      <c r="J76" s="167" t="s">
        <v>52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99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Vodovodní a kanalizační přípojka Mánesova 1767/1 Č. Kamenice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97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03 - Oprava povrchů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Česká Kamenice</v>
      </c>
      <c r="G89" s="39"/>
      <c r="H89" s="39"/>
      <c r="I89" s="31" t="s">
        <v>22</v>
      </c>
      <c r="J89" s="78" t="str">
        <f>IF(J12="","",J12)</f>
        <v>6. 6. 2025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Město Č. Kamenice</v>
      </c>
      <c r="G91" s="39"/>
      <c r="H91" s="39"/>
      <c r="I91" s="31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>J. Nešněra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100</v>
      </c>
      <c r="D94" s="175"/>
      <c r="E94" s="175"/>
      <c r="F94" s="175"/>
      <c r="G94" s="175"/>
      <c r="H94" s="175"/>
      <c r="I94" s="175"/>
      <c r="J94" s="176" t="s">
        <v>101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102</v>
      </c>
      <c r="D96" s="39"/>
      <c r="E96" s="39"/>
      <c r="F96" s="39"/>
      <c r="G96" s="39"/>
      <c r="H96" s="39"/>
      <c r="I96" s="39"/>
      <c r="J96" s="109">
        <f>J121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103</v>
      </c>
    </row>
    <row r="97" s="9" customFormat="1" ht="24.96" customHeight="1">
      <c r="A97" s="9"/>
      <c r="B97" s="178"/>
      <c r="C97" s="179"/>
      <c r="D97" s="180" t="s">
        <v>104</v>
      </c>
      <c r="E97" s="181"/>
      <c r="F97" s="181"/>
      <c r="G97" s="181"/>
      <c r="H97" s="181"/>
      <c r="I97" s="181"/>
      <c r="J97" s="182">
        <f>J122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105</v>
      </c>
      <c r="E98" s="187"/>
      <c r="F98" s="187"/>
      <c r="G98" s="187"/>
      <c r="H98" s="187"/>
      <c r="I98" s="187"/>
      <c r="J98" s="188">
        <f>J123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585</v>
      </c>
      <c r="E99" s="187"/>
      <c r="F99" s="187"/>
      <c r="G99" s="187"/>
      <c r="H99" s="187"/>
      <c r="I99" s="187"/>
      <c r="J99" s="188">
        <f>J143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586</v>
      </c>
      <c r="E100" s="187"/>
      <c r="F100" s="187"/>
      <c r="G100" s="187"/>
      <c r="H100" s="187"/>
      <c r="I100" s="187"/>
      <c r="J100" s="188">
        <f>J160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109</v>
      </c>
      <c r="E101" s="187"/>
      <c r="F101" s="187"/>
      <c r="G101" s="187"/>
      <c r="H101" s="187"/>
      <c r="I101" s="187"/>
      <c r="J101" s="188">
        <f>J179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2" t="s">
        <v>110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16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9"/>
      <c r="D111" s="39"/>
      <c r="E111" s="173" t="str">
        <f>E7</f>
        <v>Vodovodní a kanalizační přípojka Mánesova 1767/1 Č. Kamenice</v>
      </c>
      <c r="F111" s="31"/>
      <c r="G111" s="31"/>
      <c r="H111" s="31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97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75" t="str">
        <f>E9</f>
        <v>03 - Oprava povrchů</v>
      </c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20</v>
      </c>
      <c r="D115" s="39"/>
      <c r="E115" s="39"/>
      <c r="F115" s="26" t="str">
        <f>F12</f>
        <v>Česká Kamenice</v>
      </c>
      <c r="G115" s="39"/>
      <c r="H115" s="39"/>
      <c r="I115" s="31" t="s">
        <v>22</v>
      </c>
      <c r="J115" s="78" t="str">
        <f>IF(J12="","",J12)</f>
        <v>6. 6. 2025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24</v>
      </c>
      <c r="D117" s="39"/>
      <c r="E117" s="39"/>
      <c r="F117" s="26" t="str">
        <f>E15</f>
        <v>Město Č. Kamenice</v>
      </c>
      <c r="G117" s="39"/>
      <c r="H117" s="39"/>
      <c r="I117" s="31" t="s">
        <v>30</v>
      </c>
      <c r="J117" s="35" t="str">
        <f>E21</f>
        <v xml:space="preserve"> 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28</v>
      </c>
      <c r="D118" s="39"/>
      <c r="E118" s="39"/>
      <c r="F118" s="26" t="str">
        <f>IF(E18="","",E18)</f>
        <v>Vyplň údaj</v>
      </c>
      <c r="G118" s="39"/>
      <c r="H118" s="39"/>
      <c r="I118" s="31" t="s">
        <v>33</v>
      </c>
      <c r="J118" s="35" t="str">
        <f>E24</f>
        <v>J. Nešněra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1" customFormat="1" ht="29.28" customHeight="1">
      <c r="A120" s="190"/>
      <c r="B120" s="191"/>
      <c r="C120" s="192" t="s">
        <v>111</v>
      </c>
      <c r="D120" s="193" t="s">
        <v>61</v>
      </c>
      <c r="E120" s="193" t="s">
        <v>57</v>
      </c>
      <c r="F120" s="193" t="s">
        <v>58</v>
      </c>
      <c r="G120" s="193" t="s">
        <v>112</v>
      </c>
      <c r="H120" s="193" t="s">
        <v>113</v>
      </c>
      <c r="I120" s="193" t="s">
        <v>114</v>
      </c>
      <c r="J120" s="194" t="s">
        <v>101</v>
      </c>
      <c r="K120" s="195" t="s">
        <v>115</v>
      </c>
      <c r="L120" s="196"/>
      <c r="M120" s="99" t="s">
        <v>1</v>
      </c>
      <c r="N120" s="100" t="s">
        <v>40</v>
      </c>
      <c r="O120" s="100" t="s">
        <v>116</v>
      </c>
      <c r="P120" s="100" t="s">
        <v>117</v>
      </c>
      <c r="Q120" s="100" t="s">
        <v>118</v>
      </c>
      <c r="R120" s="100" t="s">
        <v>119</v>
      </c>
      <c r="S120" s="100" t="s">
        <v>120</v>
      </c>
      <c r="T120" s="101" t="s">
        <v>121</v>
      </c>
      <c r="U120" s="190"/>
      <c r="V120" s="190"/>
      <c r="W120" s="190"/>
      <c r="X120" s="190"/>
      <c r="Y120" s="190"/>
      <c r="Z120" s="190"/>
      <c r="AA120" s="190"/>
      <c r="AB120" s="190"/>
      <c r="AC120" s="190"/>
      <c r="AD120" s="190"/>
      <c r="AE120" s="190"/>
    </row>
    <row r="121" s="2" customFormat="1" ht="22.8" customHeight="1">
      <c r="A121" s="37"/>
      <c r="B121" s="38"/>
      <c r="C121" s="106" t="s">
        <v>122</v>
      </c>
      <c r="D121" s="39"/>
      <c r="E121" s="39"/>
      <c r="F121" s="39"/>
      <c r="G121" s="39"/>
      <c r="H121" s="39"/>
      <c r="I121" s="39"/>
      <c r="J121" s="197">
        <f>BK121</f>
        <v>0</v>
      </c>
      <c r="K121" s="39"/>
      <c r="L121" s="43"/>
      <c r="M121" s="102"/>
      <c r="N121" s="198"/>
      <c r="O121" s="103"/>
      <c r="P121" s="199">
        <f>P122</f>
        <v>0</v>
      </c>
      <c r="Q121" s="103"/>
      <c r="R121" s="199">
        <f>R122</f>
        <v>0.0074685999999999989</v>
      </c>
      <c r="S121" s="103"/>
      <c r="T121" s="200">
        <f>T122</f>
        <v>63.118519999999997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75</v>
      </c>
      <c r="AU121" s="16" t="s">
        <v>103</v>
      </c>
      <c r="BK121" s="201">
        <f>BK122</f>
        <v>0</v>
      </c>
    </row>
    <row r="122" s="12" customFormat="1" ht="25.92" customHeight="1">
      <c r="A122" s="12"/>
      <c r="B122" s="202"/>
      <c r="C122" s="203"/>
      <c r="D122" s="204" t="s">
        <v>75</v>
      </c>
      <c r="E122" s="205" t="s">
        <v>123</v>
      </c>
      <c r="F122" s="205" t="s">
        <v>124</v>
      </c>
      <c r="G122" s="203"/>
      <c r="H122" s="203"/>
      <c r="I122" s="206"/>
      <c r="J122" s="207">
        <f>BK122</f>
        <v>0</v>
      </c>
      <c r="K122" s="203"/>
      <c r="L122" s="208"/>
      <c r="M122" s="209"/>
      <c r="N122" s="210"/>
      <c r="O122" s="210"/>
      <c r="P122" s="211">
        <f>P123+P143+P160+P179</f>
        <v>0</v>
      </c>
      <c r="Q122" s="210"/>
      <c r="R122" s="211">
        <f>R123+R143+R160+R179</f>
        <v>0.0074685999999999989</v>
      </c>
      <c r="S122" s="210"/>
      <c r="T122" s="212">
        <f>T123+T143+T160+T179</f>
        <v>63.118519999999997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3" t="s">
        <v>84</v>
      </c>
      <c r="AT122" s="214" t="s">
        <v>75</v>
      </c>
      <c r="AU122" s="214" t="s">
        <v>76</v>
      </c>
      <c r="AY122" s="213" t="s">
        <v>125</v>
      </c>
      <c r="BK122" s="215">
        <f>BK123+BK143+BK160+BK179</f>
        <v>0</v>
      </c>
    </row>
    <row r="123" s="12" customFormat="1" ht="22.8" customHeight="1">
      <c r="A123" s="12"/>
      <c r="B123" s="202"/>
      <c r="C123" s="203"/>
      <c r="D123" s="204" t="s">
        <v>75</v>
      </c>
      <c r="E123" s="216" t="s">
        <v>84</v>
      </c>
      <c r="F123" s="216" t="s">
        <v>126</v>
      </c>
      <c r="G123" s="203"/>
      <c r="H123" s="203"/>
      <c r="I123" s="206"/>
      <c r="J123" s="217">
        <f>BK123</f>
        <v>0</v>
      </c>
      <c r="K123" s="203"/>
      <c r="L123" s="208"/>
      <c r="M123" s="209"/>
      <c r="N123" s="210"/>
      <c r="O123" s="210"/>
      <c r="P123" s="211">
        <f>SUM(P124:P142)</f>
        <v>0</v>
      </c>
      <c r="Q123" s="210"/>
      <c r="R123" s="211">
        <f>SUM(R124:R142)</f>
        <v>0.0024285999999999999</v>
      </c>
      <c r="S123" s="210"/>
      <c r="T123" s="212">
        <f>SUM(T124:T142)</f>
        <v>63.118519999999997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84</v>
      </c>
      <c r="AT123" s="214" t="s">
        <v>75</v>
      </c>
      <c r="AU123" s="214" t="s">
        <v>84</v>
      </c>
      <c r="AY123" s="213" t="s">
        <v>125</v>
      </c>
      <c r="BK123" s="215">
        <f>SUM(BK124:BK142)</f>
        <v>0</v>
      </c>
    </row>
    <row r="124" s="2" customFormat="1" ht="33" customHeight="1">
      <c r="A124" s="37"/>
      <c r="B124" s="38"/>
      <c r="C124" s="218" t="s">
        <v>84</v>
      </c>
      <c r="D124" s="218" t="s">
        <v>127</v>
      </c>
      <c r="E124" s="219" t="s">
        <v>587</v>
      </c>
      <c r="F124" s="220" t="s">
        <v>588</v>
      </c>
      <c r="G124" s="221" t="s">
        <v>205</v>
      </c>
      <c r="H124" s="222">
        <v>83.790000000000006</v>
      </c>
      <c r="I124" s="223"/>
      <c r="J124" s="224">
        <f>ROUND(I124*H124,2)</f>
        <v>0</v>
      </c>
      <c r="K124" s="225"/>
      <c r="L124" s="43"/>
      <c r="M124" s="226" t="s">
        <v>1</v>
      </c>
      <c r="N124" s="227" t="s">
        <v>41</v>
      </c>
      <c r="O124" s="90"/>
      <c r="P124" s="228">
        <f>O124*H124</f>
        <v>0</v>
      </c>
      <c r="Q124" s="228">
        <v>0</v>
      </c>
      <c r="R124" s="228">
        <f>Q124*H124</f>
        <v>0</v>
      </c>
      <c r="S124" s="228">
        <v>0.57999999999999996</v>
      </c>
      <c r="T124" s="229">
        <f>S124*H124</f>
        <v>48.598199999999999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30" t="s">
        <v>131</v>
      </c>
      <c r="AT124" s="230" t="s">
        <v>127</v>
      </c>
      <c r="AU124" s="230" t="s">
        <v>86</v>
      </c>
      <c r="AY124" s="16" t="s">
        <v>125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6" t="s">
        <v>84</v>
      </c>
      <c r="BK124" s="231">
        <f>ROUND(I124*H124,2)</f>
        <v>0</v>
      </c>
      <c r="BL124" s="16" t="s">
        <v>131</v>
      </c>
      <c r="BM124" s="230" t="s">
        <v>589</v>
      </c>
    </row>
    <row r="125" s="2" customFormat="1">
      <c r="A125" s="37"/>
      <c r="B125" s="38"/>
      <c r="C125" s="39"/>
      <c r="D125" s="232" t="s">
        <v>133</v>
      </c>
      <c r="E125" s="39"/>
      <c r="F125" s="233" t="s">
        <v>590</v>
      </c>
      <c r="G125" s="39"/>
      <c r="H125" s="39"/>
      <c r="I125" s="234"/>
      <c r="J125" s="39"/>
      <c r="K125" s="39"/>
      <c r="L125" s="43"/>
      <c r="M125" s="235"/>
      <c r="N125" s="236"/>
      <c r="O125" s="90"/>
      <c r="P125" s="90"/>
      <c r="Q125" s="90"/>
      <c r="R125" s="90"/>
      <c r="S125" s="90"/>
      <c r="T125" s="91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133</v>
      </c>
      <c r="AU125" s="16" t="s">
        <v>86</v>
      </c>
    </row>
    <row r="126" s="13" customFormat="1">
      <c r="A126" s="13"/>
      <c r="B126" s="237"/>
      <c r="C126" s="238"/>
      <c r="D126" s="232" t="s">
        <v>174</v>
      </c>
      <c r="E126" s="239" t="s">
        <v>1</v>
      </c>
      <c r="F126" s="240" t="s">
        <v>591</v>
      </c>
      <c r="G126" s="238"/>
      <c r="H126" s="241">
        <v>83.790000000000006</v>
      </c>
      <c r="I126" s="242"/>
      <c r="J126" s="238"/>
      <c r="K126" s="238"/>
      <c r="L126" s="243"/>
      <c r="M126" s="244"/>
      <c r="N126" s="245"/>
      <c r="O126" s="245"/>
      <c r="P126" s="245"/>
      <c r="Q126" s="245"/>
      <c r="R126" s="245"/>
      <c r="S126" s="245"/>
      <c r="T126" s="246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7" t="s">
        <v>174</v>
      </c>
      <c r="AU126" s="247" t="s">
        <v>86</v>
      </c>
      <c r="AV126" s="13" t="s">
        <v>86</v>
      </c>
      <c r="AW126" s="13" t="s">
        <v>32</v>
      </c>
      <c r="AX126" s="13" t="s">
        <v>84</v>
      </c>
      <c r="AY126" s="247" t="s">
        <v>125</v>
      </c>
    </row>
    <row r="127" s="2" customFormat="1" ht="24.15" customHeight="1">
      <c r="A127" s="37"/>
      <c r="B127" s="38"/>
      <c r="C127" s="218" t="s">
        <v>86</v>
      </c>
      <c r="D127" s="218" t="s">
        <v>127</v>
      </c>
      <c r="E127" s="219" t="s">
        <v>592</v>
      </c>
      <c r="F127" s="220" t="s">
        <v>593</v>
      </c>
      <c r="G127" s="221" t="s">
        <v>205</v>
      </c>
      <c r="H127" s="222">
        <v>20.399999999999999</v>
      </c>
      <c r="I127" s="223"/>
      <c r="J127" s="224">
        <f>ROUND(I127*H127,2)</f>
        <v>0</v>
      </c>
      <c r="K127" s="225"/>
      <c r="L127" s="43"/>
      <c r="M127" s="226" t="s">
        <v>1</v>
      </c>
      <c r="N127" s="227" t="s">
        <v>41</v>
      </c>
      <c r="O127" s="90"/>
      <c r="P127" s="228">
        <f>O127*H127</f>
        <v>0</v>
      </c>
      <c r="Q127" s="228">
        <v>0</v>
      </c>
      <c r="R127" s="228">
        <f>Q127*H127</f>
        <v>0</v>
      </c>
      <c r="S127" s="228">
        <v>0.22</v>
      </c>
      <c r="T127" s="229">
        <f>S127*H127</f>
        <v>4.4879999999999995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30" t="s">
        <v>131</v>
      </c>
      <c r="AT127" s="230" t="s">
        <v>127</v>
      </c>
      <c r="AU127" s="230" t="s">
        <v>86</v>
      </c>
      <c r="AY127" s="16" t="s">
        <v>125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6" t="s">
        <v>84</v>
      </c>
      <c r="BK127" s="231">
        <f>ROUND(I127*H127,2)</f>
        <v>0</v>
      </c>
      <c r="BL127" s="16" t="s">
        <v>131</v>
      </c>
      <c r="BM127" s="230" t="s">
        <v>594</v>
      </c>
    </row>
    <row r="128" s="2" customFormat="1">
      <c r="A128" s="37"/>
      <c r="B128" s="38"/>
      <c r="C128" s="39"/>
      <c r="D128" s="232" t="s">
        <v>133</v>
      </c>
      <c r="E128" s="39"/>
      <c r="F128" s="233" t="s">
        <v>595</v>
      </c>
      <c r="G128" s="39"/>
      <c r="H128" s="39"/>
      <c r="I128" s="234"/>
      <c r="J128" s="39"/>
      <c r="K128" s="39"/>
      <c r="L128" s="43"/>
      <c r="M128" s="235"/>
      <c r="N128" s="236"/>
      <c r="O128" s="90"/>
      <c r="P128" s="90"/>
      <c r="Q128" s="90"/>
      <c r="R128" s="90"/>
      <c r="S128" s="90"/>
      <c r="T128" s="91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6" t="s">
        <v>133</v>
      </c>
      <c r="AU128" s="16" t="s">
        <v>86</v>
      </c>
    </row>
    <row r="129" s="2" customFormat="1" ht="24.15" customHeight="1">
      <c r="A129" s="37"/>
      <c r="B129" s="38"/>
      <c r="C129" s="218" t="s">
        <v>139</v>
      </c>
      <c r="D129" s="218" t="s">
        <v>127</v>
      </c>
      <c r="E129" s="219" t="s">
        <v>596</v>
      </c>
      <c r="F129" s="220" t="s">
        <v>597</v>
      </c>
      <c r="G129" s="221" t="s">
        <v>205</v>
      </c>
      <c r="H129" s="222">
        <v>18</v>
      </c>
      <c r="I129" s="223"/>
      <c r="J129" s="224">
        <f>ROUND(I129*H129,2)</f>
        <v>0</v>
      </c>
      <c r="K129" s="225"/>
      <c r="L129" s="43"/>
      <c r="M129" s="226" t="s">
        <v>1</v>
      </c>
      <c r="N129" s="227" t="s">
        <v>41</v>
      </c>
      <c r="O129" s="90"/>
      <c r="P129" s="228">
        <f>O129*H129</f>
        <v>0</v>
      </c>
      <c r="Q129" s="228">
        <v>0</v>
      </c>
      <c r="R129" s="228">
        <f>Q129*H129</f>
        <v>0</v>
      </c>
      <c r="S129" s="228">
        <v>0.44</v>
      </c>
      <c r="T129" s="229">
        <f>S129*H129</f>
        <v>7.9199999999999999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0" t="s">
        <v>131</v>
      </c>
      <c r="AT129" s="230" t="s">
        <v>127</v>
      </c>
      <c r="AU129" s="230" t="s">
        <v>86</v>
      </c>
      <c r="AY129" s="16" t="s">
        <v>125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6" t="s">
        <v>84</v>
      </c>
      <c r="BK129" s="231">
        <f>ROUND(I129*H129,2)</f>
        <v>0</v>
      </c>
      <c r="BL129" s="16" t="s">
        <v>131</v>
      </c>
      <c r="BM129" s="230" t="s">
        <v>598</v>
      </c>
    </row>
    <row r="130" s="2" customFormat="1">
      <c r="A130" s="37"/>
      <c r="B130" s="38"/>
      <c r="C130" s="39"/>
      <c r="D130" s="232" t="s">
        <v>133</v>
      </c>
      <c r="E130" s="39"/>
      <c r="F130" s="233" t="s">
        <v>599</v>
      </c>
      <c r="G130" s="39"/>
      <c r="H130" s="39"/>
      <c r="I130" s="234"/>
      <c r="J130" s="39"/>
      <c r="K130" s="39"/>
      <c r="L130" s="43"/>
      <c r="M130" s="235"/>
      <c r="N130" s="236"/>
      <c r="O130" s="90"/>
      <c r="P130" s="90"/>
      <c r="Q130" s="90"/>
      <c r="R130" s="90"/>
      <c r="S130" s="90"/>
      <c r="T130" s="91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133</v>
      </c>
      <c r="AU130" s="16" t="s">
        <v>86</v>
      </c>
    </row>
    <row r="131" s="13" customFormat="1">
      <c r="A131" s="13"/>
      <c r="B131" s="237"/>
      <c r="C131" s="238"/>
      <c r="D131" s="232" t="s">
        <v>174</v>
      </c>
      <c r="E131" s="239" t="s">
        <v>1</v>
      </c>
      <c r="F131" s="240" t="s">
        <v>240</v>
      </c>
      <c r="G131" s="238"/>
      <c r="H131" s="241">
        <v>18</v>
      </c>
      <c r="I131" s="242"/>
      <c r="J131" s="238"/>
      <c r="K131" s="238"/>
      <c r="L131" s="243"/>
      <c r="M131" s="244"/>
      <c r="N131" s="245"/>
      <c r="O131" s="245"/>
      <c r="P131" s="245"/>
      <c r="Q131" s="245"/>
      <c r="R131" s="245"/>
      <c r="S131" s="245"/>
      <c r="T131" s="246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7" t="s">
        <v>174</v>
      </c>
      <c r="AU131" s="247" t="s">
        <v>86</v>
      </c>
      <c r="AV131" s="13" t="s">
        <v>86</v>
      </c>
      <c r="AW131" s="13" t="s">
        <v>32</v>
      </c>
      <c r="AX131" s="13" t="s">
        <v>84</v>
      </c>
      <c r="AY131" s="247" t="s">
        <v>125</v>
      </c>
    </row>
    <row r="132" s="2" customFormat="1" ht="24.15" customHeight="1">
      <c r="A132" s="37"/>
      <c r="B132" s="38"/>
      <c r="C132" s="218" t="s">
        <v>131</v>
      </c>
      <c r="D132" s="218" t="s">
        <v>127</v>
      </c>
      <c r="E132" s="219" t="s">
        <v>600</v>
      </c>
      <c r="F132" s="220" t="s">
        <v>601</v>
      </c>
      <c r="G132" s="221" t="s">
        <v>205</v>
      </c>
      <c r="H132" s="222">
        <v>22.960000000000001</v>
      </c>
      <c r="I132" s="223"/>
      <c r="J132" s="224">
        <f>ROUND(I132*H132,2)</f>
        <v>0</v>
      </c>
      <c r="K132" s="225"/>
      <c r="L132" s="43"/>
      <c r="M132" s="226" t="s">
        <v>1</v>
      </c>
      <c r="N132" s="227" t="s">
        <v>41</v>
      </c>
      <c r="O132" s="90"/>
      <c r="P132" s="228">
        <f>O132*H132</f>
        <v>0</v>
      </c>
      <c r="Q132" s="228">
        <v>1.0000000000000001E-05</v>
      </c>
      <c r="R132" s="228">
        <f>Q132*H132</f>
        <v>0.00022960000000000002</v>
      </c>
      <c r="S132" s="228">
        <v>0.091999999999999998</v>
      </c>
      <c r="T132" s="229">
        <f>S132*H132</f>
        <v>2.11232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0" t="s">
        <v>131</v>
      </c>
      <c r="AT132" s="230" t="s">
        <v>127</v>
      </c>
      <c r="AU132" s="230" t="s">
        <v>86</v>
      </c>
      <c r="AY132" s="16" t="s">
        <v>125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6" t="s">
        <v>84</v>
      </c>
      <c r="BK132" s="231">
        <f>ROUND(I132*H132,2)</f>
        <v>0</v>
      </c>
      <c r="BL132" s="16" t="s">
        <v>131</v>
      </c>
      <c r="BM132" s="230" t="s">
        <v>602</v>
      </c>
    </row>
    <row r="133" s="2" customFormat="1">
      <c r="A133" s="37"/>
      <c r="B133" s="38"/>
      <c r="C133" s="39"/>
      <c r="D133" s="232" t="s">
        <v>133</v>
      </c>
      <c r="E133" s="39"/>
      <c r="F133" s="233" t="s">
        <v>603</v>
      </c>
      <c r="G133" s="39"/>
      <c r="H133" s="39"/>
      <c r="I133" s="234"/>
      <c r="J133" s="39"/>
      <c r="K133" s="39"/>
      <c r="L133" s="43"/>
      <c r="M133" s="235"/>
      <c r="N133" s="236"/>
      <c r="O133" s="90"/>
      <c r="P133" s="90"/>
      <c r="Q133" s="90"/>
      <c r="R133" s="90"/>
      <c r="S133" s="90"/>
      <c r="T133" s="91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133</v>
      </c>
      <c r="AU133" s="16" t="s">
        <v>86</v>
      </c>
    </row>
    <row r="134" s="2" customFormat="1" ht="24.15" customHeight="1">
      <c r="A134" s="37"/>
      <c r="B134" s="38"/>
      <c r="C134" s="218" t="s">
        <v>148</v>
      </c>
      <c r="D134" s="218" t="s">
        <v>127</v>
      </c>
      <c r="E134" s="219" t="s">
        <v>604</v>
      </c>
      <c r="F134" s="220" t="s">
        <v>605</v>
      </c>
      <c r="G134" s="221" t="s">
        <v>205</v>
      </c>
      <c r="H134" s="222">
        <v>109.95999999999999</v>
      </c>
      <c r="I134" s="223"/>
      <c r="J134" s="224">
        <f>ROUND(I134*H134,2)</f>
        <v>0</v>
      </c>
      <c r="K134" s="225"/>
      <c r="L134" s="43"/>
      <c r="M134" s="226" t="s">
        <v>1</v>
      </c>
      <c r="N134" s="227" t="s">
        <v>41</v>
      </c>
      <c r="O134" s="90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0" t="s">
        <v>131</v>
      </c>
      <c r="AT134" s="230" t="s">
        <v>127</v>
      </c>
      <c r="AU134" s="230" t="s">
        <v>86</v>
      </c>
      <c r="AY134" s="16" t="s">
        <v>125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6" t="s">
        <v>84</v>
      </c>
      <c r="BK134" s="231">
        <f>ROUND(I134*H134,2)</f>
        <v>0</v>
      </c>
      <c r="BL134" s="16" t="s">
        <v>131</v>
      </c>
      <c r="BM134" s="230" t="s">
        <v>606</v>
      </c>
    </row>
    <row r="135" s="2" customFormat="1">
      <c r="A135" s="37"/>
      <c r="B135" s="38"/>
      <c r="C135" s="39"/>
      <c r="D135" s="232" t="s">
        <v>133</v>
      </c>
      <c r="E135" s="39"/>
      <c r="F135" s="233" t="s">
        <v>607</v>
      </c>
      <c r="G135" s="39"/>
      <c r="H135" s="39"/>
      <c r="I135" s="234"/>
      <c r="J135" s="39"/>
      <c r="K135" s="39"/>
      <c r="L135" s="43"/>
      <c r="M135" s="235"/>
      <c r="N135" s="236"/>
      <c r="O135" s="90"/>
      <c r="P135" s="90"/>
      <c r="Q135" s="90"/>
      <c r="R135" s="90"/>
      <c r="S135" s="90"/>
      <c r="T135" s="91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6" t="s">
        <v>133</v>
      </c>
      <c r="AU135" s="16" t="s">
        <v>86</v>
      </c>
    </row>
    <row r="136" s="2" customFormat="1" ht="24.15" customHeight="1">
      <c r="A136" s="37"/>
      <c r="B136" s="38"/>
      <c r="C136" s="218" t="s">
        <v>153</v>
      </c>
      <c r="D136" s="218" t="s">
        <v>127</v>
      </c>
      <c r="E136" s="219" t="s">
        <v>608</v>
      </c>
      <c r="F136" s="220" t="s">
        <v>609</v>
      </c>
      <c r="G136" s="221" t="s">
        <v>205</v>
      </c>
      <c r="H136" s="222">
        <v>109.95999999999999</v>
      </c>
      <c r="I136" s="223"/>
      <c r="J136" s="224">
        <f>ROUND(I136*H136,2)</f>
        <v>0</v>
      </c>
      <c r="K136" s="225"/>
      <c r="L136" s="43"/>
      <c r="M136" s="226" t="s">
        <v>1</v>
      </c>
      <c r="N136" s="227" t="s">
        <v>41</v>
      </c>
      <c r="O136" s="90"/>
      <c r="P136" s="228">
        <f>O136*H136</f>
        <v>0</v>
      </c>
      <c r="Q136" s="228">
        <v>0</v>
      </c>
      <c r="R136" s="228">
        <f>Q136*H136</f>
        <v>0</v>
      </c>
      <c r="S136" s="228">
        <v>0</v>
      </c>
      <c r="T136" s="229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30" t="s">
        <v>131</v>
      </c>
      <c r="AT136" s="230" t="s">
        <v>127</v>
      </c>
      <c r="AU136" s="230" t="s">
        <v>86</v>
      </c>
      <c r="AY136" s="16" t="s">
        <v>125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6" t="s">
        <v>84</v>
      </c>
      <c r="BK136" s="231">
        <f>ROUND(I136*H136,2)</f>
        <v>0</v>
      </c>
      <c r="BL136" s="16" t="s">
        <v>131</v>
      </c>
      <c r="BM136" s="230" t="s">
        <v>610</v>
      </c>
    </row>
    <row r="137" s="2" customFormat="1">
      <c r="A137" s="37"/>
      <c r="B137" s="38"/>
      <c r="C137" s="39"/>
      <c r="D137" s="232" t="s">
        <v>133</v>
      </c>
      <c r="E137" s="39"/>
      <c r="F137" s="233" t="s">
        <v>611</v>
      </c>
      <c r="G137" s="39"/>
      <c r="H137" s="39"/>
      <c r="I137" s="234"/>
      <c r="J137" s="39"/>
      <c r="K137" s="39"/>
      <c r="L137" s="43"/>
      <c r="M137" s="235"/>
      <c r="N137" s="236"/>
      <c r="O137" s="90"/>
      <c r="P137" s="90"/>
      <c r="Q137" s="90"/>
      <c r="R137" s="90"/>
      <c r="S137" s="90"/>
      <c r="T137" s="91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6" t="s">
        <v>133</v>
      </c>
      <c r="AU137" s="16" t="s">
        <v>86</v>
      </c>
    </row>
    <row r="138" s="2" customFormat="1" ht="24.15" customHeight="1">
      <c r="A138" s="37"/>
      <c r="B138" s="38"/>
      <c r="C138" s="218" t="s">
        <v>158</v>
      </c>
      <c r="D138" s="218" t="s">
        <v>127</v>
      </c>
      <c r="E138" s="219" t="s">
        <v>612</v>
      </c>
      <c r="F138" s="220" t="s">
        <v>613</v>
      </c>
      <c r="G138" s="221" t="s">
        <v>205</v>
      </c>
      <c r="H138" s="222">
        <v>109.95999999999999</v>
      </c>
      <c r="I138" s="223"/>
      <c r="J138" s="224">
        <f>ROUND(I138*H138,2)</f>
        <v>0</v>
      </c>
      <c r="K138" s="225"/>
      <c r="L138" s="43"/>
      <c r="M138" s="226" t="s">
        <v>1</v>
      </c>
      <c r="N138" s="227" t="s">
        <v>41</v>
      </c>
      <c r="O138" s="90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30" t="s">
        <v>131</v>
      </c>
      <c r="AT138" s="230" t="s">
        <v>127</v>
      </c>
      <c r="AU138" s="230" t="s">
        <v>86</v>
      </c>
      <c r="AY138" s="16" t="s">
        <v>125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6" t="s">
        <v>84</v>
      </c>
      <c r="BK138" s="231">
        <f>ROUND(I138*H138,2)</f>
        <v>0</v>
      </c>
      <c r="BL138" s="16" t="s">
        <v>131</v>
      </c>
      <c r="BM138" s="230" t="s">
        <v>614</v>
      </c>
    </row>
    <row r="139" s="2" customFormat="1">
      <c r="A139" s="37"/>
      <c r="B139" s="38"/>
      <c r="C139" s="39"/>
      <c r="D139" s="232" t="s">
        <v>133</v>
      </c>
      <c r="E139" s="39"/>
      <c r="F139" s="233" t="s">
        <v>615</v>
      </c>
      <c r="G139" s="39"/>
      <c r="H139" s="39"/>
      <c r="I139" s="234"/>
      <c r="J139" s="39"/>
      <c r="K139" s="39"/>
      <c r="L139" s="43"/>
      <c r="M139" s="235"/>
      <c r="N139" s="236"/>
      <c r="O139" s="90"/>
      <c r="P139" s="90"/>
      <c r="Q139" s="90"/>
      <c r="R139" s="90"/>
      <c r="S139" s="90"/>
      <c r="T139" s="91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6" t="s">
        <v>133</v>
      </c>
      <c r="AU139" s="16" t="s">
        <v>86</v>
      </c>
    </row>
    <row r="140" s="2" customFormat="1" ht="16.5" customHeight="1">
      <c r="A140" s="37"/>
      <c r="B140" s="38"/>
      <c r="C140" s="260" t="s">
        <v>163</v>
      </c>
      <c r="D140" s="260" t="s">
        <v>267</v>
      </c>
      <c r="E140" s="261" t="s">
        <v>616</v>
      </c>
      <c r="F140" s="262" t="s">
        <v>617</v>
      </c>
      <c r="G140" s="263" t="s">
        <v>618</v>
      </c>
      <c r="H140" s="264">
        <v>2.1989999999999998</v>
      </c>
      <c r="I140" s="265"/>
      <c r="J140" s="266">
        <f>ROUND(I140*H140,2)</f>
        <v>0</v>
      </c>
      <c r="K140" s="267"/>
      <c r="L140" s="268"/>
      <c r="M140" s="269" t="s">
        <v>1</v>
      </c>
      <c r="N140" s="270" t="s">
        <v>41</v>
      </c>
      <c r="O140" s="90"/>
      <c r="P140" s="228">
        <f>O140*H140</f>
        <v>0</v>
      </c>
      <c r="Q140" s="228">
        <v>0.001</v>
      </c>
      <c r="R140" s="228">
        <f>Q140*H140</f>
        <v>0.002199</v>
      </c>
      <c r="S140" s="228">
        <v>0</v>
      </c>
      <c r="T140" s="229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0" t="s">
        <v>163</v>
      </c>
      <c r="AT140" s="230" t="s">
        <v>267</v>
      </c>
      <c r="AU140" s="230" t="s">
        <v>86</v>
      </c>
      <c r="AY140" s="16" t="s">
        <v>125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6" t="s">
        <v>84</v>
      </c>
      <c r="BK140" s="231">
        <f>ROUND(I140*H140,2)</f>
        <v>0</v>
      </c>
      <c r="BL140" s="16" t="s">
        <v>131</v>
      </c>
      <c r="BM140" s="230" t="s">
        <v>619</v>
      </c>
    </row>
    <row r="141" s="2" customFormat="1">
      <c r="A141" s="37"/>
      <c r="B141" s="38"/>
      <c r="C141" s="39"/>
      <c r="D141" s="232" t="s">
        <v>133</v>
      </c>
      <c r="E141" s="39"/>
      <c r="F141" s="233" t="s">
        <v>617</v>
      </c>
      <c r="G141" s="39"/>
      <c r="H141" s="39"/>
      <c r="I141" s="234"/>
      <c r="J141" s="39"/>
      <c r="K141" s="39"/>
      <c r="L141" s="43"/>
      <c r="M141" s="235"/>
      <c r="N141" s="236"/>
      <c r="O141" s="90"/>
      <c r="P141" s="90"/>
      <c r="Q141" s="90"/>
      <c r="R141" s="90"/>
      <c r="S141" s="90"/>
      <c r="T141" s="91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6" t="s">
        <v>133</v>
      </c>
      <c r="AU141" s="16" t="s">
        <v>86</v>
      </c>
    </row>
    <row r="142" s="13" customFormat="1">
      <c r="A142" s="13"/>
      <c r="B142" s="237"/>
      <c r="C142" s="238"/>
      <c r="D142" s="232" t="s">
        <v>174</v>
      </c>
      <c r="E142" s="238"/>
      <c r="F142" s="240" t="s">
        <v>620</v>
      </c>
      <c r="G142" s="238"/>
      <c r="H142" s="241">
        <v>2.1989999999999998</v>
      </c>
      <c r="I142" s="242"/>
      <c r="J142" s="238"/>
      <c r="K142" s="238"/>
      <c r="L142" s="243"/>
      <c r="M142" s="244"/>
      <c r="N142" s="245"/>
      <c r="O142" s="245"/>
      <c r="P142" s="245"/>
      <c r="Q142" s="245"/>
      <c r="R142" s="245"/>
      <c r="S142" s="245"/>
      <c r="T142" s="246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7" t="s">
        <v>174</v>
      </c>
      <c r="AU142" s="247" t="s">
        <v>86</v>
      </c>
      <c r="AV142" s="13" t="s">
        <v>86</v>
      </c>
      <c r="AW142" s="13" t="s">
        <v>4</v>
      </c>
      <c r="AX142" s="13" t="s">
        <v>84</v>
      </c>
      <c r="AY142" s="247" t="s">
        <v>125</v>
      </c>
    </row>
    <row r="143" s="12" customFormat="1" ht="22.8" customHeight="1">
      <c r="A143" s="12"/>
      <c r="B143" s="202"/>
      <c r="C143" s="203"/>
      <c r="D143" s="204" t="s">
        <v>75</v>
      </c>
      <c r="E143" s="216" t="s">
        <v>148</v>
      </c>
      <c r="F143" s="216" t="s">
        <v>621</v>
      </c>
      <c r="G143" s="203"/>
      <c r="H143" s="203"/>
      <c r="I143" s="206"/>
      <c r="J143" s="217">
        <f>BK143</f>
        <v>0</v>
      </c>
      <c r="K143" s="203"/>
      <c r="L143" s="208"/>
      <c r="M143" s="209"/>
      <c r="N143" s="210"/>
      <c r="O143" s="210"/>
      <c r="P143" s="211">
        <f>SUM(P144:P159)</f>
        <v>0</v>
      </c>
      <c r="Q143" s="210"/>
      <c r="R143" s="211">
        <f>SUM(R144:R159)</f>
        <v>0</v>
      </c>
      <c r="S143" s="210"/>
      <c r="T143" s="212">
        <f>SUM(T144:T159)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3" t="s">
        <v>84</v>
      </c>
      <c r="AT143" s="214" t="s">
        <v>75</v>
      </c>
      <c r="AU143" s="214" t="s">
        <v>84</v>
      </c>
      <c r="AY143" s="213" t="s">
        <v>125</v>
      </c>
      <c r="BK143" s="215">
        <f>SUM(BK144:BK159)</f>
        <v>0</v>
      </c>
    </row>
    <row r="144" s="2" customFormat="1" ht="21.75" customHeight="1">
      <c r="A144" s="37"/>
      <c r="B144" s="38"/>
      <c r="C144" s="218" t="s">
        <v>168</v>
      </c>
      <c r="D144" s="218" t="s">
        <v>127</v>
      </c>
      <c r="E144" s="219" t="s">
        <v>622</v>
      </c>
      <c r="F144" s="220" t="s">
        <v>623</v>
      </c>
      <c r="G144" s="221" t="s">
        <v>205</v>
      </c>
      <c r="H144" s="222">
        <v>83.790000000000006</v>
      </c>
      <c r="I144" s="223"/>
      <c r="J144" s="224">
        <f>ROUND(I144*H144,2)</f>
        <v>0</v>
      </c>
      <c r="K144" s="225"/>
      <c r="L144" s="43"/>
      <c r="M144" s="226" t="s">
        <v>1</v>
      </c>
      <c r="N144" s="227" t="s">
        <v>41</v>
      </c>
      <c r="O144" s="90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30" t="s">
        <v>131</v>
      </c>
      <c r="AT144" s="230" t="s">
        <v>127</v>
      </c>
      <c r="AU144" s="230" t="s">
        <v>86</v>
      </c>
      <c r="AY144" s="16" t="s">
        <v>125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6" t="s">
        <v>84</v>
      </c>
      <c r="BK144" s="231">
        <f>ROUND(I144*H144,2)</f>
        <v>0</v>
      </c>
      <c r="BL144" s="16" t="s">
        <v>131</v>
      </c>
      <c r="BM144" s="230" t="s">
        <v>624</v>
      </c>
    </row>
    <row r="145" s="2" customFormat="1">
      <c r="A145" s="37"/>
      <c r="B145" s="38"/>
      <c r="C145" s="39"/>
      <c r="D145" s="232" t="s">
        <v>133</v>
      </c>
      <c r="E145" s="39"/>
      <c r="F145" s="233" t="s">
        <v>625</v>
      </c>
      <c r="G145" s="39"/>
      <c r="H145" s="39"/>
      <c r="I145" s="234"/>
      <c r="J145" s="39"/>
      <c r="K145" s="39"/>
      <c r="L145" s="43"/>
      <c r="M145" s="235"/>
      <c r="N145" s="236"/>
      <c r="O145" s="90"/>
      <c r="P145" s="90"/>
      <c r="Q145" s="90"/>
      <c r="R145" s="90"/>
      <c r="S145" s="90"/>
      <c r="T145" s="91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6" t="s">
        <v>133</v>
      </c>
      <c r="AU145" s="16" t="s">
        <v>86</v>
      </c>
    </row>
    <row r="146" s="2" customFormat="1" ht="21.75" customHeight="1">
      <c r="A146" s="37"/>
      <c r="B146" s="38"/>
      <c r="C146" s="218" t="s">
        <v>176</v>
      </c>
      <c r="D146" s="218" t="s">
        <v>127</v>
      </c>
      <c r="E146" s="219" t="s">
        <v>626</v>
      </c>
      <c r="F146" s="220" t="s">
        <v>627</v>
      </c>
      <c r="G146" s="221" t="s">
        <v>205</v>
      </c>
      <c r="H146" s="222">
        <v>18</v>
      </c>
      <c r="I146" s="223"/>
      <c r="J146" s="224">
        <f>ROUND(I146*H146,2)</f>
        <v>0</v>
      </c>
      <c r="K146" s="225"/>
      <c r="L146" s="43"/>
      <c r="M146" s="226" t="s">
        <v>1</v>
      </c>
      <c r="N146" s="227" t="s">
        <v>41</v>
      </c>
      <c r="O146" s="90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30" t="s">
        <v>131</v>
      </c>
      <c r="AT146" s="230" t="s">
        <v>127</v>
      </c>
      <c r="AU146" s="230" t="s">
        <v>86</v>
      </c>
      <c r="AY146" s="16" t="s">
        <v>125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6" t="s">
        <v>84</v>
      </c>
      <c r="BK146" s="231">
        <f>ROUND(I146*H146,2)</f>
        <v>0</v>
      </c>
      <c r="BL146" s="16" t="s">
        <v>131</v>
      </c>
      <c r="BM146" s="230" t="s">
        <v>628</v>
      </c>
    </row>
    <row r="147" s="2" customFormat="1">
      <c r="A147" s="37"/>
      <c r="B147" s="38"/>
      <c r="C147" s="39"/>
      <c r="D147" s="232" t="s">
        <v>133</v>
      </c>
      <c r="E147" s="39"/>
      <c r="F147" s="233" t="s">
        <v>629</v>
      </c>
      <c r="G147" s="39"/>
      <c r="H147" s="39"/>
      <c r="I147" s="234"/>
      <c r="J147" s="39"/>
      <c r="K147" s="39"/>
      <c r="L147" s="43"/>
      <c r="M147" s="235"/>
      <c r="N147" s="236"/>
      <c r="O147" s="90"/>
      <c r="P147" s="90"/>
      <c r="Q147" s="90"/>
      <c r="R147" s="90"/>
      <c r="S147" s="90"/>
      <c r="T147" s="91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16" t="s">
        <v>133</v>
      </c>
      <c r="AU147" s="16" t="s">
        <v>86</v>
      </c>
    </row>
    <row r="148" s="2" customFormat="1" ht="21.75" customHeight="1">
      <c r="A148" s="37"/>
      <c r="B148" s="38"/>
      <c r="C148" s="218" t="s">
        <v>183</v>
      </c>
      <c r="D148" s="218" t="s">
        <v>127</v>
      </c>
      <c r="E148" s="219" t="s">
        <v>630</v>
      </c>
      <c r="F148" s="220" t="s">
        <v>631</v>
      </c>
      <c r="G148" s="221" t="s">
        <v>205</v>
      </c>
      <c r="H148" s="222">
        <v>83.790000000000006</v>
      </c>
      <c r="I148" s="223"/>
      <c r="J148" s="224">
        <f>ROUND(I148*H148,2)</f>
        <v>0</v>
      </c>
      <c r="K148" s="225"/>
      <c r="L148" s="43"/>
      <c r="M148" s="226" t="s">
        <v>1</v>
      </c>
      <c r="N148" s="227" t="s">
        <v>41</v>
      </c>
      <c r="O148" s="90"/>
      <c r="P148" s="228">
        <f>O148*H148</f>
        <v>0</v>
      </c>
      <c r="Q148" s="228">
        <v>0</v>
      </c>
      <c r="R148" s="228">
        <f>Q148*H148</f>
        <v>0</v>
      </c>
      <c r="S148" s="228">
        <v>0</v>
      </c>
      <c r="T148" s="229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30" t="s">
        <v>131</v>
      </c>
      <c r="AT148" s="230" t="s">
        <v>127</v>
      </c>
      <c r="AU148" s="230" t="s">
        <v>86</v>
      </c>
      <c r="AY148" s="16" t="s">
        <v>125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6" t="s">
        <v>84</v>
      </c>
      <c r="BK148" s="231">
        <f>ROUND(I148*H148,2)</f>
        <v>0</v>
      </c>
      <c r="BL148" s="16" t="s">
        <v>131</v>
      </c>
      <c r="BM148" s="230" t="s">
        <v>632</v>
      </c>
    </row>
    <row r="149" s="2" customFormat="1">
      <c r="A149" s="37"/>
      <c r="B149" s="38"/>
      <c r="C149" s="39"/>
      <c r="D149" s="232" t="s">
        <v>133</v>
      </c>
      <c r="E149" s="39"/>
      <c r="F149" s="233" t="s">
        <v>633</v>
      </c>
      <c r="G149" s="39"/>
      <c r="H149" s="39"/>
      <c r="I149" s="234"/>
      <c r="J149" s="39"/>
      <c r="K149" s="39"/>
      <c r="L149" s="43"/>
      <c r="M149" s="235"/>
      <c r="N149" s="236"/>
      <c r="O149" s="90"/>
      <c r="P149" s="90"/>
      <c r="Q149" s="90"/>
      <c r="R149" s="90"/>
      <c r="S149" s="90"/>
      <c r="T149" s="91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16" t="s">
        <v>133</v>
      </c>
      <c r="AU149" s="16" t="s">
        <v>86</v>
      </c>
    </row>
    <row r="150" s="2" customFormat="1" ht="33" customHeight="1">
      <c r="A150" s="37"/>
      <c r="B150" s="38"/>
      <c r="C150" s="218" t="s">
        <v>8</v>
      </c>
      <c r="D150" s="218" t="s">
        <v>127</v>
      </c>
      <c r="E150" s="219" t="s">
        <v>634</v>
      </c>
      <c r="F150" s="220" t="s">
        <v>635</v>
      </c>
      <c r="G150" s="221" t="s">
        <v>205</v>
      </c>
      <c r="H150" s="222">
        <v>18</v>
      </c>
      <c r="I150" s="223"/>
      <c r="J150" s="224">
        <f>ROUND(I150*H150,2)</f>
        <v>0</v>
      </c>
      <c r="K150" s="225"/>
      <c r="L150" s="43"/>
      <c r="M150" s="226" t="s">
        <v>1</v>
      </c>
      <c r="N150" s="227" t="s">
        <v>41</v>
      </c>
      <c r="O150" s="90"/>
      <c r="P150" s="228">
        <f>O150*H150</f>
        <v>0</v>
      </c>
      <c r="Q150" s="228">
        <v>0</v>
      </c>
      <c r="R150" s="228">
        <f>Q150*H150</f>
        <v>0</v>
      </c>
      <c r="S150" s="228">
        <v>0</v>
      </c>
      <c r="T150" s="229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30" t="s">
        <v>131</v>
      </c>
      <c r="AT150" s="230" t="s">
        <v>127</v>
      </c>
      <c r="AU150" s="230" t="s">
        <v>86</v>
      </c>
      <c r="AY150" s="16" t="s">
        <v>125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6" t="s">
        <v>84</v>
      </c>
      <c r="BK150" s="231">
        <f>ROUND(I150*H150,2)</f>
        <v>0</v>
      </c>
      <c r="BL150" s="16" t="s">
        <v>131</v>
      </c>
      <c r="BM150" s="230" t="s">
        <v>636</v>
      </c>
    </row>
    <row r="151" s="2" customFormat="1">
      <c r="A151" s="37"/>
      <c r="B151" s="38"/>
      <c r="C151" s="39"/>
      <c r="D151" s="232" t="s">
        <v>133</v>
      </c>
      <c r="E151" s="39"/>
      <c r="F151" s="233" t="s">
        <v>637</v>
      </c>
      <c r="G151" s="39"/>
      <c r="H151" s="39"/>
      <c r="I151" s="234"/>
      <c r="J151" s="39"/>
      <c r="K151" s="39"/>
      <c r="L151" s="43"/>
      <c r="M151" s="235"/>
      <c r="N151" s="236"/>
      <c r="O151" s="90"/>
      <c r="P151" s="90"/>
      <c r="Q151" s="90"/>
      <c r="R151" s="90"/>
      <c r="S151" s="90"/>
      <c r="T151" s="91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16" t="s">
        <v>133</v>
      </c>
      <c r="AU151" s="16" t="s">
        <v>86</v>
      </c>
    </row>
    <row r="152" s="2" customFormat="1" ht="24.15" customHeight="1">
      <c r="A152" s="37"/>
      <c r="B152" s="38"/>
      <c r="C152" s="218" t="s">
        <v>196</v>
      </c>
      <c r="D152" s="218" t="s">
        <v>127</v>
      </c>
      <c r="E152" s="219" t="s">
        <v>638</v>
      </c>
      <c r="F152" s="220" t="s">
        <v>639</v>
      </c>
      <c r="G152" s="221" t="s">
        <v>205</v>
      </c>
      <c r="H152" s="222">
        <v>61.359999999999999</v>
      </c>
      <c r="I152" s="223"/>
      <c r="J152" s="224">
        <f>ROUND(I152*H152,2)</f>
        <v>0</v>
      </c>
      <c r="K152" s="225"/>
      <c r="L152" s="43"/>
      <c r="M152" s="226" t="s">
        <v>1</v>
      </c>
      <c r="N152" s="227" t="s">
        <v>41</v>
      </c>
      <c r="O152" s="90"/>
      <c r="P152" s="228">
        <f>O152*H152</f>
        <v>0</v>
      </c>
      <c r="Q152" s="228">
        <v>0</v>
      </c>
      <c r="R152" s="228">
        <f>Q152*H152</f>
        <v>0</v>
      </c>
      <c r="S152" s="228">
        <v>0</v>
      </c>
      <c r="T152" s="229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30" t="s">
        <v>131</v>
      </c>
      <c r="AT152" s="230" t="s">
        <v>127</v>
      </c>
      <c r="AU152" s="230" t="s">
        <v>86</v>
      </c>
      <c r="AY152" s="16" t="s">
        <v>125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6" t="s">
        <v>84</v>
      </c>
      <c r="BK152" s="231">
        <f>ROUND(I152*H152,2)</f>
        <v>0</v>
      </c>
      <c r="BL152" s="16" t="s">
        <v>131</v>
      </c>
      <c r="BM152" s="230" t="s">
        <v>640</v>
      </c>
    </row>
    <row r="153" s="2" customFormat="1">
      <c r="A153" s="37"/>
      <c r="B153" s="38"/>
      <c r="C153" s="39"/>
      <c r="D153" s="232" t="s">
        <v>133</v>
      </c>
      <c r="E153" s="39"/>
      <c r="F153" s="233" t="s">
        <v>641</v>
      </c>
      <c r="G153" s="39"/>
      <c r="H153" s="39"/>
      <c r="I153" s="234"/>
      <c r="J153" s="39"/>
      <c r="K153" s="39"/>
      <c r="L153" s="43"/>
      <c r="M153" s="235"/>
      <c r="N153" s="236"/>
      <c r="O153" s="90"/>
      <c r="P153" s="90"/>
      <c r="Q153" s="90"/>
      <c r="R153" s="90"/>
      <c r="S153" s="90"/>
      <c r="T153" s="91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16" t="s">
        <v>133</v>
      </c>
      <c r="AU153" s="16" t="s">
        <v>86</v>
      </c>
    </row>
    <row r="154" s="13" customFormat="1">
      <c r="A154" s="13"/>
      <c r="B154" s="237"/>
      <c r="C154" s="238"/>
      <c r="D154" s="232" t="s">
        <v>174</v>
      </c>
      <c r="E154" s="239" t="s">
        <v>1</v>
      </c>
      <c r="F154" s="240" t="s">
        <v>642</v>
      </c>
      <c r="G154" s="238"/>
      <c r="H154" s="241">
        <v>61.359999999999999</v>
      </c>
      <c r="I154" s="242"/>
      <c r="J154" s="238"/>
      <c r="K154" s="238"/>
      <c r="L154" s="243"/>
      <c r="M154" s="244"/>
      <c r="N154" s="245"/>
      <c r="O154" s="245"/>
      <c r="P154" s="245"/>
      <c r="Q154" s="245"/>
      <c r="R154" s="245"/>
      <c r="S154" s="245"/>
      <c r="T154" s="246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7" t="s">
        <v>174</v>
      </c>
      <c r="AU154" s="247" t="s">
        <v>86</v>
      </c>
      <c r="AV154" s="13" t="s">
        <v>86</v>
      </c>
      <c r="AW154" s="13" t="s">
        <v>32</v>
      </c>
      <c r="AX154" s="13" t="s">
        <v>84</v>
      </c>
      <c r="AY154" s="247" t="s">
        <v>125</v>
      </c>
    </row>
    <row r="155" s="2" customFormat="1" ht="24.15" customHeight="1">
      <c r="A155" s="37"/>
      <c r="B155" s="38"/>
      <c r="C155" s="218" t="s">
        <v>202</v>
      </c>
      <c r="D155" s="218" t="s">
        <v>127</v>
      </c>
      <c r="E155" s="219" t="s">
        <v>643</v>
      </c>
      <c r="F155" s="220" t="s">
        <v>644</v>
      </c>
      <c r="G155" s="221" t="s">
        <v>205</v>
      </c>
      <c r="H155" s="222">
        <v>22.960000000000001</v>
      </c>
      <c r="I155" s="223"/>
      <c r="J155" s="224">
        <f>ROUND(I155*H155,2)</f>
        <v>0</v>
      </c>
      <c r="K155" s="225"/>
      <c r="L155" s="43"/>
      <c r="M155" s="226" t="s">
        <v>1</v>
      </c>
      <c r="N155" s="227" t="s">
        <v>41</v>
      </c>
      <c r="O155" s="90"/>
      <c r="P155" s="228">
        <f>O155*H155</f>
        <v>0</v>
      </c>
      <c r="Q155" s="228">
        <v>0</v>
      </c>
      <c r="R155" s="228">
        <f>Q155*H155</f>
        <v>0</v>
      </c>
      <c r="S155" s="228">
        <v>0</v>
      </c>
      <c r="T155" s="229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30" t="s">
        <v>131</v>
      </c>
      <c r="AT155" s="230" t="s">
        <v>127</v>
      </c>
      <c r="AU155" s="230" t="s">
        <v>86</v>
      </c>
      <c r="AY155" s="16" t="s">
        <v>125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6" t="s">
        <v>84</v>
      </c>
      <c r="BK155" s="231">
        <f>ROUND(I155*H155,2)</f>
        <v>0</v>
      </c>
      <c r="BL155" s="16" t="s">
        <v>131</v>
      </c>
      <c r="BM155" s="230" t="s">
        <v>645</v>
      </c>
    </row>
    <row r="156" s="2" customFormat="1">
      <c r="A156" s="37"/>
      <c r="B156" s="38"/>
      <c r="C156" s="39"/>
      <c r="D156" s="232" t="s">
        <v>133</v>
      </c>
      <c r="E156" s="39"/>
      <c r="F156" s="233" t="s">
        <v>646</v>
      </c>
      <c r="G156" s="39"/>
      <c r="H156" s="39"/>
      <c r="I156" s="234"/>
      <c r="J156" s="39"/>
      <c r="K156" s="39"/>
      <c r="L156" s="43"/>
      <c r="M156" s="235"/>
      <c r="N156" s="236"/>
      <c r="O156" s="90"/>
      <c r="P156" s="90"/>
      <c r="Q156" s="90"/>
      <c r="R156" s="90"/>
      <c r="S156" s="90"/>
      <c r="T156" s="91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6" t="s">
        <v>133</v>
      </c>
      <c r="AU156" s="16" t="s">
        <v>86</v>
      </c>
    </row>
    <row r="157" s="13" customFormat="1">
      <c r="A157" s="13"/>
      <c r="B157" s="237"/>
      <c r="C157" s="238"/>
      <c r="D157" s="232" t="s">
        <v>174</v>
      </c>
      <c r="E157" s="239" t="s">
        <v>1</v>
      </c>
      <c r="F157" s="240" t="s">
        <v>647</v>
      </c>
      <c r="G157" s="238"/>
      <c r="H157" s="241">
        <v>22.960000000000001</v>
      </c>
      <c r="I157" s="242"/>
      <c r="J157" s="238"/>
      <c r="K157" s="238"/>
      <c r="L157" s="243"/>
      <c r="M157" s="244"/>
      <c r="N157" s="245"/>
      <c r="O157" s="245"/>
      <c r="P157" s="245"/>
      <c r="Q157" s="245"/>
      <c r="R157" s="245"/>
      <c r="S157" s="245"/>
      <c r="T157" s="246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7" t="s">
        <v>174</v>
      </c>
      <c r="AU157" s="247" t="s">
        <v>86</v>
      </c>
      <c r="AV157" s="13" t="s">
        <v>86</v>
      </c>
      <c r="AW157" s="13" t="s">
        <v>32</v>
      </c>
      <c r="AX157" s="13" t="s">
        <v>84</v>
      </c>
      <c r="AY157" s="247" t="s">
        <v>125</v>
      </c>
    </row>
    <row r="158" s="2" customFormat="1" ht="24.15" customHeight="1">
      <c r="A158" s="37"/>
      <c r="B158" s="38"/>
      <c r="C158" s="218" t="s">
        <v>209</v>
      </c>
      <c r="D158" s="218" t="s">
        <v>127</v>
      </c>
      <c r="E158" s="219" t="s">
        <v>648</v>
      </c>
      <c r="F158" s="220" t="s">
        <v>649</v>
      </c>
      <c r="G158" s="221" t="s">
        <v>205</v>
      </c>
      <c r="H158" s="222">
        <v>20.399999999999999</v>
      </c>
      <c r="I158" s="223"/>
      <c r="J158" s="224">
        <f>ROUND(I158*H158,2)</f>
        <v>0</v>
      </c>
      <c r="K158" s="225"/>
      <c r="L158" s="43"/>
      <c r="M158" s="226" t="s">
        <v>1</v>
      </c>
      <c r="N158" s="227" t="s">
        <v>41</v>
      </c>
      <c r="O158" s="90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30" t="s">
        <v>131</v>
      </c>
      <c r="AT158" s="230" t="s">
        <v>127</v>
      </c>
      <c r="AU158" s="230" t="s">
        <v>86</v>
      </c>
      <c r="AY158" s="16" t="s">
        <v>125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6" t="s">
        <v>84</v>
      </c>
      <c r="BK158" s="231">
        <f>ROUND(I158*H158,2)</f>
        <v>0</v>
      </c>
      <c r="BL158" s="16" t="s">
        <v>131</v>
      </c>
      <c r="BM158" s="230" t="s">
        <v>650</v>
      </c>
    </row>
    <row r="159" s="2" customFormat="1">
      <c r="A159" s="37"/>
      <c r="B159" s="38"/>
      <c r="C159" s="39"/>
      <c r="D159" s="232" t="s">
        <v>133</v>
      </c>
      <c r="E159" s="39"/>
      <c r="F159" s="233" t="s">
        <v>651</v>
      </c>
      <c r="G159" s="39"/>
      <c r="H159" s="39"/>
      <c r="I159" s="234"/>
      <c r="J159" s="39"/>
      <c r="K159" s="39"/>
      <c r="L159" s="43"/>
      <c r="M159" s="235"/>
      <c r="N159" s="236"/>
      <c r="O159" s="90"/>
      <c r="P159" s="90"/>
      <c r="Q159" s="90"/>
      <c r="R159" s="90"/>
      <c r="S159" s="90"/>
      <c r="T159" s="91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16" t="s">
        <v>133</v>
      </c>
      <c r="AU159" s="16" t="s">
        <v>86</v>
      </c>
    </row>
    <row r="160" s="12" customFormat="1" ht="22.8" customHeight="1">
      <c r="A160" s="12"/>
      <c r="B160" s="202"/>
      <c r="C160" s="203"/>
      <c r="D160" s="204" t="s">
        <v>75</v>
      </c>
      <c r="E160" s="216" t="s">
        <v>168</v>
      </c>
      <c r="F160" s="216" t="s">
        <v>652</v>
      </c>
      <c r="G160" s="203"/>
      <c r="H160" s="203"/>
      <c r="I160" s="206"/>
      <c r="J160" s="217">
        <f>BK160</f>
        <v>0</v>
      </c>
      <c r="K160" s="203"/>
      <c r="L160" s="208"/>
      <c r="M160" s="209"/>
      <c r="N160" s="210"/>
      <c r="O160" s="210"/>
      <c r="P160" s="211">
        <f>SUM(P161:P178)</f>
        <v>0</v>
      </c>
      <c r="Q160" s="210"/>
      <c r="R160" s="211">
        <f>SUM(R161:R178)</f>
        <v>0.0050399999999999993</v>
      </c>
      <c r="S160" s="210"/>
      <c r="T160" s="212">
        <f>SUM(T161:T178)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13" t="s">
        <v>84</v>
      </c>
      <c r="AT160" s="214" t="s">
        <v>75</v>
      </c>
      <c r="AU160" s="214" t="s">
        <v>84</v>
      </c>
      <c r="AY160" s="213" t="s">
        <v>125</v>
      </c>
      <c r="BK160" s="215">
        <f>SUM(BK161:BK178)</f>
        <v>0</v>
      </c>
    </row>
    <row r="161" s="2" customFormat="1" ht="16.5" customHeight="1">
      <c r="A161" s="37"/>
      <c r="B161" s="38"/>
      <c r="C161" s="218" t="s">
        <v>221</v>
      </c>
      <c r="D161" s="218" t="s">
        <v>127</v>
      </c>
      <c r="E161" s="219" t="s">
        <v>653</v>
      </c>
      <c r="F161" s="220" t="s">
        <v>654</v>
      </c>
      <c r="G161" s="221" t="s">
        <v>655</v>
      </c>
      <c r="H161" s="222">
        <v>1</v>
      </c>
      <c r="I161" s="223"/>
      <c r="J161" s="224">
        <f>ROUND(I161*H161,2)</f>
        <v>0</v>
      </c>
      <c r="K161" s="225"/>
      <c r="L161" s="43"/>
      <c r="M161" s="226" t="s">
        <v>1</v>
      </c>
      <c r="N161" s="227" t="s">
        <v>41</v>
      </c>
      <c r="O161" s="90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30" t="s">
        <v>656</v>
      </c>
      <c r="AT161" s="230" t="s">
        <v>127</v>
      </c>
      <c r="AU161" s="230" t="s">
        <v>86</v>
      </c>
      <c r="AY161" s="16" t="s">
        <v>125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6" t="s">
        <v>84</v>
      </c>
      <c r="BK161" s="231">
        <f>ROUND(I161*H161,2)</f>
        <v>0</v>
      </c>
      <c r="BL161" s="16" t="s">
        <v>656</v>
      </c>
      <c r="BM161" s="230" t="s">
        <v>657</v>
      </c>
    </row>
    <row r="162" s="2" customFormat="1">
      <c r="A162" s="37"/>
      <c r="B162" s="38"/>
      <c r="C162" s="39"/>
      <c r="D162" s="232" t="s">
        <v>133</v>
      </c>
      <c r="E162" s="39"/>
      <c r="F162" s="233" t="s">
        <v>658</v>
      </c>
      <c r="G162" s="39"/>
      <c r="H162" s="39"/>
      <c r="I162" s="234"/>
      <c r="J162" s="39"/>
      <c r="K162" s="39"/>
      <c r="L162" s="43"/>
      <c r="M162" s="235"/>
      <c r="N162" s="236"/>
      <c r="O162" s="90"/>
      <c r="P162" s="90"/>
      <c r="Q162" s="90"/>
      <c r="R162" s="90"/>
      <c r="S162" s="90"/>
      <c r="T162" s="91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16" t="s">
        <v>133</v>
      </c>
      <c r="AU162" s="16" t="s">
        <v>86</v>
      </c>
    </row>
    <row r="163" s="2" customFormat="1" ht="24.15" customHeight="1">
      <c r="A163" s="37"/>
      <c r="B163" s="38"/>
      <c r="C163" s="218" t="s">
        <v>227</v>
      </c>
      <c r="D163" s="218" t="s">
        <v>127</v>
      </c>
      <c r="E163" s="219" t="s">
        <v>659</v>
      </c>
      <c r="F163" s="220" t="s">
        <v>660</v>
      </c>
      <c r="G163" s="221" t="s">
        <v>130</v>
      </c>
      <c r="H163" s="222">
        <v>18</v>
      </c>
      <c r="I163" s="223"/>
      <c r="J163" s="224">
        <f>ROUND(I163*H163,2)</f>
        <v>0</v>
      </c>
      <c r="K163" s="225"/>
      <c r="L163" s="43"/>
      <c r="M163" s="226" t="s">
        <v>1</v>
      </c>
      <c r="N163" s="227" t="s">
        <v>41</v>
      </c>
      <c r="O163" s="90"/>
      <c r="P163" s="228">
        <f>O163*H163</f>
        <v>0</v>
      </c>
      <c r="Q163" s="228">
        <v>0</v>
      </c>
      <c r="R163" s="228">
        <f>Q163*H163</f>
        <v>0</v>
      </c>
      <c r="S163" s="228">
        <v>0</v>
      </c>
      <c r="T163" s="229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30" t="s">
        <v>131</v>
      </c>
      <c r="AT163" s="230" t="s">
        <v>127</v>
      </c>
      <c r="AU163" s="230" t="s">
        <v>86</v>
      </c>
      <c r="AY163" s="16" t="s">
        <v>125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6" t="s">
        <v>84</v>
      </c>
      <c r="BK163" s="231">
        <f>ROUND(I163*H163,2)</f>
        <v>0</v>
      </c>
      <c r="BL163" s="16" t="s">
        <v>131</v>
      </c>
      <c r="BM163" s="230" t="s">
        <v>661</v>
      </c>
    </row>
    <row r="164" s="2" customFormat="1">
      <c r="A164" s="37"/>
      <c r="B164" s="38"/>
      <c r="C164" s="39"/>
      <c r="D164" s="232" t="s">
        <v>133</v>
      </c>
      <c r="E164" s="39"/>
      <c r="F164" s="233" t="s">
        <v>662</v>
      </c>
      <c r="G164" s="39"/>
      <c r="H164" s="39"/>
      <c r="I164" s="234"/>
      <c r="J164" s="39"/>
      <c r="K164" s="39"/>
      <c r="L164" s="43"/>
      <c r="M164" s="235"/>
      <c r="N164" s="236"/>
      <c r="O164" s="90"/>
      <c r="P164" s="90"/>
      <c r="Q164" s="90"/>
      <c r="R164" s="90"/>
      <c r="S164" s="90"/>
      <c r="T164" s="91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6" t="s">
        <v>133</v>
      </c>
      <c r="AU164" s="16" t="s">
        <v>86</v>
      </c>
    </row>
    <row r="165" s="2" customFormat="1" ht="24.15" customHeight="1">
      <c r="A165" s="37"/>
      <c r="B165" s="38"/>
      <c r="C165" s="218" t="s">
        <v>240</v>
      </c>
      <c r="D165" s="218" t="s">
        <v>127</v>
      </c>
      <c r="E165" s="219" t="s">
        <v>663</v>
      </c>
      <c r="F165" s="220" t="s">
        <v>664</v>
      </c>
      <c r="G165" s="221" t="s">
        <v>130</v>
      </c>
      <c r="H165" s="222">
        <v>18</v>
      </c>
      <c r="I165" s="223"/>
      <c r="J165" s="224">
        <f>ROUND(I165*H165,2)</f>
        <v>0</v>
      </c>
      <c r="K165" s="225"/>
      <c r="L165" s="43"/>
      <c r="M165" s="226" t="s">
        <v>1</v>
      </c>
      <c r="N165" s="227" t="s">
        <v>41</v>
      </c>
      <c r="O165" s="90"/>
      <c r="P165" s="228">
        <f>O165*H165</f>
        <v>0</v>
      </c>
      <c r="Q165" s="228">
        <v>0.00027999999999999998</v>
      </c>
      <c r="R165" s="228">
        <f>Q165*H165</f>
        <v>0.0050399999999999993</v>
      </c>
      <c r="S165" s="228">
        <v>0</v>
      </c>
      <c r="T165" s="229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30" t="s">
        <v>131</v>
      </c>
      <c r="AT165" s="230" t="s">
        <v>127</v>
      </c>
      <c r="AU165" s="230" t="s">
        <v>86</v>
      </c>
      <c r="AY165" s="16" t="s">
        <v>125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6" t="s">
        <v>84</v>
      </c>
      <c r="BK165" s="231">
        <f>ROUND(I165*H165,2)</f>
        <v>0</v>
      </c>
      <c r="BL165" s="16" t="s">
        <v>131</v>
      </c>
      <c r="BM165" s="230" t="s">
        <v>665</v>
      </c>
    </row>
    <row r="166" s="2" customFormat="1">
      <c r="A166" s="37"/>
      <c r="B166" s="38"/>
      <c r="C166" s="39"/>
      <c r="D166" s="232" t="s">
        <v>133</v>
      </c>
      <c r="E166" s="39"/>
      <c r="F166" s="233" t="s">
        <v>666</v>
      </c>
      <c r="G166" s="39"/>
      <c r="H166" s="39"/>
      <c r="I166" s="234"/>
      <c r="J166" s="39"/>
      <c r="K166" s="39"/>
      <c r="L166" s="43"/>
      <c r="M166" s="235"/>
      <c r="N166" s="236"/>
      <c r="O166" s="90"/>
      <c r="P166" s="90"/>
      <c r="Q166" s="90"/>
      <c r="R166" s="90"/>
      <c r="S166" s="90"/>
      <c r="T166" s="91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16" t="s">
        <v>133</v>
      </c>
      <c r="AU166" s="16" t="s">
        <v>86</v>
      </c>
    </row>
    <row r="167" s="2" customFormat="1" ht="24.15" customHeight="1">
      <c r="A167" s="37"/>
      <c r="B167" s="38"/>
      <c r="C167" s="218" t="s">
        <v>252</v>
      </c>
      <c r="D167" s="218" t="s">
        <v>127</v>
      </c>
      <c r="E167" s="219" t="s">
        <v>667</v>
      </c>
      <c r="F167" s="220" t="s">
        <v>668</v>
      </c>
      <c r="G167" s="221" t="s">
        <v>130</v>
      </c>
      <c r="H167" s="222">
        <v>18</v>
      </c>
      <c r="I167" s="223"/>
      <c r="J167" s="224">
        <f>ROUND(I167*H167,2)</f>
        <v>0</v>
      </c>
      <c r="K167" s="225"/>
      <c r="L167" s="43"/>
      <c r="M167" s="226" t="s">
        <v>1</v>
      </c>
      <c r="N167" s="227" t="s">
        <v>41</v>
      </c>
      <c r="O167" s="90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30" t="s">
        <v>131</v>
      </c>
      <c r="AT167" s="230" t="s">
        <v>127</v>
      </c>
      <c r="AU167" s="230" t="s">
        <v>86</v>
      </c>
      <c r="AY167" s="16" t="s">
        <v>125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6" t="s">
        <v>84</v>
      </c>
      <c r="BK167" s="231">
        <f>ROUND(I167*H167,2)</f>
        <v>0</v>
      </c>
      <c r="BL167" s="16" t="s">
        <v>131</v>
      </c>
      <c r="BM167" s="230" t="s">
        <v>669</v>
      </c>
    </row>
    <row r="168" s="2" customFormat="1">
      <c r="A168" s="37"/>
      <c r="B168" s="38"/>
      <c r="C168" s="39"/>
      <c r="D168" s="232" t="s">
        <v>133</v>
      </c>
      <c r="E168" s="39"/>
      <c r="F168" s="233" t="s">
        <v>670</v>
      </c>
      <c r="G168" s="39"/>
      <c r="H168" s="39"/>
      <c r="I168" s="234"/>
      <c r="J168" s="39"/>
      <c r="K168" s="39"/>
      <c r="L168" s="43"/>
      <c r="M168" s="235"/>
      <c r="N168" s="236"/>
      <c r="O168" s="90"/>
      <c r="P168" s="90"/>
      <c r="Q168" s="90"/>
      <c r="R168" s="90"/>
      <c r="S168" s="90"/>
      <c r="T168" s="91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6" t="s">
        <v>133</v>
      </c>
      <c r="AU168" s="16" t="s">
        <v>86</v>
      </c>
    </row>
    <row r="169" s="2" customFormat="1" ht="21.75" customHeight="1">
      <c r="A169" s="37"/>
      <c r="B169" s="38"/>
      <c r="C169" s="218" t="s">
        <v>444</v>
      </c>
      <c r="D169" s="218" t="s">
        <v>127</v>
      </c>
      <c r="E169" s="219" t="s">
        <v>671</v>
      </c>
      <c r="F169" s="220" t="s">
        <v>672</v>
      </c>
      <c r="G169" s="221" t="s">
        <v>243</v>
      </c>
      <c r="H169" s="222">
        <v>63.119</v>
      </c>
      <c r="I169" s="223"/>
      <c r="J169" s="224">
        <f>ROUND(I169*H169,2)</f>
        <v>0</v>
      </c>
      <c r="K169" s="225"/>
      <c r="L169" s="43"/>
      <c r="M169" s="226" t="s">
        <v>1</v>
      </c>
      <c r="N169" s="227" t="s">
        <v>41</v>
      </c>
      <c r="O169" s="90"/>
      <c r="P169" s="228">
        <f>O169*H169</f>
        <v>0</v>
      </c>
      <c r="Q169" s="228">
        <v>0</v>
      </c>
      <c r="R169" s="228">
        <f>Q169*H169</f>
        <v>0</v>
      </c>
      <c r="S169" s="228">
        <v>0</v>
      </c>
      <c r="T169" s="229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30" t="s">
        <v>131</v>
      </c>
      <c r="AT169" s="230" t="s">
        <v>127</v>
      </c>
      <c r="AU169" s="230" t="s">
        <v>86</v>
      </c>
      <c r="AY169" s="16" t="s">
        <v>125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6" t="s">
        <v>84</v>
      </c>
      <c r="BK169" s="231">
        <f>ROUND(I169*H169,2)</f>
        <v>0</v>
      </c>
      <c r="BL169" s="16" t="s">
        <v>131</v>
      </c>
      <c r="BM169" s="230" t="s">
        <v>673</v>
      </c>
    </row>
    <row r="170" s="2" customFormat="1">
      <c r="A170" s="37"/>
      <c r="B170" s="38"/>
      <c r="C170" s="39"/>
      <c r="D170" s="232" t="s">
        <v>133</v>
      </c>
      <c r="E170" s="39"/>
      <c r="F170" s="233" t="s">
        <v>674</v>
      </c>
      <c r="G170" s="39"/>
      <c r="H170" s="39"/>
      <c r="I170" s="234"/>
      <c r="J170" s="39"/>
      <c r="K170" s="39"/>
      <c r="L170" s="43"/>
      <c r="M170" s="235"/>
      <c r="N170" s="236"/>
      <c r="O170" s="90"/>
      <c r="P170" s="90"/>
      <c r="Q170" s="90"/>
      <c r="R170" s="90"/>
      <c r="S170" s="90"/>
      <c r="T170" s="91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16" t="s">
        <v>133</v>
      </c>
      <c r="AU170" s="16" t="s">
        <v>86</v>
      </c>
    </row>
    <row r="171" s="2" customFormat="1" ht="24.15" customHeight="1">
      <c r="A171" s="37"/>
      <c r="B171" s="38"/>
      <c r="C171" s="218" t="s">
        <v>7</v>
      </c>
      <c r="D171" s="218" t="s">
        <v>127</v>
      </c>
      <c r="E171" s="219" t="s">
        <v>675</v>
      </c>
      <c r="F171" s="220" t="s">
        <v>676</v>
      </c>
      <c r="G171" s="221" t="s">
        <v>243</v>
      </c>
      <c r="H171" s="222">
        <v>1009.904</v>
      </c>
      <c r="I171" s="223"/>
      <c r="J171" s="224">
        <f>ROUND(I171*H171,2)</f>
        <v>0</v>
      </c>
      <c r="K171" s="225"/>
      <c r="L171" s="43"/>
      <c r="M171" s="226" t="s">
        <v>1</v>
      </c>
      <c r="N171" s="227" t="s">
        <v>41</v>
      </c>
      <c r="O171" s="90"/>
      <c r="P171" s="228">
        <f>O171*H171</f>
        <v>0</v>
      </c>
      <c r="Q171" s="228">
        <v>0</v>
      </c>
      <c r="R171" s="228">
        <f>Q171*H171</f>
        <v>0</v>
      </c>
      <c r="S171" s="228">
        <v>0</v>
      </c>
      <c r="T171" s="229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30" t="s">
        <v>131</v>
      </c>
      <c r="AT171" s="230" t="s">
        <v>127</v>
      </c>
      <c r="AU171" s="230" t="s">
        <v>86</v>
      </c>
      <c r="AY171" s="16" t="s">
        <v>125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6" t="s">
        <v>84</v>
      </c>
      <c r="BK171" s="231">
        <f>ROUND(I171*H171,2)</f>
        <v>0</v>
      </c>
      <c r="BL171" s="16" t="s">
        <v>131</v>
      </c>
      <c r="BM171" s="230" t="s">
        <v>677</v>
      </c>
    </row>
    <row r="172" s="2" customFormat="1">
      <c r="A172" s="37"/>
      <c r="B172" s="38"/>
      <c r="C172" s="39"/>
      <c r="D172" s="232" t="s">
        <v>133</v>
      </c>
      <c r="E172" s="39"/>
      <c r="F172" s="233" t="s">
        <v>678</v>
      </c>
      <c r="G172" s="39"/>
      <c r="H172" s="39"/>
      <c r="I172" s="234"/>
      <c r="J172" s="39"/>
      <c r="K172" s="39"/>
      <c r="L172" s="43"/>
      <c r="M172" s="235"/>
      <c r="N172" s="236"/>
      <c r="O172" s="90"/>
      <c r="P172" s="90"/>
      <c r="Q172" s="90"/>
      <c r="R172" s="90"/>
      <c r="S172" s="90"/>
      <c r="T172" s="91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16" t="s">
        <v>133</v>
      </c>
      <c r="AU172" s="16" t="s">
        <v>86</v>
      </c>
    </row>
    <row r="173" s="2" customFormat="1">
      <c r="A173" s="37"/>
      <c r="B173" s="38"/>
      <c r="C173" s="39"/>
      <c r="D173" s="232" t="s">
        <v>181</v>
      </c>
      <c r="E173" s="39"/>
      <c r="F173" s="248" t="s">
        <v>679</v>
      </c>
      <c r="G173" s="39"/>
      <c r="H173" s="39"/>
      <c r="I173" s="234"/>
      <c r="J173" s="39"/>
      <c r="K173" s="39"/>
      <c r="L173" s="43"/>
      <c r="M173" s="235"/>
      <c r="N173" s="236"/>
      <c r="O173" s="90"/>
      <c r="P173" s="90"/>
      <c r="Q173" s="90"/>
      <c r="R173" s="90"/>
      <c r="S173" s="90"/>
      <c r="T173" s="91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16" t="s">
        <v>181</v>
      </c>
      <c r="AU173" s="16" t="s">
        <v>86</v>
      </c>
    </row>
    <row r="174" s="13" customFormat="1">
      <c r="A174" s="13"/>
      <c r="B174" s="237"/>
      <c r="C174" s="238"/>
      <c r="D174" s="232" t="s">
        <v>174</v>
      </c>
      <c r="E174" s="238"/>
      <c r="F174" s="240" t="s">
        <v>680</v>
      </c>
      <c r="G174" s="238"/>
      <c r="H174" s="241">
        <v>1009.904</v>
      </c>
      <c r="I174" s="242"/>
      <c r="J174" s="238"/>
      <c r="K174" s="238"/>
      <c r="L174" s="243"/>
      <c r="M174" s="244"/>
      <c r="N174" s="245"/>
      <c r="O174" s="245"/>
      <c r="P174" s="245"/>
      <c r="Q174" s="245"/>
      <c r="R174" s="245"/>
      <c r="S174" s="245"/>
      <c r="T174" s="246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7" t="s">
        <v>174</v>
      </c>
      <c r="AU174" s="247" t="s">
        <v>86</v>
      </c>
      <c r="AV174" s="13" t="s">
        <v>86</v>
      </c>
      <c r="AW174" s="13" t="s">
        <v>4</v>
      </c>
      <c r="AX174" s="13" t="s">
        <v>84</v>
      </c>
      <c r="AY174" s="247" t="s">
        <v>125</v>
      </c>
    </row>
    <row r="175" s="2" customFormat="1" ht="44.25" customHeight="1">
      <c r="A175" s="37"/>
      <c r="B175" s="38"/>
      <c r="C175" s="218" t="s">
        <v>266</v>
      </c>
      <c r="D175" s="218" t="s">
        <v>127</v>
      </c>
      <c r="E175" s="219" t="s">
        <v>681</v>
      </c>
      <c r="F175" s="220" t="s">
        <v>682</v>
      </c>
      <c r="G175" s="221" t="s">
        <v>243</v>
      </c>
      <c r="H175" s="222">
        <v>56.5</v>
      </c>
      <c r="I175" s="223"/>
      <c r="J175" s="224">
        <f>ROUND(I175*H175,2)</f>
        <v>0</v>
      </c>
      <c r="K175" s="225"/>
      <c r="L175" s="43"/>
      <c r="M175" s="226" t="s">
        <v>1</v>
      </c>
      <c r="N175" s="227" t="s">
        <v>41</v>
      </c>
      <c r="O175" s="90"/>
      <c r="P175" s="228">
        <f>O175*H175</f>
        <v>0</v>
      </c>
      <c r="Q175" s="228">
        <v>0</v>
      </c>
      <c r="R175" s="228">
        <f>Q175*H175</f>
        <v>0</v>
      </c>
      <c r="S175" s="228">
        <v>0</v>
      </c>
      <c r="T175" s="229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30" t="s">
        <v>131</v>
      </c>
      <c r="AT175" s="230" t="s">
        <v>127</v>
      </c>
      <c r="AU175" s="230" t="s">
        <v>86</v>
      </c>
      <c r="AY175" s="16" t="s">
        <v>125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6" t="s">
        <v>84</v>
      </c>
      <c r="BK175" s="231">
        <f>ROUND(I175*H175,2)</f>
        <v>0</v>
      </c>
      <c r="BL175" s="16" t="s">
        <v>131</v>
      </c>
      <c r="BM175" s="230" t="s">
        <v>683</v>
      </c>
    </row>
    <row r="176" s="2" customFormat="1">
      <c r="A176" s="37"/>
      <c r="B176" s="38"/>
      <c r="C176" s="39"/>
      <c r="D176" s="232" t="s">
        <v>133</v>
      </c>
      <c r="E176" s="39"/>
      <c r="F176" s="233" t="s">
        <v>245</v>
      </c>
      <c r="G176" s="39"/>
      <c r="H176" s="39"/>
      <c r="I176" s="234"/>
      <c r="J176" s="39"/>
      <c r="K176" s="39"/>
      <c r="L176" s="43"/>
      <c r="M176" s="235"/>
      <c r="N176" s="236"/>
      <c r="O176" s="90"/>
      <c r="P176" s="90"/>
      <c r="Q176" s="90"/>
      <c r="R176" s="90"/>
      <c r="S176" s="90"/>
      <c r="T176" s="91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16" t="s">
        <v>133</v>
      </c>
      <c r="AU176" s="16" t="s">
        <v>86</v>
      </c>
    </row>
    <row r="177" s="2" customFormat="1" ht="44.25" customHeight="1">
      <c r="A177" s="37"/>
      <c r="B177" s="38"/>
      <c r="C177" s="218" t="s">
        <v>277</v>
      </c>
      <c r="D177" s="218" t="s">
        <v>127</v>
      </c>
      <c r="E177" s="219" t="s">
        <v>684</v>
      </c>
      <c r="F177" s="220" t="s">
        <v>685</v>
      </c>
      <c r="G177" s="221" t="s">
        <v>243</v>
      </c>
      <c r="H177" s="222">
        <v>6.5999999999999996</v>
      </c>
      <c r="I177" s="223"/>
      <c r="J177" s="224">
        <f>ROUND(I177*H177,2)</f>
        <v>0</v>
      </c>
      <c r="K177" s="225"/>
      <c r="L177" s="43"/>
      <c r="M177" s="226" t="s">
        <v>1</v>
      </c>
      <c r="N177" s="227" t="s">
        <v>41</v>
      </c>
      <c r="O177" s="90"/>
      <c r="P177" s="228">
        <f>O177*H177</f>
        <v>0</v>
      </c>
      <c r="Q177" s="228">
        <v>0</v>
      </c>
      <c r="R177" s="228">
        <f>Q177*H177</f>
        <v>0</v>
      </c>
      <c r="S177" s="228">
        <v>0</v>
      </c>
      <c r="T177" s="229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30" t="s">
        <v>131</v>
      </c>
      <c r="AT177" s="230" t="s">
        <v>127</v>
      </c>
      <c r="AU177" s="230" t="s">
        <v>86</v>
      </c>
      <c r="AY177" s="16" t="s">
        <v>125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6" t="s">
        <v>84</v>
      </c>
      <c r="BK177" s="231">
        <f>ROUND(I177*H177,2)</f>
        <v>0</v>
      </c>
      <c r="BL177" s="16" t="s">
        <v>131</v>
      </c>
      <c r="BM177" s="230" t="s">
        <v>686</v>
      </c>
    </row>
    <row r="178" s="2" customFormat="1">
      <c r="A178" s="37"/>
      <c r="B178" s="38"/>
      <c r="C178" s="39"/>
      <c r="D178" s="232" t="s">
        <v>133</v>
      </c>
      <c r="E178" s="39"/>
      <c r="F178" s="233" t="s">
        <v>687</v>
      </c>
      <c r="G178" s="39"/>
      <c r="H178" s="39"/>
      <c r="I178" s="234"/>
      <c r="J178" s="39"/>
      <c r="K178" s="39"/>
      <c r="L178" s="43"/>
      <c r="M178" s="235"/>
      <c r="N178" s="236"/>
      <c r="O178" s="90"/>
      <c r="P178" s="90"/>
      <c r="Q178" s="90"/>
      <c r="R178" s="90"/>
      <c r="S178" s="90"/>
      <c r="T178" s="91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6" t="s">
        <v>133</v>
      </c>
      <c r="AU178" s="16" t="s">
        <v>86</v>
      </c>
    </row>
    <row r="179" s="12" customFormat="1" ht="22.8" customHeight="1">
      <c r="A179" s="12"/>
      <c r="B179" s="202"/>
      <c r="C179" s="203"/>
      <c r="D179" s="204" t="s">
        <v>75</v>
      </c>
      <c r="E179" s="216" t="s">
        <v>384</v>
      </c>
      <c r="F179" s="216" t="s">
        <v>385</v>
      </c>
      <c r="G179" s="203"/>
      <c r="H179" s="203"/>
      <c r="I179" s="206"/>
      <c r="J179" s="217">
        <f>BK179</f>
        <v>0</v>
      </c>
      <c r="K179" s="203"/>
      <c r="L179" s="208"/>
      <c r="M179" s="209"/>
      <c r="N179" s="210"/>
      <c r="O179" s="210"/>
      <c r="P179" s="211">
        <f>SUM(P180:P181)</f>
        <v>0</v>
      </c>
      <c r="Q179" s="210"/>
      <c r="R179" s="211">
        <f>SUM(R180:R181)</f>
        <v>0</v>
      </c>
      <c r="S179" s="210"/>
      <c r="T179" s="212">
        <f>SUM(T180:T181)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13" t="s">
        <v>84</v>
      </c>
      <c r="AT179" s="214" t="s">
        <v>75</v>
      </c>
      <c r="AU179" s="214" t="s">
        <v>84</v>
      </c>
      <c r="AY179" s="213" t="s">
        <v>125</v>
      </c>
      <c r="BK179" s="215">
        <f>SUM(BK180:BK181)</f>
        <v>0</v>
      </c>
    </row>
    <row r="180" s="2" customFormat="1" ht="33" customHeight="1">
      <c r="A180" s="37"/>
      <c r="B180" s="38"/>
      <c r="C180" s="218" t="s">
        <v>283</v>
      </c>
      <c r="D180" s="218" t="s">
        <v>127</v>
      </c>
      <c r="E180" s="219" t="s">
        <v>688</v>
      </c>
      <c r="F180" s="220" t="s">
        <v>689</v>
      </c>
      <c r="G180" s="221" t="s">
        <v>243</v>
      </c>
      <c r="H180" s="222">
        <v>0.0070000000000000001</v>
      </c>
      <c r="I180" s="223"/>
      <c r="J180" s="224">
        <f>ROUND(I180*H180,2)</f>
        <v>0</v>
      </c>
      <c r="K180" s="225"/>
      <c r="L180" s="43"/>
      <c r="M180" s="226" t="s">
        <v>1</v>
      </c>
      <c r="N180" s="227" t="s">
        <v>41</v>
      </c>
      <c r="O180" s="90"/>
      <c r="P180" s="228">
        <f>O180*H180</f>
        <v>0</v>
      </c>
      <c r="Q180" s="228">
        <v>0</v>
      </c>
      <c r="R180" s="228">
        <f>Q180*H180</f>
        <v>0</v>
      </c>
      <c r="S180" s="228">
        <v>0</v>
      </c>
      <c r="T180" s="229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30" t="s">
        <v>131</v>
      </c>
      <c r="AT180" s="230" t="s">
        <v>127</v>
      </c>
      <c r="AU180" s="230" t="s">
        <v>86</v>
      </c>
      <c r="AY180" s="16" t="s">
        <v>125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6" t="s">
        <v>84</v>
      </c>
      <c r="BK180" s="231">
        <f>ROUND(I180*H180,2)</f>
        <v>0</v>
      </c>
      <c r="BL180" s="16" t="s">
        <v>131</v>
      </c>
      <c r="BM180" s="230" t="s">
        <v>690</v>
      </c>
    </row>
    <row r="181" s="2" customFormat="1">
      <c r="A181" s="37"/>
      <c r="B181" s="38"/>
      <c r="C181" s="39"/>
      <c r="D181" s="232" t="s">
        <v>133</v>
      </c>
      <c r="E181" s="39"/>
      <c r="F181" s="233" t="s">
        <v>691</v>
      </c>
      <c r="G181" s="39"/>
      <c r="H181" s="39"/>
      <c r="I181" s="234"/>
      <c r="J181" s="39"/>
      <c r="K181" s="39"/>
      <c r="L181" s="43"/>
      <c r="M181" s="271"/>
      <c r="N181" s="272"/>
      <c r="O181" s="273"/>
      <c r="P181" s="273"/>
      <c r="Q181" s="273"/>
      <c r="R181" s="273"/>
      <c r="S181" s="273"/>
      <c r="T181" s="274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T181" s="16" t="s">
        <v>133</v>
      </c>
      <c r="AU181" s="16" t="s">
        <v>86</v>
      </c>
    </row>
    <row r="182" s="2" customFormat="1" ht="6.96" customHeight="1">
      <c r="A182" s="37"/>
      <c r="B182" s="65"/>
      <c r="C182" s="66"/>
      <c r="D182" s="66"/>
      <c r="E182" s="66"/>
      <c r="F182" s="66"/>
      <c r="G182" s="66"/>
      <c r="H182" s="66"/>
      <c r="I182" s="66"/>
      <c r="J182" s="66"/>
      <c r="K182" s="66"/>
      <c r="L182" s="43"/>
      <c r="M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</row>
  </sheetData>
  <sheetProtection sheet="1" autoFilter="0" formatColumns="0" formatRows="0" objects="1" scenarios="1" spinCount="100000" saltValue="veNShMCJFYmj/LP2DI5w9BEBxEWntIRQK2TIwqoqatB1s2ZQDKS3sfd8NReOHNe+h7d88RXxjK2npS2aR+/m+g==" hashValue="0bL4wmPs6uBLhzi9TQ9gzbZjo3Ff0xqzN68xiVKs9WdrjbLYhhNgmJc3nv4SB7wJ2XCDELQlHgPFiRBHmCuqwQ==" algorithmName="SHA-512" password="CC35"/>
  <autoFilter ref="C120:K181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95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86</v>
      </c>
    </row>
    <row r="4" s="1" customFormat="1" ht="24.96" customHeight="1">
      <c r="B4" s="19"/>
      <c r="D4" s="137" t="s">
        <v>96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Vodovodní a kanalizační přípojka Mánesova 1767/1 Č. Kamenice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97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692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6. 6. 2025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26</v>
      </c>
      <c r="F15" s="37"/>
      <c r="G15" s="37"/>
      <c r="H15" s="37"/>
      <c r="I15" s="139" t="s">
        <v>27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33</v>
      </c>
      <c r="E23" s="37"/>
      <c r="F23" s="37"/>
      <c r="G23" s="37"/>
      <c r="H23" s="37"/>
      <c r="I23" s="139" t="s">
        <v>25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34</v>
      </c>
      <c r="F24" s="37"/>
      <c r="G24" s="37"/>
      <c r="H24" s="37"/>
      <c r="I24" s="139" t="s">
        <v>27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35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36</v>
      </c>
      <c r="E30" s="37"/>
      <c r="F30" s="37"/>
      <c r="G30" s="37"/>
      <c r="H30" s="37"/>
      <c r="I30" s="37"/>
      <c r="J30" s="150">
        <f>ROUND(J119,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38</v>
      </c>
      <c r="G32" s="37"/>
      <c r="H32" s="37"/>
      <c r="I32" s="151" t="s">
        <v>37</v>
      </c>
      <c r="J32" s="151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40</v>
      </c>
      <c r="E33" s="139" t="s">
        <v>41</v>
      </c>
      <c r="F33" s="153">
        <f>ROUND((SUM(BE119:BE136)),  2)</f>
        <v>0</v>
      </c>
      <c r="G33" s="37"/>
      <c r="H33" s="37"/>
      <c r="I33" s="154">
        <v>0.20999999999999999</v>
      </c>
      <c r="J33" s="153">
        <f>ROUND(((SUM(BE119:BE136))*I33),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42</v>
      </c>
      <c r="F34" s="153">
        <f>ROUND((SUM(BF119:BF136)),  2)</f>
        <v>0</v>
      </c>
      <c r="G34" s="37"/>
      <c r="H34" s="37"/>
      <c r="I34" s="154">
        <v>0.12</v>
      </c>
      <c r="J34" s="153">
        <f>ROUND(((SUM(BF119:BF136))*I34),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43</v>
      </c>
      <c r="F35" s="153">
        <f>ROUND((SUM(BG119:BG136)),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44</v>
      </c>
      <c r="F36" s="153">
        <f>ROUND((SUM(BH119:BH136)),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45</v>
      </c>
      <c r="F37" s="153">
        <f>ROUND((SUM(BI119:BI136)),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46</v>
      </c>
      <c r="E39" s="157"/>
      <c r="F39" s="157"/>
      <c r="G39" s="158" t="s">
        <v>47</v>
      </c>
      <c r="H39" s="159" t="s">
        <v>48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49</v>
      </c>
      <c r="E50" s="163"/>
      <c r="F50" s="163"/>
      <c r="G50" s="162" t="s">
        <v>50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51</v>
      </c>
      <c r="E61" s="165"/>
      <c r="F61" s="166" t="s">
        <v>52</v>
      </c>
      <c r="G61" s="164" t="s">
        <v>51</v>
      </c>
      <c r="H61" s="165"/>
      <c r="I61" s="165"/>
      <c r="J61" s="167" t="s">
        <v>52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53</v>
      </c>
      <c r="E65" s="168"/>
      <c r="F65" s="168"/>
      <c r="G65" s="162" t="s">
        <v>54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51</v>
      </c>
      <c r="E76" s="165"/>
      <c r="F76" s="166" t="s">
        <v>52</v>
      </c>
      <c r="G76" s="164" t="s">
        <v>51</v>
      </c>
      <c r="H76" s="165"/>
      <c r="I76" s="165"/>
      <c r="J76" s="167" t="s">
        <v>52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99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Vodovodní a kanalizační přípojka Mánesova 1767/1 Č. Kamenice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97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04 - VRN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Česká Kamenice</v>
      </c>
      <c r="G89" s="39"/>
      <c r="H89" s="39"/>
      <c r="I89" s="31" t="s">
        <v>22</v>
      </c>
      <c r="J89" s="78" t="str">
        <f>IF(J12="","",J12)</f>
        <v>6. 6. 2025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Město Č. Kamenice</v>
      </c>
      <c r="G91" s="39"/>
      <c r="H91" s="39"/>
      <c r="I91" s="31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>J. Nešněra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100</v>
      </c>
      <c r="D94" s="175"/>
      <c r="E94" s="175"/>
      <c r="F94" s="175"/>
      <c r="G94" s="175"/>
      <c r="H94" s="175"/>
      <c r="I94" s="175"/>
      <c r="J94" s="176" t="s">
        <v>101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102</v>
      </c>
      <c r="D96" s="39"/>
      <c r="E96" s="39"/>
      <c r="F96" s="39"/>
      <c r="G96" s="39"/>
      <c r="H96" s="39"/>
      <c r="I96" s="39"/>
      <c r="J96" s="109">
        <f>J119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103</v>
      </c>
    </row>
    <row r="97" s="9" customFormat="1" ht="24.96" customHeight="1">
      <c r="A97" s="9"/>
      <c r="B97" s="178"/>
      <c r="C97" s="179"/>
      <c r="D97" s="180" t="s">
        <v>693</v>
      </c>
      <c r="E97" s="181"/>
      <c r="F97" s="181"/>
      <c r="G97" s="181"/>
      <c r="H97" s="181"/>
      <c r="I97" s="181"/>
      <c r="J97" s="182">
        <f>J120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694</v>
      </c>
      <c r="E98" s="187"/>
      <c r="F98" s="187"/>
      <c r="G98" s="187"/>
      <c r="H98" s="187"/>
      <c r="I98" s="187"/>
      <c r="J98" s="188">
        <f>J121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695</v>
      </c>
      <c r="E99" s="187"/>
      <c r="F99" s="187"/>
      <c r="G99" s="187"/>
      <c r="H99" s="187"/>
      <c r="I99" s="187"/>
      <c r="J99" s="188">
        <f>J130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7"/>
      <c r="B100" s="38"/>
      <c r="C100" s="39"/>
      <c r="D100" s="39"/>
      <c r="E100" s="39"/>
      <c r="F100" s="39"/>
      <c r="G100" s="39"/>
      <c r="H100" s="39"/>
      <c r="I100" s="39"/>
      <c r="J100" s="39"/>
      <c r="K100" s="39"/>
      <c r="L100" s="62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1" s="2" customFormat="1" ht="6.96" customHeight="1">
      <c r="A101" s="37"/>
      <c r="B101" s="65"/>
      <c r="C101" s="66"/>
      <c r="D101" s="66"/>
      <c r="E101" s="66"/>
      <c r="F101" s="66"/>
      <c r="G101" s="66"/>
      <c r="H101" s="66"/>
      <c r="I101" s="66"/>
      <c r="J101" s="66"/>
      <c r="K101" s="66"/>
      <c r="L101" s="62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5" s="2" customFormat="1" ht="6.96" customHeight="1">
      <c r="A105" s="37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24.96" customHeight="1">
      <c r="A106" s="37"/>
      <c r="B106" s="38"/>
      <c r="C106" s="22" t="s">
        <v>110</v>
      </c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31" t="s">
        <v>16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6.5" customHeight="1">
      <c r="A109" s="37"/>
      <c r="B109" s="38"/>
      <c r="C109" s="39"/>
      <c r="D109" s="39"/>
      <c r="E109" s="173" t="str">
        <f>E7</f>
        <v>Vodovodní a kanalizační přípojka Mánesova 1767/1 Č. Kamenice</v>
      </c>
      <c r="F109" s="31"/>
      <c r="G109" s="31"/>
      <c r="H109" s="31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97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9"/>
      <c r="D111" s="39"/>
      <c r="E111" s="75" t="str">
        <f>E9</f>
        <v>04 - VRN</v>
      </c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20</v>
      </c>
      <c r="D113" s="39"/>
      <c r="E113" s="39"/>
      <c r="F113" s="26" t="str">
        <f>F12</f>
        <v>Česká Kamenice</v>
      </c>
      <c r="G113" s="39"/>
      <c r="H113" s="39"/>
      <c r="I113" s="31" t="s">
        <v>22</v>
      </c>
      <c r="J113" s="78" t="str">
        <f>IF(J12="","",J12)</f>
        <v>6. 6. 2025</v>
      </c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5.15" customHeight="1">
      <c r="A115" s="37"/>
      <c r="B115" s="38"/>
      <c r="C115" s="31" t="s">
        <v>24</v>
      </c>
      <c r="D115" s="39"/>
      <c r="E115" s="39"/>
      <c r="F115" s="26" t="str">
        <f>E15</f>
        <v>Město Č. Kamenice</v>
      </c>
      <c r="G115" s="39"/>
      <c r="H115" s="39"/>
      <c r="I115" s="31" t="s">
        <v>30</v>
      </c>
      <c r="J115" s="35" t="str">
        <f>E21</f>
        <v xml:space="preserve"> 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5.15" customHeight="1">
      <c r="A116" s="37"/>
      <c r="B116" s="38"/>
      <c r="C116" s="31" t="s">
        <v>28</v>
      </c>
      <c r="D116" s="39"/>
      <c r="E116" s="39"/>
      <c r="F116" s="26" t="str">
        <f>IF(E18="","",E18)</f>
        <v>Vyplň údaj</v>
      </c>
      <c r="G116" s="39"/>
      <c r="H116" s="39"/>
      <c r="I116" s="31" t="s">
        <v>33</v>
      </c>
      <c r="J116" s="35" t="str">
        <f>E24</f>
        <v>J. Nešněra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0.32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11" customFormat="1" ht="29.28" customHeight="1">
      <c r="A118" s="190"/>
      <c r="B118" s="191"/>
      <c r="C118" s="192" t="s">
        <v>111</v>
      </c>
      <c r="D118" s="193" t="s">
        <v>61</v>
      </c>
      <c r="E118" s="193" t="s">
        <v>57</v>
      </c>
      <c r="F118" s="193" t="s">
        <v>58</v>
      </c>
      <c r="G118" s="193" t="s">
        <v>112</v>
      </c>
      <c r="H118" s="193" t="s">
        <v>113</v>
      </c>
      <c r="I118" s="193" t="s">
        <v>114</v>
      </c>
      <c r="J118" s="194" t="s">
        <v>101</v>
      </c>
      <c r="K118" s="195" t="s">
        <v>115</v>
      </c>
      <c r="L118" s="196"/>
      <c r="M118" s="99" t="s">
        <v>1</v>
      </c>
      <c r="N118" s="100" t="s">
        <v>40</v>
      </c>
      <c r="O118" s="100" t="s">
        <v>116</v>
      </c>
      <c r="P118" s="100" t="s">
        <v>117</v>
      </c>
      <c r="Q118" s="100" t="s">
        <v>118</v>
      </c>
      <c r="R118" s="100" t="s">
        <v>119</v>
      </c>
      <c r="S118" s="100" t="s">
        <v>120</v>
      </c>
      <c r="T118" s="101" t="s">
        <v>121</v>
      </c>
      <c r="U118" s="190"/>
      <c r="V118" s="190"/>
      <c r="W118" s="190"/>
      <c r="X118" s="190"/>
      <c r="Y118" s="190"/>
      <c r="Z118" s="190"/>
      <c r="AA118" s="190"/>
      <c r="AB118" s="190"/>
      <c r="AC118" s="190"/>
      <c r="AD118" s="190"/>
      <c r="AE118" s="190"/>
    </row>
    <row r="119" s="2" customFormat="1" ht="22.8" customHeight="1">
      <c r="A119" s="37"/>
      <c r="B119" s="38"/>
      <c r="C119" s="106" t="s">
        <v>122</v>
      </c>
      <c r="D119" s="39"/>
      <c r="E119" s="39"/>
      <c r="F119" s="39"/>
      <c r="G119" s="39"/>
      <c r="H119" s="39"/>
      <c r="I119" s="39"/>
      <c r="J119" s="197">
        <f>BK119</f>
        <v>0</v>
      </c>
      <c r="K119" s="39"/>
      <c r="L119" s="43"/>
      <c r="M119" s="102"/>
      <c r="N119" s="198"/>
      <c r="O119" s="103"/>
      <c r="P119" s="199">
        <f>P120</f>
        <v>0</v>
      </c>
      <c r="Q119" s="103"/>
      <c r="R119" s="199">
        <f>R120</f>
        <v>0</v>
      </c>
      <c r="S119" s="103"/>
      <c r="T119" s="200">
        <f>T120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16" t="s">
        <v>75</v>
      </c>
      <c r="AU119" s="16" t="s">
        <v>103</v>
      </c>
      <c r="BK119" s="201">
        <f>BK120</f>
        <v>0</v>
      </c>
    </row>
    <row r="120" s="12" customFormat="1" ht="25.92" customHeight="1">
      <c r="A120" s="12"/>
      <c r="B120" s="202"/>
      <c r="C120" s="203"/>
      <c r="D120" s="204" t="s">
        <v>75</v>
      </c>
      <c r="E120" s="205" t="s">
        <v>94</v>
      </c>
      <c r="F120" s="205" t="s">
        <v>696</v>
      </c>
      <c r="G120" s="203"/>
      <c r="H120" s="203"/>
      <c r="I120" s="206"/>
      <c r="J120" s="207">
        <f>BK120</f>
        <v>0</v>
      </c>
      <c r="K120" s="203"/>
      <c r="L120" s="208"/>
      <c r="M120" s="209"/>
      <c r="N120" s="210"/>
      <c r="O120" s="210"/>
      <c r="P120" s="211">
        <f>P121+P130</f>
        <v>0</v>
      </c>
      <c r="Q120" s="210"/>
      <c r="R120" s="211">
        <f>R121+R130</f>
        <v>0</v>
      </c>
      <c r="S120" s="210"/>
      <c r="T120" s="212">
        <f>T121+T130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3" t="s">
        <v>148</v>
      </c>
      <c r="AT120" s="214" t="s">
        <v>75</v>
      </c>
      <c r="AU120" s="214" t="s">
        <v>76</v>
      </c>
      <c r="AY120" s="213" t="s">
        <v>125</v>
      </c>
      <c r="BK120" s="215">
        <f>BK121+BK130</f>
        <v>0</v>
      </c>
    </row>
    <row r="121" s="12" customFormat="1" ht="22.8" customHeight="1">
      <c r="A121" s="12"/>
      <c r="B121" s="202"/>
      <c r="C121" s="203"/>
      <c r="D121" s="204" t="s">
        <v>75</v>
      </c>
      <c r="E121" s="216" t="s">
        <v>697</v>
      </c>
      <c r="F121" s="216" t="s">
        <v>698</v>
      </c>
      <c r="G121" s="203"/>
      <c r="H121" s="203"/>
      <c r="I121" s="206"/>
      <c r="J121" s="217">
        <f>BK121</f>
        <v>0</v>
      </c>
      <c r="K121" s="203"/>
      <c r="L121" s="208"/>
      <c r="M121" s="209"/>
      <c r="N121" s="210"/>
      <c r="O121" s="210"/>
      <c r="P121" s="211">
        <f>SUM(P122:P129)</f>
        <v>0</v>
      </c>
      <c r="Q121" s="210"/>
      <c r="R121" s="211">
        <f>SUM(R122:R129)</f>
        <v>0</v>
      </c>
      <c r="S121" s="210"/>
      <c r="T121" s="212">
        <f>SUM(T122:T129)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3" t="s">
        <v>148</v>
      </c>
      <c r="AT121" s="214" t="s">
        <v>75</v>
      </c>
      <c r="AU121" s="214" t="s">
        <v>84</v>
      </c>
      <c r="AY121" s="213" t="s">
        <v>125</v>
      </c>
      <c r="BK121" s="215">
        <f>SUM(BK122:BK129)</f>
        <v>0</v>
      </c>
    </row>
    <row r="122" s="2" customFormat="1" ht="16.5" customHeight="1">
      <c r="A122" s="37"/>
      <c r="B122" s="38"/>
      <c r="C122" s="218" t="s">
        <v>84</v>
      </c>
      <c r="D122" s="218" t="s">
        <v>127</v>
      </c>
      <c r="E122" s="219" t="s">
        <v>699</v>
      </c>
      <c r="F122" s="220" t="s">
        <v>700</v>
      </c>
      <c r="G122" s="221" t="s">
        <v>579</v>
      </c>
      <c r="H122" s="222">
        <v>1</v>
      </c>
      <c r="I122" s="223"/>
      <c r="J122" s="224">
        <f>ROUND(I122*H122,2)</f>
        <v>0</v>
      </c>
      <c r="K122" s="225"/>
      <c r="L122" s="43"/>
      <c r="M122" s="226" t="s">
        <v>1</v>
      </c>
      <c r="N122" s="227" t="s">
        <v>41</v>
      </c>
      <c r="O122" s="90"/>
      <c r="P122" s="228">
        <f>O122*H122</f>
        <v>0</v>
      </c>
      <c r="Q122" s="228">
        <v>0</v>
      </c>
      <c r="R122" s="228">
        <f>Q122*H122</f>
        <v>0</v>
      </c>
      <c r="S122" s="228">
        <v>0</v>
      </c>
      <c r="T122" s="229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30" t="s">
        <v>701</v>
      </c>
      <c r="AT122" s="230" t="s">
        <v>127</v>
      </c>
      <c r="AU122" s="230" t="s">
        <v>86</v>
      </c>
      <c r="AY122" s="16" t="s">
        <v>125</v>
      </c>
      <c r="BE122" s="231">
        <f>IF(N122="základní",J122,0)</f>
        <v>0</v>
      </c>
      <c r="BF122" s="231">
        <f>IF(N122="snížená",J122,0)</f>
        <v>0</v>
      </c>
      <c r="BG122" s="231">
        <f>IF(N122="zákl. přenesená",J122,0)</f>
        <v>0</v>
      </c>
      <c r="BH122" s="231">
        <f>IF(N122="sníž. přenesená",J122,0)</f>
        <v>0</v>
      </c>
      <c r="BI122" s="231">
        <f>IF(N122="nulová",J122,0)</f>
        <v>0</v>
      </c>
      <c r="BJ122" s="16" t="s">
        <v>84</v>
      </c>
      <c r="BK122" s="231">
        <f>ROUND(I122*H122,2)</f>
        <v>0</v>
      </c>
      <c r="BL122" s="16" t="s">
        <v>701</v>
      </c>
      <c r="BM122" s="230" t="s">
        <v>702</v>
      </c>
    </row>
    <row r="123" s="2" customFormat="1">
      <c r="A123" s="37"/>
      <c r="B123" s="38"/>
      <c r="C123" s="39"/>
      <c r="D123" s="232" t="s">
        <v>133</v>
      </c>
      <c r="E123" s="39"/>
      <c r="F123" s="233" t="s">
        <v>700</v>
      </c>
      <c r="G123" s="39"/>
      <c r="H123" s="39"/>
      <c r="I123" s="234"/>
      <c r="J123" s="39"/>
      <c r="K123" s="39"/>
      <c r="L123" s="43"/>
      <c r="M123" s="235"/>
      <c r="N123" s="236"/>
      <c r="O123" s="90"/>
      <c r="P123" s="90"/>
      <c r="Q123" s="90"/>
      <c r="R123" s="90"/>
      <c r="S123" s="90"/>
      <c r="T123" s="91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133</v>
      </c>
      <c r="AU123" s="16" t="s">
        <v>86</v>
      </c>
    </row>
    <row r="124" s="2" customFormat="1" ht="16.5" customHeight="1">
      <c r="A124" s="37"/>
      <c r="B124" s="38"/>
      <c r="C124" s="218" t="s">
        <v>86</v>
      </c>
      <c r="D124" s="218" t="s">
        <v>127</v>
      </c>
      <c r="E124" s="219" t="s">
        <v>703</v>
      </c>
      <c r="F124" s="220" t="s">
        <v>704</v>
      </c>
      <c r="G124" s="221" t="s">
        <v>579</v>
      </c>
      <c r="H124" s="222">
        <v>1</v>
      </c>
      <c r="I124" s="223"/>
      <c r="J124" s="224">
        <f>ROUND(I124*H124,2)</f>
        <v>0</v>
      </c>
      <c r="K124" s="225"/>
      <c r="L124" s="43"/>
      <c r="M124" s="226" t="s">
        <v>1</v>
      </c>
      <c r="N124" s="227" t="s">
        <v>41</v>
      </c>
      <c r="O124" s="90"/>
      <c r="P124" s="228">
        <f>O124*H124</f>
        <v>0</v>
      </c>
      <c r="Q124" s="228">
        <v>0</v>
      </c>
      <c r="R124" s="228">
        <f>Q124*H124</f>
        <v>0</v>
      </c>
      <c r="S124" s="228">
        <v>0</v>
      </c>
      <c r="T124" s="229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30" t="s">
        <v>701</v>
      </c>
      <c r="AT124" s="230" t="s">
        <v>127</v>
      </c>
      <c r="AU124" s="230" t="s">
        <v>86</v>
      </c>
      <c r="AY124" s="16" t="s">
        <v>125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6" t="s">
        <v>84</v>
      </c>
      <c r="BK124" s="231">
        <f>ROUND(I124*H124,2)</f>
        <v>0</v>
      </c>
      <c r="BL124" s="16" t="s">
        <v>701</v>
      </c>
      <c r="BM124" s="230" t="s">
        <v>705</v>
      </c>
    </row>
    <row r="125" s="2" customFormat="1">
      <c r="A125" s="37"/>
      <c r="B125" s="38"/>
      <c r="C125" s="39"/>
      <c r="D125" s="232" t="s">
        <v>133</v>
      </c>
      <c r="E125" s="39"/>
      <c r="F125" s="233" t="s">
        <v>704</v>
      </c>
      <c r="G125" s="39"/>
      <c r="H125" s="39"/>
      <c r="I125" s="234"/>
      <c r="J125" s="39"/>
      <c r="K125" s="39"/>
      <c r="L125" s="43"/>
      <c r="M125" s="235"/>
      <c r="N125" s="236"/>
      <c r="O125" s="90"/>
      <c r="P125" s="90"/>
      <c r="Q125" s="90"/>
      <c r="R125" s="90"/>
      <c r="S125" s="90"/>
      <c r="T125" s="91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133</v>
      </c>
      <c r="AU125" s="16" t="s">
        <v>86</v>
      </c>
    </row>
    <row r="126" s="2" customFormat="1" ht="16.5" customHeight="1">
      <c r="A126" s="37"/>
      <c r="B126" s="38"/>
      <c r="C126" s="218" t="s">
        <v>139</v>
      </c>
      <c r="D126" s="218" t="s">
        <v>127</v>
      </c>
      <c r="E126" s="219" t="s">
        <v>706</v>
      </c>
      <c r="F126" s="220" t="s">
        <v>707</v>
      </c>
      <c r="G126" s="221" t="s">
        <v>579</v>
      </c>
      <c r="H126" s="222">
        <v>1</v>
      </c>
      <c r="I126" s="223"/>
      <c r="J126" s="224">
        <f>ROUND(I126*H126,2)</f>
        <v>0</v>
      </c>
      <c r="K126" s="225"/>
      <c r="L126" s="43"/>
      <c r="M126" s="226" t="s">
        <v>1</v>
      </c>
      <c r="N126" s="227" t="s">
        <v>41</v>
      </c>
      <c r="O126" s="90"/>
      <c r="P126" s="228">
        <f>O126*H126</f>
        <v>0</v>
      </c>
      <c r="Q126" s="228">
        <v>0</v>
      </c>
      <c r="R126" s="228">
        <f>Q126*H126</f>
        <v>0</v>
      </c>
      <c r="S126" s="228">
        <v>0</v>
      </c>
      <c r="T126" s="229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30" t="s">
        <v>701</v>
      </c>
      <c r="AT126" s="230" t="s">
        <v>127</v>
      </c>
      <c r="AU126" s="230" t="s">
        <v>86</v>
      </c>
      <c r="AY126" s="16" t="s">
        <v>125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6" t="s">
        <v>84</v>
      </c>
      <c r="BK126" s="231">
        <f>ROUND(I126*H126,2)</f>
        <v>0</v>
      </c>
      <c r="BL126" s="16" t="s">
        <v>701</v>
      </c>
      <c r="BM126" s="230" t="s">
        <v>708</v>
      </c>
    </row>
    <row r="127" s="2" customFormat="1">
      <c r="A127" s="37"/>
      <c r="B127" s="38"/>
      <c r="C127" s="39"/>
      <c r="D127" s="232" t="s">
        <v>133</v>
      </c>
      <c r="E127" s="39"/>
      <c r="F127" s="233" t="s">
        <v>707</v>
      </c>
      <c r="G127" s="39"/>
      <c r="H127" s="39"/>
      <c r="I127" s="234"/>
      <c r="J127" s="39"/>
      <c r="K127" s="39"/>
      <c r="L127" s="43"/>
      <c r="M127" s="235"/>
      <c r="N127" s="236"/>
      <c r="O127" s="90"/>
      <c r="P127" s="90"/>
      <c r="Q127" s="90"/>
      <c r="R127" s="90"/>
      <c r="S127" s="90"/>
      <c r="T127" s="91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133</v>
      </c>
      <c r="AU127" s="16" t="s">
        <v>86</v>
      </c>
    </row>
    <row r="128" s="2" customFormat="1" ht="16.5" customHeight="1">
      <c r="A128" s="37"/>
      <c r="B128" s="38"/>
      <c r="C128" s="218" t="s">
        <v>131</v>
      </c>
      <c r="D128" s="218" t="s">
        <v>127</v>
      </c>
      <c r="E128" s="219" t="s">
        <v>709</v>
      </c>
      <c r="F128" s="220" t="s">
        <v>710</v>
      </c>
      <c r="G128" s="221" t="s">
        <v>579</v>
      </c>
      <c r="H128" s="222">
        <v>1</v>
      </c>
      <c r="I128" s="223"/>
      <c r="J128" s="224">
        <f>ROUND(I128*H128,2)</f>
        <v>0</v>
      </c>
      <c r="K128" s="225"/>
      <c r="L128" s="43"/>
      <c r="M128" s="226" t="s">
        <v>1</v>
      </c>
      <c r="N128" s="227" t="s">
        <v>41</v>
      </c>
      <c r="O128" s="90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30" t="s">
        <v>701</v>
      </c>
      <c r="AT128" s="230" t="s">
        <v>127</v>
      </c>
      <c r="AU128" s="230" t="s">
        <v>86</v>
      </c>
      <c r="AY128" s="16" t="s">
        <v>125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6" t="s">
        <v>84</v>
      </c>
      <c r="BK128" s="231">
        <f>ROUND(I128*H128,2)</f>
        <v>0</v>
      </c>
      <c r="BL128" s="16" t="s">
        <v>701</v>
      </c>
      <c r="BM128" s="230" t="s">
        <v>711</v>
      </c>
    </row>
    <row r="129" s="2" customFormat="1">
      <c r="A129" s="37"/>
      <c r="B129" s="38"/>
      <c r="C129" s="39"/>
      <c r="D129" s="232" t="s">
        <v>133</v>
      </c>
      <c r="E129" s="39"/>
      <c r="F129" s="233" t="s">
        <v>710</v>
      </c>
      <c r="G129" s="39"/>
      <c r="H129" s="39"/>
      <c r="I129" s="234"/>
      <c r="J129" s="39"/>
      <c r="K129" s="39"/>
      <c r="L129" s="43"/>
      <c r="M129" s="235"/>
      <c r="N129" s="236"/>
      <c r="O129" s="90"/>
      <c r="P129" s="90"/>
      <c r="Q129" s="90"/>
      <c r="R129" s="90"/>
      <c r="S129" s="90"/>
      <c r="T129" s="91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133</v>
      </c>
      <c r="AU129" s="16" t="s">
        <v>86</v>
      </c>
    </row>
    <row r="130" s="12" customFormat="1" ht="22.8" customHeight="1">
      <c r="A130" s="12"/>
      <c r="B130" s="202"/>
      <c r="C130" s="203"/>
      <c r="D130" s="204" t="s">
        <v>75</v>
      </c>
      <c r="E130" s="216" t="s">
        <v>712</v>
      </c>
      <c r="F130" s="216" t="s">
        <v>713</v>
      </c>
      <c r="G130" s="203"/>
      <c r="H130" s="203"/>
      <c r="I130" s="206"/>
      <c r="J130" s="217">
        <f>BK130</f>
        <v>0</v>
      </c>
      <c r="K130" s="203"/>
      <c r="L130" s="208"/>
      <c r="M130" s="209"/>
      <c r="N130" s="210"/>
      <c r="O130" s="210"/>
      <c r="P130" s="211">
        <f>SUM(P131:P136)</f>
        <v>0</v>
      </c>
      <c r="Q130" s="210"/>
      <c r="R130" s="211">
        <f>SUM(R131:R136)</f>
        <v>0</v>
      </c>
      <c r="S130" s="210"/>
      <c r="T130" s="212">
        <f>SUM(T131:T136)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3" t="s">
        <v>148</v>
      </c>
      <c r="AT130" s="214" t="s">
        <v>75</v>
      </c>
      <c r="AU130" s="214" t="s">
        <v>84</v>
      </c>
      <c r="AY130" s="213" t="s">
        <v>125</v>
      </c>
      <c r="BK130" s="215">
        <f>SUM(BK131:BK136)</f>
        <v>0</v>
      </c>
    </row>
    <row r="131" s="2" customFormat="1" ht="16.5" customHeight="1">
      <c r="A131" s="37"/>
      <c r="B131" s="38"/>
      <c r="C131" s="218" t="s">
        <v>148</v>
      </c>
      <c r="D131" s="218" t="s">
        <v>127</v>
      </c>
      <c r="E131" s="219" t="s">
        <v>714</v>
      </c>
      <c r="F131" s="220" t="s">
        <v>715</v>
      </c>
      <c r="G131" s="221" t="s">
        <v>579</v>
      </c>
      <c r="H131" s="222">
        <v>1</v>
      </c>
      <c r="I131" s="223"/>
      <c r="J131" s="224">
        <f>ROUND(I131*H131,2)</f>
        <v>0</v>
      </c>
      <c r="K131" s="225"/>
      <c r="L131" s="43"/>
      <c r="M131" s="226" t="s">
        <v>1</v>
      </c>
      <c r="N131" s="227" t="s">
        <v>41</v>
      </c>
      <c r="O131" s="90"/>
      <c r="P131" s="228">
        <f>O131*H131</f>
        <v>0</v>
      </c>
      <c r="Q131" s="228">
        <v>0</v>
      </c>
      <c r="R131" s="228">
        <f>Q131*H131</f>
        <v>0</v>
      </c>
      <c r="S131" s="228">
        <v>0</v>
      </c>
      <c r="T131" s="229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30" t="s">
        <v>701</v>
      </c>
      <c r="AT131" s="230" t="s">
        <v>127</v>
      </c>
      <c r="AU131" s="230" t="s">
        <v>86</v>
      </c>
      <c r="AY131" s="16" t="s">
        <v>125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6" t="s">
        <v>84</v>
      </c>
      <c r="BK131" s="231">
        <f>ROUND(I131*H131,2)</f>
        <v>0</v>
      </c>
      <c r="BL131" s="16" t="s">
        <v>701</v>
      </c>
      <c r="BM131" s="230" t="s">
        <v>716</v>
      </c>
    </row>
    <row r="132" s="2" customFormat="1">
      <c r="A132" s="37"/>
      <c r="B132" s="38"/>
      <c r="C132" s="39"/>
      <c r="D132" s="232" t="s">
        <v>133</v>
      </c>
      <c r="E132" s="39"/>
      <c r="F132" s="233" t="s">
        <v>715</v>
      </c>
      <c r="G132" s="39"/>
      <c r="H132" s="39"/>
      <c r="I132" s="234"/>
      <c r="J132" s="39"/>
      <c r="K132" s="39"/>
      <c r="L132" s="43"/>
      <c r="M132" s="235"/>
      <c r="N132" s="236"/>
      <c r="O132" s="90"/>
      <c r="P132" s="90"/>
      <c r="Q132" s="90"/>
      <c r="R132" s="90"/>
      <c r="S132" s="90"/>
      <c r="T132" s="91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6" t="s">
        <v>133</v>
      </c>
      <c r="AU132" s="16" t="s">
        <v>86</v>
      </c>
    </row>
    <row r="133" s="2" customFormat="1" ht="16.5" customHeight="1">
      <c r="A133" s="37"/>
      <c r="B133" s="38"/>
      <c r="C133" s="218" t="s">
        <v>153</v>
      </c>
      <c r="D133" s="218" t="s">
        <v>127</v>
      </c>
      <c r="E133" s="219" t="s">
        <v>717</v>
      </c>
      <c r="F133" s="220" t="s">
        <v>718</v>
      </c>
      <c r="G133" s="221" t="s">
        <v>579</v>
      </c>
      <c r="H133" s="222">
        <v>1</v>
      </c>
      <c r="I133" s="223"/>
      <c r="J133" s="224">
        <f>ROUND(I133*H133,2)</f>
        <v>0</v>
      </c>
      <c r="K133" s="225"/>
      <c r="L133" s="43"/>
      <c r="M133" s="226" t="s">
        <v>1</v>
      </c>
      <c r="N133" s="227" t="s">
        <v>41</v>
      </c>
      <c r="O133" s="90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0" t="s">
        <v>701</v>
      </c>
      <c r="AT133" s="230" t="s">
        <v>127</v>
      </c>
      <c r="AU133" s="230" t="s">
        <v>86</v>
      </c>
      <c r="AY133" s="16" t="s">
        <v>125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6" t="s">
        <v>84</v>
      </c>
      <c r="BK133" s="231">
        <f>ROUND(I133*H133,2)</f>
        <v>0</v>
      </c>
      <c r="BL133" s="16" t="s">
        <v>701</v>
      </c>
      <c r="BM133" s="230" t="s">
        <v>719</v>
      </c>
    </row>
    <row r="134" s="2" customFormat="1">
      <c r="A134" s="37"/>
      <c r="B134" s="38"/>
      <c r="C134" s="39"/>
      <c r="D134" s="232" t="s">
        <v>133</v>
      </c>
      <c r="E134" s="39"/>
      <c r="F134" s="233" t="s">
        <v>718</v>
      </c>
      <c r="G134" s="39"/>
      <c r="H134" s="39"/>
      <c r="I134" s="234"/>
      <c r="J134" s="39"/>
      <c r="K134" s="39"/>
      <c r="L134" s="43"/>
      <c r="M134" s="235"/>
      <c r="N134" s="236"/>
      <c r="O134" s="90"/>
      <c r="P134" s="90"/>
      <c r="Q134" s="90"/>
      <c r="R134" s="90"/>
      <c r="S134" s="90"/>
      <c r="T134" s="91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6" t="s">
        <v>133</v>
      </c>
      <c r="AU134" s="16" t="s">
        <v>86</v>
      </c>
    </row>
    <row r="135" s="2" customFormat="1" ht="16.5" customHeight="1">
      <c r="A135" s="37"/>
      <c r="B135" s="38"/>
      <c r="C135" s="218" t="s">
        <v>158</v>
      </c>
      <c r="D135" s="218" t="s">
        <v>127</v>
      </c>
      <c r="E135" s="219" t="s">
        <v>720</v>
      </c>
      <c r="F135" s="220" t="s">
        <v>721</v>
      </c>
      <c r="G135" s="221" t="s">
        <v>579</v>
      </c>
      <c r="H135" s="222">
        <v>1</v>
      </c>
      <c r="I135" s="223"/>
      <c r="J135" s="224">
        <f>ROUND(I135*H135,2)</f>
        <v>0</v>
      </c>
      <c r="K135" s="225"/>
      <c r="L135" s="43"/>
      <c r="M135" s="226" t="s">
        <v>1</v>
      </c>
      <c r="N135" s="227" t="s">
        <v>41</v>
      </c>
      <c r="O135" s="90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0" t="s">
        <v>701</v>
      </c>
      <c r="AT135" s="230" t="s">
        <v>127</v>
      </c>
      <c r="AU135" s="230" t="s">
        <v>86</v>
      </c>
      <c r="AY135" s="16" t="s">
        <v>125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6" t="s">
        <v>84</v>
      </c>
      <c r="BK135" s="231">
        <f>ROUND(I135*H135,2)</f>
        <v>0</v>
      </c>
      <c r="BL135" s="16" t="s">
        <v>701</v>
      </c>
      <c r="BM135" s="230" t="s">
        <v>722</v>
      </c>
    </row>
    <row r="136" s="2" customFormat="1">
      <c r="A136" s="37"/>
      <c r="B136" s="38"/>
      <c r="C136" s="39"/>
      <c r="D136" s="232" t="s">
        <v>133</v>
      </c>
      <c r="E136" s="39"/>
      <c r="F136" s="233" t="s">
        <v>721</v>
      </c>
      <c r="G136" s="39"/>
      <c r="H136" s="39"/>
      <c r="I136" s="234"/>
      <c r="J136" s="39"/>
      <c r="K136" s="39"/>
      <c r="L136" s="43"/>
      <c r="M136" s="271"/>
      <c r="N136" s="272"/>
      <c r="O136" s="273"/>
      <c r="P136" s="273"/>
      <c r="Q136" s="273"/>
      <c r="R136" s="273"/>
      <c r="S136" s="273"/>
      <c r="T136" s="274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6" t="s">
        <v>133</v>
      </c>
      <c r="AU136" s="16" t="s">
        <v>86</v>
      </c>
    </row>
    <row r="137" s="2" customFormat="1" ht="6.96" customHeight="1">
      <c r="A137" s="37"/>
      <c r="B137" s="65"/>
      <c r="C137" s="66"/>
      <c r="D137" s="66"/>
      <c r="E137" s="66"/>
      <c r="F137" s="66"/>
      <c r="G137" s="66"/>
      <c r="H137" s="66"/>
      <c r="I137" s="66"/>
      <c r="J137" s="66"/>
      <c r="K137" s="66"/>
      <c r="L137" s="43"/>
      <c r="M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</row>
  </sheetData>
  <sheetProtection sheet="1" autoFilter="0" formatColumns="0" formatRows="0" objects="1" scenarios="1" spinCount="100000" saltValue="2tnl6mzXYs1GkDp6yNxj7Go6oSpO8YNOM6GssQVvsT56xe/lM0LFtKRHmwMgRjjWaZNjm4CNmCw+NFCE1cs5Aw==" hashValue="2qUl922+2rRE8xngWGrqj6FfYrCh+TUQ0XDh91WMJYBukHk7NX8B84YknelJ33ZglZoXspX27h8sp3qm7qWrxg==" algorithmName="SHA-512" password="CC35"/>
  <autoFilter ref="C118:K136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2F02266BEDC44D995AD1A4DCD306BC" ma:contentTypeVersion="15" ma:contentTypeDescription="Vytvoří nový dokument" ma:contentTypeScope="" ma:versionID="e9755b82c1d4e240272790345415c029">
  <xsd:schema xmlns:xsd="http://www.w3.org/2001/XMLSchema" xmlns:xs="http://www.w3.org/2001/XMLSchema" xmlns:p="http://schemas.microsoft.com/office/2006/metadata/properties" xmlns:ns2="2b870d30-e543-4857-8181-1e439428867c" xmlns:ns3="ebf73d20-a26e-4321-b5dc-75ca7bbfa1fe" targetNamespace="http://schemas.microsoft.com/office/2006/metadata/properties" ma:root="true" ma:fieldsID="9fe8e780ffc410d603eefb0b9106d44c" ns2:_="" ns3:_="">
    <xsd:import namespace="2b870d30-e543-4857-8181-1e439428867c"/>
    <xsd:import namespace="ebf73d20-a26e-4321-b5dc-75ca7bbfa1fe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870d30-e543-4857-8181-1e439428867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Značky obrázků" ma:readOnly="false" ma:fieldId="{5cf76f15-5ced-4ddc-b409-7134ff3c332f}" ma:taxonomyMulti="true" ma:sspId="b654b4cd-2104-4107-9f38-d10f8718bf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73d20-a26e-4321-b5dc-75ca7bbfa1fe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a11adf6-e173-4b7a-8b29-45bae0333ed4}" ma:internalName="TaxCatchAll" ma:showField="CatchAllData" ma:web="ebf73d20-a26e-4321-b5dc-75ca7bbfa1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870d30-e543-4857-8181-1e439428867c">
      <Terms xmlns="http://schemas.microsoft.com/office/infopath/2007/PartnerControls"/>
    </lcf76f155ced4ddcb4097134ff3c332f>
    <TaxCatchAll xmlns="ebf73d20-a26e-4321-b5dc-75ca7bbfa1fe" xsi:nil="true"/>
  </documentManagement>
</p:properties>
</file>

<file path=customXml/itemProps1.xml><?xml version="1.0" encoding="utf-8"?>
<ds:datastoreItem xmlns:ds="http://schemas.openxmlformats.org/officeDocument/2006/customXml" ds:itemID="{2C9F5CCE-5F00-4E79-9889-223E6B26C090}"/>
</file>

<file path=customXml/itemProps2.xml><?xml version="1.0" encoding="utf-8"?>
<ds:datastoreItem xmlns:ds="http://schemas.openxmlformats.org/officeDocument/2006/customXml" ds:itemID="{B93FA81A-7610-4E55-AEAE-F94EA6AF04CC}"/>
</file>

<file path=customXml/itemProps3.xml><?xml version="1.0" encoding="utf-8"?>
<ds:datastoreItem xmlns:ds="http://schemas.openxmlformats.org/officeDocument/2006/customXml" ds:itemID="{7055A791-7D14-4A8F-BC44-E4991F66467D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DESKTOP-C275LRE\Jindra</dc:creator>
  <cp:lastModifiedBy>DESKTOP-C275LRE\Jindra</cp:lastModifiedBy>
  <dcterms:created xsi:type="dcterms:W3CDTF">2025-08-08T07:17:39Z</dcterms:created>
  <dcterms:modified xsi:type="dcterms:W3CDTF">2025-08-08T07:17:42Z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0x010100FE2F02266BEDC44D995AD1A4DCD306BC</vt:lpwstr>
  </property>
  <property fmtid="{D5CDD505-2E9C-101B-9397-08002B2CF9AE}" pid="3" name="MediaServiceImageTags">
    <vt:lpwstr/>
  </property>
</Properties>
</file>