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skakamenice.sharepoint.com/sites/urad/Sdilene dokumenty/02 Projekty/20223314 Kulturak knihovna/09 Zakazka/01 Zadavaci dokumentace/II.etapa/"/>
    </mc:Choice>
  </mc:AlternateContent>
  <xr:revisionPtr revIDLastSave="0" documentId="8_{13FA63C6-F957-4860-B563-FDE92C153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3 2024045 Pol" sheetId="12" r:id="rId3"/>
    <sheet name="04.2 2024045 Pol" sheetId="13" r:id="rId4"/>
    <sheet name="05 2024045 Pol" sheetId="14" r:id="rId5"/>
    <sheet name="06 2024045 Pol" sheetId="15" r:id="rId6"/>
  </sheets>
  <externalReferences>
    <externalReference r:id="rId7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'03 2024045 Pol'!$1:$7</definedName>
    <definedName name="_xlnm.Print_Titles" localSheetId="3">'04.2 2024045 Pol'!$1:$7</definedName>
    <definedName name="_xlnm.Print_Titles" localSheetId="4">'05 2024045 Pol'!$1:$7</definedName>
    <definedName name="_xlnm.Print_Titles" localSheetId="5">'06 2024045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'03 2024045 Pol'!$A$1:$Y$219</definedName>
    <definedName name="_xlnm.Print_Area" localSheetId="3">'04.2 2024045 Pol'!$A$1:$Y$686</definedName>
    <definedName name="_xlnm.Print_Area" localSheetId="4">'05 2024045 Pol'!$A$1:$Y$55</definedName>
    <definedName name="_xlnm.Print_Area" localSheetId="5">'06 2024045 Pol'!$A$1:$Y$58</definedName>
    <definedName name="_xlnm.Print_Area" localSheetId="0">Stavba!$A$1:$J$88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5" l="1"/>
  <c r="K8" i="15"/>
  <c r="G9" i="15"/>
  <c r="I9" i="15"/>
  <c r="I8" i="15" s="1"/>
  <c r="K9" i="15"/>
  <c r="M9" i="15"/>
  <c r="M8" i="15" s="1"/>
  <c r="O9" i="15"/>
  <c r="O8" i="15" s="1"/>
  <c r="Q9" i="15"/>
  <c r="Q8" i="15" s="1"/>
  <c r="V9" i="15"/>
  <c r="V8" i="15" s="1"/>
  <c r="G10" i="15"/>
  <c r="Q10" i="15"/>
  <c r="G11" i="15"/>
  <c r="M11" i="15" s="1"/>
  <c r="M10" i="15" s="1"/>
  <c r="I11" i="15"/>
  <c r="I10" i="15" s="1"/>
  <c r="K11" i="15"/>
  <c r="K10" i="15" s="1"/>
  <c r="O11" i="15"/>
  <c r="O10" i="15" s="1"/>
  <c r="Q11" i="15"/>
  <c r="V11" i="15"/>
  <c r="V10" i="15" s="1"/>
  <c r="O13" i="15"/>
  <c r="G14" i="15"/>
  <c r="G13" i="15" s="1"/>
  <c r="I14" i="15"/>
  <c r="I13" i="15" s="1"/>
  <c r="K14" i="15"/>
  <c r="K13" i="15" s="1"/>
  <c r="O14" i="15"/>
  <c r="Q14" i="15"/>
  <c r="Q13" i="15" s="1"/>
  <c r="V14" i="15"/>
  <c r="V13" i="15" s="1"/>
  <c r="I16" i="15"/>
  <c r="O16" i="15"/>
  <c r="G17" i="15"/>
  <c r="M17" i="15" s="1"/>
  <c r="M16" i="15" s="1"/>
  <c r="I17" i="15"/>
  <c r="K17" i="15"/>
  <c r="K16" i="15" s="1"/>
  <c r="O17" i="15"/>
  <c r="Q17" i="15"/>
  <c r="Q16" i="15" s="1"/>
  <c r="V17" i="15"/>
  <c r="V16" i="15" s="1"/>
  <c r="G19" i="15"/>
  <c r="I19" i="15"/>
  <c r="K19" i="15"/>
  <c r="M19" i="15"/>
  <c r="O19" i="15"/>
  <c r="Q19" i="15"/>
  <c r="Q18" i="15" s="1"/>
  <c r="V19" i="15"/>
  <c r="G20" i="15"/>
  <c r="M20" i="15" s="1"/>
  <c r="I20" i="15"/>
  <c r="K20" i="15"/>
  <c r="O20" i="15"/>
  <c r="Q20" i="15"/>
  <c r="V20" i="15"/>
  <c r="G22" i="15"/>
  <c r="M22" i="15" s="1"/>
  <c r="I22" i="15"/>
  <c r="K22" i="15"/>
  <c r="K18" i="15" s="1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K25" i="15" s="1"/>
  <c r="O26" i="15"/>
  <c r="Q26" i="15"/>
  <c r="V26" i="15"/>
  <c r="G27" i="15"/>
  <c r="I27" i="15"/>
  <c r="K27" i="15"/>
  <c r="M27" i="15"/>
  <c r="O27" i="15"/>
  <c r="Q27" i="15"/>
  <c r="V27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0" i="15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V39" i="15" s="1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AE48" i="15"/>
  <c r="F47" i="1" s="1"/>
  <c r="O8" i="14"/>
  <c r="G9" i="14"/>
  <c r="M9" i="14" s="1"/>
  <c r="I9" i="14"/>
  <c r="K9" i="14"/>
  <c r="O9" i="14"/>
  <c r="Q9" i="14"/>
  <c r="V9" i="14"/>
  <c r="V8" i="14" s="1"/>
  <c r="G11" i="14"/>
  <c r="M11" i="14" s="1"/>
  <c r="I11" i="14"/>
  <c r="K11" i="14"/>
  <c r="O11" i="14"/>
  <c r="Q11" i="14"/>
  <c r="V11" i="14"/>
  <c r="G14" i="14"/>
  <c r="G8" i="14" s="1"/>
  <c r="I55" i="1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Q18" i="14"/>
  <c r="G19" i="14"/>
  <c r="I19" i="14"/>
  <c r="I18" i="14" s="1"/>
  <c r="K19" i="14"/>
  <c r="M19" i="14"/>
  <c r="M18" i="14" s="1"/>
  <c r="O19" i="14"/>
  <c r="Q19" i="14"/>
  <c r="V19" i="14"/>
  <c r="V18" i="14" s="1"/>
  <c r="G21" i="14"/>
  <c r="G18" i="14" s="1"/>
  <c r="I60" i="1" s="1"/>
  <c r="I21" i="14"/>
  <c r="K21" i="14"/>
  <c r="K18" i="14" s="1"/>
  <c r="M21" i="14"/>
  <c r="O21" i="14"/>
  <c r="Q21" i="14"/>
  <c r="V21" i="14"/>
  <c r="Q26" i="14"/>
  <c r="G27" i="14"/>
  <c r="M27" i="14" s="1"/>
  <c r="I27" i="14"/>
  <c r="I26" i="14" s="1"/>
  <c r="K27" i="14"/>
  <c r="K26" i="14" s="1"/>
  <c r="O27" i="14"/>
  <c r="Q27" i="14"/>
  <c r="V27" i="14"/>
  <c r="V26" i="14" s="1"/>
  <c r="G30" i="14"/>
  <c r="M30" i="14" s="1"/>
  <c r="I30" i="14"/>
  <c r="K30" i="14"/>
  <c r="O30" i="14"/>
  <c r="O26" i="14" s="1"/>
  <c r="Q30" i="14"/>
  <c r="V30" i="14"/>
  <c r="G33" i="14"/>
  <c r="G34" i="14"/>
  <c r="M34" i="14" s="1"/>
  <c r="M33" i="14" s="1"/>
  <c r="I34" i="14"/>
  <c r="K34" i="14"/>
  <c r="K33" i="14" s="1"/>
  <c r="O34" i="14"/>
  <c r="O33" i="14" s="1"/>
  <c r="Q34" i="14"/>
  <c r="Q33" i="14" s="1"/>
  <c r="V34" i="14"/>
  <c r="G36" i="14"/>
  <c r="M36" i="14" s="1"/>
  <c r="I36" i="14"/>
  <c r="K36" i="14"/>
  <c r="O36" i="14"/>
  <c r="Q36" i="14"/>
  <c r="V36" i="14"/>
  <c r="V33" i="14" s="1"/>
  <c r="I38" i="14"/>
  <c r="V38" i="14"/>
  <c r="G39" i="14"/>
  <c r="G38" i="14" s="1"/>
  <c r="I39" i="14"/>
  <c r="K39" i="14"/>
  <c r="K38" i="14" s="1"/>
  <c r="O39" i="14"/>
  <c r="O38" i="14" s="1"/>
  <c r="Q39" i="14"/>
  <c r="Q38" i="14" s="1"/>
  <c r="V39" i="14"/>
  <c r="G40" i="14"/>
  <c r="I68" i="1" s="1"/>
  <c r="Q40" i="14"/>
  <c r="G41" i="14"/>
  <c r="M41" i="14" s="1"/>
  <c r="M40" i="14" s="1"/>
  <c r="I41" i="14"/>
  <c r="I40" i="14" s="1"/>
  <c r="K41" i="14"/>
  <c r="K40" i="14" s="1"/>
  <c r="O41" i="14"/>
  <c r="O40" i="14" s="1"/>
  <c r="Q41" i="14"/>
  <c r="V41" i="14"/>
  <c r="V40" i="14" s="1"/>
  <c r="AE45" i="14"/>
  <c r="F44" i="1" s="1"/>
  <c r="BA663" i="13"/>
  <c r="BA652" i="13"/>
  <c r="BA313" i="13"/>
  <c r="BA312" i="13"/>
  <c r="G9" i="13"/>
  <c r="I9" i="13"/>
  <c r="I8" i="13" s="1"/>
  <c r="K9" i="13"/>
  <c r="M9" i="13"/>
  <c r="O9" i="13"/>
  <c r="Q9" i="13"/>
  <c r="V9" i="13"/>
  <c r="V8" i="13" s="1"/>
  <c r="G11" i="13"/>
  <c r="G8" i="13" s="1"/>
  <c r="I11" i="13"/>
  <c r="K11" i="13"/>
  <c r="K8" i="13" s="1"/>
  <c r="O11" i="13"/>
  <c r="Q11" i="13"/>
  <c r="V11" i="13"/>
  <c r="G13" i="13"/>
  <c r="I13" i="13"/>
  <c r="K13" i="13"/>
  <c r="M13" i="13"/>
  <c r="O13" i="13"/>
  <c r="Q13" i="13"/>
  <c r="V13" i="13"/>
  <c r="G16" i="13"/>
  <c r="M16" i="13" s="1"/>
  <c r="I16" i="13"/>
  <c r="K16" i="13"/>
  <c r="O16" i="13"/>
  <c r="Q16" i="13"/>
  <c r="Q15" i="13" s="1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4" i="13"/>
  <c r="I24" i="13"/>
  <c r="K24" i="13"/>
  <c r="O24" i="13"/>
  <c r="O15" i="13" s="1"/>
  <c r="Q24" i="13"/>
  <c r="V24" i="13"/>
  <c r="G25" i="13"/>
  <c r="Q25" i="13"/>
  <c r="G26" i="13"/>
  <c r="M26" i="13" s="1"/>
  <c r="M25" i="13" s="1"/>
  <c r="I26" i="13"/>
  <c r="I25" i="13" s="1"/>
  <c r="K26" i="13"/>
  <c r="K25" i="13" s="1"/>
  <c r="O26" i="13"/>
  <c r="O25" i="13" s="1"/>
  <c r="Q26" i="13"/>
  <c r="V26" i="13"/>
  <c r="V25" i="13" s="1"/>
  <c r="K28" i="13"/>
  <c r="G29" i="13"/>
  <c r="G28" i="13" s="1"/>
  <c r="I29" i="13"/>
  <c r="I28" i="13" s="1"/>
  <c r="K29" i="13"/>
  <c r="O29" i="13"/>
  <c r="O28" i="13" s="1"/>
  <c r="Q29" i="13"/>
  <c r="Q28" i="13" s="1"/>
  <c r="V29" i="13"/>
  <c r="V28" i="13" s="1"/>
  <c r="G35" i="13"/>
  <c r="M35" i="13" s="1"/>
  <c r="I35" i="13"/>
  <c r="K35" i="13"/>
  <c r="O35" i="13"/>
  <c r="Q35" i="13"/>
  <c r="V35" i="13"/>
  <c r="G41" i="13"/>
  <c r="M41" i="13" s="1"/>
  <c r="I41" i="13"/>
  <c r="K41" i="13"/>
  <c r="O41" i="13"/>
  <c r="Q41" i="13"/>
  <c r="V41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65" i="13"/>
  <c r="M65" i="13" s="1"/>
  <c r="I65" i="13"/>
  <c r="K65" i="13"/>
  <c r="O65" i="13"/>
  <c r="Q65" i="13"/>
  <c r="V65" i="13"/>
  <c r="G71" i="13"/>
  <c r="M71" i="13" s="1"/>
  <c r="I71" i="13"/>
  <c r="K71" i="13"/>
  <c r="O71" i="13"/>
  <c r="Q71" i="13"/>
  <c r="V71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114" i="13"/>
  <c r="M114" i="13" s="1"/>
  <c r="I114" i="13"/>
  <c r="K114" i="13"/>
  <c r="O114" i="13"/>
  <c r="Q114" i="13"/>
  <c r="V114" i="13"/>
  <c r="G129" i="13"/>
  <c r="M129" i="13" s="1"/>
  <c r="I129" i="13"/>
  <c r="K129" i="13"/>
  <c r="O129" i="13"/>
  <c r="Q129" i="13"/>
  <c r="V129" i="13"/>
  <c r="G140" i="13"/>
  <c r="M140" i="13" s="1"/>
  <c r="I140" i="13"/>
  <c r="K140" i="13"/>
  <c r="O140" i="13"/>
  <c r="Q140" i="13"/>
  <c r="V140" i="13"/>
  <c r="G157" i="13"/>
  <c r="M157" i="13" s="1"/>
  <c r="I157" i="13"/>
  <c r="K157" i="13"/>
  <c r="O157" i="13"/>
  <c r="Q157" i="13"/>
  <c r="V157" i="13"/>
  <c r="G188" i="13"/>
  <c r="M188" i="13" s="1"/>
  <c r="I188" i="13"/>
  <c r="K188" i="13"/>
  <c r="O188" i="13"/>
  <c r="Q188" i="13"/>
  <c r="V188" i="13"/>
  <c r="Q190" i="13"/>
  <c r="G191" i="13"/>
  <c r="G190" i="13" s="1"/>
  <c r="I191" i="13"/>
  <c r="I190" i="13" s="1"/>
  <c r="K191" i="13"/>
  <c r="K190" i="13" s="1"/>
  <c r="O191" i="13"/>
  <c r="O190" i="13" s="1"/>
  <c r="Q191" i="13"/>
  <c r="V191" i="13"/>
  <c r="V190" i="13" s="1"/>
  <c r="G197" i="13"/>
  <c r="I197" i="13"/>
  <c r="K197" i="13"/>
  <c r="M197" i="13"/>
  <c r="O197" i="13"/>
  <c r="Q197" i="13"/>
  <c r="V197" i="13"/>
  <c r="G203" i="13"/>
  <c r="G196" i="13" s="1"/>
  <c r="I203" i="13"/>
  <c r="K203" i="13"/>
  <c r="O203" i="13"/>
  <c r="O196" i="13" s="1"/>
  <c r="Q203" i="13"/>
  <c r="V203" i="13"/>
  <c r="G207" i="13"/>
  <c r="I207" i="13"/>
  <c r="K207" i="13"/>
  <c r="M207" i="13"/>
  <c r="O207" i="13"/>
  <c r="Q207" i="13"/>
  <c r="V207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5" i="13"/>
  <c r="M215" i="13" s="1"/>
  <c r="I215" i="13"/>
  <c r="K215" i="13"/>
  <c r="O215" i="13"/>
  <c r="Q215" i="13"/>
  <c r="V215" i="13"/>
  <c r="G220" i="13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5" i="13"/>
  <c r="I225" i="13"/>
  <c r="K225" i="13"/>
  <c r="M225" i="13"/>
  <c r="O225" i="13"/>
  <c r="Q225" i="13"/>
  <c r="V225" i="13"/>
  <c r="G229" i="13"/>
  <c r="I229" i="13"/>
  <c r="K229" i="13"/>
  <c r="M229" i="13"/>
  <c r="O229" i="13"/>
  <c r="Q229" i="13"/>
  <c r="V229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7" i="13"/>
  <c r="M247" i="13" s="1"/>
  <c r="I247" i="13"/>
  <c r="K247" i="13"/>
  <c r="O247" i="13"/>
  <c r="Q247" i="13"/>
  <c r="V247" i="13"/>
  <c r="G249" i="13"/>
  <c r="I249" i="13"/>
  <c r="K249" i="13"/>
  <c r="M249" i="13"/>
  <c r="O249" i="13"/>
  <c r="Q249" i="13"/>
  <c r="V249" i="13"/>
  <c r="K250" i="13"/>
  <c r="G251" i="13"/>
  <c r="G250" i="13" s="1"/>
  <c r="I251" i="13"/>
  <c r="I250" i="13" s="1"/>
  <c r="K251" i="13"/>
  <c r="M251" i="13"/>
  <c r="M250" i="13" s="1"/>
  <c r="O251" i="13"/>
  <c r="O250" i="13" s="1"/>
  <c r="Q251" i="13"/>
  <c r="Q250" i="13" s="1"/>
  <c r="V251" i="13"/>
  <c r="V250" i="13" s="1"/>
  <c r="G253" i="13"/>
  <c r="I253" i="13"/>
  <c r="I252" i="13" s="1"/>
  <c r="K253" i="13"/>
  <c r="M253" i="13"/>
  <c r="O253" i="13"/>
  <c r="O252" i="13" s="1"/>
  <c r="Q253" i="13"/>
  <c r="Q252" i="13" s="1"/>
  <c r="V253" i="13"/>
  <c r="G258" i="13"/>
  <c r="I258" i="13"/>
  <c r="K258" i="13"/>
  <c r="M258" i="13"/>
  <c r="O258" i="13"/>
  <c r="Q258" i="13"/>
  <c r="V258" i="13"/>
  <c r="G261" i="13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70" i="13"/>
  <c r="M270" i="13" s="1"/>
  <c r="I270" i="13"/>
  <c r="K270" i="13"/>
  <c r="O270" i="13"/>
  <c r="Q270" i="13"/>
  <c r="V270" i="13"/>
  <c r="G273" i="13"/>
  <c r="I273" i="13"/>
  <c r="K273" i="13"/>
  <c r="M273" i="13"/>
  <c r="O273" i="13"/>
  <c r="Q273" i="13"/>
  <c r="V273" i="13"/>
  <c r="G274" i="13"/>
  <c r="I274" i="13"/>
  <c r="K274" i="13"/>
  <c r="M274" i="13"/>
  <c r="O274" i="13"/>
  <c r="Q274" i="13"/>
  <c r="V274" i="13"/>
  <c r="G276" i="13"/>
  <c r="I276" i="13"/>
  <c r="K276" i="13"/>
  <c r="O276" i="13"/>
  <c r="Q276" i="13"/>
  <c r="V276" i="13"/>
  <c r="G279" i="13"/>
  <c r="M279" i="13" s="1"/>
  <c r="I279" i="13"/>
  <c r="K279" i="13"/>
  <c r="O279" i="13"/>
  <c r="Q279" i="13"/>
  <c r="V279" i="13"/>
  <c r="G282" i="13"/>
  <c r="M282" i="13" s="1"/>
  <c r="I282" i="13"/>
  <c r="K282" i="13"/>
  <c r="O282" i="13"/>
  <c r="Q282" i="13"/>
  <c r="V282" i="13"/>
  <c r="G283" i="13"/>
  <c r="I283" i="13"/>
  <c r="K283" i="13"/>
  <c r="M283" i="13"/>
  <c r="O283" i="13"/>
  <c r="Q283" i="13"/>
  <c r="V283" i="13"/>
  <c r="G285" i="13"/>
  <c r="M285" i="13" s="1"/>
  <c r="I285" i="13"/>
  <c r="K285" i="13"/>
  <c r="O285" i="13"/>
  <c r="Q285" i="13"/>
  <c r="V285" i="13"/>
  <c r="G291" i="13"/>
  <c r="I291" i="13"/>
  <c r="K291" i="13"/>
  <c r="M291" i="13"/>
  <c r="O291" i="13"/>
  <c r="Q291" i="13"/>
  <c r="V291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7" i="13"/>
  <c r="M307" i="13" s="1"/>
  <c r="I307" i="13"/>
  <c r="K307" i="13"/>
  <c r="O307" i="13"/>
  <c r="Q307" i="13"/>
  <c r="V307" i="13"/>
  <c r="G309" i="13"/>
  <c r="G308" i="13" s="1"/>
  <c r="I73" i="1" s="1"/>
  <c r="I309" i="13"/>
  <c r="K309" i="13"/>
  <c r="M309" i="13"/>
  <c r="M308" i="13" s="1"/>
  <c r="O309" i="13"/>
  <c r="Q309" i="13"/>
  <c r="V309" i="13"/>
  <c r="V308" i="13" s="1"/>
  <c r="G314" i="13"/>
  <c r="M314" i="13" s="1"/>
  <c r="I314" i="13"/>
  <c r="K314" i="13"/>
  <c r="K308" i="13" s="1"/>
  <c r="O314" i="13"/>
  <c r="Q314" i="13"/>
  <c r="V314" i="13"/>
  <c r="K317" i="13"/>
  <c r="Q317" i="13"/>
  <c r="G318" i="13"/>
  <c r="G317" i="13" s="1"/>
  <c r="I74" i="1" s="1"/>
  <c r="I318" i="13"/>
  <c r="I317" i="13" s="1"/>
  <c r="K318" i="13"/>
  <c r="M318" i="13"/>
  <c r="M317" i="13" s="1"/>
  <c r="O318" i="13"/>
  <c r="O317" i="13" s="1"/>
  <c r="Q318" i="13"/>
  <c r="V318" i="13"/>
  <c r="V317" i="13" s="1"/>
  <c r="G322" i="13"/>
  <c r="I322" i="13"/>
  <c r="I321" i="13" s="1"/>
  <c r="K322" i="13"/>
  <c r="K321" i="13" s="1"/>
  <c r="O322" i="13"/>
  <c r="Q322" i="13"/>
  <c r="Q321" i="13" s="1"/>
  <c r="V322" i="13"/>
  <c r="G325" i="13"/>
  <c r="I325" i="13"/>
  <c r="K325" i="13"/>
  <c r="M325" i="13"/>
  <c r="O325" i="13"/>
  <c r="Q325" i="13"/>
  <c r="V325" i="13"/>
  <c r="G328" i="13"/>
  <c r="I328" i="13"/>
  <c r="K328" i="13"/>
  <c r="M328" i="13"/>
  <c r="O328" i="13"/>
  <c r="Q328" i="13"/>
  <c r="V328" i="13"/>
  <c r="G331" i="13"/>
  <c r="M331" i="13" s="1"/>
  <c r="I331" i="13"/>
  <c r="K331" i="13"/>
  <c r="O331" i="13"/>
  <c r="Q331" i="13"/>
  <c r="V331" i="13"/>
  <c r="G333" i="13"/>
  <c r="M333" i="13" s="1"/>
  <c r="I333" i="13"/>
  <c r="K333" i="13"/>
  <c r="O333" i="13"/>
  <c r="O332" i="13" s="1"/>
  <c r="Q333" i="13"/>
  <c r="V333" i="13"/>
  <c r="G350" i="13"/>
  <c r="M350" i="13" s="1"/>
  <c r="I350" i="13"/>
  <c r="K350" i="13"/>
  <c r="O350" i="13"/>
  <c r="Q350" i="13"/>
  <c r="V350" i="13"/>
  <c r="G367" i="13"/>
  <c r="M367" i="13" s="1"/>
  <c r="I367" i="13"/>
  <c r="K367" i="13"/>
  <c r="O367" i="13"/>
  <c r="Q367" i="13"/>
  <c r="V367" i="13"/>
  <c r="G369" i="13"/>
  <c r="M369" i="13" s="1"/>
  <c r="I369" i="13"/>
  <c r="K369" i="13"/>
  <c r="O369" i="13"/>
  <c r="Q369" i="13"/>
  <c r="V369" i="13"/>
  <c r="G370" i="13"/>
  <c r="I370" i="13"/>
  <c r="K370" i="13"/>
  <c r="M370" i="13"/>
  <c r="O370" i="13"/>
  <c r="Q370" i="13"/>
  <c r="V370" i="13"/>
  <c r="G371" i="13"/>
  <c r="I371" i="13"/>
  <c r="K371" i="13"/>
  <c r="M371" i="13"/>
  <c r="O371" i="13"/>
  <c r="Q371" i="13"/>
  <c r="V371" i="13"/>
  <c r="G372" i="13"/>
  <c r="I372" i="13"/>
  <c r="K372" i="13"/>
  <c r="M372" i="13"/>
  <c r="O372" i="13"/>
  <c r="Q372" i="13"/>
  <c r="V372" i="13"/>
  <c r="G374" i="13"/>
  <c r="I374" i="13"/>
  <c r="K374" i="13"/>
  <c r="M374" i="13"/>
  <c r="O374" i="13"/>
  <c r="Q374" i="13"/>
  <c r="V374" i="13"/>
  <c r="G378" i="13"/>
  <c r="M378" i="13" s="1"/>
  <c r="I378" i="13"/>
  <c r="K378" i="13"/>
  <c r="O378" i="13"/>
  <c r="Q378" i="13"/>
  <c r="V378" i="13"/>
  <c r="G380" i="13"/>
  <c r="M380" i="13" s="1"/>
  <c r="I380" i="13"/>
  <c r="K380" i="13"/>
  <c r="O380" i="13"/>
  <c r="Q380" i="13"/>
  <c r="V380" i="13"/>
  <c r="G383" i="13"/>
  <c r="M383" i="13" s="1"/>
  <c r="I383" i="13"/>
  <c r="K383" i="13"/>
  <c r="O383" i="13"/>
  <c r="Q383" i="13"/>
  <c r="V383" i="13"/>
  <c r="G386" i="13"/>
  <c r="M386" i="13" s="1"/>
  <c r="I386" i="13"/>
  <c r="K386" i="13"/>
  <c r="O386" i="13"/>
  <c r="O373" i="13" s="1"/>
  <c r="Q386" i="13"/>
  <c r="V386" i="13"/>
  <c r="G388" i="13"/>
  <c r="I388" i="13"/>
  <c r="K388" i="13"/>
  <c r="M388" i="13"/>
  <c r="O388" i="13"/>
  <c r="Q388" i="13"/>
  <c r="V388" i="13"/>
  <c r="G391" i="13"/>
  <c r="I391" i="13"/>
  <c r="K391" i="13"/>
  <c r="M391" i="13"/>
  <c r="O391" i="13"/>
  <c r="Q391" i="13"/>
  <c r="V391" i="13"/>
  <c r="G393" i="13"/>
  <c r="I393" i="13"/>
  <c r="K393" i="13"/>
  <c r="M393" i="13"/>
  <c r="O393" i="13"/>
  <c r="O392" i="13" s="1"/>
  <c r="Q393" i="13"/>
  <c r="V393" i="13"/>
  <c r="V392" i="13" s="1"/>
  <c r="G394" i="13"/>
  <c r="I394" i="13"/>
  <c r="K394" i="13"/>
  <c r="M394" i="13"/>
  <c r="O394" i="13"/>
  <c r="Q394" i="13"/>
  <c r="V394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I397" i="13"/>
  <c r="K397" i="13"/>
  <c r="M397" i="13"/>
  <c r="O397" i="13"/>
  <c r="Q397" i="13"/>
  <c r="V397" i="13"/>
  <c r="G398" i="13"/>
  <c r="M398" i="13" s="1"/>
  <c r="I398" i="13"/>
  <c r="K398" i="13"/>
  <c r="O398" i="13"/>
  <c r="Q398" i="13"/>
  <c r="V398" i="13"/>
  <c r="G400" i="13"/>
  <c r="G399" i="13" s="1"/>
  <c r="I80" i="1" s="1"/>
  <c r="I400" i="13"/>
  <c r="I399" i="13" s="1"/>
  <c r="K400" i="13"/>
  <c r="K399" i="13" s="1"/>
  <c r="O400" i="13"/>
  <c r="O399" i="13" s="1"/>
  <c r="Q400" i="13"/>
  <c r="Q399" i="13" s="1"/>
  <c r="V400" i="13"/>
  <c r="V399" i="13" s="1"/>
  <c r="Q405" i="13"/>
  <c r="G406" i="13"/>
  <c r="M406" i="13" s="1"/>
  <c r="M405" i="13" s="1"/>
  <c r="I406" i="13"/>
  <c r="I405" i="13" s="1"/>
  <c r="K406" i="13"/>
  <c r="K405" i="13" s="1"/>
  <c r="O406" i="13"/>
  <c r="O405" i="13" s="1"/>
  <c r="Q406" i="13"/>
  <c r="V406" i="13"/>
  <c r="V405" i="13" s="1"/>
  <c r="G410" i="13"/>
  <c r="I410" i="13"/>
  <c r="I409" i="13" s="1"/>
  <c r="K410" i="13"/>
  <c r="O410" i="13"/>
  <c r="Q410" i="13"/>
  <c r="V410" i="13"/>
  <c r="V409" i="13" s="1"/>
  <c r="G417" i="13"/>
  <c r="I417" i="13"/>
  <c r="K417" i="13"/>
  <c r="M417" i="13"/>
  <c r="O417" i="13"/>
  <c r="Q417" i="13"/>
  <c r="V417" i="13"/>
  <c r="G421" i="13"/>
  <c r="M421" i="13" s="1"/>
  <c r="I421" i="13"/>
  <c r="K421" i="13"/>
  <c r="O421" i="13"/>
  <c r="Q421" i="13"/>
  <c r="V421" i="13"/>
  <c r="G455" i="13"/>
  <c r="I455" i="13"/>
  <c r="I454" i="13" s="1"/>
  <c r="K455" i="13"/>
  <c r="O455" i="13"/>
  <c r="Q455" i="13"/>
  <c r="Q454" i="13" s="1"/>
  <c r="V455" i="13"/>
  <c r="G495" i="13"/>
  <c r="M495" i="13" s="1"/>
  <c r="I495" i="13"/>
  <c r="K495" i="13"/>
  <c r="O495" i="13"/>
  <c r="Q495" i="13"/>
  <c r="V495" i="13"/>
  <c r="G592" i="13"/>
  <c r="G591" i="13" s="1"/>
  <c r="I85" i="1" s="1"/>
  <c r="I592" i="13"/>
  <c r="K592" i="13"/>
  <c r="M592" i="13"/>
  <c r="O592" i="13"/>
  <c r="Q592" i="13"/>
  <c r="V592" i="13"/>
  <c r="V591" i="13" s="1"/>
  <c r="G593" i="13"/>
  <c r="M593" i="13" s="1"/>
  <c r="I593" i="13"/>
  <c r="K593" i="13"/>
  <c r="K591" i="13" s="1"/>
  <c r="O593" i="13"/>
  <c r="Q593" i="13"/>
  <c r="V593" i="13"/>
  <c r="G594" i="13"/>
  <c r="I594" i="13"/>
  <c r="K594" i="13"/>
  <c r="M594" i="13"/>
  <c r="O594" i="13"/>
  <c r="Q594" i="13"/>
  <c r="V594" i="13"/>
  <c r="G596" i="13"/>
  <c r="I596" i="13"/>
  <c r="K596" i="13"/>
  <c r="M596" i="13"/>
  <c r="O596" i="13"/>
  <c r="Q596" i="13"/>
  <c r="V596" i="13"/>
  <c r="G597" i="13"/>
  <c r="M597" i="13" s="1"/>
  <c r="I597" i="13"/>
  <c r="K597" i="13"/>
  <c r="O597" i="13"/>
  <c r="Q597" i="13"/>
  <c r="V597" i="13"/>
  <c r="G598" i="13"/>
  <c r="M598" i="13" s="1"/>
  <c r="I598" i="13"/>
  <c r="K598" i="13"/>
  <c r="O598" i="13"/>
  <c r="Q598" i="13"/>
  <c r="V598" i="13"/>
  <c r="G599" i="13"/>
  <c r="I599" i="13"/>
  <c r="K599" i="13"/>
  <c r="M599" i="13"/>
  <c r="O599" i="13"/>
  <c r="Q599" i="13"/>
  <c r="V599" i="13"/>
  <c r="G600" i="13"/>
  <c r="I600" i="13"/>
  <c r="K600" i="13"/>
  <c r="M600" i="13"/>
  <c r="O600" i="13"/>
  <c r="Q600" i="13"/>
  <c r="V600" i="13"/>
  <c r="G603" i="13"/>
  <c r="M603" i="13" s="1"/>
  <c r="I603" i="13"/>
  <c r="K603" i="13"/>
  <c r="O603" i="13"/>
  <c r="Q603" i="13"/>
  <c r="V603" i="13"/>
  <c r="G604" i="13"/>
  <c r="I604" i="13"/>
  <c r="K604" i="13"/>
  <c r="M604" i="13"/>
  <c r="O604" i="13"/>
  <c r="Q604" i="13"/>
  <c r="V604" i="13"/>
  <c r="G605" i="13"/>
  <c r="M605" i="13" s="1"/>
  <c r="I605" i="13"/>
  <c r="K605" i="13"/>
  <c r="O605" i="13"/>
  <c r="Q605" i="13"/>
  <c r="V605" i="13"/>
  <c r="G606" i="13"/>
  <c r="M606" i="13" s="1"/>
  <c r="I606" i="13"/>
  <c r="K606" i="13"/>
  <c r="O606" i="13"/>
  <c r="Q606" i="13"/>
  <c r="V606" i="13"/>
  <c r="G607" i="13"/>
  <c r="M607" i="13" s="1"/>
  <c r="I607" i="13"/>
  <c r="K607" i="13"/>
  <c r="O607" i="13"/>
  <c r="Q607" i="13"/>
  <c r="V607" i="13"/>
  <c r="G608" i="13"/>
  <c r="I608" i="13"/>
  <c r="K608" i="13"/>
  <c r="M608" i="13"/>
  <c r="O608" i="13"/>
  <c r="Q608" i="13"/>
  <c r="V608" i="13"/>
  <c r="G611" i="13"/>
  <c r="I611" i="13"/>
  <c r="K611" i="13"/>
  <c r="M611" i="13"/>
  <c r="O611" i="13"/>
  <c r="Q611" i="13"/>
  <c r="V611" i="13"/>
  <c r="G612" i="13"/>
  <c r="I612" i="13"/>
  <c r="K612" i="13"/>
  <c r="M612" i="13"/>
  <c r="O612" i="13"/>
  <c r="Q612" i="13"/>
  <c r="V612" i="13"/>
  <c r="G613" i="13"/>
  <c r="M613" i="13" s="1"/>
  <c r="I613" i="13"/>
  <c r="K613" i="13"/>
  <c r="O613" i="13"/>
  <c r="Q613" i="13"/>
  <c r="V613" i="13"/>
  <c r="G614" i="13"/>
  <c r="M614" i="13" s="1"/>
  <c r="I614" i="13"/>
  <c r="K614" i="13"/>
  <c r="O614" i="13"/>
  <c r="Q614" i="13"/>
  <c r="V614" i="13"/>
  <c r="G615" i="13"/>
  <c r="M615" i="13" s="1"/>
  <c r="I615" i="13"/>
  <c r="K615" i="13"/>
  <c r="O615" i="13"/>
  <c r="Q615" i="13"/>
  <c r="V615" i="13"/>
  <c r="G617" i="13"/>
  <c r="I617" i="13"/>
  <c r="K617" i="13"/>
  <c r="M617" i="13"/>
  <c r="O617" i="13"/>
  <c r="Q617" i="13"/>
  <c r="V617" i="13"/>
  <c r="G620" i="13"/>
  <c r="M620" i="13" s="1"/>
  <c r="I620" i="13"/>
  <c r="K620" i="13"/>
  <c r="O620" i="13"/>
  <c r="Q620" i="13"/>
  <c r="V620" i="13"/>
  <c r="G621" i="13"/>
  <c r="I621" i="13"/>
  <c r="K621" i="13"/>
  <c r="M621" i="13"/>
  <c r="O621" i="13"/>
  <c r="Q621" i="13"/>
  <c r="V621" i="13"/>
  <c r="G622" i="13"/>
  <c r="I622" i="13"/>
  <c r="K622" i="13"/>
  <c r="M622" i="13"/>
  <c r="O622" i="13"/>
  <c r="Q622" i="13"/>
  <c r="V622" i="13"/>
  <c r="G623" i="13"/>
  <c r="M623" i="13" s="1"/>
  <c r="I623" i="13"/>
  <c r="K623" i="13"/>
  <c r="O623" i="13"/>
  <c r="Q623" i="13"/>
  <c r="V623" i="13"/>
  <c r="G624" i="13"/>
  <c r="M624" i="13" s="1"/>
  <c r="I624" i="13"/>
  <c r="K624" i="13"/>
  <c r="O624" i="13"/>
  <c r="Q624" i="13"/>
  <c r="V624" i="13"/>
  <c r="G626" i="13"/>
  <c r="I626" i="13"/>
  <c r="K626" i="13"/>
  <c r="M626" i="13"/>
  <c r="O626" i="13"/>
  <c r="Q626" i="13"/>
  <c r="V626" i="13"/>
  <c r="G627" i="13"/>
  <c r="I627" i="13"/>
  <c r="K627" i="13"/>
  <c r="M627" i="13"/>
  <c r="O627" i="13"/>
  <c r="Q627" i="13"/>
  <c r="V627" i="13"/>
  <c r="G629" i="13"/>
  <c r="I629" i="13"/>
  <c r="K629" i="13"/>
  <c r="M629" i="13"/>
  <c r="O629" i="13"/>
  <c r="Q629" i="13"/>
  <c r="V629" i="13"/>
  <c r="G630" i="13"/>
  <c r="M630" i="13" s="1"/>
  <c r="I630" i="13"/>
  <c r="K630" i="13"/>
  <c r="O630" i="13"/>
  <c r="Q630" i="13"/>
  <c r="V630" i="13"/>
  <c r="G633" i="13"/>
  <c r="M633" i="13" s="1"/>
  <c r="I633" i="13"/>
  <c r="K633" i="13"/>
  <c r="O633" i="13"/>
  <c r="Q633" i="13"/>
  <c r="V633" i="13"/>
  <c r="G634" i="13"/>
  <c r="M634" i="13" s="1"/>
  <c r="I634" i="13"/>
  <c r="K634" i="13"/>
  <c r="O634" i="13"/>
  <c r="Q634" i="13"/>
  <c r="V634" i="13"/>
  <c r="G636" i="13"/>
  <c r="M636" i="13" s="1"/>
  <c r="I636" i="13"/>
  <c r="K636" i="13"/>
  <c r="O636" i="13"/>
  <c r="Q636" i="13"/>
  <c r="V636" i="13"/>
  <c r="G637" i="13"/>
  <c r="M637" i="13" s="1"/>
  <c r="I637" i="13"/>
  <c r="K637" i="13"/>
  <c r="O637" i="13"/>
  <c r="Q637" i="13"/>
  <c r="V637" i="13"/>
  <c r="G638" i="13"/>
  <c r="I638" i="13"/>
  <c r="K638" i="13"/>
  <c r="M638" i="13"/>
  <c r="O638" i="13"/>
  <c r="Q638" i="13"/>
  <c r="V638" i="13"/>
  <c r="G639" i="13"/>
  <c r="I639" i="13"/>
  <c r="K639" i="13"/>
  <c r="M639" i="13"/>
  <c r="O639" i="13"/>
  <c r="Q639" i="13"/>
  <c r="V639" i="13"/>
  <c r="G640" i="13"/>
  <c r="I640" i="13"/>
  <c r="K640" i="13"/>
  <c r="M640" i="13"/>
  <c r="O640" i="13"/>
  <c r="Q640" i="13"/>
  <c r="V640" i="13"/>
  <c r="G641" i="13"/>
  <c r="M641" i="13" s="1"/>
  <c r="I641" i="13"/>
  <c r="K641" i="13"/>
  <c r="O641" i="13"/>
  <c r="Q641" i="13"/>
  <c r="V641" i="13"/>
  <c r="G642" i="13"/>
  <c r="M642" i="13" s="1"/>
  <c r="I642" i="13"/>
  <c r="K642" i="13"/>
  <c r="O642" i="13"/>
  <c r="Q642" i="13"/>
  <c r="V642" i="13"/>
  <c r="G644" i="13"/>
  <c r="I644" i="13"/>
  <c r="K644" i="13"/>
  <c r="M644" i="13"/>
  <c r="O644" i="13"/>
  <c r="Q644" i="13"/>
  <c r="V644" i="13"/>
  <c r="G646" i="13"/>
  <c r="I646" i="13"/>
  <c r="K646" i="13"/>
  <c r="M646" i="13"/>
  <c r="O646" i="13"/>
  <c r="Q646" i="13"/>
  <c r="V646" i="13"/>
  <c r="G648" i="13"/>
  <c r="M648" i="13" s="1"/>
  <c r="I648" i="13"/>
  <c r="K648" i="13"/>
  <c r="O648" i="13"/>
  <c r="Q648" i="13"/>
  <c r="V648" i="13"/>
  <c r="G649" i="13"/>
  <c r="I649" i="13"/>
  <c r="K649" i="13"/>
  <c r="M649" i="13"/>
  <c r="O649" i="13"/>
  <c r="Q649" i="13"/>
  <c r="V649" i="13"/>
  <c r="G650" i="13"/>
  <c r="M650" i="13" s="1"/>
  <c r="I650" i="13"/>
  <c r="K650" i="13"/>
  <c r="O650" i="13"/>
  <c r="Q650" i="13"/>
  <c r="V650" i="13"/>
  <c r="G651" i="13"/>
  <c r="M651" i="13" s="1"/>
  <c r="I651" i="13"/>
  <c r="K651" i="13"/>
  <c r="O651" i="13"/>
  <c r="Q651" i="13"/>
  <c r="V651" i="13"/>
  <c r="G653" i="13"/>
  <c r="M653" i="13" s="1"/>
  <c r="I653" i="13"/>
  <c r="K653" i="13"/>
  <c r="O653" i="13"/>
  <c r="Q653" i="13"/>
  <c r="V653" i="13"/>
  <c r="G654" i="13"/>
  <c r="I654" i="13"/>
  <c r="K654" i="13"/>
  <c r="M654" i="13"/>
  <c r="O654" i="13"/>
  <c r="Q654" i="13"/>
  <c r="V654" i="13"/>
  <c r="G657" i="13"/>
  <c r="I657" i="13"/>
  <c r="K657" i="13"/>
  <c r="M657" i="13"/>
  <c r="O657" i="13"/>
  <c r="Q657" i="13"/>
  <c r="V657" i="13"/>
  <c r="G658" i="13"/>
  <c r="I658" i="13"/>
  <c r="K658" i="13"/>
  <c r="M658" i="13"/>
  <c r="O658" i="13"/>
  <c r="Q658" i="13"/>
  <c r="V658" i="13"/>
  <c r="G659" i="13"/>
  <c r="M659" i="13" s="1"/>
  <c r="I659" i="13"/>
  <c r="K659" i="13"/>
  <c r="O659" i="13"/>
  <c r="Q659" i="13"/>
  <c r="V659" i="13"/>
  <c r="G660" i="13"/>
  <c r="M660" i="13" s="1"/>
  <c r="I660" i="13"/>
  <c r="K660" i="13"/>
  <c r="O660" i="13"/>
  <c r="Q660" i="13"/>
  <c r="V660" i="13"/>
  <c r="G662" i="13"/>
  <c r="I662" i="13"/>
  <c r="K662" i="13"/>
  <c r="O662" i="13"/>
  <c r="Q662" i="13"/>
  <c r="V662" i="13"/>
  <c r="G665" i="13"/>
  <c r="M665" i="13" s="1"/>
  <c r="I665" i="13"/>
  <c r="K665" i="13"/>
  <c r="K661" i="13" s="1"/>
  <c r="O665" i="13"/>
  <c r="Q665" i="13"/>
  <c r="V665" i="13"/>
  <c r="G669" i="13"/>
  <c r="I669" i="13"/>
  <c r="K669" i="13"/>
  <c r="M669" i="13"/>
  <c r="O669" i="13"/>
  <c r="Q669" i="13"/>
  <c r="V669" i="13"/>
  <c r="G671" i="13"/>
  <c r="I671" i="13"/>
  <c r="K671" i="13"/>
  <c r="M671" i="13"/>
  <c r="O671" i="13"/>
  <c r="Q671" i="13"/>
  <c r="V671" i="13"/>
  <c r="G672" i="13"/>
  <c r="I672" i="13"/>
  <c r="K672" i="13"/>
  <c r="M672" i="13"/>
  <c r="O672" i="13"/>
  <c r="Q672" i="13"/>
  <c r="V672" i="13"/>
  <c r="G673" i="13"/>
  <c r="M673" i="13" s="1"/>
  <c r="I673" i="13"/>
  <c r="K673" i="13"/>
  <c r="O673" i="13"/>
  <c r="Q673" i="13"/>
  <c r="V673" i="13"/>
  <c r="G674" i="13"/>
  <c r="M674" i="13" s="1"/>
  <c r="I674" i="13"/>
  <c r="K674" i="13"/>
  <c r="O674" i="13"/>
  <c r="Q674" i="13"/>
  <c r="V674" i="13"/>
  <c r="AE676" i="13"/>
  <c r="F43" i="1" s="1"/>
  <c r="AF676" i="13"/>
  <c r="G43" i="1" s="1"/>
  <c r="G9" i="12"/>
  <c r="I9" i="12"/>
  <c r="K9" i="12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O23" i="12"/>
  <c r="V23" i="12"/>
  <c r="G24" i="12"/>
  <c r="M24" i="12" s="1"/>
  <c r="M23" i="12" s="1"/>
  <c r="I24" i="12"/>
  <c r="I23" i="12" s="1"/>
  <c r="K24" i="12"/>
  <c r="K23" i="12" s="1"/>
  <c r="O24" i="12"/>
  <c r="Q24" i="12"/>
  <c r="Q23" i="12" s="1"/>
  <c r="V24" i="12"/>
  <c r="G27" i="12"/>
  <c r="M27" i="12" s="1"/>
  <c r="I27" i="12"/>
  <c r="K27" i="12"/>
  <c r="O27" i="12"/>
  <c r="Q27" i="12"/>
  <c r="V27" i="12"/>
  <c r="G28" i="12"/>
  <c r="I28" i="12"/>
  <c r="K28" i="12"/>
  <c r="K26" i="12" s="1"/>
  <c r="O28" i="12"/>
  <c r="Q28" i="12"/>
  <c r="V28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V26" i="12" s="1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I41" i="12" s="1"/>
  <c r="K42" i="12"/>
  <c r="M42" i="12"/>
  <c r="O42" i="12"/>
  <c r="Q42" i="12"/>
  <c r="V42" i="12"/>
  <c r="V41" i="12" s="1"/>
  <c r="G43" i="12"/>
  <c r="I43" i="12"/>
  <c r="K43" i="12"/>
  <c r="O43" i="12"/>
  <c r="Q43" i="12"/>
  <c r="Q41" i="12" s="1"/>
  <c r="V43" i="12"/>
  <c r="Q44" i="12"/>
  <c r="G45" i="12"/>
  <c r="G44" i="12" s="1"/>
  <c r="I64" i="1" s="1"/>
  <c r="I45" i="12"/>
  <c r="I44" i="12" s="1"/>
  <c r="K45" i="12"/>
  <c r="K44" i="12" s="1"/>
  <c r="O45" i="12"/>
  <c r="O44" i="12" s="1"/>
  <c r="Q45" i="12"/>
  <c r="V45" i="12"/>
  <c r="V44" i="12" s="1"/>
  <c r="K46" i="12"/>
  <c r="Q46" i="12"/>
  <c r="G47" i="12"/>
  <c r="G46" i="12" s="1"/>
  <c r="I65" i="1" s="1"/>
  <c r="I47" i="12"/>
  <c r="I46" i="12" s="1"/>
  <c r="K47" i="12"/>
  <c r="O47" i="12"/>
  <c r="O46" i="12" s="1"/>
  <c r="Q47" i="12"/>
  <c r="V47" i="12"/>
  <c r="V46" i="12" s="1"/>
  <c r="G50" i="12"/>
  <c r="I50" i="12"/>
  <c r="K50" i="12"/>
  <c r="K49" i="12" s="1"/>
  <c r="O50" i="12"/>
  <c r="Q50" i="12"/>
  <c r="V50" i="12"/>
  <c r="G52" i="12"/>
  <c r="I52" i="12"/>
  <c r="K52" i="12"/>
  <c r="M52" i="12"/>
  <c r="O52" i="12"/>
  <c r="O49" i="12" s="1"/>
  <c r="Q52" i="12"/>
  <c r="V52" i="12"/>
  <c r="G53" i="12"/>
  <c r="M53" i="12" s="1"/>
  <c r="I53" i="12"/>
  <c r="K53" i="12"/>
  <c r="O53" i="12"/>
  <c r="Q53" i="12"/>
  <c r="Q49" i="12" s="1"/>
  <c r="V53" i="12"/>
  <c r="G55" i="12"/>
  <c r="I55" i="12"/>
  <c r="K55" i="12"/>
  <c r="M55" i="12"/>
  <c r="O55" i="12"/>
  <c r="Q55" i="12"/>
  <c r="V55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5" i="12"/>
  <c r="O65" i="12"/>
  <c r="V65" i="12"/>
  <c r="G66" i="12"/>
  <c r="M66" i="12" s="1"/>
  <c r="M65" i="12" s="1"/>
  <c r="I66" i="12"/>
  <c r="I65" i="12" s="1"/>
  <c r="K66" i="12"/>
  <c r="K65" i="12" s="1"/>
  <c r="O66" i="12"/>
  <c r="Q66" i="12"/>
  <c r="Q65" i="12" s="1"/>
  <c r="V66" i="12"/>
  <c r="V67" i="12"/>
  <c r="G68" i="12"/>
  <c r="M68" i="12" s="1"/>
  <c r="I68" i="12"/>
  <c r="K68" i="12"/>
  <c r="O68" i="12"/>
  <c r="O67" i="12" s="1"/>
  <c r="Q68" i="12"/>
  <c r="V68" i="12"/>
  <c r="G69" i="12"/>
  <c r="I69" i="12"/>
  <c r="K69" i="12"/>
  <c r="O69" i="12"/>
  <c r="Q69" i="12"/>
  <c r="V69" i="12"/>
  <c r="G71" i="12"/>
  <c r="M71" i="12" s="1"/>
  <c r="I71" i="12"/>
  <c r="I70" i="12" s="1"/>
  <c r="K71" i="12"/>
  <c r="K70" i="12" s="1"/>
  <c r="O71" i="12"/>
  <c r="Q71" i="12"/>
  <c r="V71" i="12"/>
  <c r="G89" i="12"/>
  <c r="I89" i="12"/>
  <c r="K89" i="12"/>
  <c r="M89" i="12"/>
  <c r="O89" i="12"/>
  <c r="Q89" i="12"/>
  <c r="V89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27" i="12"/>
  <c r="M127" i="12" s="1"/>
  <c r="I127" i="12"/>
  <c r="K127" i="12"/>
  <c r="O127" i="12"/>
  <c r="Q127" i="12"/>
  <c r="V127" i="12"/>
  <c r="I128" i="12"/>
  <c r="V128" i="12"/>
  <c r="G129" i="12"/>
  <c r="G128" i="12" s="1"/>
  <c r="I129" i="12"/>
  <c r="K129" i="12"/>
  <c r="K128" i="12" s="1"/>
  <c r="O129" i="12"/>
  <c r="O128" i="12" s="1"/>
  <c r="Q129" i="12"/>
  <c r="Q128" i="12" s="1"/>
  <c r="V129" i="12"/>
  <c r="G131" i="12"/>
  <c r="M131" i="12" s="1"/>
  <c r="I131" i="12"/>
  <c r="K131" i="12"/>
  <c r="K130" i="12" s="1"/>
  <c r="O131" i="12"/>
  <c r="Q131" i="12"/>
  <c r="V131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155" i="12"/>
  <c r="K155" i="12"/>
  <c r="M155" i="12"/>
  <c r="O155" i="12"/>
  <c r="Q155" i="12"/>
  <c r="V155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I160" i="12"/>
  <c r="O160" i="12"/>
  <c r="Q160" i="12"/>
  <c r="G161" i="12"/>
  <c r="G160" i="12" s="1"/>
  <c r="I161" i="12"/>
  <c r="K161" i="12"/>
  <c r="K160" i="12" s="1"/>
  <c r="O161" i="12"/>
  <c r="Q161" i="12"/>
  <c r="V161" i="12"/>
  <c r="V160" i="12" s="1"/>
  <c r="G163" i="12"/>
  <c r="G162" i="12" s="1"/>
  <c r="I81" i="1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K190" i="12"/>
  <c r="G191" i="12"/>
  <c r="I191" i="12"/>
  <c r="K191" i="12"/>
  <c r="M191" i="12"/>
  <c r="O191" i="12"/>
  <c r="Q191" i="12"/>
  <c r="Q190" i="12" s="1"/>
  <c r="V191" i="12"/>
  <c r="V190" i="12" s="1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201" i="12"/>
  <c r="M201" i="12" s="1"/>
  <c r="I201" i="12"/>
  <c r="K201" i="12"/>
  <c r="O201" i="12"/>
  <c r="Q201" i="12"/>
  <c r="V201" i="12"/>
  <c r="G202" i="12"/>
  <c r="I202" i="12"/>
  <c r="K202" i="12"/>
  <c r="O202" i="12"/>
  <c r="Q202" i="12"/>
  <c r="V202" i="12"/>
  <c r="G204" i="12"/>
  <c r="I204" i="12"/>
  <c r="K204" i="12"/>
  <c r="M204" i="12"/>
  <c r="O204" i="12"/>
  <c r="Q204" i="12"/>
  <c r="V204" i="12"/>
  <c r="G205" i="12"/>
  <c r="I205" i="12"/>
  <c r="K205" i="12"/>
  <c r="M205" i="12"/>
  <c r="O205" i="12"/>
  <c r="Q205" i="12"/>
  <c r="V205" i="12"/>
  <c r="V200" i="12" s="1"/>
  <c r="G206" i="12"/>
  <c r="M206" i="12" s="1"/>
  <c r="I206" i="12"/>
  <c r="K206" i="12"/>
  <c r="O206" i="12"/>
  <c r="Q206" i="12"/>
  <c r="V206" i="12"/>
  <c r="AE209" i="12"/>
  <c r="F40" i="1" s="1"/>
  <c r="I20" i="1"/>
  <c r="I19" i="1"/>
  <c r="H48" i="1"/>
  <c r="J28" i="1"/>
  <c r="J26" i="1"/>
  <c r="G38" i="1"/>
  <c r="F38" i="1"/>
  <c r="J23" i="1"/>
  <c r="J24" i="1"/>
  <c r="J25" i="1"/>
  <c r="J27" i="1"/>
  <c r="E24" i="1"/>
  <c r="G24" i="1"/>
  <c r="E26" i="1"/>
  <c r="G26" i="1"/>
  <c r="I56" i="1" l="1"/>
  <c r="I77" i="1"/>
  <c r="I43" i="1"/>
  <c r="I162" i="12"/>
  <c r="G200" i="12"/>
  <c r="M190" i="12"/>
  <c r="AF209" i="12"/>
  <c r="Q200" i="12"/>
  <c r="K162" i="12"/>
  <c r="K67" i="12"/>
  <c r="I67" i="12"/>
  <c r="M45" i="12"/>
  <c r="M44" i="12" s="1"/>
  <c r="O41" i="12"/>
  <c r="G8" i="12"/>
  <c r="V661" i="13"/>
  <c r="G595" i="13"/>
  <c r="I86" i="1" s="1"/>
  <c r="I18" i="1" s="1"/>
  <c r="O591" i="13"/>
  <c r="K454" i="13"/>
  <c r="G405" i="13"/>
  <c r="I82" i="1" s="1"/>
  <c r="I332" i="13"/>
  <c r="V321" i="13"/>
  <c r="O308" i="13"/>
  <c r="O275" i="13"/>
  <c r="G275" i="13"/>
  <c r="Q262" i="13"/>
  <c r="I262" i="13"/>
  <c r="G252" i="13"/>
  <c r="I69" i="1" s="1"/>
  <c r="V252" i="13"/>
  <c r="O8" i="13"/>
  <c r="O18" i="14"/>
  <c r="Q39" i="15"/>
  <c r="V25" i="15"/>
  <c r="M70" i="12"/>
  <c r="I8" i="12"/>
  <c r="I661" i="13"/>
  <c r="K219" i="13"/>
  <c r="K34" i="13"/>
  <c r="M18" i="15"/>
  <c r="F41" i="1"/>
  <c r="F45" i="1"/>
  <c r="I26" i="12"/>
  <c r="G661" i="13"/>
  <c r="G454" i="13"/>
  <c r="Q409" i="13"/>
  <c r="Q392" i="13"/>
  <c r="V373" i="13"/>
  <c r="G262" i="13"/>
  <c r="I219" i="13"/>
  <c r="M203" i="13"/>
  <c r="M196" i="13" s="1"/>
  <c r="K196" i="13"/>
  <c r="O34" i="13"/>
  <c r="I34" i="13"/>
  <c r="M11" i="13"/>
  <c r="M8" i="13" s="1"/>
  <c r="M39" i="14"/>
  <c r="M38" i="14" s="1"/>
  <c r="O25" i="15"/>
  <c r="G18" i="15"/>
  <c r="Q595" i="13"/>
  <c r="I591" i="13"/>
  <c r="O409" i="13"/>
  <c r="Q373" i="13"/>
  <c r="V332" i="13"/>
  <c r="I308" i="13"/>
  <c r="V275" i="13"/>
  <c r="V262" i="13"/>
  <c r="O219" i="13"/>
  <c r="G219" i="13"/>
  <c r="I196" i="13"/>
  <c r="Q34" i="13"/>
  <c r="M26" i="14"/>
  <c r="I39" i="15"/>
  <c r="F42" i="1"/>
  <c r="F46" i="1"/>
  <c r="G67" i="12"/>
  <c r="I72" i="1" s="1"/>
  <c r="G49" i="12"/>
  <c r="I66" i="1" s="1"/>
  <c r="K41" i="12"/>
  <c r="G70" i="12"/>
  <c r="I76" i="1" s="1"/>
  <c r="I49" i="12"/>
  <c r="O595" i="13"/>
  <c r="M392" i="13"/>
  <c r="Q332" i="13"/>
  <c r="Q275" i="13"/>
  <c r="K252" i="13"/>
  <c r="Q196" i="13"/>
  <c r="G15" i="13"/>
  <c r="I57" i="1" s="1"/>
  <c r="V15" i="13"/>
  <c r="I33" i="14"/>
  <c r="Q8" i="14"/>
  <c r="K39" i="15"/>
  <c r="G39" i="15"/>
  <c r="I25" i="15"/>
  <c r="V18" i="15"/>
  <c r="O18" i="15"/>
  <c r="G42" i="1"/>
  <c r="K200" i="12"/>
  <c r="I200" i="12"/>
  <c r="O190" i="12"/>
  <c r="I130" i="12"/>
  <c r="V130" i="12"/>
  <c r="V70" i="12"/>
  <c r="G41" i="12"/>
  <c r="I62" i="1" s="1"/>
  <c r="G23" i="12"/>
  <c r="I59" i="1" s="1"/>
  <c r="O8" i="12"/>
  <c r="Q661" i="13"/>
  <c r="K392" i="13"/>
  <c r="O321" i="13"/>
  <c r="G321" i="13"/>
  <c r="I75" i="1" s="1"/>
  <c r="K15" i="13"/>
  <c r="M25" i="15"/>
  <c r="G16" i="15"/>
  <c r="G48" i="15" s="1"/>
  <c r="F39" i="1"/>
  <c r="G26" i="12"/>
  <c r="V162" i="12"/>
  <c r="Q162" i="12"/>
  <c r="Q67" i="12"/>
  <c r="V49" i="12"/>
  <c r="Q26" i="12"/>
  <c r="K8" i="12"/>
  <c r="O661" i="13"/>
  <c r="V595" i="13"/>
  <c r="K409" i="13"/>
  <c r="G409" i="13"/>
  <c r="I83" i="1" s="1"/>
  <c r="I392" i="13"/>
  <c r="K373" i="13"/>
  <c r="K275" i="13"/>
  <c r="V196" i="13"/>
  <c r="V34" i="13"/>
  <c r="I15" i="13"/>
  <c r="G26" i="14"/>
  <c r="I63" i="1" s="1"/>
  <c r="K8" i="14"/>
  <c r="O39" i="15"/>
  <c r="Q25" i="15"/>
  <c r="G25" i="15"/>
  <c r="G130" i="12"/>
  <c r="O200" i="12"/>
  <c r="I190" i="12"/>
  <c r="G190" i="12"/>
  <c r="O162" i="12"/>
  <c r="Q130" i="12"/>
  <c r="O130" i="12"/>
  <c r="Q70" i="12"/>
  <c r="O70" i="12"/>
  <c r="O26" i="12"/>
  <c r="M662" i="13"/>
  <c r="K595" i="13"/>
  <c r="I595" i="13"/>
  <c r="Q591" i="13"/>
  <c r="V454" i="13"/>
  <c r="O454" i="13"/>
  <c r="I373" i="13"/>
  <c r="K332" i="13"/>
  <c r="Q308" i="13"/>
  <c r="I275" i="13"/>
  <c r="O262" i="13"/>
  <c r="K262" i="13"/>
  <c r="V219" i="13"/>
  <c r="Q219" i="13"/>
  <c r="Q8" i="13"/>
  <c r="I8" i="14"/>
  <c r="I18" i="15"/>
  <c r="AF48" i="15"/>
  <c r="M40" i="15"/>
  <c r="M39" i="15" s="1"/>
  <c r="M14" i="15"/>
  <c r="M13" i="15" s="1"/>
  <c r="M8" i="14"/>
  <c r="AF45" i="14"/>
  <c r="M14" i="14"/>
  <c r="M34" i="13"/>
  <c r="M595" i="13"/>
  <c r="M373" i="13"/>
  <c r="M332" i="13"/>
  <c r="M262" i="13"/>
  <c r="M661" i="13"/>
  <c r="M591" i="13"/>
  <c r="G34" i="13"/>
  <c r="M24" i="13"/>
  <c r="M15" i="13" s="1"/>
  <c r="M455" i="13"/>
  <c r="M454" i="13" s="1"/>
  <c r="M400" i="13"/>
  <c r="M399" i="13" s="1"/>
  <c r="G392" i="13"/>
  <c r="I79" i="1" s="1"/>
  <c r="G373" i="13"/>
  <c r="G332" i="13"/>
  <c r="M261" i="13"/>
  <c r="M252" i="13" s="1"/>
  <c r="M191" i="13"/>
  <c r="M190" i="13" s="1"/>
  <c r="M29" i="13"/>
  <c r="M28" i="13" s="1"/>
  <c r="M410" i="13"/>
  <c r="M409" i="13" s="1"/>
  <c r="M322" i="13"/>
  <c r="M321" i="13" s="1"/>
  <c r="M276" i="13"/>
  <c r="M275" i="13" s="1"/>
  <c r="M220" i="13"/>
  <c r="M219" i="13" s="1"/>
  <c r="M130" i="12"/>
  <c r="M47" i="12"/>
  <c r="M46" i="12" s="1"/>
  <c r="M161" i="12"/>
  <c r="M160" i="12" s="1"/>
  <c r="M50" i="12"/>
  <c r="M49" i="12" s="1"/>
  <c r="M202" i="12"/>
  <c r="M200" i="12" s="1"/>
  <c r="M163" i="12"/>
  <c r="M162" i="12" s="1"/>
  <c r="M129" i="12"/>
  <c r="M128" i="12" s="1"/>
  <c r="M69" i="12"/>
  <c r="M67" i="12" s="1"/>
  <c r="M43" i="12"/>
  <c r="M41" i="12" s="1"/>
  <c r="M28" i="12"/>
  <c r="M26" i="12" s="1"/>
  <c r="M9" i="12"/>
  <c r="M8" i="12" s="1"/>
  <c r="I17" i="1" l="1"/>
  <c r="I78" i="1"/>
  <c r="I71" i="1"/>
  <c r="G39" i="1"/>
  <c r="G48" i="1" s="1"/>
  <c r="G25" i="1" s="1"/>
  <c r="G41" i="1"/>
  <c r="I41" i="1" s="1"/>
  <c r="G40" i="1"/>
  <c r="I40" i="1" s="1"/>
  <c r="I58" i="1"/>
  <c r="I88" i="1" s="1"/>
  <c r="G209" i="12"/>
  <c r="I67" i="1"/>
  <c r="I87" i="1"/>
  <c r="G47" i="1"/>
  <c r="I47" i="1" s="1"/>
  <c r="G46" i="1"/>
  <c r="I46" i="1"/>
  <c r="I84" i="1"/>
  <c r="I61" i="1"/>
  <c r="I42" i="1"/>
  <c r="G676" i="13"/>
  <c r="G45" i="1"/>
  <c r="I45" i="1" s="1"/>
  <c r="G44" i="1"/>
  <c r="I44" i="1" s="1"/>
  <c r="F48" i="1"/>
  <c r="G23" i="1" s="1"/>
  <c r="A27" i="1" s="1"/>
  <c r="A28" i="1" s="1"/>
  <c r="I39" i="1"/>
  <c r="I48" i="1" s="1"/>
  <c r="G45" i="14"/>
  <c r="I70" i="1"/>
  <c r="J87" i="1" l="1"/>
  <c r="J81" i="1"/>
  <c r="J75" i="1"/>
  <c r="J68" i="1"/>
  <c r="J55" i="1"/>
  <c r="J74" i="1"/>
  <c r="J65" i="1"/>
  <c r="J66" i="1"/>
  <c r="J84" i="1"/>
  <c r="J77" i="1"/>
  <c r="J60" i="1"/>
  <c r="J69" i="1"/>
  <c r="J86" i="1"/>
  <c r="J71" i="1"/>
  <c r="J72" i="1"/>
  <c r="J80" i="1"/>
  <c r="J79" i="1"/>
  <c r="J70" i="1"/>
  <c r="J57" i="1"/>
  <c r="J67" i="1"/>
  <c r="J56" i="1"/>
  <c r="J62" i="1"/>
  <c r="J88" i="1" s="1"/>
  <c r="J78" i="1"/>
  <c r="J63" i="1"/>
  <c r="J59" i="1"/>
  <c r="J82" i="1"/>
  <c r="J61" i="1"/>
  <c r="J64" i="1"/>
  <c r="J58" i="1"/>
  <c r="J76" i="1"/>
  <c r="J83" i="1"/>
  <c r="J85" i="1"/>
  <c r="J73" i="1"/>
  <c r="J40" i="1"/>
  <c r="J47" i="1"/>
  <c r="J46" i="1"/>
  <c r="J41" i="1"/>
  <c r="J44" i="1"/>
  <c r="J39" i="1"/>
  <c r="J48" i="1" s="1"/>
  <c r="J43" i="1"/>
  <c r="J45" i="1"/>
  <c r="J42" i="1"/>
  <c r="G28" i="1"/>
  <c r="G27" i="1" s="1"/>
  <c r="G29" i="1" s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9F72B53F-935B-4F3C-BAA0-4A39E352C7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9BCBA3-FD56-43D4-AE12-9225CB3C9E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94CFD54B-C495-4B32-8F31-00268D2FC0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B1E25B-06E1-4461-968A-46F098222E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5EF4D31-6BC0-4B41-932D-C8B6BEB1B4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8E354B-D50B-4B01-8003-62508DC30B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7F3CE2AE-762B-4689-8F04-6FA9631B82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C66220-346D-4A90-897A-C6C49ABFB0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<sst xmlns="http://schemas.openxmlformats.org/spreadsheetml/2006/main" count="3840" uniqueCount="957">
  <si>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</si>
  <si>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</si>
  <si>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</si>
  <si>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</si>
  <si>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</si>
  <si>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</si>
  <si>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</si>
  <si>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</si>
  <si>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</si>
  <si>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</si>
  <si>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</si>
  <si>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</si>
  <si>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</si>
  <si>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</si>
  <si>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</si>
  <si>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</si>
  <si>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</si>
  <si>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</si>
  <si>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</si>
  <si>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</si>
  <si>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</si>
  <si>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</si>
  <si>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</si>
  <si>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</si>
  <si>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</si>
  <si>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</si>
  <si>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</si>
  <si>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</si>
  <si>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</si>
  <si>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</si>
  <si>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</si>
  <si>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</si>
  <si>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</si>
  <si>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</si>
  <si>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</si>
  <si>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</si>
  <si>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</si>
  <si>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</si>
  <si>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</si>
  <si>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</si>
  <si>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</si>
  <si>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2024045</t>
  </si>
  <si>
    <t>Kulturní dům Česká kamenice - rekonstrukce vybraných prostor, městská knihovna</t>
  </si>
  <si>
    <t>Stavba</t>
  </si>
  <si>
    <t>03</t>
  </si>
  <si>
    <t>Knihovna (1.08) - dospělé oddělení s mezipatrem - 1.NP - bez vybavení interiéru a elektra</t>
  </si>
  <si>
    <t>Česká Kamenice</t>
  </si>
  <si>
    <t>04.2</t>
  </si>
  <si>
    <t>Ostatní prostory foyer (1.04), bar (1.06), šatna (1.07) - 1.NP - úprava 02/2025</t>
  </si>
  <si>
    <t>05</t>
  </si>
  <si>
    <t>Bezbariérová rampa u vstupu do baru</t>
  </si>
  <si>
    <t>06</t>
  </si>
  <si>
    <t>Příprava pro jesle (kanalizace, voda v podhledu)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</si>
  <si>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</si>
  <si>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</si>
  <si>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</si>
  <si>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</si>
  <si>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</si>
  <si>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</si>
  <si>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</si>
  <si>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</si>
  <si>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</si>
  <si>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</si>
  <si>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</si>
  <si>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</si>
  <si>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</si>
  <si>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</si>
  <si>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</si>
  <si>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</si>
  <si>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</si>
  <si>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</si>
  <si>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</si>
  <si>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</si>
  <si>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</si>
  <si>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</si>
  <si>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</si>
  <si>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</si>
  <si>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</si>
  <si>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</si>
  <si>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</si>
  <si>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</si>
  <si>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</si>
  <si>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</si>
  <si>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</si>
  <si>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</si>
  <si>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</si>
  <si>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</si>
  <si>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</si>
  <si>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</si>
  <si>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</si>
  <si>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</si>
  <si>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</si>
  <si>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</si>
  <si>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</si>
  <si>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</si>
  <si>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</si>
  <si>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</si>
  <si>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</si>
  <si>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</si>
  <si>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</si>
  <si>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</si>
  <si>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</si>
  <si>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</si>
  <si>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</si>
  <si>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</si>
  <si>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767.01</t>
  </si>
  <si>
    <t>Otvorové prvky z Al profilů</t>
  </si>
  <si>
    <t>773</t>
  </si>
  <si>
    <t>Podlahy teracové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</si>
  <si>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</si>
  <si>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</si>
  <si>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</si>
  <si>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</si>
  <si>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</si>
  <si>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</si>
  <si>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</si>
  <si>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</si>
  <si>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</si>
  <si>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</si>
  <si>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</si>
  <si>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</si>
  <si>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</si>
  <si>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</si>
  <si>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</si>
  <si>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</si>
  <si>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</si>
  <si>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</si>
  <si>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</si>
  <si>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</si>
  <si>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</si>
  <si>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</si>
  <si>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</si>
  <si>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</si>
  <si>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</si>
  <si>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</si>
  <si>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</si>
  <si>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</si>
  <si>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</si>
  <si>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</si>
  <si>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</si>
  <si>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</si>
  <si>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</si>
  <si>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</si>
  <si>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</si>
  <si>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</si>
  <si>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</si>
  <si>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</si>
  <si>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</si>
  <si>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</si>
  <si>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</si>
  <si>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</si>
  <si>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</si>
  <si>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</si>
  <si>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</si>
  <si>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413231221R00</t>
  </si>
  <si>
    <t>Zazdívka zhlaví stropních trámů průřezu do 400 cm2</t>
  </si>
  <si>
    <t>kus</t>
  </si>
  <si>
    <t>RTS 25/ I</t>
  </si>
  <si>
    <t>Práce</t>
  </si>
  <si>
    <t>Běžná</t>
  </si>
  <si>
    <t>POL1_</t>
  </si>
  <si>
    <t>trám 120/200 : 1</t>
  </si>
  <si>
    <t>VV</t>
  </si>
  <si>
    <t>413231231R00</t>
  </si>
  <si>
    <t>Zazdívka zhlaví stropních trámů průřez nad 400cm2</t>
  </si>
  <si>
    <t>trám 180/320 : 3</t>
  </si>
  <si>
    <t>trám 220/320 : 2</t>
  </si>
  <si>
    <t>trám 160/320 : 1</t>
  </si>
  <si>
    <t>413232211R00</t>
  </si>
  <si>
    <t>Zazdívka zhlaví válcovaných nosníků výšky do 15cm</t>
  </si>
  <si>
    <t>IPE 120 : 2</t>
  </si>
  <si>
    <t>4.01</t>
  </si>
  <si>
    <t>Úprava kapes pro ulože - vyrovnání</t>
  </si>
  <si>
    <t xml:space="preserve">ks    </t>
  </si>
  <si>
    <t>Vlastní</t>
  </si>
  <si>
    <t>Indiv</t>
  </si>
  <si>
    <t>342264051RT2</t>
  </si>
  <si>
    <t>Podhled sádrokartonový na zavěšenou ocel. konstr. desky protipožární tl. 12,5 mm, bez izolace</t>
  </si>
  <si>
    <t>m2</t>
  </si>
  <si>
    <t>pod schodištěm - ocel profily : 0,9*0,9</t>
  </si>
  <si>
    <t>601016191R00</t>
  </si>
  <si>
    <t>Penetrační nátěr stropů</t>
  </si>
  <si>
    <t>602016191R00</t>
  </si>
  <si>
    <t>Penetrační nátěr stěn</t>
  </si>
  <si>
    <t>(5,98+9,44)*2*4,65</t>
  </si>
  <si>
    <t>610991111R00</t>
  </si>
  <si>
    <t>Zakrývání výplní vnitřních otvorů</t>
  </si>
  <si>
    <t>okna : 1,2*2,47*4</t>
  </si>
  <si>
    <t>dveře : 1,4*2</t>
  </si>
  <si>
    <t>611421221R00</t>
  </si>
  <si>
    <t>Oprava váp.omítek stropů do 10% plochy - hladkých</t>
  </si>
  <si>
    <t>Včetně pomocného pracovního lešení o výšce podlahy do 1900 mm a pro zatížení do 1,5 kPa.</t>
  </si>
  <si>
    <t>POP</t>
  </si>
  <si>
    <t>611471413R00</t>
  </si>
  <si>
    <t>Úprava stropů aktiv. štukem s přísadou</t>
  </si>
  <si>
    <t>612421321R00</t>
  </si>
  <si>
    <t>Oprava vápen.omítek stěn do 30 % pl. - hladkých</t>
  </si>
  <si>
    <t>612471413R00</t>
  </si>
  <si>
    <t>Úprava vnitřních stěn aktivovaným štukem s přísad.</t>
  </si>
  <si>
    <t>632415110RT2</t>
  </si>
  <si>
    <t>Potěr samonivelační ručně tl. 10 mm vyrovnávací</t>
  </si>
  <si>
    <t>632441491R00</t>
  </si>
  <si>
    <t>Broušení potěrů - odstranění šlemu</t>
  </si>
  <si>
    <t>941955001R00</t>
  </si>
  <si>
    <t>Lešení lehké pomocné, výška podlahy do 1,2 m</t>
  </si>
  <si>
    <t>953981303R00</t>
  </si>
  <si>
    <t>Chemické kotvy, cihly, hl. 110 mm, M12, malta dvousložková</t>
  </si>
  <si>
    <t>L 60/60/5 : 2+2+8+4</t>
  </si>
  <si>
    <t>965048515R00</t>
  </si>
  <si>
    <t>Broušení betonových povrchů do tl. 5 mm</t>
  </si>
  <si>
    <t>odstranění lepidla vlysů : 58</t>
  </si>
  <si>
    <t>968071125R00</t>
  </si>
  <si>
    <t>Vyvěšení, zavěšení kovových křídel dveří pl. 2 m2</t>
  </si>
  <si>
    <t>968072456R00</t>
  </si>
  <si>
    <t>Vybourání kovových dveřních zárubní pl. nad 2 m2</t>
  </si>
  <si>
    <t>1,4*2</t>
  </si>
  <si>
    <t>973031325R00</t>
  </si>
  <si>
    <t>Vysekání kapes zeď cihel. MVC, pl. 0,1m2, hl. 30cm</t>
  </si>
  <si>
    <t>Včetně pomocného lešení o výšce podlahy do 1900 mm a pro zatížení do 1,5 kPa  (150 kg/m2).</t>
  </si>
  <si>
    <t>978059531R00</t>
  </si>
  <si>
    <t>Odsekání vnitřních obkladů stěn nad 2 m2</t>
  </si>
  <si>
    <t>1,5*1,5</t>
  </si>
  <si>
    <t>96.01</t>
  </si>
  <si>
    <t>Demontáž elektro vč. likvidace, vč. odpojení</t>
  </si>
  <si>
    <t>999281105R00</t>
  </si>
  <si>
    <t>Přesun hmot pro opravy a údržbu do výšky 6 m</t>
  </si>
  <si>
    <t>t</t>
  </si>
  <si>
    <t>Přesun hmot</t>
  </si>
  <si>
    <t>POL7_</t>
  </si>
  <si>
    <t>725210821R00</t>
  </si>
  <si>
    <t>Demontáž umyvadel bez výtokových armatur</t>
  </si>
  <si>
    <t>soubor</t>
  </si>
  <si>
    <t>725820801R00</t>
  </si>
  <si>
    <t>Demontáž baterie nástěnné do G 3/4"</t>
  </si>
  <si>
    <t>762712150R00</t>
  </si>
  <si>
    <t xml:space="preserve">Montáž vázaných konstrukcí hraněných </t>
  </si>
  <si>
    <t>m</t>
  </si>
  <si>
    <t xml:space="preserve">konstrukce mezipatra : </t>
  </si>
  <si>
    <t xml:space="preserve">trám 120/200 : </t>
  </si>
  <si>
    <t>(1,15+0,7+3,42+1,95+1,95)</t>
  </si>
  <si>
    <t>Mezisoučet</t>
  </si>
  <si>
    <t xml:space="preserve">trám 180/320 : </t>
  </si>
  <si>
    <t>(0,74+0,12+3,42+0,12+0,95+0,16+0,05+0,25)</t>
  </si>
  <si>
    <t>(0,25+0,26+0,16+0,72+0,16+3,38+0,16+0,93+0,16+0,05+0,25)</t>
  </si>
  <si>
    <t xml:space="preserve">trám 160/280 : </t>
  </si>
  <si>
    <t>(1,95+3,38+5,97+5,97+5,97)</t>
  </si>
  <si>
    <t xml:space="preserve">trám 220/320 : </t>
  </si>
  <si>
    <t xml:space="preserve">trám 160/320 : </t>
  </si>
  <si>
    <t>(5,97+0,915+0,12+0,915+0,18+0,9+0,05+0,25)</t>
  </si>
  <si>
    <t>762795000R00</t>
  </si>
  <si>
    <t>Spojovací prostředky pro vázané konstrukce</t>
  </si>
  <si>
    <t>m3</t>
  </si>
  <si>
    <t>(1,15+0,7+3,42+1,95+1,95)*0,12*0,2</t>
  </si>
  <si>
    <t>(0,74+0,12+3,42+0,12+0,95+0,16+0,05+0,25)*0,18*0,32</t>
  </si>
  <si>
    <t>(0,25+0,26+0,16+0,72+0,16+3,38+0,16+0,93+0,16+0,05+0,25)*0,18*0,32</t>
  </si>
  <si>
    <t>(1,95+3,38+5,97+5,97+5,97)*0,16*0,28</t>
  </si>
  <si>
    <t>(0,25+0,26+0,16+0,72+0,16+3,38+0,16+0,93+0,16+0,05+0,25)*0,22*0,32</t>
  </si>
  <si>
    <t>(5,97+0,915+0,12+0,915+0,18+0,9+0,05+0,25)*0,16*0,32</t>
  </si>
  <si>
    <t>3114840168R</t>
  </si>
  <si>
    <t>Vrut pro dřevostavby FPF-ZTN ZPF 8 x 245 mm</t>
  </si>
  <si>
    <t>SPCM</t>
  </si>
  <si>
    <t>Specifikace</t>
  </si>
  <si>
    <t>POL3_</t>
  </si>
  <si>
    <t>4*23</t>
  </si>
  <si>
    <t>60515862R</t>
  </si>
  <si>
    <t>Hranol BSH, pevnostní třída GI32h - pohledové</t>
  </si>
  <si>
    <t>(1,15+0,7+3,42+1,95+1,95)*0,12*0,2*1,1</t>
  </si>
  <si>
    <t>(0,74+0,12+3,42+0,12+0,95+0,16+0,05+0,25)*0,18*0,32*1,1</t>
  </si>
  <si>
    <t>(0,25+0,26+0,16+0,72+0,16+3,38+0,16+0,93+0,16+0,05+0,25)*0,18*0,32*1,1</t>
  </si>
  <si>
    <t>(1,95+3,38+5,97+5,97+5,97)*0,16*0,28*1,1</t>
  </si>
  <si>
    <t>(0,25+0,26+0,16+0,72+0,16+3,38+0,16+0,93+0,16+0,05+0,25)*0,22*0,32*1,1</t>
  </si>
  <si>
    <t>(5,97+0,915+0,12+0,915+0,18+0,9+0,05+0,25)*0,16*0,32*1,1</t>
  </si>
  <si>
    <t>998762102R00</t>
  </si>
  <si>
    <t>Přesun hmot pro tesařské konstrukce, výšky do 12 m</t>
  </si>
  <si>
    <t>766.01</t>
  </si>
  <si>
    <t>Dodávka a montáž - dřevěné schodnicové schodiště do mezipatra, vč. povrchové úpravy - viz PD</t>
  </si>
  <si>
    <t>767995101R00</t>
  </si>
  <si>
    <t>Výroba a montáž kov. atypických konstr. do 5 kg</t>
  </si>
  <si>
    <t>kg</t>
  </si>
  <si>
    <t xml:space="preserve">do obvodové zdi : </t>
  </si>
  <si>
    <t>L 60/60/5 : (0,75+0,55+2,55+1,1)*4,568</t>
  </si>
  <si>
    <t>závitová tyč M12 : 4*0,72</t>
  </si>
  <si>
    <t>plech k IPE 120 tl. 6 mm : 0,2*0,12*2*48</t>
  </si>
  <si>
    <t xml:space="preserve">schodiště : </t>
  </si>
  <si>
    <t>L 60/60/6 : 0,3*2*5,423</t>
  </si>
  <si>
    <t>767995102R00</t>
  </si>
  <si>
    <t>Výroba a montáž kov. atypických konstr. do 10 kg</t>
  </si>
  <si>
    <t>IPE 120 : (0,9+0,25)*2*10,4</t>
  </si>
  <si>
    <t>13331722R</t>
  </si>
  <si>
    <t>Tyč ocelová L rovnoramenná S355J2, rozměr 60 x 60 x 6 mm</t>
  </si>
  <si>
    <t>L 60/60/5 : (0,75+0,55+2,55+1,1)*4,568*1,1*0,001</t>
  </si>
  <si>
    <t>13331732R</t>
  </si>
  <si>
    <t>Tyč ocelová L rovnoramenná S235JR, rozměr 60 x 60 x 6 mm</t>
  </si>
  <si>
    <t>L 60/60/6 : 0,3*2*5,423*1,1*0,001</t>
  </si>
  <si>
    <t>13383420R</t>
  </si>
  <si>
    <t>Tyč ocelová IPE 120, S235JR</t>
  </si>
  <si>
    <t>IPE 120 : (0,9+0,25)*2*10,4*1,1*0,001</t>
  </si>
  <si>
    <t>13515112R</t>
  </si>
  <si>
    <t>Ocel široká jakost S235 JRG2, rozměr 200 x 6 mm</t>
  </si>
  <si>
    <t>plech k IPE 120 tl. 6 mm : 0,2*0,12*2*48*1,1*0,001</t>
  </si>
  <si>
    <t>31111304R</t>
  </si>
  <si>
    <t>Matice přesná šestihranná 02 1401 tř.8, M12</t>
  </si>
  <si>
    <t>1000 ks</t>
  </si>
  <si>
    <t>311261013R</t>
  </si>
  <si>
    <t>Podložka ocelová plochá M12, otvor 13,0 mm</t>
  </si>
  <si>
    <t>31148370R</t>
  </si>
  <si>
    <t>Vrut FPF II CTP 10 x 100 mm</t>
  </si>
  <si>
    <t>IPE 120 - dřevo : 4*2</t>
  </si>
  <si>
    <t>schodiště : 2*2</t>
  </si>
  <si>
    <t>31179127R</t>
  </si>
  <si>
    <t>Tyč závitová M12, DIN 975 pozinkovaná</t>
  </si>
  <si>
    <t>998767101R00</t>
  </si>
  <si>
    <t>Přesun hmot pro zámečnické konstr., výšky do 6 m</t>
  </si>
  <si>
    <t>767.01.01</t>
  </si>
  <si>
    <t>Dodávka a montáž - prosklené dveře  1400/2000 mm + samozavírač požární odolnost EW-30/DP1 ozn. D2</t>
  </si>
  <si>
    <t>775101101R00</t>
  </si>
  <si>
    <t>Vysávání podlah prům.vysavačem,podlahy vlys,parket</t>
  </si>
  <si>
    <t>775413021R00</t>
  </si>
  <si>
    <t>Montáž podlahové lišty připevněné vruty, výšky 60 mm</t>
  </si>
  <si>
    <t>včetně spojovacích prostředků.</t>
  </si>
  <si>
    <t>(5,98+9,44)*2</t>
  </si>
  <si>
    <t>775511291R00</t>
  </si>
  <si>
    <t>Podlahy vlysové do tmele,tl.21 mm,široké, DB výběr</t>
  </si>
  <si>
    <t>775511800R00</t>
  </si>
  <si>
    <t>Demontáž podlah vlysových lepených včetně lišt</t>
  </si>
  <si>
    <t>775551200R00</t>
  </si>
  <si>
    <t>Položení palubových podlah šroubováním</t>
  </si>
  <si>
    <t xml:space="preserve">podlaha mezipatra : </t>
  </si>
  <si>
    <t>5,98*9,45</t>
  </si>
  <si>
    <t xml:space="preserve">okna : </t>
  </si>
  <si>
    <t>-1,5*0,25*3</t>
  </si>
  <si>
    <t xml:space="preserve">schody : </t>
  </si>
  <si>
    <t>-(4,28+0,6)*0,9</t>
  </si>
  <si>
    <t>3,14*0,6*0,6*0,25</t>
  </si>
  <si>
    <t xml:space="preserve">průhled : </t>
  </si>
  <si>
    <t>-3,38*4,9</t>
  </si>
  <si>
    <t>775592000R00</t>
  </si>
  <si>
    <t>Broušení dřevěných podlah hrubé + střední + jemné</t>
  </si>
  <si>
    <t>vlysy : 58</t>
  </si>
  <si>
    <t>dubová podlaha : 34,7146</t>
  </si>
  <si>
    <t>775599147R00</t>
  </si>
  <si>
    <t>Lak dřevěných podlah, Z+3x, přebroušení</t>
  </si>
  <si>
    <t>61189</t>
  </si>
  <si>
    <t>Srubová palubka oboustranná s dvojitým perem 50x141,5x4800 Severský smrk, kvalita AB</t>
  </si>
  <si>
    <t>34,7146*1,15</t>
  </si>
  <si>
    <t>61413710R</t>
  </si>
  <si>
    <t xml:space="preserve">Lišta podlahová </t>
  </si>
  <si>
    <t>998775101R00</t>
  </si>
  <si>
    <t>Přesun hmot pro podlahy vlysové, výšky do 6 m</t>
  </si>
  <si>
    <t>784402801R00</t>
  </si>
  <si>
    <t>Odstranění malby oškrábáním v místnosti H do 3,8 m</t>
  </si>
  <si>
    <t>stěny : (5,98+9,44)*2*4,65</t>
  </si>
  <si>
    <t>strop : 58</t>
  </si>
  <si>
    <t>784191101R00</t>
  </si>
  <si>
    <t>Penetrace podkladu univerzální 1x</t>
  </si>
  <si>
    <t>784195112R00</t>
  </si>
  <si>
    <t>Malba, bílá, bez penetrace, 2 x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</si>
  <si>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</si>
  <si>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</si>
  <si>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</si>
  <si>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</si>
  <si>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</si>
  <si>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</si>
  <si>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</si>
  <si>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</si>
  <si>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</si>
  <si>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</si>
  <si>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</si>
  <si>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</si>
  <si>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</si>
  <si>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kategorie 17 09 04 smíšené stavební a demoliční odpady</t>
  </si>
  <si>
    <t>SUM</t>
  </si>
  <si>
    <t>Poznámky uchazeče k zadání</t>
  </si>
  <si>
    <t>POPUZIV</t>
  </si>
  <si>
    <t>END</t>
  </si>
  <si>
    <t>317234410R00</t>
  </si>
  <si>
    <t>Vyzdívka mezi nosníky cihlami pálenými na MC</t>
  </si>
  <si>
    <t>IPE 240 : 4,6*0,2*0,25</t>
  </si>
  <si>
    <t>331231124R00</t>
  </si>
  <si>
    <t>Zdivo pilířů cihelné z cihel pálených 290 mm P20 na maltu vápenocementovou</t>
  </si>
  <si>
    <t>0,9*0,3*3,4</t>
  </si>
  <si>
    <t>346244382R00</t>
  </si>
  <si>
    <t>Plentování ocelových nosníků výšky 20 - 30 cm</t>
  </si>
  <si>
    <t>IPE 240 : 4,6*0,25*2</t>
  </si>
  <si>
    <t>342261111RT1</t>
  </si>
  <si>
    <t>Příčka sádrokarton. ocel.kce, 1x oplášť. tl. 75 mm desky standard tl.12,5 mm, izol. minerál tl.5 cm</t>
  </si>
  <si>
    <t>bar nad roletou : 7,9*0,9</t>
  </si>
  <si>
    <t>342261213RS2</t>
  </si>
  <si>
    <t>Příčka sádrokarton. ocel.kce, 2x oplášť. tl.150 mm desky protipožární tl. 12,5 mm, minerál tl. 6 cm</t>
  </si>
  <si>
    <t>2,71*4,65</t>
  </si>
  <si>
    <t>342266111RU8</t>
  </si>
  <si>
    <t>Obklad stěn sádrokartonem na ocelovou konstrukci desky protipožární tl. 12,5 mm, bez izolace</t>
  </si>
  <si>
    <t xml:space="preserve">zakrytí stávajícího otvoru po dvežích : </t>
  </si>
  <si>
    <t>1,6*2,4</t>
  </si>
  <si>
    <t>2,1*2,3</t>
  </si>
  <si>
    <t>34226</t>
  </si>
  <si>
    <t>Úprava sádrokartonové příčky pro osazení šatních háčků - do vyztužení</t>
  </si>
  <si>
    <t>413941125RT2</t>
  </si>
  <si>
    <t>Osazení válcovaných nosníků ve stropech č.24 a výš včetně dodávky profilu IPE č. 24</t>
  </si>
  <si>
    <t>IPE 240 : 4,6*2*0,0307</t>
  </si>
  <si>
    <t>m.č.104 : 106,28</t>
  </si>
  <si>
    <t>m.č.106 : 44,33+13,9</t>
  </si>
  <si>
    <t>m.č.102 : 6,54</t>
  </si>
  <si>
    <t>m.č.103 : 6,9</t>
  </si>
  <si>
    <t xml:space="preserve">Penetrační nátěr stropů </t>
  </si>
  <si>
    <t xml:space="preserve">SDRK : </t>
  </si>
  <si>
    <t xml:space="preserve">Penetrační nátěr stěn </t>
  </si>
  <si>
    <t xml:space="preserve">zakrytí stávajícího otvoru po dveřích : </t>
  </si>
  <si>
    <t>1,8*2,6</t>
  </si>
  <si>
    <t>2,3*2,5</t>
  </si>
  <si>
    <t xml:space="preserve">příčka SDRK : </t>
  </si>
  <si>
    <t>2,71*4,65*2</t>
  </si>
  <si>
    <t xml:space="preserve">SDRK nad barem : </t>
  </si>
  <si>
    <t>7,9*0,9</t>
  </si>
  <si>
    <t>m.č.107 : 2,7*3,75</t>
  </si>
  <si>
    <t>611481211RT2</t>
  </si>
  <si>
    <t>Montáž výztužné sítě (perlinky) do stěrky-stropy včetně výztužné sítě a stěrkového tmelu</t>
  </si>
  <si>
    <t>612403380RV1</t>
  </si>
  <si>
    <t>Hrubá výplň rýh ve stěnách do 3x3 cm maltou ze SMS výplňovou nesmrštivou maltou</t>
  </si>
  <si>
    <t>kabel : 20+700+50+580</t>
  </si>
  <si>
    <t>trubka : 120</t>
  </si>
  <si>
    <t>612403382RV1</t>
  </si>
  <si>
    <t>Hrubá výplň rýh ve stěnách do 5x5 cm maltou ze SMS výplňovou nesmrštivou maltou</t>
  </si>
  <si>
    <t>trubka : 100</t>
  </si>
  <si>
    <t>612421421R00</t>
  </si>
  <si>
    <t>Oprava vápen.omítek stěn do 50 % pl. - hladkých</t>
  </si>
  <si>
    <t xml:space="preserve">m.č.102 : </t>
  </si>
  <si>
    <t>(1,98+2,96)*2*3,75</t>
  </si>
  <si>
    <t>-1,5*3,28</t>
  </si>
  <si>
    <t>-2,96*3,75</t>
  </si>
  <si>
    <t xml:space="preserve">m.č.103 : </t>
  </si>
  <si>
    <t>(1,98+3,14)*2*3,75</t>
  </si>
  <si>
    <t>-3,14*3,75</t>
  </si>
  <si>
    <t xml:space="preserve">m.č.104 : </t>
  </si>
  <si>
    <t>(13,76+8,68)*2*3,75</t>
  </si>
  <si>
    <t xml:space="preserve">pilíře : </t>
  </si>
  <si>
    <t>(0,76+0,52+0,79)*3,75</t>
  </si>
  <si>
    <t>(1,53+0,52)*2*3,75</t>
  </si>
  <si>
    <t>(1,25+0,52)*2*3,75</t>
  </si>
  <si>
    <t>(0,97+0,52)*2*3,75</t>
  </si>
  <si>
    <t>0,3*3,75*2</t>
  </si>
  <si>
    <t>D1 : -3,8*2,05</t>
  </si>
  <si>
    <t>D2 : -1,4*2</t>
  </si>
  <si>
    <t>D3 : -2,96*3,75</t>
  </si>
  <si>
    <t>D3 : -3,14*3,75</t>
  </si>
  <si>
    <t>D4 : -1,5*2,4</t>
  </si>
  <si>
    <t>D5 : -1,3*2,4</t>
  </si>
  <si>
    <t>D7 : -1,5*2*2</t>
  </si>
  <si>
    <t>D8 : -0,8*2</t>
  </si>
  <si>
    <t>D9 : -1,4*2</t>
  </si>
  <si>
    <t xml:space="preserve">m.č.106 : </t>
  </si>
  <si>
    <t>(5,54+7,9)*2*3,75</t>
  </si>
  <si>
    <t>(2,7+4,3)*2*3,75</t>
  </si>
  <si>
    <t>D10 : -1,24*2,65</t>
  </si>
  <si>
    <t>-1,7*3,4*4</t>
  </si>
  <si>
    <t>-1,2*2,47*3</t>
  </si>
  <si>
    <t xml:space="preserve">m.č.107 : </t>
  </si>
  <si>
    <t>(2,71+3,26)*2*4,65</t>
  </si>
  <si>
    <t>-2,71*4,65</t>
  </si>
  <si>
    <t>oprava omítek : 364,489</t>
  </si>
  <si>
    <t>obklad dekorační : -94,068</t>
  </si>
  <si>
    <t>612481211RT2</t>
  </si>
  <si>
    <t>Montáž výztužné sítě(perlinky)do stěrky-vnit.stěny včetně výztužné sítě a stěrkového tmelu</t>
  </si>
  <si>
    <t>622715111R00</t>
  </si>
  <si>
    <t>Lepení dekoračního profilu - viz PD interiéru</t>
  </si>
  <si>
    <t>(1,98+2,96+1,98)*0,9</t>
  </si>
  <si>
    <t>(1,98+3,14+1,98)*0,9</t>
  </si>
  <si>
    <t>(13,76+8,69)*2*0,9</t>
  </si>
  <si>
    <t>-(2,96+3,14)*0,9</t>
  </si>
  <si>
    <t xml:space="preserve">pilíř : </t>
  </si>
  <si>
    <t>(0,79+0,52+0,79)*0,9</t>
  </si>
  <si>
    <t>(1,53+0,52)*2*0,9</t>
  </si>
  <si>
    <t>(1,25+0,52)*2*0,9</t>
  </si>
  <si>
    <t>(0,97+0,52)*2*0,9</t>
  </si>
  <si>
    <t>(5,54+7,9)*2*0,9</t>
  </si>
  <si>
    <t>(0,9+0,3)*2*0,9</t>
  </si>
  <si>
    <t>(2,7+4,3+2,7)*0,9</t>
  </si>
  <si>
    <t>61.01</t>
  </si>
  <si>
    <t xml:space="preserve">Dodávka a montáž - lišta - mosazný matný U profil 15x8 mm vč. zafrézování a vlepení do omítky </t>
  </si>
  <si>
    <t xml:space="preserve">m     </t>
  </si>
  <si>
    <t>1,98*2</t>
  </si>
  <si>
    <t>(13,76+8,68)*2</t>
  </si>
  <si>
    <t>(0,76+0,52+0,79)</t>
  </si>
  <si>
    <t>(1,53+0,52)*2</t>
  </si>
  <si>
    <t>(1,25+0,52)*2</t>
  </si>
  <si>
    <t>(0,97+0,52)*2</t>
  </si>
  <si>
    <t>0,3*2</t>
  </si>
  <si>
    <t>D1 : -3,8</t>
  </si>
  <si>
    <t>D2 : -1,4</t>
  </si>
  <si>
    <t>D3 : -2,96</t>
  </si>
  <si>
    <t>D3 : -3,14</t>
  </si>
  <si>
    <t>D4 : -1,5</t>
  </si>
  <si>
    <t>D5 : -1,3</t>
  </si>
  <si>
    <t>D7 : -1,5*2</t>
  </si>
  <si>
    <t>D8 : -0,8</t>
  </si>
  <si>
    <t>D9 : -1,4</t>
  </si>
  <si>
    <t>(5,54+7,9)*2</t>
  </si>
  <si>
    <t>(2,7+4,3)*2</t>
  </si>
  <si>
    <t>D10 : -1,24</t>
  </si>
  <si>
    <t>-1,7*4</t>
  </si>
  <si>
    <t>(2,71+3,26)*2</t>
  </si>
  <si>
    <t>28374</t>
  </si>
  <si>
    <t>Profil dekorační viz PD interiéru</t>
  </si>
  <si>
    <t xml:space="preserve">m2    </t>
  </si>
  <si>
    <t>94,068*1,1</t>
  </si>
  <si>
    <t>941955003R00</t>
  </si>
  <si>
    <t>Lešení lehké pomocné, výška podlahy do 2,5 m</t>
  </si>
  <si>
    <t>m.č.104 : 105</t>
  </si>
  <si>
    <t>m.č.106 : 56</t>
  </si>
  <si>
    <t>m.č.102 : 6</t>
  </si>
  <si>
    <t>m.č.103 : 6</t>
  </si>
  <si>
    <t>952901111R00</t>
  </si>
  <si>
    <t>Vyčištění budov o výšce podlaží do 4 m</t>
  </si>
  <si>
    <t>m.č.107 : 7,68</t>
  </si>
  <si>
    <t>953981203R00</t>
  </si>
  <si>
    <t>Chemické kotvy, beton, hl.110 mm, M12, malta 2slož</t>
  </si>
  <si>
    <t xml:space="preserve">kotvy sloupů jackl : </t>
  </si>
  <si>
    <t>podlaha : 4*2</t>
  </si>
  <si>
    <t>strop : 4*2</t>
  </si>
  <si>
    <t>95.04</t>
  </si>
  <si>
    <t>Demontáž, uskladnění a zpětná montáž zrcadla</t>
  </si>
  <si>
    <t>m.č.104 : 6</t>
  </si>
  <si>
    <t>95.06</t>
  </si>
  <si>
    <t>Dodávka a montáž - závěs na konzolu vč. závěsu - tepelná clona ozn. M19</t>
  </si>
  <si>
    <t>95.07</t>
  </si>
  <si>
    <t>Ochrana stávají podlahy proti poškození</t>
  </si>
  <si>
    <t xml:space="preserve">stávající podlaha : </t>
  </si>
  <si>
    <t>31171313.AR</t>
  </si>
  <si>
    <t>Kotevní šroub RG M 12 x 160 mm, pevnost 5.8</t>
  </si>
  <si>
    <t>962032231R00</t>
  </si>
  <si>
    <t>Bourání zdiva z cihel pálených na MVC</t>
  </si>
  <si>
    <t>4,3*3,4*0,3</t>
  </si>
  <si>
    <t>-0,8*2*0,3</t>
  </si>
  <si>
    <t>962036112R00</t>
  </si>
  <si>
    <t>Demontáž SDK příčky, 1x kov.kce., 1x opláštěné 12,5 mm</t>
  </si>
  <si>
    <t>968061125R00</t>
  </si>
  <si>
    <t>Vyvěšení dřevěných a plastových dveřních křídel pl. do 2 m2</t>
  </si>
  <si>
    <t>vybourané : 1*1</t>
  </si>
  <si>
    <t>D9 : 1*2</t>
  </si>
  <si>
    <t>D8 : 1*1</t>
  </si>
  <si>
    <t>D4 : 2*2</t>
  </si>
  <si>
    <t>D5 : 1*1</t>
  </si>
  <si>
    <t>D10 : 1*1</t>
  </si>
  <si>
    <t>D7 : 2*2</t>
  </si>
  <si>
    <t>968072455R00</t>
  </si>
  <si>
    <t>Vybourání kovových dveřních zárubní pl. do 2 m2</t>
  </si>
  <si>
    <t>bourané dveře : 0,8*2</t>
  </si>
  <si>
    <t>D4 : 1,6*2,4*2</t>
  </si>
  <si>
    <t>D5 : 1,2*2,4*1</t>
  </si>
  <si>
    <t>D10 : 1,24*2,65</t>
  </si>
  <si>
    <t>D7 : 1,5*2*2</t>
  </si>
  <si>
    <t>D9 : 1,4*2</t>
  </si>
  <si>
    <t>974031666R00</t>
  </si>
  <si>
    <t>Vysekání rýh zeď cihelná vtah. nosníků 15 x 25 cm</t>
  </si>
  <si>
    <t>4,6*2</t>
  </si>
  <si>
    <t>974051212R00</t>
  </si>
  <si>
    <t>Frézování drážky do 30x30 mm, zdivo,cihla</t>
  </si>
  <si>
    <t>974051215R00</t>
  </si>
  <si>
    <t>Frézování drážky do 50x50 mm, zdivo,cihla plná</t>
  </si>
  <si>
    <t>974054208R00</t>
  </si>
  <si>
    <t>Vyvrtání kapsy pro krabici do pr.80 mm, cihla plná</t>
  </si>
  <si>
    <t>713131130R00</t>
  </si>
  <si>
    <t>Montáž tepelné izolace stěn vložením do nosné rámové konstrukce</t>
  </si>
  <si>
    <t>Včetně pomocného lešení o výšce podlahy do 1900 mm a pro zatížení do 1,5 kPa.</t>
  </si>
  <si>
    <t>63140542R</t>
  </si>
  <si>
    <t>Deska izolační minerální tl. 60 mm</t>
  </si>
  <si>
    <t>2,1*2,3*1,05</t>
  </si>
  <si>
    <t>998713101R00</t>
  </si>
  <si>
    <t>Přesun hmot pro izolace tepelné, výšky do 6 m</t>
  </si>
  <si>
    <t>721140935R00</t>
  </si>
  <si>
    <t>Provedení opravy vnitřní kanalizace, potrubí litinové, přechod z plastových trub na litinu,DN 100 mm</t>
  </si>
  <si>
    <t>napojení I.PP : 2</t>
  </si>
  <si>
    <t>721176103R00</t>
  </si>
  <si>
    <t>Potrubí HT připojovací, D 50 x 1,8 mm</t>
  </si>
  <si>
    <t>Potrubí včetně tvarovek. Bez zednických výpomocí.</t>
  </si>
  <si>
    <t>721194104R00</t>
  </si>
  <si>
    <t>Vyvedení odpadních výpustek, D 40 x 1,8 mm</t>
  </si>
  <si>
    <t>ledovač : 1</t>
  </si>
  <si>
    <t>kávovar : 1</t>
  </si>
  <si>
    <t>721194105R00</t>
  </si>
  <si>
    <t>Vyvedení odpadních výpustek, D 50 x 1,8 mm</t>
  </si>
  <si>
    <t>dřez : 2</t>
  </si>
  <si>
    <t>myčka : 2</t>
  </si>
  <si>
    <t>721.01</t>
  </si>
  <si>
    <t>Přípomocné, bourací a zednické práce</t>
  </si>
  <si>
    <t xml:space="preserve">hod   </t>
  </si>
  <si>
    <t>998721101R00</t>
  </si>
  <si>
    <t>Přesun hmot pro vnitřní kanalizaci, výšky do 6 m</t>
  </si>
  <si>
    <t>722131913R00</t>
  </si>
  <si>
    <t>Oprava závitového potrubí, vsazení odbočky DN 25 mm</t>
  </si>
  <si>
    <t>722172311R00</t>
  </si>
  <si>
    <t>Potrubí plastové PP-R, včetně zednických výpomocí, D 20 x 2,8 mm, PN 16</t>
  </si>
  <si>
    <t>Potrubí včetně tvarovek a zednických výpomocí.</t>
  </si>
  <si>
    <t>722179191R00</t>
  </si>
  <si>
    <t>Příplatek za malý rozsah do 20 m rozvodu</t>
  </si>
  <si>
    <t>722181212RZ6</t>
  </si>
  <si>
    <t>Izolace návleková tl. stěny 9 mm vnitřní průměr 20 mm</t>
  </si>
  <si>
    <t>V položce je kalkulována dodávka izolační trubice, spon a lepicí pásky.</t>
  </si>
  <si>
    <t>722202213R00</t>
  </si>
  <si>
    <t>Nástěnka MZD PP-R, D 20 mm x R 1/2"</t>
  </si>
  <si>
    <t>dřez : 2*2</t>
  </si>
  <si>
    <t>ohřívák TUV : 2</t>
  </si>
  <si>
    <t>722229101R00</t>
  </si>
  <si>
    <t>Montáž vodovodních armatur,1závit, G 1/2"</t>
  </si>
  <si>
    <t xml:space="preserve">roháček : </t>
  </si>
  <si>
    <t>722235142R00</t>
  </si>
  <si>
    <t>Kohout vodovodní, kulový s vypouštěním, vnitřní-vnitřní závit, DN 20 mm</t>
  </si>
  <si>
    <t>na přívodu : 2</t>
  </si>
  <si>
    <t>722.01</t>
  </si>
  <si>
    <t>55141100R</t>
  </si>
  <si>
    <t xml:space="preserve">Ventil rohový 1/2" x 3/8" </t>
  </si>
  <si>
    <t>998722101R00</t>
  </si>
  <si>
    <t>Přesun hmot pro vnitřní vodovod, výšky do 6 m</t>
  </si>
  <si>
    <t>728.01</t>
  </si>
  <si>
    <t>Dodávka a montáž - vzduchotechnika VZT1 - odvětrání šatny</t>
  </si>
  <si>
    <t>Malý radiální ventilátor se zpětnou klapkou a nast. doběhem, např. EBB 170 N T</t>
  </si>
  <si>
    <t>vzduchový výkon 150 m3/hod (60 Pa); el.příkon 48 W (230 V); akust.tlak 42 dB(A)    kpl 1</t>
  </si>
  <si>
    <t>Žaluziová klapka - O 100 mm                                                                                         ks 1</t>
  </si>
  <si>
    <t>Kruhové potrubí vč. tvarovek - O 100 mm                                                                    m 3</t>
  </si>
  <si>
    <t>728.02</t>
  </si>
  <si>
    <t>Dodávka a montáž - vzduchotechnika VZT2 - napojení digestoře</t>
  </si>
  <si>
    <t>Žaluziová klapka - O 150 mm                                      ks 1</t>
  </si>
  <si>
    <t>Kruhové potrubí vč. tvarovek - O 150 mm                 m 12,0</t>
  </si>
  <si>
    <t>733.01</t>
  </si>
  <si>
    <t>Úprava rozvodů potrubí pro připojení nových otopných těles</t>
  </si>
  <si>
    <t>zádveří : 2</t>
  </si>
  <si>
    <t>foyer : 2</t>
  </si>
  <si>
    <t>734200811R00</t>
  </si>
  <si>
    <t>Demontáž armatur s 1závitem do G 1/2</t>
  </si>
  <si>
    <t>734223112RT2</t>
  </si>
  <si>
    <t xml:space="preserve">Ventil termostatický, DN 15 s termostatickou hlavicí </t>
  </si>
  <si>
    <t>734265112R00</t>
  </si>
  <si>
    <t>Šroubení regulační, DN 15 uzaviratelné</t>
  </si>
  <si>
    <t>998734101R00</t>
  </si>
  <si>
    <t>Přesun hmot pro armatury, výšky do 6 m</t>
  </si>
  <si>
    <t>766411811R00</t>
  </si>
  <si>
    <t>Demontáž obložení stěn panely velikosti do 1,5 m2</t>
  </si>
  <si>
    <t>(0,79+0,52+0,79)*(4,15-0,3)</t>
  </si>
  <si>
    <t>(1,53+0,52)*2*(4,15-0,3)</t>
  </si>
  <si>
    <t>(1,25+0,52)*2*(4,15-0,3)</t>
  </si>
  <si>
    <t>(0,97+0,52)*2*(4,15-0,3)</t>
  </si>
  <si>
    <t xml:space="preserve">stěny : </t>
  </si>
  <si>
    <t>13,76*1,5</t>
  </si>
  <si>
    <t>8,69*1,5</t>
  </si>
  <si>
    <t>(13,76+8,69-6,62)*1,5</t>
  </si>
  <si>
    <t xml:space="preserve">k baru : </t>
  </si>
  <si>
    <t>(5,48+0,35+2,71)*2,7</t>
  </si>
  <si>
    <t>-1,6*2,4*2</t>
  </si>
  <si>
    <t>-1,3*2,4</t>
  </si>
  <si>
    <t xml:space="preserve">k WC : </t>
  </si>
  <si>
    <t>(1,6+0,4+0,4+0,9+0,4)*2,7</t>
  </si>
  <si>
    <t>766411822R00</t>
  </si>
  <si>
    <t>Demontáž podkladových roštů obložení stěn</t>
  </si>
  <si>
    <t>766661112R00</t>
  </si>
  <si>
    <t>Montáž dveří do zárubně,otevíravých 1kř.do 0,8 m</t>
  </si>
  <si>
    <t>D8 : 1</t>
  </si>
  <si>
    <t>766670021R00</t>
  </si>
  <si>
    <t>Montáž kliky a štítku</t>
  </si>
  <si>
    <t>549146420R</t>
  </si>
  <si>
    <t>Kování bezpečnostní, klika-klika Cr</t>
  </si>
  <si>
    <t>61160812R</t>
  </si>
  <si>
    <t>Dveře vnitřní CPL sklo 1-křídlé 800 x 1970 mm ozn. D8</t>
  </si>
  <si>
    <t>998766101R00</t>
  </si>
  <si>
    <t>Přesun hmot pro truhlářské konstr., výšky do 6 m</t>
  </si>
  <si>
    <t>767112811R00</t>
  </si>
  <si>
    <t>Demontáž stěn pro zasklení šroubovaných</t>
  </si>
  <si>
    <t xml:space="preserve">dveře D3 : </t>
  </si>
  <si>
    <t>2,96*3,75</t>
  </si>
  <si>
    <t>3,14*3,75</t>
  </si>
  <si>
    <t>plech tl. 10 mm : 0,2*0,2*4*80</t>
  </si>
  <si>
    <t>767995105R00</t>
  </si>
  <si>
    <t>Výroba a montáž kov. atypických konstr. do 100 kg</t>
  </si>
  <si>
    <t xml:space="preserve">jakl 120/80/5 : </t>
  </si>
  <si>
    <t>4,5*2*14,7</t>
  </si>
  <si>
    <t>Dodávka a montáž - elektrická svinovací roleta (mříž) vč. kotevníci desek a zakrytování návinu vč. vodících a krycích lišt, vč. pohonu - kompletní dodávka</t>
  </si>
  <si>
    <t>2,91*2,85*2</t>
  </si>
  <si>
    <t>1,92*2,85*1</t>
  </si>
  <si>
    <t>13515120R</t>
  </si>
  <si>
    <t>Ocel široká jakost S235 JRG2, rozměr 200 x 10 mm</t>
  </si>
  <si>
    <t>plech tl. 10 mm : 0,2*0,2*4*80*0,001*1,1</t>
  </si>
  <si>
    <t>14587796R</t>
  </si>
  <si>
    <t>Profil dutý obdélníkový svařovaný S235JRH 120 x 80 x 5,0 mm</t>
  </si>
  <si>
    <t>4,5*2*14,7*0,001*1,1</t>
  </si>
  <si>
    <t>Dodávka a montáž - prosklené dveře 1500/2400 mm požární odolnost EW-45/DP3-C ozn. D4</t>
  </si>
  <si>
    <t>767.01.02</t>
  </si>
  <si>
    <t>Dodávka a montáž - prosklené dveře 1300/2400 mm ozn. D5</t>
  </si>
  <si>
    <t>767.01.03</t>
  </si>
  <si>
    <t>Dodávka a montáž - prosklené dveře  1700/2000 mm ozn. D7</t>
  </si>
  <si>
    <t>767.01.04</t>
  </si>
  <si>
    <t>Dodávka a montáž - prosklené dveře 1400/2000 mm ozn. D9</t>
  </si>
  <si>
    <t>767.01.05</t>
  </si>
  <si>
    <t>Dodávka a montáž - prosklená příčka s dveřmi 2960/3750 s dveřmi 1400/2400 mm ozn. D3</t>
  </si>
  <si>
    <t>767.01.06</t>
  </si>
  <si>
    <t>Dodávka a montáž - prosklená příčka s dveřmi 3140/3750 s dveřmi 1400/2400 mm ozn. D3</t>
  </si>
  <si>
    <t>773991001R00</t>
  </si>
  <si>
    <t>Broušení teracových podlah dvojnásobné vč. leštění</t>
  </si>
  <si>
    <t>776972210R00</t>
  </si>
  <si>
    <t>Rohož čistící z Al profilů tl. 10 mm - viz PD</t>
  </si>
  <si>
    <t>783222130RT2</t>
  </si>
  <si>
    <t>Nátěr syntetický kov.konstrukcí  2x</t>
  </si>
  <si>
    <t>včetně montáže, dodávky a demontáže lešení.</t>
  </si>
  <si>
    <t>plech tl. 10 mm : 0,2*0,2*4*2</t>
  </si>
  <si>
    <t>4,5*2*0,39</t>
  </si>
  <si>
    <t xml:space="preserve">zárubeň : </t>
  </si>
  <si>
    <t>4,8*0,25</t>
  </si>
  <si>
    <t>783226100R00</t>
  </si>
  <si>
    <t>Nátěr syntetický kovových konstrukcí základní</t>
  </si>
  <si>
    <t>783896211R00</t>
  </si>
  <si>
    <t>Nátěr omítek - ochranný transparentní lak na bázi akrylátových pryskyřic</t>
  </si>
  <si>
    <t xml:space="preserve">č. 9312 : </t>
  </si>
  <si>
    <t>1,98*2*0,77</t>
  </si>
  <si>
    <t>(13,76+8,68)*2*0,77</t>
  </si>
  <si>
    <t>(0,76+0,52+0,79)*0,77</t>
  </si>
  <si>
    <t>(1,53+0,52)*2*0,77</t>
  </si>
  <si>
    <t>(1,25+0,52)*2*0,77</t>
  </si>
  <si>
    <t>(0,97+0,52)*2*0,77</t>
  </si>
  <si>
    <t>0,3*2*0,77</t>
  </si>
  <si>
    <t>D1 : -3,8*0,77</t>
  </si>
  <si>
    <t>D2 : -1,4*0,77</t>
  </si>
  <si>
    <t>D3 : -2,96*0,77</t>
  </si>
  <si>
    <t>D3 : -3,14*0,77</t>
  </si>
  <si>
    <t>D4 : -1,5*0,77</t>
  </si>
  <si>
    <t>D5 : -1,3*0,77</t>
  </si>
  <si>
    <t>D7 : -1,5*2*0,77</t>
  </si>
  <si>
    <t>D8 : -0,8*0,77</t>
  </si>
  <si>
    <t>D9 : -1,4*0,77</t>
  </si>
  <si>
    <t>(5,54+7,9)*2*0,77</t>
  </si>
  <si>
    <t>(2,7+4,3)*2*0,77</t>
  </si>
  <si>
    <t>D10 : -1,24*0,77</t>
  </si>
  <si>
    <t>-1,7*4*0,77</t>
  </si>
  <si>
    <t>(2,71+3,26)*2*0,77</t>
  </si>
  <si>
    <t xml:space="preserve">strop : </t>
  </si>
  <si>
    <t>784195222R00</t>
  </si>
  <si>
    <t>Malba, barva, bez penetrace, 2 x otěruvzdorná</t>
  </si>
  <si>
    <t xml:space="preserve">č. 9389 : </t>
  </si>
  <si>
    <t xml:space="preserve">dekorační profil : </t>
  </si>
  <si>
    <t>(2,71+3,26)*2*(0,9+0,9)</t>
  </si>
  <si>
    <t/>
  </si>
  <si>
    <t xml:space="preserve">strop SDRK : </t>
  </si>
  <si>
    <t xml:space="preserve">strop omítka : </t>
  </si>
  <si>
    <t xml:space="preserve">č. 9317 : </t>
  </si>
  <si>
    <t>1,98*2*2,08</t>
  </si>
  <si>
    <t>(13,76+8,68)*2*2,08</t>
  </si>
  <si>
    <t>(0,76+0,52+0,79)*2,08</t>
  </si>
  <si>
    <t>(1,53+0,52)*2*2,08</t>
  </si>
  <si>
    <t>(1,25+0,52)*2*2,08</t>
  </si>
  <si>
    <t>(0,97+0,52)*2*2,08</t>
  </si>
  <si>
    <t>0,3*2*2,08</t>
  </si>
  <si>
    <t>D1 : -3,8*(2,05-0,77)</t>
  </si>
  <si>
    <t>D2 : -1,4*(2-0,77)</t>
  </si>
  <si>
    <t>D3 : -2,96*2,08</t>
  </si>
  <si>
    <t>D3 : -3,14*2,08</t>
  </si>
  <si>
    <t>D4 : -1,5*(2,4-0,77)</t>
  </si>
  <si>
    <t>D5 : -1,3*(2,4-0,77)</t>
  </si>
  <si>
    <t>D7 : -1,5*2*(2-0,77)</t>
  </si>
  <si>
    <t>D8 : -0,8*(2-0,77)</t>
  </si>
  <si>
    <t>D9 : -1,4*(2-0,77)</t>
  </si>
  <si>
    <t>(5,54+7,9)*2*2,08</t>
  </si>
  <si>
    <t>(2,7+4,3)*2*2,08</t>
  </si>
  <si>
    <t>D10 : -1,24*(2,65-0,77)</t>
  </si>
  <si>
    <t>-1,7*2,08*4</t>
  </si>
  <si>
    <t>(2,71+3,26)*2*2,08</t>
  </si>
  <si>
    <t>D5 : -1,3*(2,4+0,77)</t>
  </si>
  <si>
    <t>799.01</t>
  </si>
  <si>
    <t>D+M - pevné vybavení - bar - vyrobené na míru ozn. M12 M18 podrobnosti viz PD</t>
  </si>
  <si>
    <t>799.02</t>
  </si>
  <si>
    <t>D+M - interiérový volný nábytek a vybavení ozn. K8,K13-K17 podrobnosti viz PD</t>
  </si>
  <si>
    <t>799.03</t>
  </si>
  <si>
    <t>D+M - interiérové vybavení - šatna - ozn. M20-M23 podrobnosti viz PD</t>
  </si>
  <si>
    <t>210010001RU2</t>
  </si>
  <si>
    <t>Trubka ohebná pod omítku, vnější průměr 16 mm včetně dodávky Monoflex 1416E</t>
  </si>
  <si>
    <t>210010006RU3</t>
  </si>
  <si>
    <t>Trubka ohebná pod omítku, vnější průměr 50 mm včetně dodávky Super Monoflex 1250</t>
  </si>
  <si>
    <t>210010094R00</t>
  </si>
  <si>
    <t>Kanál parapetní bezhalogenový dutý do 120 mm</t>
  </si>
  <si>
    <t>210010301RT1</t>
  </si>
  <si>
    <t>Krabice přístrojová KP, bez zapojení, kruhová včetně dodávky KP 68/2</t>
  </si>
  <si>
    <t>210010535RT3</t>
  </si>
  <si>
    <t>Zapojení vodiče do wago svorky včetně WAGO compact 3 /2273-203/</t>
  </si>
  <si>
    <t>6+7+20</t>
  </si>
  <si>
    <t>1+1+3</t>
  </si>
  <si>
    <t>210010631RT2</t>
  </si>
  <si>
    <t>Krabice do parapetních kanálů včetně dodávky krabice</t>
  </si>
  <si>
    <t>210100001R00</t>
  </si>
  <si>
    <t xml:space="preserve">Ukončení vodičů v rozvaděči </t>
  </si>
  <si>
    <t>210110041RT6</t>
  </si>
  <si>
    <t>Spínač zapuštěný jednopólový, řazení 1 vč. dodávky strojku, rámečku a krytu</t>
  </si>
  <si>
    <t>210110043RT6</t>
  </si>
  <si>
    <t>Spínač zapuštěný seriový, řazení 5 vč. dodávky strojku, rámečku a krytu</t>
  </si>
  <si>
    <t>210111011RT6</t>
  </si>
  <si>
    <t>Zásuvka domovní zapuštěná - provedení 2P+PE včetně dodávky zásuvky a rámečku</t>
  </si>
  <si>
    <t>210800105RT1</t>
  </si>
  <si>
    <t>Kabel CYKY 750 V 3x1,5 mm2 uložený pod omítkou včetně dodávky kabelu</t>
  </si>
  <si>
    <t>J3x1,5 : 870</t>
  </si>
  <si>
    <t>O3x1,5 : 20</t>
  </si>
  <si>
    <t>210800106RT1</t>
  </si>
  <si>
    <t>Kabel CYKY 750 V 3x2,5 mm2 uložený pod omítkou včetně dodávky kabelu J3x2,5 mm2</t>
  </si>
  <si>
    <t>210800115RT1</t>
  </si>
  <si>
    <t>Kabel CYKY 750 V 5x1,5 mm2 uložený pod omítkou včetně dodávky kabelu J5x1,5</t>
  </si>
  <si>
    <t>210800118RT2</t>
  </si>
  <si>
    <t>Kabel CYKY 750 V 5 žil uložený pod omítkou včetně dodávky kabelu J5x10 mm2</t>
  </si>
  <si>
    <t>210800119RT1</t>
  </si>
  <si>
    <t>Kabel CYKY 750 V 7 žil uložený pod omítkou včetně dodávky kabelu J7x1,5 mm2</t>
  </si>
  <si>
    <t>210860221R00</t>
  </si>
  <si>
    <t>Kabel speciální  - pevně uložený</t>
  </si>
  <si>
    <t>příprava EPS : 80</t>
  </si>
  <si>
    <t>220280222R00</t>
  </si>
  <si>
    <t>Zatažení kabelu 2-20 žil do trubek/lišt</t>
  </si>
  <si>
    <t>příprava EPS : 130</t>
  </si>
  <si>
    <t>příprava EZS : 90</t>
  </si>
  <si>
    <t>222280215R00</t>
  </si>
  <si>
    <t>Kabel UTP kat.6 v trubkách</t>
  </si>
  <si>
    <t>222290007R00</t>
  </si>
  <si>
    <t>Zásuvka 2xRJ45 UTP kat.6 pod omítku - montáž</t>
  </si>
  <si>
    <t>650072611R00</t>
  </si>
  <si>
    <t>Montáž čidla pohybu nástěnného přisazeného</t>
  </si>
  <si>
    <t>650072621R00</t>
  </si>
  <si>
    <t>Montáž čidla pohybu stropního přisazeného</t>
  </si>
  <si>
    <t>650101521R00</t>
  </si>
  <si>
    <t>Montáž LED svítidla stropního přisazeného</t>
  </si>
  <si>
    <t>m.č.107 : 1</t>
  </si>
  <si>
    <t>650101531R00</t>
  </si>
  <si>
    <t>Montáž LED svítidla stropního zavěšeného</t>
  </si>
  <si>
    <t>650101571R00</t>
  </si>
  <si>
    <t>Montáž LED svítidla nástěnného přisazeného</t>
  </si>
  <si>
    <t>venkovní světlo : 1+3</t>
  </si>
  <si>
    <t>650101921R00</t>
  </si>
  <si>
    <t>Montáž nouzového svítidla přisazeného</t>
  </si>
  <si>
    <t>650101663R00</t>
  </si>
  <si>
    <t>Montáž LED pásku v liště</t>
  </si>
  <si>
    <t>S5 : 4,5</t>
  </si>
  <si>
    <t>osvětlení polic : 4,5*3</t>
  </si>
  <si>
    <t>650121621RT4</t>
  </si>
  <si>
    <t>Uložení vodiče Cu 16 mm2 pod omítku včetně dodávky vodiče H07V-K (CYA) 16 mm2</t>
  </si>
  <si>
    <t>21.01</t>
  </si>
  <si>
    <t>Úprava ve stávajícím rozvaděči - doplnění jističe 40/B/3</t>
  </si>
  <si>
    <t>I.PP : 1</t>
  </si>
  <si>
    <t>21.02</t>
  </si>
  <si>
    <t>Dodávka a montáž - rozvaděč RPS1 - 144 modulů EI 30-S, vč. vystrojení a zapojení viz PD</t>
  </si>
  <si>
    <t>21.02.1</t>
  </si>
  <si>
    <t>Dodávka a montáž - rozvaděč RO - 36 modulů EI 30-S, vč. vystrojení a zapojení viz PD</t>
  </si>
  <si>
    <t>21.02.2</t>
  </si>
  <si>
    <t>Dodávka a montáž - rozvaděč RZG - 8 modulů IP 40, vč. vystrojení a zapojení viz PD</t>
  </si>
  <si>
    <t>21.03</t>
  </si>
  <si>
    <t>Svorkovnice MET (HOP) vč. montáže</t>
  </si>
  <si>
    <t>21.04</t>
  </si>
  <si>
    <t>Dodávka a montáž - klíčový spínač</t>
  </si>
  <si>
    <t>21.05</t>
  </si>
  <si>
    <t>Dodávka a montáž - nouzový ovladač (stop tlačítko)</t>
  </si>
  <si>
    <t>341350121R</t>
  </si>
  <si>
    <t>Kabel PRAFlaGuardF 1x2x0,8</t>
  </si>
  <si>
    <t>341350210R</t>
  </si>
  <si>
    <t xml:space="preserve">Kabel J-H(st)H 1x2x0,8 </t>
  </si>
  <si>
    <t>341350212R</t>
  </si>
  <si>
    <t>Kabel stíněný 4x0,5 VD 04</t>
  </si>
  <si>
    <t>34531505R</t>
  </si>
  <si>
    <t>Čidlo pohybu nástěnné IP44</t>
  </si>
  <si>
    <t>34531510R</t>
  </si>
  <si>
    <t>Čidlo pohybu krytí IP20 stropní</t>
  </si>
  <si>
    <t>34572223R</t>
  </si>
  <si>
    <t>Kanál parapetní bezhalogenový PK 110 x 65, délka 2 m</t>
  </si>
  <si>
    <t>34828441R</t>
  </si>
  <si>
    <t>Svítidlo nouzové LED - IP54</t>
  </si>
  <si>
    <t>Přisazené LED nouzové svítidlo, optika otevřený prostor, 2W, 380lm, Ra80, 6500K, IP20, LOVATO LV3N/O/2W</t>
  </si>
  <si>
    <t>3483283511R</t>
  </si>
  <si>
    <t>Svítidlo závěsné - barva zlatá, 10W LED, GU10, IP20</t>
  </si>
  <si>
    <t>348360130R</t>
  </si>
  <si>
    <t>LED pásek vč. zdroje, lišt a krytu</t>
  </si>
  <si>
    <t>RTS 24/ II</t>
  </si>
  <si>
    <t>348360163R</t>
  </si>
  <si>
    <t>Svítidlo LED venkovní nástěnné IP44</t>
  </si>
  <si>
    <t>348360171R</t>
  </si>
  <si>
    <t>Svítidlo LED stropní - 57W, 3000K, 9890lm, Ra80, IP66</t>
  </si>
  <si>
    <t>371201305R</t>
  </si>
  <si>
    <t>Kabel UTP, Cat6</t>
  </si>
  <si>
    <t>371202013R</t>
  </si>
  <si>
    <t>Zásuvka datová 2xRJ45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</si>
  <si>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</si>
  <si>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</si>
  <si>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</si>
  <si>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šrot : 1,39-0,63768</t>
  </si>
  <si>
    <t>celkem : 17,59211</t>
  </si>
  <si>
    <t>šrot : -0,75232</t>
  </si>
  <si>
    <t>obklad a rošt : -4,2</t>
  </si>
  <si>
    <t>979990161R00</t>
  </si>
  <si>
    <t>Poplatek za uložení - dřevo, skupina odpadu 170201</t>
  </si>
  <si>
    <t>obklad a rošt : 4,2</t>
  </si>
  <si>
    <t>Nařezání izolace na potřebný rouzměr. Vložení izolace do stěny bez dodávky tepelné izolace.</t>
  </si>
  <si>
    <t>113106221R00</t>
  </si>
  <si>
    <t>Rozebrání dlažeb z drobných kostek v kam. těženém</t>
  </si>
  <si>
    <t>pro novou rampu : 6*2,8</t>
  </si>
  <si>
    <t>139601102R00</t>
  </si>
  <si>
    <t>Ruční výkop jam, rýh a šachet v hornině tř. 3</t>
  </si>
  <si>
    <t>plocha : (2,5+3)*2,3*0,25*0,5</t>
  </si>
  <si>
    <t>obruba - stupeň : 2,5*0,35*0,25*0,5</t>
  </si>
  <si>
    <t>162401102R00</t>
  </si>
  <si>
    <t>Vodorovné přemístění výkopku z hor.1-4 do 2000 m</t>
  </si>
  <si>
    <t>na deponii města : 1,69062</t>
  </si>
  <si>
    <t>162201203R00</t>
  </si>
  <si>
    <t>Vodorovné přemíst.výkopku, kolečko hor.1-4, do 10m</t>
  </si>
  <si>
    <t>na dopravní prostředek : 1,69062</t>
  </si>
  <si>
    <t>564861111R00</t>
  </si>
  <si>
    <t>Podklad ze štěrkodrti po zhutnění tloušťky 20 cm</t>
  </si>
  <si>
    <t>(2,5+3)*2,3</t>
  </si>
  <si>
    <t>591211111R00</t>
  </si>
  <si>
    <t>Kladení dlažby drobné kostky,lože z kamen.tl. 5 cm</t>
  </si>
  <si>
    <t>rozbbraná plocha : 6*2,8</t>
  </si>
  <si>
    <t xml:space="preserve">odpočet : </t>
  </si>
  <si>
    <t>obruba : -(2,5+3)*0,32</t>
  </si>
  <si>
    <t>stupeň : -2,5*0,32</t>
  </si>
  <si>
    <t>917461111R00</t>
  </si>
  <si>
    <t>Osaz. stoj. obrub. kam. s opěrou, lože z C 12/15</t>
  </si>
  <si>
    <t>obruba : 2,5+3</t>
  </si>
  <si>
    <t>stupeň : 2,5</t>
  </si>
  <si>
    <t>58380303R</t>
  </si>
  <si>
    <t>Obrubník žulový přímý, průřez 320 x 240 mm</t>
  </si>
  <si>
    <t>963022819R00</t>
  </si>
  <si>
    <t>Bourání kamenných.schodišťových stupňů</t>
  </si>
  <si>
    <t>0,3+0,3+1,24+0,3+0,3</t>
  </si>
  <si>
    <t>979071121R00</t>
  </si>
  <si>
    <t>Očištění vybour. kostek drobných s výplní kam. těž</t>
  </si>
  <si>
    <t>stávající kostky : 6*2,8</t>
  </si>
  <si>
    <t>998223011R00</t>
  </si>
  <si>
    <t>Přesun hmot, pozemní komunikace, kryt dlážděný</t>
  </si>
  <si>
    <t>711212002R00</t>
  </si>
  <si>
    <t>Stěrka hydroizolační, vč. dodávky HI hmoty</t>
  </si>
  <si>
    <t>dvouvrstvá</t>
  </si>
  <si>
    <t>podél budovy : (2,3+5,5)*0,3</t>
  </si>
  <si>
    <t>411387531R00</t>
  </si>
  <si>
    <t>Zabetonování otvorů 0,25 m2 ve stropech a klenbách</t>
  </si>
  <si>
    <t>941955004R00</t>
  </si>
  <si>
    <t>Lešení lehké pomocné, výška podlahy do 3,5 m</t>
  </si>
  <si>
    <t>1+8+9</t>
  </si>
  <si>
    <t>972054141R00</t>
  </si>
  <si>
    <t>Vybourání otv. stropy ŽB pl. 0,0225 m2, tl. 15 cm</t>
  </si>
  <si>
    <t>kanalizace + voda : 1</t>
  </si>
  <si>
    <t>999281145R00</t>
  </si>
  <si>
    <t>Přesun hmot pro opravy a údržbu do v. 6 m, nošením</t>
  </si>
  <si>
    <t>721110906R00</t>
  </si>
  <si>
    <t>Provedení opravy vnitřní kanalizace, vsazení odbočky, DN 125 mm</t>
  </si>
  <si>
    <t>721154330R00</t>
  </si>
  <si>
    <t>Potrubí Geberit Silent - db20, ležaté zavěšené, D 135 x 6 mm</t>
  </si>
  <si>
    <t>1+8,7+0,6+9,5</t>
  </si>
  <si>
    <t>721290111R00</t>
  </si>
  <si>
    <t>Zkouška těsnosti kanalizace vodou DN 125 mm</t>
  </si>
  <si>
    <t>722170911R00</t>
  </si>
  <si>
    <t>Oprava plastového potrubí, vsazení odbočky D 32 mm</t>
  </si>
  <si>
    <t>722172332R00</t>
  </si>
  <si>
    <t>Potrubí plastové PP-R, včetně zednických výpomocí, D 25 x 4,2 mm, PN 20</t>
  </si>
  <si>
    <t>1+8,7+0,6+9,5+0,3+0,3</t>
  </si>
  <si>
    <t>722181213RT8</t>
  </si>
  <si>
    <t>Izolace návleková tl. stěny 13 mm vnitřní průměr 25 mm</t>
  </si>
  <si>
    <t>722202413R00</t>
  </si>
  <si>
    <t>Kohout kulový nerozebíratelný PP-R, D 25 mm</t>
  </si>
  <si>
    <t>722280108R00</t>
  </si>
  <si>
    <t>Tlaková zkouška vodovodního potrubí DN 50 mm</t>
  </si>
  <si>
    <t>Včetně dodávky vody, uzavření a zabezpečení konců potrubí.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</si>
</sst>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0" xfId="0" applyFont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6" t="s">
        <v>24</v>
      </c>
      <c r="C2" s="77"/>
      <c r="D2" s="78" t="s">
        <v>41</v>
      </c>
      <c r="E2" s="205" t="s">
        <v>42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9"/>
      <c r="C3" s="77"/>
      <c r="D3" s="80"/>
      <c r="E3" s="208"/>
      <c r="F3" s="209"/>
      <c r="G3" s="209"/>
      <c r="H3" s="209"/>
      <c r="I3" s="209"/>
      <c r="J3" s="210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/>
      <c r="E11" s="212"/>
      <c r="F11" s="212"/>
      <c r="G11" s="21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SUMIF(F55:F87,A16,I55:I87)+SUMIF(F55:F87,"PSU",I55:I87)</f>
        <v>0</v>
      </c>
      <c r="J16" s="204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SUMIF(F55:F87,A17,I55:I87)</f>
        <v>0</v>
      </c>
      <c r="J17" s="204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SUMIF(F55:F87,A18,I55:I87)</f>
        <v>0</v>
      </c>
      <c r="J18" s="204"/>
    </row>
    <row r="19" spans="1:10" ht="23.25" customHeight="1" x14ac:dyDescent="0.2">
      <c r="A19" s="142" t="s">
        <v>124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SUMIF(F55:F87,A19,I55:I87)</f>
        <v>0</v>
      </c>
      <c r="J19" s="204"/>
    </row>
    <row r="20" spans="1:10" ht="23.25" customHeight="1" x14ac:dyDescent="0.2">
      <c r="A20" s="142" t="s">
        <v>125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SUMIF(F55:F87,A20,I55:I87)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I25*E25/100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01">
        <f>CenaCelkemBezDPH-(ZakladDPHSni+ZakladDPHZakl)</f>
        <v>0</v>
      </c>
      <c r="H27" s="201"/>
      <c r="I27" s="20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25</v>
      </c>
      <c r="C28" s="116"/>
      <c r="D28" s="116"/>
      <c r="E28" s="117"/>
      <c r="F28" s="118"/>
      <c r="G28" s="235">
        <f>A27</f>
        <v>0</v>
      </c>
      <c r="H28" s="235"/>
      <c r="I28" s="235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37</v>
      </c>
      <c r="C29" s="120"/>
      <c r="D29" s="120"/>
      <c r="E29" s="120"/>
      <c r="F29" s="121"/>
      <c r="G29" s="234">
        <f>ZakladDPHSni+DPHSni+ZakladDPHZakl+DPHZakl+Zaokrouhleni</f>
        <v>0</v>
      </c>
      <c r="H29" s="234"/>
      <c r="I29" s="234"/>
      <c r="J29" s="12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43</v>
      </c>
      <c r="C39" s="240"/>
      <c r="D39" s="240"/>
      <c r="E39" s="240"/>
      <c r="F39" s="99">
        <f>'03 2024045 Pol'!AE209+'04.2 2024045 Pol'!AE676+'05 2024045 Pol'!AE45+'06 2024045 Pol'!AE48</f>
        <v>0</v>
      </c>
      <c r="G39" s="100">
        <f>'03 2024045 Pol'!AF209+'04.2 2024045 Pol'!AF676+'05 2024045 Pol'!AF45+'06 2024045 Pol'!AF48</f>
        <v>0</v>
      </c>
      <c r="H39" s="101"/>
      <c r="I39" s="102">
        <f t="shared" ref="I39:I47" si="1">F39+G39+H39</f>
        <v>0</v>
      </c>
      <c r="J39" s="103" t="str">
        <f t="shared" ref="J39:J47" si="2">IF(CenaCelkemVypocet=0,"",I39/CenaCelkemVypocet*100)</f>
        <v/>
      </c>
    </row>
    <row r="40" spans="1:10" ht="25.5" customHeight="1" x14ac:dyDescent="0.2">
      <c r="A40" s="87">
        <v>2</v>
      </c>
      <c r="B40" s="104" t="s">
        <v>44</v>
      </c>
      <c r="C40" s="241" t="s">
        <v>45</v>
      </c>
      <c r="D40" s="241"/>
      <c r="E40" s="241"/>
      <c r="F40" s="105">
        <f>'03 2024045 Pol'!AE209</f>
        <v>0</v>
      </c>
      <c r="G40" s="106">
        <f>'03 2024045 Pol'!AF209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41</v>
      </c>
      <c r="C41" s="240" t="s">
        <v>46</v>
      </c>
      <c r="D41" s="240"/>
      <c r="E41" s="240"/>
      <c r="F41" s="110">
        <f>'03 2024045 Pol'!AE209</f>
        <v>0</v>
      </c>
      <c r="G41" s="101">
        <f>'03 2024045 Pol'!AF209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47</v>
      </c>
      <c r="C42" s="241" t="s">
        <v>48</v>
      </c>
      <c r="D42" s="241"/>
      <c r="E42" s="241"/>
      <c r="F42" s="105">
        <f>'04.2 2024045 Pol'!AE676</f>
        <v>0</v>
      </c>
      <c r="G42" s="106">
        <f>'04.2 2024045 Pol'!AF676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41</v>
      </c>
      <c r="C43" s="240" t="s">
        <v>46</v>
      </c>
      <c r="D43" s="240"/>
      <c r="E43" s="240"/>
      <c r="F43" s="110">
        <f>'04.2 2024045 Pol'!AE676</f>
        <v>0</v>
      </c>
      <c r="G43" s="101">
        <f>'04.2 2024045 Pol'!AF676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49</v>
      </c>
      <c r="C44" s="241" t="s">
        <v>50</v>
      </c>
      <c r="D44" s="241"/>
      <c r="E44" s="241"/>
      <c r="F44" s="105">
        <f>'05 2024045 Pol'!AE45</f>
        <v>0</v>
      </c>
      <c r="G44" s="106">
        <f>'05 2024045 Pol'!AF45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41</v>
      </c>
      <c r="C45" s="240" t="s">
        <v>46</v>
      </c>
      <c r="D45" s="240"/>
      <c r="E45" s="240"/>
      <c r="F45" s="110">
        <f>'05 2024045 Pol'!AE45</f>
        <v>0</v>
      </c>
      <c r="G45" s="101">
        <f>'05 2024045 Pol'!AF45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51</v>
      </c>
      <c r="C46" s="241" t="s">
        <v>52</v>
      </c>
      <c r="D46" s="241"/>
      <c r="E46" s="241"/>
      <c r="F46" s="105">
        <f>'06 2024045 Pol'!AE48</f>
        <v>0</v>
      </c>
      <c r="G46" s="106">
        <f>'06 2024045 Pol'!AF48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41</v>
      </c>
      <c r="C47" s="240" t="s">
        <v>46</v>
      </c>
      <c r="D47" s="240"/>
      <c r="E47" s="240"/>
      <c r="F47" s="110">
        <f>'06 2024045 Pol'!AE48</f>
        <v>0</v>
      </c>
      <c r="G47" s="101">
        <f>'06 2024045 Pol'!AF48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/>
      <c r="B48" s="242" t="s">
        <v>53</v>
      </c>
      <c r="C48" s="243"/>
      <c r="D48" s="243"/>
      <c r="E48" s="243"/>
      <c r="F48" s="111">
        <f>SUMIF(A39:A47,"=1",F39:F47)</f>
        <v>0</v>
      </c>
      <c r="G48" s="112">
        <f>SUMIF(A39:A47,"=1",G39:G47)</f>
        <v>0</v>
      </c>
      <c r="H48" s="112">
        <f>SUMIF(A39:A47,"=1",H39:H47)</f>
        <v>0</v>
      </c>
      <c r="I48" s="113">
        <f>SUMIF(A39:A47,"=1",I39:I47)</f>
        <v>0</v>
      </c>
      <c r="J48" s="114">
        <f>SUMIF(A39:A47,"=1",J39:J47)</f>
        <v>0</v>
      </c>
    </row>
    <row r="52" spans="1:10" ht="15.75" x14ac:dyDescent="0.25">
      <c r="B52" s="123" t="s">
        <v>55</v>
      </c>
    </row>
    <row r="54" spans="1:10" ht="25.5" customHeight="1" x14ac:dyDescent="0.2">
      <c r="A54" s="125"/>
      <c r="B54" s="128" t="s">
        <v>18</v>
      </c>
      <c r="C54" s="128" t="s">
        <v>6</v>
      </c>
      <c r="D54" s="129"/>
      <c r="E54" s="129"/>
      <c r="F54" s="130" t="s">
        <v>56</v>
      </c>
      <c r="G54" s="130"/>
      <c r="H54" s="130"/>
      <c r="I54" s="130" t="s">
        <v>31</v>
      </c>
      <c r="J54" s="130" t="s">
        <v>0</v>
      </c>
    </row>
    <row r="55" spans="1:10" ht="36.75" customHeight="1" x14ac:dyDescent="0.2">
      <c r="A55" s="126"/>
      <c r="B55" s="131" t="s">
        <v>57</v>
      </c>
      <c r="C55" s="244" t="s">
        <v>58</v>
      </c>
      <c r="D55" s="245"/>
      <c r="E55" s="245"/>
      <c r="F55" s="138" t="s">
        <v>26</v>
      </c>
      <c r="G55" s="139"/>
      <c r="H55" s="139"/>
      <c r="I55" s="139">
        <f>'05 2024045 Pol'!G8</f>
        <v>0</v>
      </c>
      <c r="J55" s="135" t="str">
        <f>IF(I88=0,"",I55/I88*100)</f>
        <v/>
      </c>
    </row>
    <row r="56" spans="1:10" ht="36.75" customHeight="1" x14ac:dyDescent="0.2">
      <c r="A56" s="126"/>
      <c r="B56" s="131" t="s">
        <v>59</v>
      </c>
      <c r="C56" s="244" t="s">
        <v>60</v>
      </c>
      <c r="D56" s="245"/>
      <c r="E56" s="245"/>
      <c r="F56" s="138" t="s">
        <v>26</v>
      </c>
      <c r="G56" s="139"/>
      <c r="H56" s="139"/>
      <c r="I56" s="139">
        <f>'04.2 2024045 Pol'!G8</f>
        <v>0</v>
      </c>
      <c r="J56" s="135" t="str">
        <f>IF(I88=0,"",I56/I88*100)</f>
        <v/>
      </c>
    </row>
    <row r="57" spans="1:10" ht="36.75" customHeight="1" x14ac:dyDescent="0.2">
      <c r="A57" s="126"/>
      <c r="B57" s="131" t="s">
        <v>61</v>
      </c>
      <c r="C57" s="244" t="s">
        <v>62</v>
      </c>
      <c r="D57" s="245"/>
      <c r="E57" s="245"/>
      <c r="F57" s="138" t="s">
        <v>26</v>
      </c>
      <c r="G57" s="139"/>
      <c r="H57" s="139"/>
      <c r="I57" s="139">
        <f>'04.2 2024045 Pol'!G15</f>
        <v>0</v>
      </c>
      <c r="J57" s="135" t="str">
        <f>IF(I88=0,"",I57/I88*100)</f>
        <v/>
      </c>
    </row>
    <row r="58" spans="1:10" ht="36.75" customHeight="1" x14ac:dyDescent="0.2">
      <c r="A58" s="126"/>
      <c r="B58" s="131" t="s">
        <v>63</v>
      </c>
      <c r="C58" s="244" t="s">
        <v>64</v>
      </c>
      <c r="D58" s="245"/>
      <c r="E58" s="245"/>
      <c r="F58" s="138" t="s">
        <v>26</v>
      </c>
      <c r="G58" s="139"/>
      <c r="H58" s="139"/>
      <c r="I58" s="139">
        <f>'03 2024045 Pol'!G8+'04.2 2024045 Pol'!G25+'06 2024045 Pol'!G8</f>
        <v>0</v>
      </c>
      <c r="J58" s="135" t="str">
        <f>IF(I88=0,"",I58/I88*100)</f>
        <v/>
      </c>
    </row>
    <row r="59" spans="1:10" ht="36.75" customHeight="1" x14ac:dyDescent="0.2">
      <c r="A59" s="126"/>
      <c r="B59" s="131" t="s">
        <v>65</v>
      </c>
      <c r="C59" s="244" t="s">
        <v>66</v>
      </c>
      <c r="D59" s="245"/>
      <c r="E59" s="245"/>
      <c r="F59" s="138" t="s">
        <v>26</v>
      </c>
      <c r="G59" s="139"/>
      <c r="H59" s="139"/>
      <c r="I59" s="139">
        <f>'03 2024045 Pol'!G23+'04.2 2024045 Pol'!G28</f>
        <v>0</v>
      </c>
      <c r="J59" s="135" t="str">
        <f>IF(I88=0,"",I59/I88*100)</f>
        <v/>
      </c>
    </row>
    <row r="60" spans="1:10" ht="36.75" customHeight="1" x14ac:dyDescent="0.2">
      <c r="A60" s="126"/>
      <c r="B60" s="131" t="s">
        <v>67</v>
      </c>
      <c r="C60" s="244" t="s">
        <v>68</v>
      </c>
      <c r="D60" s="245"/>
      <c r="E60" s="245"/>
      <c r="F60" s="138" t="s">
        <v>26</v>
      </c>
      <c r="G60" s="139"/>
      <c r="H60" s="139"/>
      <c r="I60" s="139">
        <f>'05 2024045 Pol'!G18</f>
        <v>0</v>
      </c>
      <c r="J60" s="135" t="str">
        <f>IF(I88=0,"",I60/I88*100)</f>
        <v/>
      </c>
    </row>
    <row r="61" spans="1:10" ht="36.75" customHeight="1" x14ac:dyDescent="0.2">
      <c r="A61" s="126"/>
      <c r="B61" s="131" t="s">
        <v>69</v>
      </c>
      <c r="C61" s="244" t="s">
        <v>70</v>
      </c>
      <c r="D61" s="245"/>
      <c r="E61" s="245"/>
      <c r="F61" s="138" t="s">
        <v>26</v>
      </c>
      <c r="G61" s="139"/>
      <c r="H61" s="139"/>
      <c r="I61" s="139">
        <f>'03 2024045 Pol'!G26+'04.2 2024045 Pol'!G34</f>
        <v>0</v>
      </c>
      <c r="J61" s="135" t="str">
        <f>IF(I88=0,"",I61/I88*100)</f>
        <v/>
      </c>
    </row>
    <row r="62" spans="1:10" ht="36.75" customHeight="1" x14ac:dyDescent="0.2">
      <c r="A62" s="126"/>
      <c r="B62" s="131" t="s">
        <v>71</v>
      </c>
      <c r="C62" s="244" t="s">
        <v>72</v>
      </c>
      <c r="D62" s="245"/>
      <c r="E62" s="245"/>
      <c r="F62" s="138" t="s">
        <v>26</v>
      </c>
      <c r="G62" s="139"/>
      <c r="H62" s="139"/>
      <c r="I62" s="139">
        <f>'03 2024045 Pol'!G41</f>
        <v>0</v>
      </c>
      <c r="J62" s="135" t="str">
        <f>IF(I88=0,"",I62/I88*100)</f>
        <v/>
      </c>
    </row>
    <row r="63" spans="1:10" ht="36.75" customHeight="1" x14ac:dyDescent="0.2">
      <c r="A63" s="126"/>
      <c r="B63" s="131" t="s">
        <v>73</v>
      </c>
      <c r="C63" s="244" t="s">
        <v>74</v>
      </c>
      <c r="D63" s="245"/>
      <c r="E63" s="245"/>
      <c r="F63" s="138" t="s">
        <v>26</v>
      </c>
      <c r="G63" s="139"/>
      <c r="H63" s="139"/>
      <c r="I63" s="139">
        <f>'05 2024045 Pol'!G26</f>
        <v>0</v>
      </c>
      <c r="J63" s="135" t="str">
        <f>IF(I88=0,"",I63/I88*100)</f>
        <v/>
      </c>
    </row>
    <row r="64" spans="1:10" ht="36.75" customHeight="1" x14ac:dyDescent="0.2">
      <c r="A64" s="126"/>
      <c r="B64" s="131" t="s">
        <v>75</v>
      </c>
      <c r="C64" s="244" t="s">
        <v>76</v>
      </c>
      <c r="D64" s="245"/>
      <c r="E64" s="245"/>
      <c r="F64" s="138" t="s">
        <v>26</v>
      </c>
      <c r="G64" s="139"/>
      <c r="H64" s="139"/>
      <c r="I64" s="139">
        <f>'03 2024045 Pol'!G44+'04.2 2024045 Pol'!G190+'06 2024045 Pol'!G10</f>
        <v>0</v>
      </c>
      <c r="J64" s="135" t="str">
        <f>IF(I88=0,"",I64/I88*100)</f>
        <v/>
      </c>
    </row>
    <row r="65" spans="1:10" ht="36.75" customHeight="1" x14ac:dyDescent="0.2">
      <c r="A65" s="126"/>
      <c r="B65" s="131" t="s">
        <v>77</v>
      </c>
      <c r="C65" s="244" t="s">
        <v>78</v>
      </c>
      <c r="D65" s="245"/>
      <c r="E65" s="245"/>
      <c r="F65" s="138" t="s">
        <v>26</v>
      </c>
      <c r="G65" s="139"/>
      <c r="H65" s="139"/>
      <c r="I65" s="139">
        <f>'03 2024045 Pol'!G46+'04.2 2024045 Pol'!G196</f>
        <v>0</v>
      </c>
      <c r="J65" s="135" t="str">
        <f>IF(I88=0,"",I65/I88*100)</f>
        <v/>
      </c>
    </row>
    <row r="66" spans="1:10" ht="36.75" customHeight="1" x14ac:dyDescent="0.2">
      <c r="A66" s="126"/>
      <c r="B66" s="131" t="s">
        <v>79</v>
      </c>
      <c r="C66" s="244" t="s">
        <v>80</v>
      </c>
      <c r="D66" s="245"/>
      <c r="E66" s="245"/>
      <c r="F66" s="138" t="s">
        <v>26</v>
      </c>
      <c r="G66" s="139"/>
      <c r="H66" s="139"/>
      <c r="I66" s="139">
        <f>'03 2024045 Pol'!G49+'04.2 2024045 Pol'!G219+'05 2024045 Pol'!G33+'06 2024045 Pol'!G13</f>
        <v>0</v>
      </c>
      <c r="J66" s="135" t="str">
        <f>IF(I88=0,"",I66/I88*100)</f>
        <v/>
      </c>
    </row>
    <row r="67" spans="1:10" ht="36.75" customHeight="1" x14ac:dyDescent="0.2">
      <c r="A67" s="126"/>
      <c r="B67" s="131" t="s">
        <v>81</v>
      </c>
      <c r="C67" s="244" t="s">
        <v>82</v>
      </c>
      <c r="D67" s="245"/>
      <c r="E67" s="245"/>
      <c r="F67" s="138" t="s">
        <v>26</v>
      </c>
      <c r="G67" s="139"/>
      <c r="H67" s="139"/>
      <c r="I67" s="139">
        <f>'03 2024045 Pol'!G65+'04.2 2024045 Pol'!G250+'05 2024045 Pol'!G38+'06 2024045 Pol'!G16</f>
        <v>0</v>
      </c>
      <c r="J67" s="135" t="str">
        <f>IF(I88=0,"",I67/I88*100)</f>
        <v/>
      </c>
    </row>
    <row r="68" spans="1:10" ht="36.75" customHeight="1" x14ac:dyDescent="0.2">
      <c r="A68" s="126"/>
      <c r="B68" s="131" t="s">
        <v>83</v>
      </c>
      <c r="C68" s="244" t="s">
        <v>84</v>
      </c>
      <c r="D68" s="245"/>
      <c r="E68" s="245"/>
      <c r="F68" s="138" t="s">
        <v>27</v>
      </c>
      <c r="G68" s="139"/>
      <c r="H68" s="139"/>
      <c r="I68" s="139">
        <f>'05 2024045 Pol'!G40</f>
        <v>0</v>
      </c>
      <c r="J68" s="135" t="str">
        <f>IF(I88=0,"",I68/I88*100)</f>
        <v/>
      </c>
    </row>
    <row r="69" spans="1:10" ht="36.75" customHeight="1" x14ac:dyDescent="0.2">
      <c r="A69" s="126"/>
      <c r="B69" s="131" t="s">
        <v>85</v>
      </c>
      <c r="C69" s="244" t="s">
        <v>86</v>
      </c>
      <c r="D69" s="245"/>
      <c r="E69" s="245"/>
      <c r="F69" s="138" t="s">
        <v>27</v>
      </c>
      <c r="G69" s="139"/>
      <c r="H69" s="139"/>
      <c r="I69" s="139">
        <f>'04.2 2024045 Pol'!G252</f>
        <v>0</v>
      </c>
      <c r="J69" s="135" t="str">
        <f>IF(I88=0,"",I69/I88*100)</f>
        <v/>
      </c>
    </row>
    <row r="70" spans="1:10" ht="36.75" customHeight="1" x14ac:dyDescent="0.2">
      <c r="A70" s="126"/>
      <c r="B70" s="131" t="s">
        <v>87</v>
      </c>
      <c r="C70" s="244" t="s">
        <v>88</v>
      </c>
      <c r="D70" s="245"/>
      <c r="E70" s="245"/>
      <c r="F70" s="138" t="s">
        <v>27</v>
      </c>
      <c r="G70" s="139"/>
      <c r="H70" s="139"/>
      <c r="I70" s="139">
        <f>'04.2 2024045 Pol'!G262+'06 2024045 Pol'!G18</f>
        <v>0</v>
      </c>
      <c r="J70" s="135" t="str">
        <f>IF(I88=0,"",I70/I88*100)</f>
        <v/>
      </c>
    </row>
    <row r="71" spans="1:10" ht="36.75" customHeight="1" x14ac:dyDescent="0.2">
      <c r="A71" s="126"/>
      <c r="B71" s="131" t="s">
        <v>89</v>
      </c>
      <c r="C71" s="244" t="s">
        <v>90</v>
      </c>
      <c r="D71" s="245"/>
      <c r="E71" s="245"/>
      <c r="F71" s="138" t="s">
        <v>27</v>
      </c>
      <c r="G71" s="139"/>
      <c r="H71" s="139"/>
      <c r="I71" s="139">
        <f>'04.2 2024045 Pol'!G275+'06 2024045 Pol'!G25</f>
        <v>0</v>
      </c>
      <c r="J71" s="135" t="str">
        <f>IF(I88=0,"",I71/I88*100)</f>
        <v/>
      </c>
    </row>
    <row r="72" spans="1:10" ht="36.75" customHeight="1" x14ac:dyDescent="0.2">
      <c r="A72" s="126"/>
      <c r="B72" s="131" t="s">
        <v>91</v>
      </c>
      <c r="C72" s="244" t="s">
        <v>92</v>
      </c>
      <c r="D72" s="245"/>
      <c r="E72" s="245"/>
      <c r="F72" s="138" t="s">
        <v>27</v>
      </c>
      <c r="G72" s="139"/>
      <c r="H72" s="139"/>
      <c r="I72" s="139">
        <f>'03 2024045 Pol'!G67</f>
        <v>0</v>
      </c>
      <c r="J72" s="135" t="str">
        <f>IF(I88=0,"",I72/I88*100)</f>
        <v/>
      </c>
    </row>
    <row r="73" spans="1:10" ht="36.75" customHeight="1" x14ac:dyDescent="0.2">
      <c r="A73" s="126"/>
      <c r="B73" s="131" t="s">
        <v>93</v>
      </c>
      <c r="C73" s="244" t="s">
        <v>94</v>
      </c>
      <c r="D73" s="245"/>
      <c r="E73" s="245"/>
      <c r="F73" s="138" t="s">
        <v>27</v>
      </c>
      <c r="G73" s="139"/>
      <c r="H73" s="139"/>
      <c r="I73" s="139">
        <f>'04.2 2024045 Pol'!G308</f>
        <v>0</v>
      </c>
      <c r="J73" s="135" t="str">
        <f>IF(I88=0,"",I73/I88*100)</f>
        <v/>
      </c>
    </row>
    <row r="74" spans="1:10" ht="36.75" customHeight="1" x14ac:dyDescent="0.2">
      <c r="A74" s="126"/>
      <c r="B74" s="131" t="s">
        <v>95</v>
      </c>
      <c r="C74" s="244" t="s">
        <v>96</v>
      </c>
      <c r="D74" s="245"/>
      <c r="E74" s="245"/>
      <c r="F74" s="138" t="s">
        <v>27</v>
      </c>
      <c r="G74" s="139"/>
      <c r="H74" s="139"/>
      <c r="I74" s="139">
        <f>'04.2 2024045 Pol'!G317</f>
        <v>0</v>
      </c>
      <c r="J74" s="135" t="str">
        <f>IF(I88=0,"",I74/I88*100)</f>
        <v/>
      </c>
    </row>
    <row r="75" spans="1:10" ht="36.75" customHeight="1" x14ac:dyDescent="0.2">
      <c r="A75" s="126"/>
      <c r="B75" s="131" t="s">
        <v>97</v>
      </c>
      <c r="C75" s="244" t="s">
        <v>98</v>
      </c>
      <c r="D75" s="245"/>
      <c r="E75" s="245"/>
      <c r="F75" s="138" t="s">
        <v>27</v>
      </c>
      <c r="G75" s="139"/>
      <c r="H75" s="139"/>
      <c r="I75" s="139">
        <f>'04.2 2024045 Pol'!G321</f>
        <v>0</v>
      </c>
      <c r="J75" s="135" t="str">
        <f>IF(I88=0,"",I75/I88*100)</f>
        <v/>
      </c>
    </row>
    <row r="76" spans="1:10" ht="36.75" customHeight="1" x14ac:dyDescent="0.2">
      <c r="A76" s="126"/>
      <c r="B76" s="131" t="s">
        <v>99</v>
      </c>
      <c r="C76" s="244" t="s">
        <v>100</v>
      </c>
      <c r="D76" s="245"/>
      <c r="E76" s="245"/>
      <c r="F76" s="138" t="s">
        <v>27</v>
      </c>
      <c r="G76" s="139"/>
      <c r="H76" s="139"/>
      <c r="I76" s="139">
        <f>'03 2024045 Pol'!G70</f>
        <v>0</v>
      </c>
      <c r="J76" s="135" t="str">
        <f>IF(I88=0,"",I76/I88*100)</f>
        <v/>
      </c>
    </row>
    <row r="77" spans="1:10" ht="36.75" customHeight="1" x14ac:dyDescent="0.2">
      <c r="A77" s="126"/>
      <c r="B77" s="131" t="s">
        <v>101</v>
      </c>
      <c r="C77" s="244" t="s">
        <v>102</v>
      </c>
      <c r="D77" s="245"/>
      <c r="E77" s="245"/>
      <c r="F77" s="138" t="s">
        <v>27</v>
      </c>
      <c r="G77" s="139"/>
      <c r="H77" s="139"/>
      <c r="I77" s="139">
        <f>'03 2024045 Pol'!G128+'04.2 2024045 Pol'!G332</f>
        <v>0</v>
      </c>
      <c r="J77" s="135" t="str">
        <f>IF(I88=0,"",I77/I88*100)</f>
        <v/>
      </c>
    </row>
    <row r="78" spans="1:10" ht="36.75" customHeight="1" x14ac:dyDescent="0.2">
      <c r="A78" s="126"/>
      <c r="B78" s="131" t="s">
        <v>103</v>
      </c>
      <c r="C78" s="244" t="s">
        <v>104</v>
      </c>
      <c r="D78" s="245"/>
      <c r="E78" s="245"/>
      <c r="F78" s="138" t="s">
        <v>27</v>
      </c>
      <c r="G78" s="139"/>
      <c r="H78" s="139"/>
      <c r="I78" s="139">
        <f>'03 2024045 Pol'!G130+'04.2 2024045 Pol'!G373</f>
        <v>0</v>
      </c>
      <c r="J78" s="135" t="str">
        <f>IF(I88=0,"",I78/I88*100)</f>
        <v/>
      </c>
    </row>
    <row r="79" spans="1:10" ht="36.75" customHeight="1" x14ac:dyDescent="0.2">
      <c r="A79" s="126"/>
      <c r="B79" s="131" t="s">
        <v>105</v>
      </c>
      <c r="C79" s="244" t="s">
        <v>106</v>
      </c>
      <c r="D79" s="245"/>
      <c r="E79" s="245"/>
      <c r="F79" s="138" t="s">
        <v>27</v>
      </c>
      <c r="G79" s="139"/>
      <c r="H79" s="139"/>
      <c r="I79" s="139">
        <f>'03 2024045 Pol'!G160+'04.2 2024045 Pol'!G392</f>
        <v>0</v>
      </c>
      <c r="J79" s="135" t="str">
        <f>IF(I88=0,"",I79/I88*100)</f>
        <v/>
      </c>
    </row>
    <row r="80" spans="1:10" ht="36.75" customHeight="1" x14ac:dyDescent="0.2">
      <c r="A80" s="126"/>
      <c r="B80" s="131" t="s">
        <v>107</v>
      </c>
      <c r="C80" s="244" t="s">
        <v>108</v>
      </c>
      <c r="D80" s="245"/>
      <c r="E80" s="245"/>
      <c r="F80" s="138" t="s">
        <v>27</v>
      </c>
      <c r="G80" s="139"/>
      <c r="H80" s="139"/>
      <c r="I80" s="139">
        <f>'04.2 2024045 Pol'!G399</f>
        <v>0</v>
      </c>
      <c r="J80" s="135" t="str">
        <f>IF(I88=0,"",I80/I88*100)</f>
        <v/>
      </c>
    </row>
    <row r="81" spans="1:10" ht="36.75" customHeight="1" x14ac:dyDescent="0.2">
      <c r="A81" s="126"/>
      <c r="B81" s="131" t="s">
        <v>109</v>
      </c>
      <c r="C81" s="244" t="s">
        <v>110</v>
      </c>
      <c r="D81" s="245"/>
      <c r="E81" s="245"/>
      <c r="F81" s="138" t="s">
        <v>27</v>
      </c>
      <c r="G81" s="139"/>
      <c r="H81" s="139"/>
      <c r="I81" s="139">
        <f>'03 2024045 Pol'!G162</f>
        <v>0</v>
      </c>
      <c r="J81" s="135" t="str">
        <f>IF(I88=0,"",I81/I88*100)</f>
        <v/>
      </c>
    </row>
    <row r="82" spans="1:10" ht="36.75" customHeight="1" x14ac:dyDescent="0.2">
      <c r="A82" s="126"/>
      <c r="B82" s="131" t="s">
        <v>111</v>
      </c>
      <c r="C82" s="244" t="s">
        <v>112</v>
      </c>
      <c r="D82" s="245"/>
      <c r="E82" s="245"/>
      <c r="F82" s="138" t="s">
        <v>27</v>
      </c>
      <c r="G82" s="139"/>
      <c r="H82" s="139"/>
      <c r="I82" s="139">
        <f>'04.2 2024045 Pol'!G405</f>
        <v>0</v>
      </c>
      <c r="J82" s="135" t="str">
        <f>IF(I88=0,"",I82/I88*100)</f>
        <v/>
      </c>
    </row>
    <row r="83" spans="1:10" ht="36.75" customHeight="1" x14ac:dyDescent="0.2">
      <c r="A83" s="126"/>
      <c r="B83" s="131" t="s">
        <v>113</v>
      </c>
      <c r="C83" s="244" t="s">
        <v>114</v>
      </c>
      <c r="D83" s="245"/>
      <c r="E83" s="245"/>
      <c r="F83" s="138" t="s">
        <v>27</v>
      </c>
      <c r="G83" s="139"/>
      <c r="H83" s="139"/>
      <c r="I83" s="139">
        <f>'04.2 2024045 Pol'!G409</f>
        <v>0</v>
      </c>
      <c r="J83" s="135" t="str">
        <f>IF(I88=0,"",I83/I88*100)</f>
        <v/>
      </c>
    </row>
    <row r="84" spans="1:10" ht="36.75" customHeight="1" x14ac:dyDescent="0.2">
      <c r="A84" s="126"/>
      <c r="B84" s="131" t="s">
        <v>115</v>
      </c>
      <c r="C84" s="244" t="s">
        <v>116</v>
      </c>
      <c r="D84" s="245"/>
      <c r="E84" s="245"/>
      <c r="F84" s="138" t="s">
        <v>27</v>
      </c>
      <c r="G84" s="139"/>
      <c r="H84" s="139"/>
      <c r="I84" s="139">
        <f>'03 2024045 Pol'!G190+'04.2 2024045 Pol'!G454</f>
        <v>0</v>
      </c>
      <c r="J84" s="135" t="str">
        <f>IF(I88=0,"",I84/I88*100)</f>
        <v/>
      </c>
    </row>
    <row r="85" spans="1:10" ht="36.75" customHeight="1" x14ac:dyDescent="0.2">
      <c r="A85" s="126"/>
      <c r="B85" s="131" t="s">
        <v>117</v>
      </c>
      <c r="C85" s="244" t="s">
        <v>118</v>
      </c>
      <c r="D85" s="245"/>
      <c r="E85" s="245"/>
      <c r="F85" s="138" t="s">
        <v>27</v>
      </c>
      <c r="G85" s="139"/>
      <c r="H85" s="139"/>
      <c r="I85" s="139">
        <f>'04.2 2024045 Pol'!G591</f>
        <v>0</v>
      </c>
      <c r="J85" s="135" t="str">
        <f>IF(I88=0,"",I85/I88*100)</f>
        <v/>
      </c>
    </row>
    <row r="86" spans="1:10" ht="36.75" customHeight="1" x14ac:dyDescent="0.2">
      <c r="A86" s="126"/>
      <c r="B86" s="131" t="s">
        <v>119</v>
      </c>
      <c r="C86" s="244" t="s">
        <v>120</v>
      </c>
      <c r="D86" s="245"/>
      <c r="E86" s="245"/>
      <c r="F86" s="138" t="s">
        <v>28</v>
      </c>
      <c r="G86" s="139"/>
      <c r="H86" s="139"/>
      <c r="I86" s="139">
        <f>'04.2 2024045 Pol'!G595</f>
        <v>0</v>
      </c>
      <c r="J86" s="135" t="str">
        <f>IF(I88=0,"",I86/I88*100)</f>
        <v/>
      </c>
    </row>
    <row r="87" spans="1:10" ht="36.75" customHeight="1" x14ac:dyDescent="0.2">
      <c r="A87" s="126"/>
      <c r="B87" s="131" t="s">
        <v>121</v>
      </c>
      <c r="C87" s="244" t="s">
        <v>122</v>
      </c>
      <c r="D87" s="245"/>
      <c r="E87" s="245"/>
      <c r="F87" s="138" t="s">
        <v>123</v>
      </c>
      <c r="G87" s="139"/>
      <c r="H87" s="139"/>
      <c r="I87" s="139">
        <f>'03 2024045 Pol'!G200+'04.2 2024045 Pol'!G661+'06 2024045 Pol'!G39</f>
        <v>0</v>
      </c>
      <c r="J87" s="135" t="str">
        <f>IF(I88=0,"",I87/I88*100)</f>
        <v/>
      </c>
    </row>
    <row r="88" spans="1:10" ht="25.5" customHeight="1" x14ac:dyDescent="0.2">
      <c r="A88" s="127"/>
      <c r="B88" s="132" t="s">
        <v>1</v>
      </c>
      <c r="C88" s="133"/>
      <c r="D88" s="134"/>
      <c r="E88" s="134"/>
      <c r="F88" s="140"/>
      <c r="G88" s="141"/>
      <c r="H88" s="141"/>
      <c r="I88" s="141">
        <f>SUM(I55:I87)</f>
        <v>0</v>
      </c>
      <c r="J88" s="136">
        <f>SUM(J55:J87)</f>
        <v>0</v>
      </c>
    </row>
    <row r="89" spans="1:10" x14ac:dyDescent="0.2">
      <c r="F89" s="86"/>
      <c r="G89" s="86"/>
      <c r="H89" s="86"/>
      <c r="I89" s="86"/>
      <c r="J89" s="137"/>
    </row>
    <row r="90" spans="1:10" x14ac:dyDescent="0.2">
      <c r="F90" s="86"/>
      <c r="G90" s="86"/>
      <c r="H90" s="86"/>
      <c r="I90" s="86"/>
      <c r="J90" s="137"/>
    </row>
    <row r="91" spans="1:10" x14ac:dyDescent="0.2">
      <c r="F91" s="86"/>
      <c r="G91" s="86"/>
      <c r="H91" s="86"/>
      <c r="I91" s="86"/>
      <c r="J91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2E79-DD9A-434B-95FD-893B88DCDD11}">
  <sheetPr>
    <outlinePr summaryBelow="0"/>
  </sheetPr>
  <dimension ref="A1:BH5000"/>
  <sheetViews>
    <sheetView workbookViewId="0">
      <pane ySplit="7" topLeftCell="A16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267" t="s">
        <v>42</v>
      </c>
      <c r="D2" s="268"/>
      <c r="E2" s="268"/>
      <c r="F2" s="268"/>
      <c r="G2" s="269"/>
      <c r="AG2" t="s">
        <v>127</v>
      </c>
    </row>
    <row r="3" spans="1:60" ht="25.15" customHeight="1" x14ac:dyDescent="0.2">
      <c r="A3" s="50" t="s">
        <v>9</v>
      </c>
      <c r="B3" s="49" t="s">
        <v>44</v>
      </c>
      <c r="C3" s="267" t="s">
        <v>45</v>
      </c>
      <c r="D3" s="268"/>
      <c r="E3" s="268"/>
      <c r="F3" s="268"/>
      <c r="G3" s="269"/>
      <c r="AC3" s="124" t="s">
        <v>127</v>
      </c>
      <c r="AG3" t="s">
        <v>128</v>
      </c>
    </row>
    <row r="4" spans="1:60" ht="25.15" customHeight="1" x14ac:dyDescent="0.2">
      <c r="A4" s="143" t="s">
        <v>10</v>
      </c>
      <c r="B4" s="144" t="s">
        <v>41</v>
      </c>
      <c r="C4" s="270" t="s">
        <v>46</v>
      </c>
      <c r="D4" s="271"/>
      <c r="E4" s="271"/>
      <c r="F4" s="271"/>
      <c r="G4" s="272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31</v>
      </c>
      <c r="H6" s="149" t="s">
        <v>32</v>
      </c>
      <c r="I6" s="149" t="s">
        <v>136</v>
      </c>
      <c r="J6" s="149" t="s">
        <v>33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152</v>
      </c>
      <c r="B8" s="167" t="s">
        <v>63</v>
      </c>
      <c r="C8" s="187" t="s">
        <v>64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69"/>
      <c r="O8" s="169">
        <f>SUM(O9:O22)</f>
        <v>0.66000000000000014</v>
      </c>
      <c r="P8" s="169"/>
      <c r="Q8" s="169">
        <f>SUM(Q9:Q22)</f>
        <v>0</v>
      </c>
      <c r="R8" s="170"/>
      <c r="S8" s="170"/>
      <c r="T8" s="171"/>
      <c r="U8" s="165"/>
      <c r="V8" s="165">
        <f>SUM(V9:V22)</f>
        <v>3.32</v>
      </c>
      <c r="W8" s="165"/>
      <c r="X8" s="165"/>
      <c r="Y8" s="165"/>
      <c r="AG8" t="s">
        <v>153</v>
      </c>
    </row>
    <row r="9" spans="1:60" outlineLevel="1" x14ac:dyDescent="0.2">
      <c r="A9" s="173">
        <v>1</v>
      </c>
      <c r="B9" s="174" t="s">
        <v>154</v>
      </c>
      <c r="C9" s="188" t="s">
        <v>155</v>
      </c>
      <c r="D9" s="175" t="s">
        <v>156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7.3819999999999997E-2</v>
      </c>
      <c r="O9" s="176">
        <f>ROUND(E9*N9,2)</f>
        <v>7.0000000000000007E-2</v>
      </c>
      <c r="P9" s="176">
        <v>0</v>
      </c>
      <c r="Q9" s="176">
        <f>ROUND(E9*P9,2)</f>
        <v>0</v>
      </c>
      <c r="R9" s="178"/>
      <c r="S9" s="178" t="s">
        <v>157</v>
      </c>
      <c r="T9" s="179" t="s">
        <v>157</v>
      </c>
      <c r="U9" s="160">
        <v>0.34</v>
      </c>
      <c r="V9" s="160">
        <f>ROUND(E9*U9,2)</f>
        <v>0.34</v>
      </c>
      <c r="W9" s="160"/>
      <c r="X9" s="160" t="s">
        <v>158</v>
      </c>
      <c r="Y9" s="160" t="s">
        <v>159</v>
      </c>
      <c r="Z9" s="150"/>
      <c r="AA9" s="150"/>
      <c r="AB9" s="150"/>
      <c r="AC9" s="150"/>
      <c r="AD9" s="150"/>
      <c r="AE9" s="150"/>
      <c r="AF9" s="150"/>
      <c r="AG9" s="150" t="s">
        <v>160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9" t="s">
        <v>161</v>
      </c>
      <c r="D10" s="161"/>
      <c r="E10" s="162">
        <v>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162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163</v>
      </c>
      <c r="C11" s="188" t="s">
        <v>164</v>
      </c>
      <c r="D11" s="175" t="s">
        <v>156</v>
      </c>
      <c r="E11" s="176">
        <v>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9.0469999999999995E-2</v>
      </c>
      <c r="O11" s="176">
        <f>ROUND(E11*N11,2)</f>
        <v>0.54</v>
      </c>
      <c r="P11" s="176">
        <v>0</v>
      </c>
      <c r="Q11" s="176">
        <f>ROUND(E11*P11,2)</f>
        <v>0</v>
      </c>
      <c r="R11" s="178"/>
      <c r="S11" s="178" t="s">
        <v>157</v>
      </c>
      <c r="T11" s="179" t="s">
        <v>157</v>
      </c>
      <c r="U11" s="160">
        <v>0.43</v>
      </c>
      <c r="V11" s="160">
        <f>ROUND(E11*U11,2)</f>
        <v>2.58</v>
      </c>
      <c r="W11" s="160"/>
      <c r="X11" s="160" t="s">
        <v>158</v>
      </c>
      <c r="Y11" s="160" t="s">
        <v>159</v>
      </c>
      <c r="Z11" s="150"/>
      <c r="AA11" s="150"/>
      <c r="AB11" s="150"/>
      <c r="AC11" s="150"/>
      <c r="AD11" s="150"/>
      <c r="AE11" s="150"/>
      <c r="AF11" s="150"/>
      <c r="AG11" s="150" t="s">
        <v>160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89" t="s">
        <v>165</v>
      </c>
      <c r="D12" s="161"/>
      <c r="E12" s="162">
        <v>3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89" t="s">
        <v>166</v>
      </c>
      <c r="D13" s="161"/>
      <c r="E13" s="162">
        <v>2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162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89" t="s">
        <v>167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168</v>
      </c>
      <c r="C15" s="188" t="s">
        <v>169</v>
      </c>
      <c r="D15" s="175" t="s">
        <v>156</v>
      </c>
      <c r="E15" s="176">
        <v>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2.5000000000000001E-2</v>
      </c>
      <c r="O15" s="176">
        <f>ROUND(E15*N15,2)</f>
        <v>0.05</v>
      </c>
      <c r="P15" s="176">
        <v>0</v>
      </c>
      <c r="Q15" s="176">
        <f>ROUND(E15*P15,2)</f>
        <v>0</v>
      </c>
      <c r="R15" s="178"/>
      <c r="S15" s="178" t="s">
        <v>157</v>
      </c>
      <c r="T15" s="179" t="s">
        <v>157</v>
      </c>
      <c r="U15" s="160">
        <v>0.2</v>
      </c>
      <c r="V15" s="160">
        <f>ROUND(E15*U15,2)</f>
        <v>0.4</v>
      </c>
      <c r="W15" s="160"/>
      <c r="X15" s="160" t="s">
        <v>158</v>
      </c>
      <c r="Y15" s="160" t="s">
        <v>159</v>
      </c>
      <c r="Z15" s="150"/>
      <c r="AA15" s="150"/>
      <c r="AB15" s="150"/>
      <c r="AC15" s="150"/>
      <c r="AD15" s="150"/>
      <c r="AE15" s="150"/>
      <c r="AF15" s="150"/>
      <c r="AG15" s="150" t="s">
        <v>160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189" t="s">
        <v>170</v>
      </c>
      <c r="D16" s="161"/>
      <c r="E16" s="162">
        <v>2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171</v>
      </c>
      <c r="C17" s="188" t="s">
        <v>172</v>
      </c>
      <c r="D17" s="175" t="s">
        <v>173</v>
      </c>
      <c r="E17" s="176">
        <v>9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174</v>
      </c>
      <c r="T17" s="179" t="s">
        <v>175</v>
      </c>
      <c r="U17" s="160">
        <v>0</v>
      </c>
      <c r="V17" s="160">
        <f>ROUND(E17*U17,2)</f>
        <v>0</v>
      </c>
      <c r="W17" s="160"/>
      <c r="X17" s="160" t="s">
        <v>158</v>
      </c>
      <c r="Y17" s="160" t="s">
        <v>159</v>
      </c>
      <c r="Z17" s="150"/>
      <c r="AA17" s="150"/>
      <c r="AB17" s="150"/>
      <c r="AC17" s="150"/>
      <c r="AD17" s="150"/>
      <c r="AE17" s="150"/>
      <c r="AF17" s="150"/>
      <c r="AG17" s="150" t="s">
        <v>160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9" t="s">
        <v>170</v>
      </c>
      <c r="D18" s="161"/>
      <c r="E18" s="162">
        <v>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9" t="s">
        <v>161</v>
      </c>
      <c r="D19" s="161"/>
      <c r="E19" s="162">
        <v>1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89" t="s">
        <v>165</v>
      </c>
      <c r="D20" s="161"/>
      <c r="E20" s="162">
        <v>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89" t="s">
        <v>166</v>
      </c>
      <c r="D21" s="161"/>
      <c r="E21" s="162">
        <v>2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89" t="s">
        <v>167</v>
      </c>
      <c r="D22" s="161"/>
      <c r="E22" s="162">
        <v>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5.5" x14ac:dyDescent="0.2">
      <c r="A23" s="166" t="s">
        <v>152</v>
      </c>
      <c r="B23" s="167" t="s">
        <v>65</v>
      </c>
      <c r="C23" s="187" t="s">
        <v>66</v>
      </c>
      <c r="D23" s="168"/>
      <c r="E23" s="169"/>
      <c r="F23" s="170"/>
      <c r="G23" s="170">
        <f>SUMIF(AG24:AG25,"&lt;&gt;NOR",G24:G25)</f>
        <v>0</v>
      </c>
      <c r="H23" s="170"/>
      <c r="I23" s="170">
        <f>SUM(I24:I25)</f>
        <v>0</v>
      </c>
      <c r="J23" s="170"/>
      <c r="K23" s="170">
        <f>SUM(K24:K25)</f>
        <v>0</v>
      </c>
      <c r="L23" s="170"/>
      <c r="M23" s="170">
        <f>SUM(M24:M25)</f>
        <v>0</v>
      </c>
      <c r="N23" s="169"/>
      <c r="O23" s="169">
        <f>SUM(O24:O25)</f>
        <v>0.01</v>
      </c>
      <c r="P23" s="169"/>
      <c r="Q23" s="169">
        <f>SUM(Q24:Q25)</f>
        <v>0</v>
      </c>
      <c r="R23" s="170"/>
      <c r="S23" s="170"/>
      <c r="T23" s="171"/>
      <c r="U23" s="165"/>
      <c r="V23" s="165">
        <f>SUM(V24:V25)</f>
        <v>0.82</v>
      </c>
      <c r="W23" s="165"/>
      <c r="X23" s="165"/>
      <c r="Y23" s="165"/>
      <c r="AG23" t="s">
        <v>153</v>
      </c>
    </row>
    <row r="24" spans="1:60" ht="22.5" outlineLevel="1" x14ac:dyDescent="0.2">
      <c r="A24" s="173">
        <v>5</v>
      </c>
      <c r="B24" s="174" t="s">
        <v>176</v>
      </c>
      <c r="C24" s="188" t="s">
        <v>177</v>
      </c>
      <c r="D24" s="175" t="s">
        <v>178</v>
      </c>
      <c r="E24" s="176">
        <v>0.81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1.3729999999999999E-2</v>
      </c>
      <c r="O24" s="176">
        <f>ROUND(E24*N24,2)</f>
        <v>0.01</v>
      </c>
      <c r="P24" s="176">
        <v>0</v>
      </c>
      <c r="Q24" s="176">
        <f>ROUND(E24*P24,2)</f>
        <v>0</v>
      </c>
      <c r="R24" s="178"/>
      <c r="S24" s="178" t="s">
        <v>157</v>
      </c>
      <c r="T24" s="179" t="s">
        <v>157</v>
      </c>
      <c r="U24" s="160">
        <v>1.0109999999999999</v>
      </c>
      <c r="V24" s="160">
        <f>ROUND(E24*U24,2)</f>
        <v>0.82</v>
      </c>
      <c r="W24" s="160"/>
      <c r="X24" s="160" t="s">
        <v>158</v>
      </c>
      <c r="Y24" s="160" t="s">
        <v>159</v>
      </c>
      <c r="Z24" s="150"/>
      <c r="AA24" s="150"/>
      <c r="AB24" s="150"/>
      <c r="AC24" s="150"/>
      <c r="AD24" s="150"/>
      <c r="AE24" s="150"/>
      <c r="AF24" s="150"/>
      <c r="AG24" s="150" t="s">
        <v>160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89" t="s">
        <v>179</v>
      </c>
      <c r="D25" s="161"/>
      <c r="E25" s="162">
        <v>0.81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6" t="s">
        <v>152</v>
      </c>
      <c r="B26" s="167" t="s">
        <v>69</v>
      </c>
      <c r="C26" s="187" t="s">
        <v>70</v>
      </c>
      <c r="D26" s="168"/>
      <c r="E26" s="169"/>
      <c r="F26" s="170"/>
      <c r="G26" s="170">
        <f>SUMIF(AG27:AG40,"&lt;&gt;NOR",G27:G40)</f>
        <v>0</v>
      </c>
      <c r="H26" s="170"/>
      <c r="I26" s="170">
        <f>SUM(I27:I40)</f>
        <v>0</v>
      </c>
      <c r="J26" s="170"/>
      <c r="K26" s="170">
        <f>SUM(K27:K40)</f>
        <v>0</v>
      </c>
      <c r="L26" s="170"/>
      <c r="M26" s="170">
        <f>SUM(M27:M40)</f>
        <v>0</v>
      </c>
      <c r="N26" s="169"/>
      <c r="O26" s="169">
        <f>SUM(O27:O40)</f>
        <v>4.0600000000000005</v>
      </c>
      <c r="P26" s="169"/>
      <c r="Q26" s="169">
        <f>SUM(Q27:Q40)</f>
        <v>0</v>
      </c>
      <c r="R26" s="170"/>
      <c r="S26" s="170"/>
      <c r="T26" s="171"/>
      <c r="U26" s="165"/>
      <c r="V26" s="165">
        <f>SUM(V27:V40)</f>
        <v>130.83000000000001</v>
      </c>
      <c r="W26" s="165"/>
      <c r="X26" s="165"/>
      <c r="Y26" s="165"/>
      <c r="AG26" t="s">
        <v>153</v>
      </c>
    </row>
    <row r="27" spans="1:60" outlineLevel="1" x14ac:dyDescent="0.2">
      <c r="A27" s="180">
        <v>6</v>
      </c>
      <c r="B27" s="181" t="s">
        <v>180</v>
      </c>
      <c r="C27" s="190" t="s">
        <v>181</v>
      </c>
      <c r="D27" s="182" t="s">
        <v>178</v>
      </c>
      <c r="E27" s="183">
        <v>58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21</v>
      </c>
      <c r="M27" s="185">
        <f>G27*(1+L27/100)</f>
        <v>0</v>
      </c>
      <c r="N27" s="183">
        <v>2.9999999999999997E-4</v>
      </c>
      <c r="O27" s="183">
        <f>ROUND(E27*N27,2)</f>
        <v>0.02</v>
      </c>
      <c r="P27" s="183">
        <v>0</v>
      </c>
      <c r="Q27" s="183">
        <f>ROUND(E27*P27,2)</f>
        <v>0</v>
      </c>
      <c r="R27" s="185"/>
      <c r="S27" s="185" t="s">
        <v>157</v>
      </c>
      <c r="T27" s="186" t="s">
        <v>157</v>
      </c>
      <c r="U27" s="160">
        <v>8.8999999999999996E-2</v>
      </c>
      <c r="V27" s="160">
        <f>ROUND(E27*U27,2)</f>
        <v>5.16</v>
      </c>
      <c r="W27" s="160"/>
      <c r="X27" s="160" t="s">
        <v>158</v>
      </c>
      <c r="Y27" s="160" t="s">
        <v>159</v>
      </c>
      <c r="Z27" s="150"/>
      <c r="AA27" s="150"/>
      <c r="AB27" s="150"/>
      <c r="AC27" s="150"/>
      <c r="AD27" s="150"/>
      <c r="AE27" s="150"/>
      <c r="AF27" s="150"/>
      <c r="AG27" s="150" t="s">
        <v>160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3">
        <v>7</v>
      </c>
      <c r="B28" s="174" t="s">
        <v>182</v>
      </c>
      <c r="C28" s="188" t="s">
        <v>183</v>
      </c>
      <c r="D28" s="175" t="s">
        <v>178</v>
      </c>
      <c r="E28" s="176">
        <v>143.40600000000001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2.9999999999999997E-4</v>
      </c>
      <c r="O28" s="176">
        <f>ROUND(E28*N28,2)</f>
        <v>0.04</v>
      </c>
      <c r="P28" s="176">
        <v>0</v>
      </c>
      <c r="Q28" s="176">
        <f>ROUND(E28*P28,2)</f>
        <v>0</v>
      </c>
      <c r="R28" s="178"/>
      <c r="S28" s="178" t="s">
        <v>157</v>
      </c>
      <c r="T28" s="179" t="s">
        <v>157</v>
      </c>
      <c r="U28" s="160">
        <v>7.0000000000000007E-2</v>
      </c>
      <c r="V28" s="160">
        <f>ROUND(E28*U28,2)</f>
        <v>10.039999999999999</v>
      </c>
      <c r="W28" s="160"/>
      <c r="X28" s="160" t="s">
        <v>158</v>
      </c>
      <c r="Y28" s="160" t="s">
        <v>159</v>
      </c>
      <c r="Z28" s="150"/>
      <c r="AA28" s="150"/>
      <c r="AB28" s="150"/>
      <c r="AC28" s="150"/>
      <c r="AD28" s="150"/>
      <c r="AE28" s="150"/>
      <c r="AF28" s="150"/>
      <c r="AG28" s="150" t="s">
        <v>160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189" t="s">
        <v>184</v>
      </c>
      <c r="D29" s="161"/>
      <c r="E29" s="162">
        <v>143.40600000000001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3">
        <v>8</v>
      </c>
      <c r="B30" s="174" t="s">
        <v>185</v>
      </c>
      <c r="C30" s="188" t="s">
        <v>186</v>
      </c>
      <c r="D30" s="175" t="s">
        <v>178</v>
      </c>
      <c r="E30" s="176">
        <v>14.656000000000001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4.0000000000000003E-5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157</v>
      </c>
      <c r="T30" s="179" t="s">
        <v>157</v>
      </c>
      <c r="U30" s="160">
        <v>7.8E-2</v>
      </c>
      <c r="V30" s="160">
        <f>ROUND(E30*U30,2)</f>
        <v>1.1399999999999999</v>
      </c>
      <c r="W30" s="160"/>
      <c r="X30" s="160" t="s">
        <v>158</v>
      </c>
      <c r="Y30" s="160" t="s">
        <v>159</v>
      </c>
      <c r="Z30" s="150"/>
      <c r="AA30" s="150"/>
      <c r="AB30" s="150"/>
      <c r="AC30" s="150"/>
      <c r="AD30" s="150"/>
      <c r="AE30" s="150"/>
      <c r="AF30" s="150"/>
      <c r="AG30" s="150" t="s">
        <v>160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89" t="s">
        <v>187</v>
      </c>
      <c r="D31" s="161"/>
      <c r="E31" s="162">
        <v>11.856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9" t="s">
        <v>188</v>
      </c>
      <c r="D32" s="161"/>
      <c r="E32" s="162">
        <v>2.8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3">
        <v>9</v>
      </c>
      <c r="B33" s="174" t="s">
        <v>189</v>
      </c>
      <c r="C33" s="188" t="s">
        <v>190</v>
      </c>
      <c r="D33" s="175" t="s">
        <v>178</v>
      </c>
      <c r="E33" s="176">
        <v>58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5.7400000000000003E-3</v>
      </c>
      <c r="O33" s="176">
        <f>ROUND(E33*N33,2)</f>
        <v>0.33</v>
      </c>
      <c r="P33" s="176">
        <v>0</v>
      </c>
      <c r="Q33" s="176">
        <f>ROUND(E33*P33,2)</f>
        <v>0</v>
      </c>
      <c r="R33" s="178"/>
      <c r="S33" s="178" t="s">
        <v>157</v>
      </c>
      <c r="T33" s="179" t="s">
        <v>157</v>
      </c>
      <c r="U33" s="160">
        <v>0.18984999999999999</v>
      </c>
      <c r="V33" s="160">
        <f>ROUND(E33*U33,2)</f>
        <v>11.01</v>
      </c>
      <c r="W33" s="160"/>
      <c r="X33" s="160" t="s">
        <v>158</v>
      </c>
      <c r="Y33" s="160" t="s">
        <v>159</v>
      </c>
      <c r="Z33" s="150"/>
      <c r="AA33" s="150"/>
      <c r="AB33" s="150"/>
      <c r="AC33" s="150"/>
      <c r="AD33" s="150"/>
      <c r="AE33" s="150"/>
      <c r="AF33" s="150"/>
      <c r="AG33" s="150" t="s">
        <v>160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64" t="s">
        <v>191</v>
      </c>
      <c r="D34" s="265"/>
      <c r="E34" s="265"/>
      <c r="F34" s="265"/>
      <c r="G34" s="265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192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0">
        <v>10</v>
      </c>
      <c r="B35" s="181" t="s">
        <v>193</v>
      </c>
      <c r="C35" s="190" t="s">
        <v>194</v>
      </c>
      <c r="D35" s="182" t="s">
        <v>178</v>
      </c>
      <c r="E35" s="183">
        <v>58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3">
        <v>7.9100000000000004E-3</v>
      </c>
      <c r="O35" s="183">
        <f>ROUND(E35*N35,2)</f>
        <v>0.46</v>
      </c>
      <c r="P35" s="183">
        <v>0</v>
      </c>
      <c r="Q35" s="183">
        <f>ROUND(E35*P35,2)</f>
        <v>0</v>
      </c>
      <c r="R35" s="185"/>
      <c r="S35" s="185" t="s">
        <v>157</v>
      </c>
      <c r="T35" s="186" t="s">
        <v>157</v>
      </c>
      <c r="U35" s="160">
        <v>0.38100000000000001</v>
      </c>
      <c r="V35" s="160">
        <f>ROUND(E35*U35,2)</f>
        <v>22.1</v>
      </c>
      <c r="W35" s="160"/>
      <c r="X35" s="160" t="s">
        <v>158</v>
      </c>
      <c r="Y35" s="160" t="s">
        <v>159</v>
      </c>
      <c r="Z35" s="150"/>
      <c r="AA35" s="150"/>
      <c r="AB35" s="150"/>
      <c r="AC35" s="150"/>
      <c r="AD35" s="150"/>
      <c r="AE35" s="150"/>
      <c r="AF35" s="150"/>
      <c r="AG35" s="150" t="s">
        <v>160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3">
        <v>11</v>
      </c>
      <c r="B36" s="174" t="s">
        <v>195</v>
      </c>
      <c r="C36" s="188" t="s">
        <v>196</v>
      </c>
      <c r="D36" s="175" t="s">
        <v>178</v>
      </c>
      <c r="E36" s="176">
        <v>143.40600000000001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1.5810000000000001E-2</v>
      </c>
      <c r="O36" s="176">
        <f>ROUND(E36*N36,2)</f>
        <v>2.27</v>
      </c>
      <c r="P36" s="176">
        <v>0</v>
      </c>
      <c r="Q36" s="176">
        <f>ROUND(E36*P36,2)</f>
        <v>0</v>
      </c>
      <c r="R36" s="178"/>
      <c r="S36" s="178" t="s">
        <v>157</v>
      </c>
      <c r="T36" s="179" t="s">
        <v>157</v>
      </c>
      <c r="U36" s="160">
        <v>0.24845</v>
      </c>
      <c r="V36" s="160">
        <f>ROUND(E36*U36,2)</f>
        <v>35.630000000000003</v>
      </c>
      <c r="W36" s="160"/>
      <c r="X36" s="160" t="s">
        <v>158</v>
      </c>
      <c r="Y36" s="160" t="s">
        <v>159</v>
      </c>
      <c r="Z36" s="150"/>
      <c r="AA36" s="150"/>
      <c r="AB36" s="150"/>
      <c r="AC36" s="150"/>
      <c r="AD36" s="150"/>
      <c r="AE36" s="150"/>
      <c r="AF36" s="150"/>
      <c r="AG36" s="150" t="s">
        <v>160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64" t="s">
        <v>191</v>
      </c>
      <c r="D37" s="265"/>
      <c r="E37" s="265"/>
      <c r="F37" s="265"/>
      <c r="G37" s="26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192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9" t="s">
        <v>184</v>
      </c>
      <c r="D38" s="161"/>
      <c r="E38" s="162">
        <v>143.40600000000001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162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3">
        <v>12</v>
      </c>
      <c r="B39" s="174" t="s">
        <v>197</v>
      </c>
      <c r="C39" s="188" t="s">
        <v>198</v>
      </c>
      <c r="D39" s="175" t="s">
        <v>178</v>
      </c>
      <c r="E39" s="176">
        <v>143.40600000000001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6.5799999999999999E-3</v>
      </c>
      <c r="O39" s="176">
        <f>ROUND(E39*N39,2)</f>
        <v>0.94</v>
      </c>
      <c r="P39" s="176">
        <v>0</v>
      </c>
      <c r="Q39" s="176">
        <f>ROUND(E39*P39,2)</f>
        <v>0</v>
      </c>
      <c r="R39" s="178"/>
      <c r="S39" s="178" t="s">
        <v>157</v>
      </c>
      <c r="T39" s="179" t="s">
        <v>157</v>
      </c>
      <c r="U39" s="160">
        <v>0.31900000000000001</v>
      </c>
      <c r="V39" s="160">
        <f>ROUND(E39*U39,2)</f>
        <v>45.75</v>
      </c>
      <c r="W39" s="160"/>
      <c r="X39" s="160" t="s">
        <v>158</v>
      </c>
      <c r="Y39" s="160" t="s">
        <v>159</v>
      </c>
      <c r="Z39" s="150"/>
      <c r="AA39" s="150"/>
      <c r="AB39" s="150"/>
      <c r="AC39" s="150"/>
      <c r="AD39" s="150"/>
      <c r="AE39" s="150"/>
      <c r="AF39" s="150"/>
      <c r="AG39" s="150" t="s">
        <v>160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9" t="s">
        <v>184</v>
      </c>
      <c r="D40" s="161"/>
      <c r="E40" s="162">
        <v>143.40600000000001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66" t="s">
        <v>152</v>
      </c>
      <c r="B41" s="167" t="s">
        <v>71</v>
      </c>
      <c r="C41" s="187" t="s">
        <v>72</v>
      </c>
      <c r="D41" s="168"/>
      <c r="E41" s="169"/>
      <c r="F41" s="170"/>
      <c r="G41" s="170">
        <f>SUMIF(AG42:AG43,"&lt;&gt;NOR",G42:G43)</f>
        <v>0</v>
      </c>
      <c r="H41" s="170"/>
      <c r="I41" s="170">
        <f>SUM(I42:I43)</f>
        <v>0</v>
      </c>
      <c r="J41" s="170"/>
      <c r="K41" s="170">
        <f>SUM(K42:K43)</f>
        <v>0</v>
      </c>
      <c r="L41" s="170"/>
      <c r="M41" s="170">
        <f>SUM(M42:M43)</f>
        <v>0</v>
      </c>
      <c r="N41" s="169"/>
      <c r="O41" s="169">
        <f>SUM(O42:O43)</f>
        <v>0.99</v>
      </c>
      <c r="P41" s="169"/>
      <c r="Q41" s="169">
        <f>SUM(Q42:Q43)</f>
        <v>0</v>
      </c>
      <c r="R41" s="170"/>
      <c r="S41" s="170"/>
      <c r="T41" s="171"/>
      <c r="U41" s="165"/>
      <c r="V41" s="165">
        <f>SUM(V42:V43)</f>
        <v>24.479999999999997</v>
      </c>
      <c r="W41" s="165"/>
      <c r="X41" s="165"/>
      <c r="Y41" s="165"/>
      <c r="AG41" t="s">
        <v>153</v>
      </c>
    </row>
    <row r="42" spans="1:60" outlineLevel="1" x14ac:dyDescent="0.2">
      <c r="A42" s="180">
        <v>13</v>
      </c>
      <c r="B42" s="181" t="s">
        <v>199</v>
      </c>
      <c r="C42" s="190" t="s">
        <v>200</v>
      </c>
      <c r="D42" s="182" t="s">
        <v>178</v>
      </c>
      <c r="E42" s="183">
        <v>58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3">
        <v>1.7149999999999999E-2</v>
      </c>
      <c r="O42" s="183">
        <f>ROUND(E42*N42,2)</f>
        <v>0.99</v>
      </c>
      <c r="P42" s="183">
        <v>0</v>
      </c>
      <c r="Q42" s="183">
        <f>ROUND(E42*P42,2)</f>
        <v>0</v>
      </c>
      <c r="R42" s="185"/>
      <c r="S42" s="185" t="s">
        <v>157</v>
      </c>
      <c r="T42" s="186" t="s">
        <v>157</v>
      </c>
      <c r="U42" s="160">
        <v>0.372</v>
      </c>
      <c r="V42" s="160">
        <f>ROUND(E42*U42,2)</f>
        <v>21.58</v>
      </c>
      <c r="W42" s="160"/>
      <c r="X42" s="160" t="s">
        <v>158</v>
      </c>
      <c r="Y42" s="160" t="s">
        <v>159</v>
      </c>
      <c r="Z42" s="150"/>
      <c r="AA42" s="150"/>
      <c r="AB42" s="150"/>
      <c r="AC42" s="150"/>
      <c r="AD42" s="150"/>
      <c r="AE42" s="150"/>
      <c r="AF42" s="150"/>
      <c r="AG42" s="150" t="s">
        <v>160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80">
        <v>14</v>
      </c>
      <c r="B43" s="181" t="s">
        <v>201</v>
      </c>
      <c r="C43" s="190" t="s">
        <v>202</v>
      </c>
      <c r="D43" s="182" t="s">
        <v>178</v>
      </c>
      <c r="E43" s="183">
        <v>58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3">
        <v>0</v>
      </c>
      <c r="O43" s="183">
        <f>ROUND(E43*N43,2)</f>
        <v>0</v>
      </c>
      <c r="P43" s="183">
        <v>0</v>
      </c>
      <c r="Q43" s="183">
        <f>ROUND(E43*P43,2)</f>
        <v>0</v>
      </c>
      <c r="R43" s="185"/>
      <c r="S43" s="185" t="s">
        <v>157</v>
      </c>
      <c r="T43" s="186" t="s">
        <v>157</v>
      </c>
      <c r="U43" s="160">
        <v>0.05</v>
      </c>
      <c r="V43" s="160">
        <f>ROUND(E43*U43,2)</f>
        <v>2.9</v>
      </c>
      <c r="W43" s="160"/>
      <c r="X43" s="160" t="s">
        <v>158</v>
      </c>
      <c r="Y43" s="160" t="s">
        <v>159</v>
      </c>
      <c r="Z43" s="150"/>
      <c r="AA43" s="150"/>
      <c r="AB43" s="150"/>
      <c r="AC43" s="150"/>
      <c r="AD43" s="150"/>
      <c r="AE43" s="150"/>
      <c r="AF43" s="150"/>
      <c r="AG43" s="150" t="s">
        <v>160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6" t="s">
        <v>152</v>
      </c>
      <c r="B44" s="167" t="s">
        <v>75</v>
      </c>
      <c r="C44" s="187" t="s">
        <v>76</v>
      </c>
      <c r="D44" s="168"/>
      <c r="E44" s="169"/>
      <c r="F44" s="170"/>
      <c r="G44" s="170">
        <f>SUMIF(AG45:AG45,"&lt;&gt;NOR",G45:G45)</f>
        <v>0</v>
      </c>
      <c r="H44" s="170"/>
      <c r="I44" s="170">
        <f>SUM(I45:I45)</f>
        <v>0</v>
      </c>
      <c r="J44" s="170"/>
      <c r="K44" s="170">
        <f>SUM(K45:K45)</f>
        <v>0</v>
      </c>
      <c r="L44" s="170"/>
      <c r="M44" s="170">
        <f>SUM(M45:M45)</f>
        <v>0</v>
      </c>
      <c r="N44" s="169"/>
      <c r="O44" s="169">
        <f>SUM(O45:O45)</f>
        <v>7.0000000000000007E-2</v>
      </c>
      <c r="P44" s="169"/>
      <c r="Q44" s="169">
        <f>SUM(Q45:Q45)</f>
        <v>0</v>
      </c>
      <c r="R44" s="170"/>
      <c r="S44" s="170"/>
      <c r="T44" s="171"/>
      <c r="U44" s="165"/>
      <c r="V44" s="165">
        <f>SUM(V45:V45)</f>
        <v>9.91</v>
      </c>
      <c r="W44" s="165"/>
      <c r="X44" s="165"/>
      <c r="Y44" s="165"/>
      <c r="AG44" t="s">
        <v>153</v>
      </c>
    </row>
    <row r="45" spans="1:60" outlineLevel="1" x14ac:dyDescent="0.2">
      <c r="A45" s="180">
        <v>15</v>
      </c>
      <c r="B45" s="181" t="s">
        <v>203</v>
      </c>
      <c r="C45" s="190" t="s">
        <v>204</v>
      </c>
      <c r="D45" s="182" t="s">
        <v>178</v>
      </c>
      <c r="E45" s="183">
        <v>56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3">
        <v>1.2099999999999999E-3</v>
      </c>
      <c r="O45" s="183">
        <f>ROUND(E45*N45,2)</f>
        <v>7.0000000000000007E-2</v>
      </c>
      <c r="P45" s="183">
        <v>0</v>
      </c>
      <c r="Q45" s="183">
        <f>ROUND(E45*P45,2)</f>
        <v>0</v>
      </c>
      <c r="R45" s="185"/>
      <c r="S45" s="185" t="s">
        <v>157</v>
      </c>
      <c r="T45" s="186" t="s">
        <v>157</v>
      </c>
      <c r="U45" s="160">
        <v>0.17699999999999999</v>
      </c>
      <c r="V45" s="160">
        <f>ROUND(E45*U45,2)</f>
        <v>9.91</v>
      </c>
      <c r="W45" s="160"/>
      <c r="X45" s="160" t="s">
        <v>158</v>
      </c>
      <c r="Y45" s="160" t="s">
        <v>159</v>
      </c>
      <c r="Z45" s="150"/>
      <c r="AA45" s="150"/>
      <c r="AB45" s="150"/>
      <c r="AC45" s="150"/>
      <c r="AD45" s="150"/>
      <c r="AE45" s="150"/>
      <c r="AF45" s="150"/>
      <c r="AG45" s="150" t="s">
        <v>160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5.5" x14ac:dyDescent="0.2">
      <c r="A46" s="166" t="s">
        <v>152</v>
      </c>
      <c r="B46" s="167" t="s">
        <v>77</v>
      </c>
      <c r="C46" s="187" t="s">
        <v>78</v>
      </c>
      <c r="D46" s="168"/>
      <c r="E46" s="169"/>
      <c r="F46" s="170"/>
      <c r="G46" s="170">
        <f>SUMIF(AG47:AG48,"&lt;&gt;NOR",G47:G48)</f>
        <v>0</v>
      </c>
      <c r="H46" s="170"/>
      <c r="I46" s="170">
        <f>SUM(I47:I48)</f>
        <v>0</v>
      </c>
      <c r="J46" s="170"/>
      <c r="K46" s="170">
        <f>SUM(K47:K48)</f>
        <v>0</v>
      </c>
      <c r="L46" s="170"/>
      <c r="M46" s="170">
        <f>SUM(M47:M48)</f>
        <v>0</v>
      </c>
      <c r="N46" s="169"/>
      <c r="O46" s="169">
        <f>SUM(O47:O48)</f>
        <v>0</v>
      </c>
      <c r="P46" s="169"/>
      <c r="Q46" s="169">
        <f>SUM(Q47:Q48)</f>
        <v>0</v>
      </c>
      <c r="R46" s="170"/>
      <c r="S46" s="170"/>
      <c r="T46" s="171"/>
      <c r="U46" s="165"/>
      <c r="V46" s="165">
        <f>SUM(V47:V48)</f>
        <v>1.84</v>
      </c>
      <c r="W46" s="165"/>
      <c r="X46" s="165"/>
      <c r="Y46" s="165"/>
      <c r="AG46" t="s">
        <v>153</v>
      </c>
    </row>
    <row r="47" spans="1:60" ht="22.5" outlineLevel="1" x14ac:dyDescent="0.2">
      <c r="A47" s="173">
        <v>16</v>
      </c>
      <c r="B47" s="174" t="s">
        <v>205</v>
      </c>
      <c r="C47" s="188" t="s">
        <v>206</v>
      </c>
      <c r="D47" s="175" t="s">
        <v>156</v>
      </c>
      <c r="E47" s="176">
        <v>16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157</v>
      </c>
      <c r="T47" s="179" t="s">
        <v>157</v>
      </c>
      <c r="U47" s="160">
        <v>0.115</v>
      </c>
      <c r="V47" s="160">
        <f>ROUND(E47*U47,2)</f>
        <v>1.84</v>
      </c>
      <c r="W47" s="160"/>
      <c r="X47" s="160" t="s">
        <v>158</v>
      </c>
      <c r="Y47" s="160" t="s">
        <v>159</v>
      </c>
      <c r="Z47" s="150"/>
      <c r="AA47" s="150"/>
      <c r="AB47" s="150"/>
      <c r="AC47" s="150"/>
      <c r="AD47" s="150"/>
      <c r="AE47" s="150"/>
      <c r="AF47" s="150"/>
      <c r="AG47" s="150" t="s">
        <v>160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89" t="s">
        <v>207</v>
      </c>
      <c r="D48" s="161"/>
      <c r="E48" s="162">
        <v>16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162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6" t="s">
        <v>152</v>
      </c>
      <c r="B49" s="167" t="s">
        <v>79</v>
      </c>
      <c r="C49" s="187" t="s">
        <v>80</v>
      </c>
      <c r="D49" s="168"/>
      <c r="E49" s="169"/>
      <c r="F49" s="170"/>
      <c r="G49" s="170">
        <f>SUMIF(AG50:AG64,"&lt;&gt;NOR",G50:G64)</f>
        <v>0</v>
      </c>
      <c r="H49" s="170"/>
      <c r="I49" s="170">
        <f>SUM(I50:I64)</f>
        <v>0</v>
      </c>
      <c r="J49" s="170"/>
      <c r="K49" s="170">
        <f>SUM(K50:K64)</f>
        <v>0</v>
      </c>
      <c r="L49" s="170"/>
      <c r="M49" s="170">
        <f>SUM(M50:M64)</f>
        <v>0</v>
      </c>
      <c r="N49" s="169"/>
      <c r="O49" s="169">
        <f>SUM(O50:O64)</f>
        <v>0</v>
      </c>
      <c r="P49" s="169"/>
      <c r="Q49" s="169">
        <f>SUM(Q50:Q64)</f>
        <v>1.3399999999999999</v>
      </c>
      <c r="R49" s="170"/>
      <c r="S49" s="170"/>
      <c r="T49" s="171"/>
      <c r="U49" s="165"/>
      <c r="V49" s="165">
        <f>SUM(V50:V64)</f>
        <v>28.94</v>
      </c>
      <c r="W49" s="165"/>
      <c r="X49" s="165"/>
      <c r="Y49" s="165"/>
      <c r="AG49" t="s">
        <v>153</v>
      </c>
    </row>
    <row r="50" spans="1:60" outlineLevel="1" x14ac:dyDescent="0.2">
      <c r="A50" s="173">
        <v>17</v>
      </c>
      <c r="B50" s="174" t="s">
        <v>208</v>
      </c>
      <c r="C50" s="188" t="s">
        <v>209</v>
      </c>
      <c r="D50" s="175" t="s">
        <v>178</v>
      </c>
      <c r="E50" s="176">
        <v>58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1.26E-2</v>
      </c>
      <c r="Q50" s="176">
        <f>ROUND(E50*P50,2)</f>
        <v>0.73</v>
      </c>
      <c r="R50" s="178"/>
      <c r="S50" s="178" t="s">
        <v>157</v>
      </c>
      <c r="T50" s="179" t="s">
        <v>157</v>
      </c>
      <c r="U50" s="160">
        <v>0.33</v>
      </c>
      <c r="V50" s="160">
        <f>ROUND(E50*U50,2)</f>
        <v>19.14</v>
      </c>
      <c r="W50" s="160"/>
      <c r="X50" s="160" t="s">
        <v>158</v>
      </c>
      <c r="Y50" s="160" t="s">
        <v>159</v>
      </c>
      <c r="Z50" s="150"/>
      <c r="AA50" s="150"/>
      <c r="AB50" s="150"/>
      <c r="AC50" s="150"/>
      <c r="AD50" s="150"/>
      <c r="AE50" s="150"/>
      <c r="AF50" s="150"/>
      <c r="AG50" s="150" t="s">
        <v>160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89" t="s">
        <v>210</v>
      </c>
      <c r="D51" s="161"/>
      <c r="E51" s="162">
        <v>58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162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0">
        <v>18</v>
      </c>
      <c r="B52" s="181" t="s">
        <v>211</v>
      </c>
      <c r="C52" s="190" t="s">
        <v>212</v>
      </c>
      <c r="D52" s="182" t="s">
        <v>156</v>
      </c>
      <c r="E52" s="183">
        <v>2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/>
      <c r="S52" s="185" t="s">
        <v>157</v>
      </c>
      <c r="T52" s="186" t="s">
        <v>157</v>
      </c>
      <c r="U52" s="160">
        <v>0.08</v>
      </c>
      <c r="V52" s="160">
        <f>ROUND(E52*U52,2)</f>
        <v>0.16</v>
      </c>
      <c r="W52" s="160"/>
      <c r="X52" s="160" t="s">
        <v>158</v>
      </c>
      <c r="Y52" s="160" t="s">
        <v>159</v>
      </c>
      <c r="Z52" s="150"/>
      <c r="AA52" s="150"/>
      <c r="AB52" s="150"/>
      <c r="AC52" s="150"/>
      <c r="AD52" s="150"/>
      <c r="AE52" s="150"/>
      <c r="AF52" s="150"/>
      <c r="AG52" s="150" t="s">
        <v>160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19</v>
      </c>
      <c r="B53" s="174" t="s">
        <v>213</v>
      </c>
      <c r="C53" s="188" t="s">
        <v>214</v>
      </c>
      <c r="D53" s="175" t="s">
        <v>178</v>
      </c>
      <c r="E53" s="176">
        <v>2.8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1E-3</v>
      </c>
      <c r="O53" s="176">
        <f>ROUND(E53*N53,2)</f>
        <v>0</v>
      </c>
      <c r="P53" s="176">
        <v>6.3E-2</v>
      </c>
      <c r="Q53" s="176">
        <f>ROUND(E53*P53,2)</f>
        <v>0.18</v>
      </c>
      <c r="R53" s="178"/>
      <c r="S53" s="178" t="s">
        <v>157</v>
      </c>
      <c r="T53" s="179" t="s">
        <v>157</v>
      </c>
      <c r="U53" s="160">
        <v>0.71799999999999997</v>
      </c>
      <c r="V53" s="160">
        <f>ROUND(E53*U53,2)</f>
        <v>2.0099999999999998</v>
      </c>
      <c r="W53" s="160"/>
      <c r="X53" s="160" t="s">
        <v>158</v>
      </c>
      <c r="Y53" s="160" t="s">
        <v>159</v>
      </c>
      <c r="Z53" s="150"/>
      <c r="AA53" s="150"/>
      <c r="AB53" s="150"/>
      <c r="AC53" s="150"/>
      <c r="AD53" s="150"/>
      <c r="AE53" s="150"/>
      <c r="AF53" s="150"/>
      <c r="AG53" s="150" t="s">
        <v>160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189" t="s">
        <v>215</v>
      </c>
      <c r="D54" s="161"/>
      <c r="E54" s="162">
        <v>2.8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162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3">
        <v>20</v>
      </c>
      <c r="B55" s="174" t="s">
        <v>216</v>
      </c>
      <c r="C55" s="188" t="s">
        <v>217</v>
      </c>
      <c r="D55" s="175" t="s">
        <v>156</v>
      </c>
      <c r="E55" s="176">
        <v>9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4.8999999999999998E-4</v>
      </c>
      <c r="O55" s="176">
        <f>ROUND(E55*N55,2)</f>
        <v>0</v>
      </c>
      <c r="P55" s="176">
        <v>3.1E-2</v>
      </c>
      <c r="Q55" s="176">
        <f>ROUND(E55*P55,2)</f>
        <v>0.28000000000000003</v>
      </c>
      <c r="R55" s="178"/>
      <c r="S55" s="178" t="s">
        <v>157</v>
      </c>
      <c r="T55" s="179" t="s">
        <v>157</v>
      </c>
      <c r="U55" s="160">
        <v>0.77200000000000002</v>
      </c>
      <c r="V55" s="160">
        <f>ROUND(E55*U55,2)</f>
        <v>6.95</v>
      </c>
      <c r="W55" s="160"/>
      <c r="X55" s="160" t="s">
        <v>158</v>
      </c>
      <c r="Y55" s="160" t="s">
        <v>159</v>
      </c>
      <c r="Z55" s="150"/>
      <c r="AA55" s="150"/>
      <c r="AB55" s="150"/>
      <c r="AC55" s="150"/>
      <c r="AD55" s="150"/>
      <c r="AE55" s="150"/>
      <c r="AF55" s="150"/>
      <c r="AG55" s="150" t="s">
        <v>160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64" t="s">
        <v>218</v>
      </c>
      <c r="D56" s="265"/>
      <c r="E56" s="265"/>
      <c r="F56" s="265"/>
      <c r="G56" s="26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192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89" t="s">
        <v>170</v>
      </c>
      <c r="D57" s="161"/>
      <c r="E57" s="162">
        <v>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162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89" t="s">
        <v>161</v>
      </c>
      <c r="D58" s="161"/>
      <c r="E58" s="162">
        <v>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89" t="s">
        <v>165</v>
      </c>
      <c r="D59" s="161"/>
      <c r="E59" s="162">
        <v>3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89" t="s">
        <v>166</v>
      </c>
      <c r="D60" s="161"/>
      <c r="E60" s="162">
        <v>2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89" t="s">
        <v>167</v>
      </c>
      <c r="D61" s="161"/>
      <c r="E61" s="162">
        <v>1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3">
        <v>21</v>
      </c>
      <c r="B62" s="174" t="s">
        <v>219</v>
      </c>
      <c r="C62" s="188" t="s">
        <v>220</v>
      </c>
      <c r="D62" s="175" t="s">
        <v>178</v>
      </c>
      <c r="E62" s="176">
        <v>2.25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6.8000000000000005E-2</v>
      </c>
      <c r="Q62" s="176">
        <f>ROUND(E62*P62,2)</f>
        <v>0.15</v>
      </c>
      <c r="R62" s="178"/>
      <c r="S62" s="178" t="s">
        <v>157</v>
      </c>
      <c r="T62" s="179" t="s">
        <v>157</v>
      </c>
      <c r="U62" s="160">
        <v>0.3</v>
      </c>
      <c r="V62" s="160">
        <f>ROUND(E62*U62,2)</f>
        <v>0.68</v>
      </c>
      <c r="W62" s="160"/>
      <c r="X62" s="160" t="s">
        <v>158</v>
      </c>
      <c r="Y62" s="160" t="s">
        <v>159</v>
      </c>
      <c r="Z62" s="150"/>
      <c r="AA62" s="150"/>
      <c r="AB62" s="150"/>
      <c r="AC62" s="150"/>
      <c r="AD62" s="150"/>
      <c r="AE62" s="150"/>
      <c r="AF62" s="150"/>
      <c r="AG62" s="150" t="s">
        <v>160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189" t="s">
        <v>221</v>
      </c>
      <c r="D63" s="161"/>
      <c r="E63" s="162">
        <v>2.25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80">
        <v>22</v>
      </c>
      <c r="B64" s="181" t="s">
        <v>222</v>
      </c>
      <c r="C64" s="190" t="s">
        <v>223</v>
      </c>
      <c r="D64" s="182" t="s">
        <v>173</v>
      </c>
      <c r="E64" s="183">
        <v>1</v>
      </c>
      <c r="F64" s="184"/>
      <c r="G64" s="185">
        <f>ROUND(E64*F64,2)</f>
        <v>0</v>
      </c>
      <c r="H64" s="184"/>
      <c r="I64" s="185">
        <f>ROUND(E64*H64,2)</f>
        <v>0</v>
      </c>
      <c r="J64" s="184"/>
      <c r="K64" s="185">
        <f>ROUND(E64*J64,2)</f>
        <v>0</v>
      </c>
      <c r="L64" s="185">
        <v>21</v>
      </c>
      <c r="M64" s="185">
        <f>G64*(1+L64/100)</f>
        <v>0</v>
      </c>
      <c r="N64" s="183">
        <v>0</v>
      </c>
      <c r="O64" s="183">
        <f>ROUND(E64*N64,2)</f>
        <v>0</v>
      </c>
      <c r="P64" s="183">
        <v>0</v>
      </c>
      <c r="Q64" s="183">
        <f>ROUND(E64*P64,2)</f>
        <v>0</v>
      </c>
      <c r="R64" s="185"/>
      <c r="S64" s="185" t="s">
        <v>174</v>
      </c>
      <c r="T64" s="186" t="s">
        <v>175</v>
      </c>
      <c r="U64" s="160">
        <v>0</v>
      </c>
      <c r="V64" s="160">
        <f>ROUND(E64*U64,2)</f>
        <v>0</v>
      </c>
      <c r="W64" s="160"/>
      <c r="X64" s="160" t="s">
        <v>158</v>
      </c>
      <c r="Y64" s="160" t="s">
        <v>159</v>
      </c>
      <c r="Z64" s="150"/>
      <c r="AA64" s="150"/>
      <c r="AB64" s="150"/>
      <c r="AC64" s="150"/>
      <c r="AD64" s="150"/>
      <c r="AE64" s="150"/>
      <c r="AF64" s="150"/>
      <c r="AG64" s="150" t="s">
        <v>160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6" t="s">
        <v>152</v>
      </c>
      <c r="B65" s="167" t="s">
        <v>81</v>
      </c>
      <c r="C65" s="187" t="s">
        <v>82</v>
      </c>
      <c r="D65" s="168"/>
      <c r="E65" s="169"/>
      <c r="F65" s="170"/>
      <c r="G65" s="170">
        <f>SUMIF(AG66:AG66,"&lt;&gt;NOR",G66:G66)</f>
        <v>0</v>
      </c>
      <c r="H65" s="170"/>
      <c r="I65" s="170">
        <f>SUM(I66:I66)</f>
        <v>0</v>
      </c>
      <c r="J65" s="170"/>
      <c r="K65" s="170">
        <f>SUM(K66:K66)</f>
        <v>0</v>
      </c>
      <c r="L65" s="170"/>
      <c r="M65" s="170">
        <f>SUM(M66:M66)</f>
        <v>0</v>
      </c>
      <c r="N65" s="169"/>
      <c r="O65" s="169">
        <f>SUM(O66:O66)</f>
        <v>0</v>
      </c>
      <c r="P65" s="169"/>
      <c r="Q65" s="169">
        <f>SUM(Q66:Q66)</f>
        <v>0</v>
      </c>
      <c r="R65" s="170"/>
      <c r="S65" s="170"/>
      <c r="T65" s="171"/>
      <c r="U65" s="165"/>
      <c r="V65" s="165">
        <f>SUM(V66:V66)</f>
        <v>5.45</v>
      </c>
      <c r="W65" s="165"/>
      <c r="X65" s="165"/>
      <c r="Y65" s="165"/>
      <c r="AG65" t="s">
        <v>153</v>
      </c>
    </row>
    <row r="66" spans="1:60" outlineLevel="1" x14ac:dyDescent="0.2">
      <c r="A66" s="180">
        <v>23</v>
      </c>
      <c r="B66" s="181" t="s">
        <v>224</v>
      </c>
      <c r="C66" s="190" t="s">
        <v>225</v>
      </c>
      <c r="D66" s="182" t="s">
        <v>226</v>
      </c>
      <c r="E66" s="183">
        <v>5.8109999999999999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3">
        <v>0</v>
      </c>
      <c r="O66" s="183">
        <f>ROUND(E66*N66,2)</f>
        <v>0</v>
      </c>
      <c r="P66" s="183">
        <v>0</v>
      </c>
      <c r="Q66" s="183">
        <f>ROUND(E66*P66,2)</f>
        <v>0</v>
      </c>
      <c r="R66" s="185"/>
      <c r="S66" s="185" t="s">
        <v>157</v>
      </c>
      <c r="T66" s="186" t="s">
        <v>157</v>
      </c>
      <c r="U66" s="160">
        <v>0.9385</v>
      </c>
      <c r="V66" s="160">
        <f>ROUND(E66*U66,2)</f>
        <v>5.45</v>
      </c>
      <c r="W66" s="160"/>
      <c r="X66" s="160" t="s">
        <v>227</v>
      </c>
      <c r="Y66" s="160" t="s">
        <v>159</v>
      </c>
      <c r="Z66" s="150"/>
      <c r="AA66" s="150"/>
      <c r="AB66" s="150"/>
      <c r="AC66" s="150"/>
      <c r="AD66" s="150"/>
      <c r="AE66" s="150"/>
      <c r="AF66" s="150"/>
      <c r="AG66" s="150" t="s">
        <v>228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6" t="s">
        <v>152</v>
      </c>
      <c r="B67" s="167" t="s">
        <v>91</v>
      </c>
      <c r="C67" s="187" t="s">
        <v>92</v>
      </c>
      <c r="D67" s="168"/>
      <c r="E67" s="169"/>
      <c r="F67" s="170"/>
      <c r="G67" s="170">
        <f>SUMIF(AG68:AG69,"&lt;&gt;NOR",G68:G69)</f>
        <v>0</v>
      </c>
      <c r="H67" s="170"/>
      <c r="I67" s="170">
        <f>SUM(I68:I69)</f>
        <v>0</v>
      </c>
      <c r="J67" s="170"/>
      <c r="K67" s="170">
        <f>SUM(K68:K69)</f>
        <v>0</v>
      </c>
      <c r="L67" s="170"/>
      <c r="M67" s="170">
        <f>SUM(M68:M69)</f>
        <v>0</v>
      </c>
      <c r="N67" s="169"/>
      <c r="O67" s="169">
        <f>SUM(O68:O69)</f>
        <v>0</v>
      </c>
      <c r="P67" s="169"/>
      <c r="Q67" s="169">
        <f>SUM(Q68:Q69)</f>
        <v>0.02</v>
      </c>
      <c r="R67" s="170"/>
      <c r="S67" s="170"/>
      <c r="T67" s="171"/>
      <c r="U67" s="165"/>
      <c r="V67" s="165">
        <f>SUM(V68:V69)</f>
        <v>0.6</v>
      </c>
      <c r="W67" s="165"/>
      <c r="X67" s="165"/>
      <c r="Y67" s="165"/>
      <c r="AG67" t="s">
        <v>153</v>
      </c>
    </row>
    <row r="68" spans="1:60" outlineLevel="1" x14ac:dyDescent="0.2">
      <c r="A68" s="180">
        <v>24</v>
      </c>
      <c r="B68" s="181" t="s">
        <v>229</v>
      </c>
      <c r="C68" s="190" t="s">
        <v>230</v>
      </c>
      <c r="D68" s="182" t="s">
        <v>231</v>
      </c>
      <c r="E68" s="183">
        <v>1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21</v>
      </c>
      <c r="M68" s="185">
        <f>G68*(1+L68/100)</f>
        <v>0</v>
      </c>
      <c r="N68" s="183">
        <v>0</v>
      </c>
      <c r="O68" s="183">
        <f>ROUND(E68*N68,2)</f>
        <v>0</v>
      </c>
      <c r="P68" s="183">
        <v>1.9460000000000002E-2</v>
      </c>
      <c r="Q68" s="183">
        <f>ROUND(E68*P68,2)</f>
        <v>0.02</v>
      </c>
      <c r="R68" s="185"/>
      <c r="S68" s="185" t="s">
        <v>157</v>
      </c>
      <c r="T68" s="186" t="s">
        <v>157</v>
      </c>
      <c r="U68" s="160">
        <v>0.38200000000000001</v>
      </c>
      <c r="V68" s="160">
        <f>ROUND(E68*U68,2)</f>
        <v>0.38</v>
      </c>
      <c r="W68" s="160"/>
      <c r="X68" s="160" t="s">
        <v>158</v>
      </c>
      <c r="Y68" s="160" t="s">
        <v>159</v>
      </c>
      <c r="Z68" s="150"/>
      <c r="AA68" s="150"/>
      <c r="AB68" s="150"/>
      <c r="AC68" s="150"/>
      <c r="AD68" s="150"/>
      <c r="AE68" s="150"/>
      <c r="AF68" s="150"/>
      <c r="AG68" s="150" t="s">
        <v>160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80">
        <v>25</v>
      </c>
      <c r="B69" s="181" t="s">
        <v>232</v>
      </c>
      <c r="C69" s="190" t="s">
        <v>233</v>
      </c>
      <c r="D69" s="182" t="s">
        <v>231</v>
      </c>
      <c r="E69" s="183">
        <v>1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0</v>
      </c>
      <c r="O69" s="183">
        <f>ROUND(E69*N69,2)</f>
        <v>0</v>
      </c>
      <c r="P69" s="183">
        <v>1.56E-3</v>
      </c>
      <c r="Q69" s="183">
        <f>ROUND(E69*P69,2)</f>
        <v>0</v>
      </c>
      <c r="R69" s="185"/>
      <c r="S69" s="185" t="s">
        <v>157</v>
      </c>
      <c r="T69" s="186" t="s">
        <v>157</v>
      </c>
      <c r="U69" s="160">
        <v>0.217</v>
      </c>
      <c r="V69" s="160">
        <f>ROUND(E69*U69,2)</f>
        <v>0.22</v>
      </c>
      <c r="W69" s="160"/>
      <c r="X69" s="160" t="s">
        <v>158</v>
      </c>
      <c r="Y69" s="160" t="s">
        <v>159</v>
      </c>
      <c r="Z69" s="150"/>
      <c r="AA69" s="150"/>
      <c r="AB69" s="150"/>
      <c r="AC69" s="150"/>
      <c r="AD69" s="150"/>
      <c r="AE69" s="150"/>
      <c r="AF69" s="150"/>
      <c r="AG69" s="150" t="s">
        <v>160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6" t="s">
        <v>152</v>
      </c>
      <c r="B70" s="167" t="s">
        <v>99</v>
      </c>
      <c r="C70" s="187" t="s">
        <v>100</v>
      </c>
      <c r="D70" s="168"/>
      <c r="E70" s="169"/>
      <c r="F70" s="170"/>
      <c r="G70" s="170">
        <f>SUMIF(AG71:AG127,"&lt;&gt;NOR",G71:G127)</f>
        <v>0</v>
      </c>
      <c r="H70" s="170"/>
      <c r="I70" s="170">
        <f>SUM(I71:I127)</f>
        <v>0</v>
      </c>
      <c r="J70" s="170"/>
      <c r="K70" s="170">
        <f>SUM(K71:K127)</f>
        <v>0</v>
      </c>
      <c r="L70" s="170"/>
      <c r="M70" s="170">
        <f>SUM(M71:M127)</f>
        <v>0</v>
      </c>
      <c r="N70" s="169"/>
      <c r="O70" s="169">
        <f>SUM(O71:O127)</f>
        <v>1.83</v>
      </c>
      <c r="P70" s="169"/>
      <c r="Q70" s="169">
        <f>SUM(Q71:Q127)</f>
        <v>0</v>
      </c>
      <c r="R70" s="170"/>
      <c r="S70" s="170"/>
      <c r="T70" s="171"/>
      <c r="U70" s="165"/>
      <c r="V70" s="165">
        <f>SUM(V71:V127)</f>
        <v>60.050000000000004</v>
      </c>
      <c r="W70" s="165"/>
      <c r="X70" s="165"/>
      <c r="Y70" s="165"/>
      <c r="AG70" t="s">
        <v>153</v>
      </c>
    </row>
    <row r="71" spans="1:60" outlineLevel="1" x14ac:dyDescent="0.2">
      <c r="A71" s="173">
        <v>26</v>
      </c>
      <c r="B71" s="174" t="s">
        <v>234</v>
      </c>
      <c r="C71" s="188" t="s">
        <v>235</v>
      </c>
      <c r="D71" s="175" t="s">
        <v>236</v>
      </c>
      <c r="E71" s="176">
        <v>60.48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2.5500000000000002E-3</v>
      </c>
      <c r="O71" s="176">
        <f>ROUND(E71*N71,2)</f>
        <v>0.15</v>
      </c>
      <c r="P71" s="176">
        <v>0</v>
      </c>
      <c r="Q71" s="176">
        <f>ROUND(E71*P71,2)</f>
        <v>0</v>
      </c>
      <c r="R71" s="178"/>
      <c r="S71" s="178" t="s">
        <v>157</v>
      </c>
      <c r="T71" s="179" t="s">
        <v>157</v>
      </c>
      <c r="U71" s="160">
        <v>0.94</v>
      </c>
      <c r="V71" s="160">
        <f>ROUND(E71*U71,2)</f>
        <v>56.85</v>
      </c>
      <c r="W71" s="160"/>
      <c r="X71" s="160" t="s">
        <v>158</v>
      </c>
      <c r="Y71" s="160" t="s">
        <v>159</v>
      </c>
      <c r="Z71" s="150"/>
      <c r="AA71" s="150"/>
      <c r="AB71" s="150"/>
      <c r="AC71" s="150"/>
      <c r="AD71" s="150"/>
      <c r="AE71" s="150"/>
      <c r="AF71" s="150"/>
      <c r="AG71" s="150" t="s">
        <v>160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89" t="s">
        <v>237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89" t="s">
        <v>238</v>
      </c>
      <c r="D73" s="161"/>
      <c r="E73" s="162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162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89" t="s">
        <v>239</v>
      </c>
      <c r="D74" s="161"/>
      <c r="E74" s="162">
        <v>9.17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1" t="s">
        <v>240</v>
      </c>
      <c r="D75" s="163"/>
      <c r="E75" s="164">
        <v>9.17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162</v>
      </c>
      <c r="AH75" s="150">
        <v>1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89" t="s">
        <v>241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162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89" t="s">
        <v>242</v>
      </c>
      <c r="D77" s="161"/>
      <c r="E77" s="162">
        <v>5.81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162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3" x14ac:dyDescent="0.2">
      <c r="A78" s="157"/>
      <c r="B78" s="158"/>
      <c r="C78" s="189" t="s">
        <v>243</v>
      </c>
      <c r="D78" s="161"/>
      <c r="E78" s="162">
        <v>6.48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162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1" t="s">
        <v>240</v>
      </c>
      <c r="D79" s="163"/>
      <c r="E79" s="164">
        <v>12.29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162</v>
      </c>
      <c r="AH79" s="150">
        <v>1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9" t="s">
        <v>244</v>
      </c>
      <c r="D80" s="161"/>
      <c r="E80" s="162"/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162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9" t="s">
        <v>245</v>
      </c>
      <c r="D81" s="161"/>
      <c r="E81" s="162">
        <v>23.24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162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1" t="s">
        <v>240</v>
      </c>
      <c r="D82" s="163"/>
      <c r="E82" s="164">
        <v>23.24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162</v>
      </c>
      <c r="AH82" s="150">
        <v>1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89" t="s">
        <v>246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3" x14ac:dyDescent="0.2">
      <c r="A84" s="157"/>
      <c r="B84" s="158"/>
      <c r="C84" s="189" t="s">
        <v>243</v>
      </c>
      <c r="D84" s="161"/>
      <c r="E84" s="162">
        <v>6.48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1" t="s">
        <v>240</v>
      </c>
      <c r="D85" s="163"/>
      <c r="E85" s="164">
        <v>6.48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162</v>
      </c>
      <c r="AH85" s="150">
        <v>1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89" t="s">
        <v>247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162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89" t="s">
        <v>248</v>
      </c>
      <c r="D87" s="161"/>
      <c r="E87" s="162">
        <v>9.3000000000000007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1" t="s">
        <v>240</v>
      </c>
      <c r="D88" s="163"/>
      <c r="E88" s="164">
        <v>9.3000000000000007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162</v>
      </c>
      <c r="AH88" s="150">
        <v>1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3">
        <v>27</v>
      </c>
      <c r="B89" s="174" t="s">
        <v>249</v>
      </c>
      <c r="C89" s="188" t="s">
        <v>250</v>
      </c>
      <c r="D89" s="175" t="s">
        <v>251</v>
      </c>
      <c r="E89" s="176">
        <v>2.9014899999999999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2.6839999999999999E-2</v>
      </c>
      <c r="O89" s="176">
        <f>ROUND(E89*N89,2)</f>
        <v>0.08</v>
      </c>
      <c r="P89" s="176">
        <v>0</v>
      </c>
      <c r="Q89" s="176">
        <f>ROUND(E89*P89,2)</f>
        <v>0</v>
      </c>
      <c r="R89" s="178"/>
      <c r="S89" s="178" t="s">
        <v>157</v>
      </c>
      <c r="T89" s="179" t="s">
        <v>157</v>
      </c>
      <c r="U89" s="160">
        <v>0</v>
      </c>
      <c r="V89" s="160">
        <f>ROUND(E89*U89,2)</f>
        <v>0</v>
      </c>
      <c r="W89" s="160"/>
      <c r="X89" s="160" t="s">
        <v>158</v>
      </c>
      <c r="Y89" s="160" t="s">
        <v>159</v>
      </c>
      <c r="Z89" s="150"/>
      <c r="AA89" s="150"/>
      <c r="AB89" s="150"/>
      <c r="AC89" s="150"/>
      <c r="AD89" s="150"/>
      <c r="AE89" s="150"/>
      <c r="AF89" s="150"/>
      <c r="AG89" s="150" t="s">
        <v>160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89" t="s">
        <v>237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162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89" t="s">
        <v>238</v>
      </c>
      <c r="D91" s="161"/>
      <c r="E91" s="162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162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89" t="s">
        <v>252</v>
      </c>
      <c r="D92" s="161"/>
      <c r="E92" s="162">
        <v>0.22008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1" t="s">
        <v>240</v>
      </c>
      <c r="D93" s="163"/>
      <c r="E93" s="164">
        <v>0.22008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162</v>
      </c>
      <c r="AH93" s="150">
        <v>1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89" t="s">
        <v>241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162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3" x14ac:dyDescent="0.2">
      <c r="A95" s="157"/>
      <c r="B95" s="158"/>
      <c r="C95" s="189" t="s">
        <v>253</v>
      </c>
      <c r="D95" s="161"/>
      <c r="E95" s="162">
        <v>0.33466000000000001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162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3" x14ac:dyDescent="0.2">
      <c r="A96" s="157"/>
      <c r="B96" s="158"/>
      <c r="C96" s="189" t="s">
        <v>254</v>
      </c>
      <c r="D96" s="161"/>
      <c r="E96" s="162">
        <v>0.37325000000000003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1" t="s">
        <v>240</v>
      </c>
      <c r="D97" s="163"/>
      <c r="E97" s="164">
        <v>0.70789999999999997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162</v>
      </c>
      <c r="AH97" s="150">
        <v>1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89" t="s">
        <v>244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89" t="s">
        <v>255</v>
      </c>
      <c r="D99" s="161"/>
      <c r="E99" s="162">
        <v>1.04115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162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1" t="s">
        <v>240</v>
      </c>
      <c r="D100" s="163"/>
      <c r="E100" s="164">
        <v>1.04115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162</v>
      </c>
      <c r="AH100" s="150">
        <v>1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89" t="s">
        <v>246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162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3" x14ac:dyDescent="0.2">
      <c r="A102" s="157"/>
      <c r="B102" s="158"/>
      <c r="C102" s="189" t="s">
        <v>256</v>
      </c>
      <c r="D102" s="161"/>
      <c r="E102" s="162">
        <v>0.45618999999999998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162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1" t="s">
        <v>240</v>
      </c>
      <c r="D103" s="163"/>
      <c r="E103" s="164">
        <v>0.45618999999999998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162</v>
      </c>
      <c r="AH103" s="150">
        <v>1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89" t="s">
        <v>247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162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3" x14ac:dyDescent="0.2">
      <c r="A105" s="157"/>
      <c r="B105" s="158"/>
      <c r="C105" s="189" t="s">
        <v>257</v>
      </c>
      <c r="D105" s="161"/>
      <c r="E105" s="162">
        <v>0.47616000000000003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162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91" t="s">
        <v>240</v>
      </c>
      <c r="D106" s="163"/>
      <c r="E106" s="164">
        <v>0.47616000000000003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162</v>
      </c>
      <c r="AH106" s="150">
        <v>1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3">
        <v>28</v>
      </c>
      <c r="B107" s="174" t="s">
        <v>258</v>
      </c>
      <c r="C107" s="188" t="s">
        <v>259</v>
      </c>
      <c r="D107" s="175" t="s">
        <v>173</v>
      </c>
      <c r="E107" s="176">
        <v>92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260</v>
      </c>
      <c r="S107" s="178" t="s">
        <v>157</v>
      </c>
      <c r="T107" s="179" t="s">
        <v>175</v>
      </c>
      <c r="U107" s="160">
        <v>0</v>
      </c>
      <c r="V107" s="160">
        <f>ROUND(E107*U107,2)</f>
        <v>0</v>
      </c>
      <c r="W107" s="160"/>
      <c r="X107" s="160" t="s">
        <v>261</v>
      </c>
      <c r="Y107" s="160" t="s">
        <v>159</v>
      </c>
      <c r="Z107" s="150"/>
      <c r="AA107" s="150"/>
      <c r="AB107" s="150"/>
      <c r="AC107" s="150"/>
      <c r="AD107" s="150"/>
      <c r="AE107" s="150"/>
      <c r="AF107" s="150"/>
      <c r="AG107" s="150" t="s">
        <v>262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189" t="s">
        <v>263</v>
      </c>
      <c r="D108" s="161"/>
      <c r="E108" s="162">
        <v>92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162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3">
        <v>29</v>
      </c>
      <c r="B109" s="174" t="s">
        <v>264</v>
      </c>
      <c r="C109" s="188" t="s">
        <v>265</v>
      </c>
      <c r="D109" s="175" t="s">
        <v>251</v>
      </c>
      <c r="E109" s="176">
        <v>3.19164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0.5</v>
      </c>
      <c r="O109" s="176">
        <f>ROUND(E109*N109,2)</f>
        <v>1.6</v>
      </c>
      <c r="P109" s="176">
        <v>0</v>
      </c>
      <c r="Q109" s="176">
        <f>ROUND(E109*P109,2)</f>
        <v>0</v>
      </c>
      <c r="R109" s="178" t="s">
        <v>260</v>
      </c>
      <c r="S109" s="178" t="s">
        <v>157</v>
      </c>
      <c r="T109" s="179" t="s">
        <v>175</v>
      </c>
      <c r="U109" s="160">
        <v>0</v>
      </c>
      <c r="V109" s="160">
        <f>ROUND(E109*U109,2)</f>
        <v>0</v>
      </c>
      <c r="W109" s="160"/>
      <c r="X109" s="160" t="s">
        <v>261</v>
      </c>
      <c r="Y109" s="160" t="s">
        <v>159</v>
      </c>
      <c r="Z109" s="150"/>
      <c r="AA109" s="150"/>
      <c r="AB109" s="150"/>
      <c r="AC109" s="150"/>
      <c r="AD109" s="150"/>
      <c r="AE109" s="150"/>
      <c r="AF109" s="150"/>
      <c r="AG109" s="150" t="s">
        <v>262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189" t="s">
        <v>237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162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89" t="s">
        <v>238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162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89" t="s">
        <v>266</v>
      </c>
      <c r="D112" s="161"/>
      <c r="E112" s="162">
        <v>0.24209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162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1" t="s">
        <v>240</v>
      </c>
      <c r="D113" s="163"/>
      <c r="E113" s="164">
        <v>0.24209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162</v>
      </c>
      <c r="AH113" s="150">
        <v>1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89" t="s">
        <v>241</v>
      </c>
      <c r="D114" s="161"/>
      <c r="E114" s="162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162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3" x14ac:dyDescent="0.2">
      <c r="A115" s="157"/>
      <c r="B115" s="158"/>
      <c r="C115" s="189" t="s">
        <v>267</v>
      </c>
      <c r="D115" s="161"/>
      <c r="E115" s="162">
        <v>0.36812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162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3" x14ac:dyDescent="0.2">
      <c r="A116" s="157"/>
      <c r="B116" s="158"/>
      <c r="C116" s="189" t="s">
        <v>268</v>
      </c>
      <c r="D116" s="161"/>
      <c r="E116" s="162">
        <v>0.41056999999999999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162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1" t="s">
        <v>240</v>
      </c>
      <c r="D117" s="163"/>
      <c r="E117" s="164">
        <v>0.77868999999999999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162</v>
      </c>
      <c r="AH117" s="150">
        <v>1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89" t="s">
        <v>244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162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89" t="s">
        <v>269</v>
      </c>
      <c r="D119" s="161"/>
      <c r="E119" s="162">
        <v>1.14527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162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91" t="s">
        <v>240</v>
      </c>
      <c r="D120" s="163"/>
      <c r="E120" s="164">
        <v>1.14527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162</v>
      </c>
      <c r="AH120" s="150">
        <v>1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89" t="s">
        <v>246</v>
      </c>
      <c r="D121" s="161"/>
      <c r="E121" s="162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162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3" x14ac:dyDescent="0.2">
      <c r="A122" s="157"/>
      <c r="B122" s="158"/>
      <c r="C122" s="189" t="s">
        <v>270</v>
      </c>
      <c r="D122" s="161"/>
      <c r="E122" s="162">
        <v>0.50180999999999998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162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1" t="s">
        <v>240</v>
      </c>
      <c r="D123" s="163"/>
      <c r="E123" s="164">
        <v>0.50180999999999998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162</v>
      </c>
      <c r="AH123" s="150">
        <v>1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89" t="s">
        <v>247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162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3" x14ac:dyDescent="0.2">
      <c r="A125" s="157"/>
      <c r="B125" s="158"/>
      <c r="C125" s="189" t="s">
        <v>271</v>
      </c>
      <c r="D125" s="161"/>
      <c r="E125" s="162">
        <v>0.52378000000000002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162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1" t="s">
        <v>240</v>
      </c>
      <c r="D126" s="163"/>
      <c r="E126" s="164">
        <v>0.52378000000000002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162</v>
      </c>
      <c r="AH126" s="150">
        <v>1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80">
        <v>30</v>
      </c>
      <c r="B127" s="181" t="s">
        <v>272</v>
      </c>
      <c r="C127" s="190" t="s">
        <v>273</v>
      </c>
      <c r="D127" s="182" t="s">
        <v>226</v>
      </c>
      <c r="E127" s="183">
        <v>1.82792</v>
      </c>
      <c r="F127" s="184"/>
      <c r="G127" s="185">
        <f>ROUND(E127*F127,2)</f>
        <v>0</v>
      </c>
      <c r="H127" s="184"/>
      <c r="I127" s="185">
        <f>ROUND(E127*H127,2)</f>
        <v>0</v>
      </c>
      <c r="J127" s="184"/>
      <c r="K127" s="185">
        <f>ROUND(E127*J127,2)</f>
        <v>0</v>
      </c>
      <c r="L127" s="185">
        <v>21</v>
      </c>
      <c r="M127" s="185">
        <f>G127*(1+L127/100)</f>
        <v>0</v>
      </c>
      <c r="N127" s="183">
        <v>0</v>
      </c>
      <c r="O127" s="183">
        <f>ROUND(E127*N127,2)</f>
        <v>0</v>
      </c>
      <c r="P127" s="183">
        <v>0</v>
      </c>
      <c r="Q127" s="183">
        <f>ROUND(E127*P127,2)</f>
        <v>0</v>
      </c>
      <c r="R127" s="185"/>
      <c r="S127" s="185" t="s">
        <v>157</v>
      </c>
      <c r="T127" s="186" t="s">
        <v>157</v>
      </c>
      <c r="U127" s="160">
        <v>1.7509999999999999</v>
      </c>
      <c r="V127" s="160">
        <f>ROUND(E127*U127,2)</f>
        <v>3.2</v>
      </c>
      <c r="W127" s="160"/>
      <c r="X127" s="160" t="s">
        <v>227</v>
      </c>
      <c r="Y127" s="160" t="s">
        <v>159</v>
      </c>
      <c r="Z127" s="150"/>
      <c r="AA127" s="150"/>
      <c r="AB127" s="150"/>
      <c r="AC127" s="150"/>
      <c r="AD127" s="150"/>
      <c r="AE127" s="150"/>
      <c r="AF127" s="150"/>
      <c r="AG127" s="150" t="s">
        <v>228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x14ac:dyDescent="0.2">
      <c r="A128" s="166" t="s">
        <v>152</v>
      </c>
      <c r="B128" s="167" t="s">
        <v>101</v>
      </c>
      <c r="C128" s="187" t="s">
        <v>102</v>
      </c>
      <c r="D128" s="168"/>
      <c r="E128" s="169"/>
      <c r="F128" s="170"/>
      <c r="G128" s="170">
        <f>SUMIF(AG129:AG129,"&lt;&gt;NOR",G129:G129)</f>
        <v>0</v>
      </c>
      <c r="H128" s="170"/>
      <c r="I128" s="170">
        <f>SUM(I129:I129)</f>
        <v>0</v>
      </c>
      <c r="J128" s="170"/>
      <c r="K128" s="170">
        <f>SUM(K129:K129)</f>
        <v>0</v>
      </c>
      <c r="L128" s="170"/>
      <c r="M128" s="170">
        <f>SUM(M129:M129)</f>
        <v>0</v>
      </c>
      <c r="N128" s="169"/>
      <c r="O128" s="169">
        <f>SUM(O129:O129)</f>
        <v>0</v>
      </c>
      <c r="P128" s="169"/>
      <c r="Q128" s="169">
        <f>SUM(Q129:Q129)</f>
        <v>0</v>
      </c>
      <c r="R128" s="170"/>
      <c r="S128" s="170"/>
      <c r="T128" s="171"/>
      <c r="U128" s="165"/>
      <c r="V128" s="165">
        <f>SUM(V129:V129)</f>
        <v>0</v>
      </c>
      <c r="W128" s="165"/>
      <c r="X128" s="165"/>
      <c r="Y128" s="165"/>
      <c r="AG128" t="s">
        <v>153</v>
      </c>
    </row>
    <row r="129" spans="1:60" ht="22.5" outlineLevel="1" x14ac:dyDescent="0.2">
      <c r="A129" s="180">
        <v>31</v>
      </c>
      <c r="B129" s="181" t="s">
        <v>274</v>
      </c>
      <c r="C129" s="190" t="s">
        <v>275</v>
      </c>
      <c r="D129" s="182" t="s">
        <v>231</v>
      </c>
      <c r="E129" s="183">
        <v>1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21</v>
      </c>
      <c r="M129" s="185">
        <f>G129*(1+L129/100)</f>
        <v>0</v>
      </c>
      <c r="N129" s="183">
        <v>0</v>
      </c>
      <c r="O129" s="183">
        <f>ROUND(E129*N129,2)</f>
        <v>0</v>
      </c>
      <c r="P129" s="183">
        <v>0</v>
      </c>
      <c r="Q129" s="183">
        <f>ROUND(E129*P129,2)</f>
        <v>0</v>
      </c>
      <c r="R129" s="185"/>
      <c r="S129" s="185" t="s">
        <v>174</v>
      </c>
      <c r="T129" s="186" t="s">
        <v>175</v>
      </c>
      <c r="U129" s="160">
        <v>0</v>
      </c>
      <c r="V129" s="160">
        <f>ROUND(E129*U129,2)</f>
        <v>0</v>
      </c>
      <c r="W129" s="160"/>
      <c r="X129" s="160" t="s">
        <v>158</v>
      </c>
      <c r="Y129" s="160" t="s">
        <v>159</v>
      </c>
      <c r="Z129" s="150"/>
      <c r="AA129" s="150"/>
      <c r="AB129" s="150"/>
      <c r="AC129" s="150"/>
      <c r="AD129" s="150"/>
      <c r="AE129" s="150"/>
      <c r="AF129" s="150"/>
      <c r="AG129" s="150" t="s">
        <v>160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166" t="s">
        <v>152</v>
      </c>
      <c r="B130" s="167" t="s">
        <v>103</v>
      </c>
      <c r="C130" s="187" t="s">
        <v>104</v>
      </c>
      <c r="D130" s="168"/>
      <c r="E130" s="169"/>
      <c r="F130" s="170"/>
      <c r="G130" s="170">
        <f>SUMIF(AG131:AG159,"&lt;&gt;NOR",G131:G159)</f>
        <v>0</v>
      </c>
      <c r="H130" s="170"/>
      <c r="I130" s="170">
        <f>SUM(I131:I159)</f>
        <v>0</v>
      </c>
      <c r="J130" s="170"/>
      <c r="K130" s="170">
        <f>SUM(K131:K159)</f>
        <v>0</v>
      </c>
      <c r="L130" s="170"/>
      <c r="M130" s="170">
        <f>SUM(M131:M159)</f>
        <v>0</v>
      </c>
      <c r="N130" s="169"/>
      <c r="O130" s="169">
        <f>SUM(O131:O159)</f>
        <v>0.05</v>
      </c>
      <c r="P130" s="169"/>
      <c r="Q130" s="169">
        <f>SUM(Q131:Q159)</f>
        <v>0</v>
      </c>
      <c r="R130" s="170"/>
      <c r="S130" s="170"/>
      <c r="T130" s="171"/>
      <c r="U130" s="165"/>
      <c r="V130" s="165">
        <f>SUM(V131:V159)</f>
        <v>20.71</v>
      </c>
      <c r="W130" s="165"/>
      <c r="X130" s="165"/>
      <c r="Y130" s="165"/>
      <c r="AG130" t="s">
        <v>153</v>
      </c>
    </row>
    <row r="131" spans="1:60" outlineLevel="1" x14ac:dyDescent="0.2">
      <c r="A131" s="173">
        <v>32</v>
      </c>
      <c r="B131" s="174" t="s">
        <v>276</v>
      </c>
      <c r="C131" s="188" t="s">
        <v>277</v>
      </c>
      <c r="D131" s="175" t="s">
        <v>278</v>
      </c>
      <c r="E131" s="176">
        <v>31.049399999999999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6.0000000000000002E-5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157</v>
      </c>
      <c r="T131" s="179" t="s">
        <v>157</v>
      </c>
      <c r="U131" s="160">
        <v>0.42599999999999999</v>
      </c>
      <c r="V131" s="160">
        <f>ROUND(E131*U131,2)</f>
        <v>13.23</v>
      </c>
      <c r="W131" s="160"/>
      <c r="X131" s="160" t="s">
        <v>158</v>
      </c>
      <c r="Y131" s="160" t="s">
        <v>159</v>
      </c>
      <c r="Z131" s="150"/>
      <c r="AA131" s="150"/>
      <c r="AB131" s="150"/>
      <c r="AC131" s="150"/>
      <c r="AD131" s="150"/>
      <c r="AE131" s="150"/>
      <c r="AF131" s="150"/>
      <c r="AG131" s="150" t="s">
        <v>160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2" x14ac:dyDescent="0.2">
      <c r="A132" s="157"/>
      <c r="B132" s="158"/>
      <c r="C132" s="189" t="s">
        <v>279</v>
      </c>
      <c r="D132" s="161"/>
      <c r="E132" s="162"/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162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89" t="s">
        <v>280</v>
      </c>
      <c r="D133" s="161"/>
      <c r="E133" s="162">
        <v>22.611599999999999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162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89" t="s">
        <v>281</v>
      </c>
      <c r="D134" s="161"/>
      <c r="E134" s="162">
        <v>2.88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162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1" t="s">
        <v>240</v>
      </c>
      <c r="D135" s="163"/>
      <c r="E135" s="164">
        <v>25.491599999999998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162</v>
      </c>
      <c r="AH135" s="150">
        <v>1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89" t="s">
        <v>282</v>
      </c>
      <c r="D136" s="161"/>
      <c r="E136" s="162">
        <v>2.3039999999999998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162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91" t="s">
        <v>240</v>
      </c>
      <c r="D137" s="163"/>
      <c r="E137" s="164">
        <v>2.3039999999999998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162</v>
      </c>
      <c r="AH137" s="150">
        <v>1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89" t="s">
        <v>283</v>
      </c>
      <c r="D138" s="161"/>
      <c r="E138" s="162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162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89" t="s">
        <v>284</v>
      </c>
      <c r="D139" s="161"/>
      <c r="E139" s="162">
        <v>3.2538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162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 x14ac:dyDescent="0.2">
      <c r="A140" s="157"/>
      <c r="B140" s="158"/>
      <c r="C140" s="191" t="s">
        <v>240</v>
      </c>
      <c r="D140" s="163"/>
      <c r="E140" s="164">
        <v>3.2538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162</v>
      </c>
      <c r="AH140" s="150">
        <v>1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3">
        <v>33</v>
      </c>
      <c r="B141" s="174" t="s">
        <v>285</v>
      </c>
      <c r="C141" s="188" t="s">
        <v>286</v>
      </c>
      <c r="D141" s="175" t="s">
        <v>278</v>
      </c>
      <c r="E141" s="176">
        <v>23.92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6.0000000000000002E-5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157</v>
      </c>
      <c r="T141" s="179" t="s">
        <v>157</v>
      </c>
      <c r="U141" s="160">
        <v>0.30399999999999999</v>
      </c>
      <c r="V141" s="160">
        <f>ROUND(E141*U141,2)</f>
        <v>7.27</v>
      </c>
      <c r="W141" s="160"/>
      <c r="X141" s="160" t="s">
        <v>158</v>
      </c>
      <c r="Y141" s="160" t="s">
        <v>159</v>
      </c>
      <c r="Z141" s="150"/>
      <c r="AA141" s="150"/>
      <c r="AB141" s="150"/>
      <c r="AC141" s="150"/>
      <c r="AD141" s="150"/>
      <c r="AE141" s="150"/>
      <c r="AF141" s="150"/>
      <c r="AG141" s="150" t="s">
        <v>160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">
      <c r="A142" s="157"/>
      <c r="B142" s="158"/>
      <c r="C142" s="189" t="s">
        <v>287</v>
      </c>
      <c r="D142" s="161"/>
      <c r="E142" s="162">
        <v>23.92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162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3">
        <v>34</v>
      </c>
      <c r="B143" s="174" t="s">
        <v>288</v>
      </c>
      <c r="C143" s="188" t="s">
        <v>289</v>
      </c>
      <c r="D143" s="175" t="s">
        <v>226</v>
      </c>
      <c r="E143" s="176">
        <v>2.487E-2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1</v>
      </c>
      <c r="O143" s="176">
        <f>ROUND(E143*N143,2)</f>
        <v>0.02</v>
      </c>
      <c r="P143" s="176">
        <v>0</v>
      </c>
      <c r="Q143" s="176">
        <f>ROUND(E143*P143,2)</f>
        <v>0</v>
      </c>
      <c r="R143" s="178" t="s">
        <v>260</v>
      </c>
      <c r="S143" s="178" t="s">
        <v>157</v>
      </c>
      <c r="T143" s="179" t="s">
        <v>157</v>
      </c>
      <c r="U143" s="160">
        <v>0</v>
      </c>
      <c r="V143" s="160">
        <f>ROUND(E143*U143,2)</f>
        <v>0</v>
      </c>
      <c r="W143" s="160"/>
      <c r="X143" s="160" t="s">
        <v>261</v>
      </c>
      <c r="Y143" s="160" t="s">
        <v>159</v>
      </c>
      <c r="Z143" s="150"/>
      <c r="AA143" s="150"/>
      <c r="AB143" s="150"/>
      <c r="AC143" s="150"/>
      <c r="AD143" s="150"/>
      <c r="AE143" s="150"/>
      <c r="AF143" s="150"/>
      <c r="AG143" s="150" t="s">
        <v>262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89" t="s">
        <v>279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162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89" t="s">
        <v>290</v>
      </c>
      <c r="D145" s="161"/>
      <c r="E145" s="162">
        <v>2.487E-2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3">
        <v>35</v>
      </c>
      <c r="B146" s="174" t="s">
        <v>291</v>
      </c>
      <c r="C146" s="188" t="s">
        <v>292</v>
      </c>
      <c r="D146" s="175" t="s">
        <v>226</v>
      </c>
      <c r="E146" s="176">
        <v>3.5799999999999998E-3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1</v>
      </c>
      <c r="O146" s="176">
        <f>ROUND(E146*N146,2)</f>
        <v>0</v>
      </c>
      <c r="P146" s="176">
        <v>0</v>
      </c>
      <c r="Q146" s="176">
        <f>ROUND(E146*P146,2)</f>
        <v>0</v>
      </c>
      <c r="R146" s="178" t="s">
        <v>260</v>
      </c>
      <c r="S146" s="178" t="s">
        <v>157</v>
      </c>
      <c r="T146" s="179" t="s">
        <v>157</v>
      </c>
      <c r="U146" s="160">
        <v>0</v>
      </c>
      <c r="V146" s="160">
        <f>ROUND(E146*U146,2)</f>
        <v>0</v>
      </c>
      <c r="W146" s="160"/>
      <c r="X146" s="160" t="s">
        <v>261</v>
      </c>
      <c r="Y146" s="160" t="s">
        <v>159</v>
      </c>
      <c r="Z146" s="150"/>
      <c r="AA146" s="150"/>
      <c r="AB146" s="150"/>
      <c r="AC146" s="150"/>
      <c r="AD146" s="150"/>
      <c r="AE146" s="150"/>
      <c r="AF146" s="150"/>
      <c r="AG146" s="150" t="s">
        <v>262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189" t="s">
        <v>283</v>
      </c>
      <c r="D147" s="161"/>
      <c r="E147" s="162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162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89" t="s">
        <v>293</v>
      </c>
      <c r="D148" s="161"/>
      <c r="E148" s="162">
        <v>3.5799999999999998E-3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162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3">
        <v>36</v>
      </c>
      <c r="B149" s="174" t="s">
        <v>294</v>
      </c>
      <c r="C149" s="188" t="s">
        <v>295</v>
      </c>
      <c r="D149" s="175" t="s">
        <v>226</v>
      </c>
      <c r="E149" s="176">
        <v>2.631E-2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1</v>
      </c>
      <c r="O149" s="176">
        <f>ROUND(E149*N149,2)</f>
        <v>0.03</v>
      </c>
      <c r="P149" s="176">
        <v>0</v>
      </c>
      <c r="Q149" s="176">
        <f>ROUND(E149*P149,2)</f>
        <v>0</v>
      </c>
      <c r="R149" s="178" t="s">
        <v>260</v>
      </c>
      <c r="S149" s="178" t="s">
        <v>157</v>
      </c>
      <c r="T149" s="179" t="s">
        <v>157</v>
      </c>
      <c r="U149" s="160">
        <v>0</v>
      </c>
      <c r="V149" s="160">
        <f>ROUND(E149*U149,2)</f>
        <v>0</v>
      </c>
      <c r="W149" s="160"/>
      <c r="X149" s="160" t="s">
        <v>261</v>
      </c>
      <c r="Y149" s="160" t="s">
        <v>159</v>
      </c>
      <c r="Z149" s="150"/>
      <c r="AA149" s="150"/>
      <c r="AB149" s="150"/>
      <c r="AC149" s="150"/>
      <c r="AD149" s="150"/>
      <c r="AE149" s="150"/>
      <c r="AF149" s="150"/>
      <c r="AG149" s="150" t="s">
        <v>262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89" t="s">
        <v>296</v>
      </c>
      <c r="D150" s="161"/>
      <c r="E150" s="162">
        <v>2.631E-2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162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3">
        <v>37</v>
      </c>
      <c r="B151" s="174" t="s">
        <v>297</v>
      </c>
      <c r="C151" s="188" t="s">
        <v>298</v>
      </c>
      <c r="D151" s="175" t="s">
        <v>226</v>
      </c>
      <c r="E151" s="176">
        <v>2.5300000000000001E-3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1</v>
      </c>
      <c r="O151" s="176">
        <f>ROUND(E151*N151,2)</f>
        <v>0</v>
      </c>
      <c r="P151" s="176">
        <v>0</v>
      </c>
      <c r="Q151" s="176">
        <f>ROUND(E151*P151,2)</f>
        <v>0</v>
      </c>
      <c r="R151" s="178" t="s">
        <v>260</v>
      </c>
      <c r="S151" s="178" t="s">
        <v>157</v>
      </c>
      <c r="T151" s="179" t="s">
        <v>157</v>
      </c>
      <c r="U151" s="160">
        <v>0</v>
      </c>
      <c r="V151" s="160">
        <f>ROUND(E151*U151,2)</f>
        <v>0</v>
      </c>
      <c r="W151" s="160"/>
      <c r="X151" s="160" t="s">
        <v>261</v>
      </c>
      <c r="Y151" s="160" t="s">
        <v>159</v>
      </c>
      <c r="Z151" s="150"/>
      <c r="AA151" s="150"/>
      <c r="AB151" s="150"/>
      <c r="AC151" s="150"/>
      <c r="AD151" s="150"/>
      <c r="AE151" s="150"/>
      <c r="AF151" s="150"/>
      <c r="AG151" s="150" t="s">
        <v>262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">
      <c r="A152" s="157"/>
      <c r="B152" s="158"/>
      <c r="C152" s="189" t="s">
        <v>299</v>
      </c>
      <c r="D152" s="161"/>
      <c r="E152" s="162">
        <v>2.5300000000000001E-3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162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80">
        <v>38</v>
      </c>
      <c r="B153" s="181" t="s">
        <v>300</v>
      </c>
      <c r="C153" s="190" t="s">
        <v>301</v>
      </c>
      <c r="D153" s="182" t="s">
        <v>302</v>
      </c>
      <c r="E153" s="183">
        <v>1.6E-2</v>
      </c>
      <c r="F153" s="184"/>
      <c r="G153" s="185">
        <f>ROUND(E153*F153,2)</f>
        <v>0</v>
      </c>
      <c r="H153" s="184"/>
      <c r="I153" s="185">
        <f>ROUND(E153*H153,2)</f>
        <v>0</v>
      </c>
      <c r="J153" s="184"/>
      <c r="K153" s="185">
        <f>ROUND(E153*J153,2)</f>
        <v>0</v>
      </c>
      <c r="L153" s="185">
        <v>21</v>
      </c>
      <c r="M153" s="185">
        <f>G153*(1+L153/100)</f>
        <v>0</v>
      </c>
      <c r="N153" s="183">
        <v>1.6500000000000001E-2</v>
      </c>
      <c r="O153" s="183">
        <f>ROUND(E153*N153,2)</f>
        <v>0</v>
      </c>
      <c r="P153" s="183">
        <v>0</v>
      </c>
      <c r="Q153" s="183">
        <f>ROUND(E153*P153,2)</f>
        <v>0</v>
      </c>
      <c r="R153" s="185" t="s">
        <v>260</v>
      </c>
      <c r="S153" s="185" t="s">
        <v>157</v>
      </c>
      <c r="T153" s="186" t="s">
        <v>157</v>
      </c>
      <c r="U153" s="160">
        <v>0</v>
      </c>
      <c r="V153" s="160">
        <f>ROUND(E153*U153,2)</f>
        <v>0</v>
      </c>
      <c r="W153" s="160"/>
      <c r="X153" s="160" t="s">
        <v>261</v>
      </c>
      <c r="Y153" s="160" t="s">
        <v>159</v>
      </c>
      <c r="Z153" s="150"/>
      <c r="AA153" s="150"/>
      <c r="AB153" s="150"/>
      <c r="AC153" s="150"/>
      <c r="AD153" s="150"/>
      <c r="AE153" s="150"/>
      <c r="AF153" s="150"/>
      <c r="AG153" s="150" t="s">
        <v>262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80">
        <v>39</v>
      </c>
      <c r="B154" s="181" t="s">
        <v>303</v>
      </c>
      <c r="C154" s="190" t="s">
        <v>304</v>
      </c>
      <c r="D154" s="182" t="s">
        <v>156</v>
      </c>
      <c r="E154" s="183">
        <v>16</v>
      </c>
      <c r="F154" s="184"/>
      <c r="G154" s="185">
        <f>ROUND(E154*F154,2)</f>
        <v>0</v>
      </c>
      <c r="H154" s="184"/>
      <c r="I154" s="185">
        <f>ROUND(E154*H154,2)</f>
        <v>0</v>
      </c>
      <c r="J154" s="184"/>
      <c r="K154" s="185">
        <f>ROUND(E154*J154,2)</f>
        <v>0</v>
      </c>
      <c r="L154" s="185">
        <v>21</v>
      </c>
      <c r="M154" s="185">
        <f>G154*(1+L154/100)</f>
        <v>0</v>
      </c>
      <c r="N154" s="183">
        <v>1.0000000000000001E-5</v>
      </c>
      <c r="O154" s="183">
        <f>ROUND(E154*N154,2)</f>
        <v>0</v>
      </c>
      <c r="P154" s="183">
        <v>0</v>
      </c>
      <c r="Q154" s="183">
        <f>ROUND(E154*P154,2)</f>
        <v>0</v>
      </c>
      <c r="R154" s="185" t="s">
        <v>260</v>
      </c>
      <c r="S154" s="185" t="s">
        <v>157</v>
      </c>
      <c r="T154" s="186" t="s">
        <v>157</v>
      </c>
      <c r="U154" s="160">
        <v>0</v>
      </c>
      <c r="V154" s="160">
        <f>ROUND(E154*U154,2)</f>
        <v>0</v>
      </c>
      <c r="W154" s="160"/>
      <c r="X154" s="160" t="s">
        <v>261</v>
      </c>
      <c r="Y154" s="160" t="s">
        <v>159</v>
      </c>
      <c r="Z154" s="150"/>
      <c r="AA154" s="150"/>
      <c r="AB154" s="150"/>
      <c r="AC154" s="150"/>
      <c r="AD154" s="150"/>
      <c r="AE154" s="150"/>
      <c r="AF154" s="150"/>
      <c r="AG154" s="150" t="s">
        <v>262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3">
        <v>40</v>
      </c>
      <c r="B155" s="174" t="s">
        <v>305</v>
      </c>
      <c r="C155" s="188" t="s">
        <v>306</v>
      </c>
      <c r="D155" s="175" t="s">
        <v>173</v>
      </c>
      <c r="E155" s="176">
        <v>12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 t="s">
        <v>260</v>
      </c>
      <c r="S155" s="178" t="s">
        <v>157</v>
      </c>
      <c r="T155" s="179" t="s">
        <v>175</v>
      </c>
      <c r="U155" s="160">
        <v>0</v>
      </c>
      <c r="V155" s="160">
        <f>ROUND(E155*U155,2)</f>
        <v>0</v>
      </c>
      <c r="W155" s="160"/>
      <c r="X155" s="160" t="s">
        <v>261</v>
      </c>
      <c r="Y155" s="160" t="s">
        <v>159</v>
      </c>
      <c r="Z155" s="150"/>
      <c r="AA155" s="150"/>
      <c r="AB155" s="150"/>
      <c r="AC155" s="150"/>
      <c r="AD155" s="150"/>
      <c r="AE155" s="150"/>
      <c r="AF155" s="150"/>
      <c r="AG155" s="150" t="s">
        <v>262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">
      <c r="A156" s="157"/>
      <c r="B156" s="158"/>
      <c r="C156" s="189" t="s">
        <v>307</v>
      </c>
      <c r="D156" s="161"/>
      <c r="E156" s="162">
        <v>8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162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89" t="s">
        <v>308</v>
      </c>
      <c r="D157" s="161"/>
      <c r="E157" s="162">
        <v>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162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80">
        <v>41</v>
      </c>
      <c r="B158" s="181" t="s">
        <v>309</v>
      </c>
      <c r="C158" s="190" t="s">
        <v>310</v>
      </c>
      <c r="D158" s="182" t="s">
        <v>236</v>
      </c>
      <c r="E158" s="183">
        <v>4</v>
      </c>
      <c r="F158" s="184"/>
      <c r="G158" s="185">
        <f>ROUND(E158*F158,2)</f>
        <v>0</v>
      </c>
      <c r="H158" s="184"/>
      <c r="I158" s="185">
        <f>ROUND(E158*H158,2)</f>
        <v>0</v>
      </c>
      <c r="J158" s="184"/>
      <c r="K158" s="185">
        <f>ROUND(E158*J158,2)</f>
        <v>0</v>
      </c>
      <c r="L158" s="185">
        <v>21</v>
      </c>
      <c r="M158" s="185">
        <f>G158*(1+L158/100)</f>
        <v>0</v>
      </c>
      <c r="N158" s="183">
        <v>7.2000000000000005E-4</v>
      </c>
      <c r="O158" s="183">
        <f>ROUND(E158*N158,2)</f>
        <v>0</v>
      </c>
      <c r="P158" s="183">
        <v>0</v>
      </c>
      <c r="Q158" s="183">
        <f>ROUND(E158*P158,2)</f>
        <v>0</v>
      </c>
      <c r="R158" s="185" t="s">
        <v>260</v>
      </c>
      <c r="S158" s="185" t="s">
        <v>157</v>
      </c>
      <c r="T158" s="186" t="s">
        <v>157</v>
      </c>
      <c r="U158" s="160">
        <v>0</v>
      </c>
      <c r="V158" s="160">
        <f>ROUND(E158*U158,2)</f>
        <v>0</v>
      </c>
      <c r="W158" s="160"/>
      <c r="X158" s="160" t="s">
        <v>261</v>
      </c>
      <c r="Y158" s="160" t="s">
        <v>159</v>
      </c>
      <c r="Z158" s="150"/>
      <c r="AA158" s="150"/>
      <c r="AB158" s="150"/>
      <c r="AC158" s="150"/>
      <c r="AD158" s="150"/>
      <c r="AE158" s="150"/>
      <c r="AF158" s="150"/>
      <c r="AG158" s="150" t="s">
        <v>262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80">
        <v>42</v>
      </c>
      <c r="B159" s="181" t="s">
        <v>311</v>
      </c>
      <c r="C159" s="190" t="s">
        <v>312</v>
      </c>
      <c r="D159" s="182" t="s">
        <v>226</v>
      </c>
      <c r="E159" s="183">
        <v>6.3890000000000002E-2</v>
      </c>
      <c r="F159" s="184"/>
      <c r="G159" s="185">
        <f>ROUND(E159*F159,2)</f>
        <v>0</v>
      </c>
      <c r="H159" s="184"/>
      <c r="I159" s="185">
        <f>ROUND(E159*H159,2)</f>
        <v>0</v>
      </c>
      <c r="J159" s="184"/>
      <c r="K159" s="185">
        <f>ROUND(E159*J159,2)</f>
        <v>0</v>
      </c>
      <c r="L159" s="185">
        <v>21</v>
      </c>
      <c r="M159" s="185">
        <f>G159*(1+L159/100)</f>
        <v>0</v>
      </c>
      <c r="N159" s="183">
        <v>0</v>
      </c>
      <c r="O159" s="183">
        <f>ROUND(E159*N159,2)</f>
        <v>0</v>
      </c>
      <c r="P159" s="183">
        <v>0</v>
      </c>
      <c r="Q159" s="183">
        <f>ROUND(E159*P159,2)</f>
        <v>0</v>
      </c>
      <c r="R159" s="185"/>
      <c r="S159" s="185" t="s">
        <v>157</v>
      </c>
      <c r="T159" s="186" t="s">
        <v>157</v>
      </c>
      <c r="U159" s="160">
        <v>3.327</v>
      </c>
      <c r="V159" s="160">
        <f>ROUND(E159*U159,2)</f>
        <v>0.21</v>
      </c>
      <c r="W159" s="160"/>
      <c r="X159" s="160" t="s">
        <v>227</v>
      </c>
      <c r="Y159" s="160" t="s">
        <v>159</v>
      </c>
      <c r="Z159" s="150"/>
      <c r="AA159" s="150"/>
      <c r="AB159" s="150"/>
      <c r="AC159" s="150"/>
      <c r="AD159" s="150"/>
      <c r="AE159" s="150"/>
      <c r="AF159" s="150"/>
      <c r="AG159" s="150" t="s">
        <v>228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6" t="s">
        <v>152</v>
      </c>
      <c r="B160" s="167" t="s">
        <v>105</v>
      </c>
      <c r="C160" s="187" t="s">
        <v>106</v>
      </c>
      <c r="D160" s="168"/>
      <c r="E160" s="169"/>
      <c r="F160" s="170"/>
      <c r="G160" s="170">
        <f>SUMIF(AG161:AG161,"&lt;&gt;NOR",G161:G161)</f>
        <v>0</v>
      </c>
      <c r="H160" s="170"/>
      <c r="I160" s="170">
        <f>SUM(I161:I161)</f>
        <v>0</v>
      </c>
      <c r="J160" s="170"/>
      <c r="K160" s="170">
        <f>SUM(K161:K161)</f>
        <v>0</v>
      </c>
      <c r="L160" s="170"/>
      <c r="M160" s="170">
        <f>SUM(M161:M161)</f>
        <v>0</v>
      </c>
      <c r="N160" s="169"/>
      <c r="O160" s="169">
        <f>SUM(O161:O161)</f>
        <v>0</v>
      </c>
      <c r="P160" s="169"/>
      <c r="Q160" s="169">
        <f>SUM(Q161:Q161)</f>
        <v>0</v>
      </c>
      <c r="R160" s="170"/>
      <c r="S160" s="170"/>
      <c r="T160" s="171"/>
      <c r="U160" s="165"/>
      <c r="V160" s="165">
        <f>SUM(V161:V161)</f>
        <v>0</v>
      </c>
      <c r="W160" s="165"/>
      <c r="X160" s="165"/>
      <c r="Y160" s="165"/>
      <c r="AG160" t="s">
        <v>153</v>
      </c>
    </row>
    <row r="161" spans="1:60" ht="22.5" outlineLevel="1" x14ac:dyDescent="0.2">
      <c r="A161" s="180">
        <v>43</v>
      </c>
      <c r="B161" s="181" t="s">
        <v>313</v>
      </c>
      <c r="C161" s="190" t="s">
        <v>314</v>
      </c>
      <c r="D161" s="182" t="s">
        <v>173</v>
      </c>
      <c r="E161" s="183">
        <v>1</v>
      </c>
      <c r="F161" s="184"/>
      <c r="G161" s="185">
        <f>ROUND(E161*F161,2)</f>
        <v>0</v>
      </c>
      <c r="H161" s="184"/>
      <c r="I161" s="185">
        <f>ROUND(E161*H161,2)</f>
        <v>0</v>
      </c>
      <c r="J161" s="184"/>
      <c r="K161" s="185">
        <f>ROUND(E161*J161,2)</f>
        <v>0</v>
      </c>
      <c r="L161" s="185">
        <v>21</v>
      </c>
      <c r="M161" s="185">
        <f>G161*(1+L161/100)</f>
        <v>0</v>
      </c>
      <c r="N161" s="183">
        <v>0</v>
      </c>
      <c r="O161" s="183">
        <f>ROUND(E161*N161,2)</f>
        <v>0</v>
      </c>
      <c r="P161" s="183">
        <v>0</v>
      </c>
      <c r="Q161" s="183">
        <f>ROUND(E161*P161,2)</f>
        <v>0</v>
      </c>
      <c r="R161" s="185"/>
      <c r="S161" s="185" t="s">
        <v>174</v>
      </c>
      <c r="T161" s="186" t="s">
        <v>175</v>
      </c>
      <c r="U161" s="160">
        <v>0</v>
      </c>
      <c r="V161" s="160">
        <f>ROUND(E161*U161,2)</f>
        <v>0</v>
      </c>
      <c r="W161" s="160"/>
      <c r="X161" s="160" t="s">
        <v>158</v>
      </c>
      <c r="Y161" s="160" t="s">
        <v>159</v>
      </c>
      <c r="Z161" s="150"/>
      <c r="AA161" s="150"/>
      <c r="AB161" s="150"/>
      <c r="AC161" s="150"/>
      <c r="AD161" s="150"/>
      <c r="AE161" s="150"/>
      <c r="AF161" s="150"/>
      <c r="AG161" s="150" t="s">
        <v>160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x14ac:dyDescent="0.2">
      <c r="A162" s="166" t="s">
        <v>152</v>
      </c>
      <c r="B162" s="167" t="s">
        <v>109</v>
      </c>
      <c r="C162" s="187" t="s">
        <v>110</v>
      </c>
      <c r="D162" s="168"/>
      <c r="E162" s="169"/>
      <c r="F162" s="170"/>
      <c r="G162" s="170">
        <f>SUMIF(AG163:AG189,"&lt;&gt;NOR",G163:G189)</f>
        <v>0</v>
      </c>
      <c r="H162" s="170"/>
      <c r="I162" s="170">
        <f>SUM(I163:I189)</f>
        <v>0</v>
      </c>
      <c r="J162" s="170"/>
      <c r="K162" s="170">
        <f>SUM(K163:K189)</f>
        <v>0</v>
      </c>
      <c r="L162" s="170"/>
      <c r="M162" s="170">
        <f>SUM(M163:M189)</f>
        <v>0</v>
      </c>
      <c r="N162" s="169"/>
      <c r="O162" s="169">
        <f>SUM(O163:O189)</f>
        <v>1.52</v>
      </c>
      <c r="P162" s="169"/>
      <c r="Q162" s="169">
        <f>SUM(Q163:Q189)</f>
        <v>1.45</v>
      </c>
      <c r="R162" s="170"/>
      <c r="S162" s="170"/>
      <c r="T162" s="171"/>
      <c r="U162" s="165"/>
      <c r="V162" s="165">
        <f>SUM(V163:V189)</f>
        <v>197.37</v>
      </c>
      <c r="W162" s="165"/>
      <c r="X162" s="165"/>
      <c r="Y162" s="165"/>
      <c r="AG162" t="s">
        <v>153</v>
      </c>
    </row>
    <row r="163" spans="1:60" ht="22.5" outlineLevel="1" x14ac:dyDescent="0.2">
      <c r="A163" s="180">
        <v>44</v>
      </c>
      <c r="B163" s="181" t="s">
        <v>315</v>
      </c>
      <c r="C163" s="190" t="s">
        <v>316</v>
      </c>
      <c r="D163" s="182" t="s">
        <v>178</v>
      </c>
      <c r="E163" s="183">
        <v>58</v>
      </c>
      <c r="F163" s="184"/>
      <c r="G163" s="185">
        <f>ROUND(E163*F163,2)</f>
        <v>0</v>
      </c>
      <c r="H163" s="184"/>
      <c r="I163" s="185">
        <f>ROUND(E163*H163,2)</f>
        <v>0</v>
      </c>
      <c r="J163" s="184"/>
      <c r="K163" s="185">
        <f>ROUND(E163*J163,2)</f>
        <v>0</v>
      </c>
      <c r="L163" s="185">
        <v>21</v>
      </c>
      <c r="M163" s="185">
        <f>G163*(1+L163/100)</f>
        <v>0</v>
      </c>
      <c r="N163" s="183">
        <v>0</v>
      </c>
      <c r="O163" s="183">
        <f>ROUND(E163*N163,2)</f>
        <v>0</v>
      </c>
      <c r="P163" s="183">
        <v>0</v>
      </c>
      <c r="Q163" s="183">
        <f>ROUND(E163*P163,2)</f>
        <v>0</v>
      </c>
      <c r="R163" s="185"/>
      <c r="S163" s="185" t="s">
        <v>157</v>
      </c>
      <c r="T163" s="186" t="s">
        <v>157</v>
      </c>
      <c r="U163" s="160">
        <v>1.6E-2</v>
      </c>
      <c r="V163" s="160">
        <f>ROUND(E163*U163,2)</f>
        <v>0.93</v>
      </c>
      <c r="W163" s="160"/>
      <c r="X163" s="160" t="s">
        <v>158</v>
      </c>
      <c r="Y163" s="160" t="s">
        <v>159</v>
      </c>
      <c r="Z163" s="150"/>
      <c r="AA163" s="150"/>
      <c r="AB163" s="150"/>
      <c r="AC163" s="150"/>
      <c r="AD163" s="150"/>
      <c r="AE163" s="150"/>
      <c r="AF163" s="150"/>
      <c r="AG163" s="150" t="s">
        <v>160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73">
        <v>45</v>
      </c>
      <c r="B164" s="174" t="s">
        <v>317</v>
      </c>
      <c r="C164" s="188" t="s">
        <v>318</v>
      </c>
      <c r="D164" s="175" t="s">
        <v>236</v>
      </c>
      <c r="E164" s="176">
        <v>30.84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157</v>
      </c>
      <c r="T164" s="179" t="s">
        <v>157</v>
      </c>
      <c r="U164" s="160">
        <v>0.18099999999999999</v>
      </c>
      <c r="V164" s="160">
        <f>ROUND(E164*U164,2)</f>
        <v>5.58</v>
      </c>
      <c r="W164" s="160"/>
      <c r="X164" s="160" t="s">
        <v>158</v>
      </c>
      <c r="Y164" s="160" t="s">
        <v>159</v>
      </c>
      <c r="Z164" s="150"/>
      <c r="AA164" s="150"/>
      <c r="AB164" s="150"/>
      <c r="AC164" s="150"/>
      <c r="AD164" s="150"/>
      <c r="AE164" s="150"/>
      <c r="AF164" s="150"/>
      <c r="AG164" s="150" t="s">
        <v>160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">
      <c r="A165" s="157"/>
      <c r="B165" s="158"/>
      <c r="C165" s="264" t="s">
        <v>319</v>
      </c>
      <c r="D165" s="265"/>
      <c r="E165" s="265"/>
      <c r="F165" s="265"/>
      <c r="G165" s="265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192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189" t="s">
        <v>320</v>
      </c>
      <c r="D166" s="161"/>
      <c r="E166" s="162">
        <v>30.84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162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80">
        <v>46</v>
      </c>
      <c r="B167" s="181" t="s">
        <v>321</v>
      </c>
      <c r="C167" s="190" t="s">
        <v>322</v>
      </c>
      <c r="D167" s="182" t="s">
        <v>178</v>
      </c>
      <c r="E167" s="183">
        <v>58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21</v>
      </c>
      <c r="M167" s="185">
        <f>G167*(1+L167/100)</f>
        <v>0</v>
      </c>
      <c r="N167" s="183">
        <v>1.7809999999999999E-2</v>
      </c>
      <c r="O167" s="183">
        <f>ROUND(E167*N167,2)</f>
        <v>1.03</v>
      </c>
      <c r="P167" s="183">
        <v>0</v>
      </c>
      <c r="Q167" s="183">
        <f>ROUND(E167*P167,2)</f>
        <v>0</v>
      </c>
      <c r="R167" s="185"/>
      <c r="S167" s="185" t="s">
        <v>157</v>
      </c>
      <c r="T167" s="186" t="s">
        <v>175</v>
      </c>
      <c r="U167" s="160">
        <v>0.83399999999999996</v>
      </c>
      <c r="V167" s="160">
        <f>ROUND(E167*U167,2)</f>
        <v>48.37</v>
      </c>
      <c r="W167" s="160"/>
      <c r="X167" s="160" t="s">
        <v>158</v>
      </c>
      <c r="Y167" s="160" t="s">
        <v>159</v>
      </c>
      <c r="Z167" s="150"/>
      <c r="AA167" s="150"/>
      <c r="AB167" s="150"/>
      <c r="AC167" s="150"/>
      <c r="AD167" s="150"/>
      <c r="AE167" s="150"/>
      <c r="AF167" s="150"/>
      <c r="AG167" s="150" t="s">
        <v>160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80">
        <v>47</v>
      </c>
      <c r="B168" s="181" t="s">
        <v>323</v>
      </c>
      <c r="C168" s="190" t="s">
        <v>324</v>
      </c>
      <c r="D168" s="182" t="s">
        <v>178</v>
      </c>
      <c r="E168" s="183">
        <v>58</v>
      </c>
      <c r="F168" s="184"/>
      <c r="G168" s="185">
        <f>ROUND(E168*F168,2)</f>
        <v>0</v>
      </c>
      <c r="H168" s="184"/>
      <c r="I168" s="185">
        <f>ROUND(E168*H168,2)</f>
        <v>0</v>
      </c>
      <c r="J168" s="184"/>
      <c r="K168" s="185">
        <f>ROUND(E168*J168,2)</f>
        <v>0</v>
      </c>
      <c r="L168" s="185">
        <v>21</v>
      </c>
      <c r="M168" s="185">
        <f>G168*(1+L168/100)</f>
        <v>0</v>
      </c>
      <c r="N168" s="183">
        <v>0</v>
      </c>
      <c r="O168" s="183">
        <f>ROUND(E168*N168,2)</f>
        <v>0</v>
      </c>
      <c r="P168" s="183">
        <v>2.5000000000000001E-2</v>
      </c>
      <c r="Q168" s="183">
        <f>ROUND(E168*P168,2)</f>
        <v>1.45</v>
      </c>
      <c r="R168" s="185"/>
      <c r="S168" s="185" t="s">
        <v>157</v>
      </c>
      <c r="T168" s="186" t="s">
        <v>157</v>
      </c>
      <c r="U168" s="160">
        <v>0.2</v>
      </c>
      <c r="V168" s="160">
        <f>ROUND(E168*U168,2)</f>
        <v>11.6</v>
      </c>
      <c r="W168" s="160"/>
      <c r="X168" s="160" t="s">
        <v>158</v>
      </c>
      <c r="Y168" s="160" t="s">
        <v>159</v>
      </c>
      <c r="Z168" s="150"/>
      <c r="AA168" s="150"/>
      <c r="AB168" s="150"/>
      <c r="AC168" s="150"/>
      <c r="AD168" s="150"/>
      <c r="AE168" s="150"/>
      <c r="AF168" s="150"/>
      <c r="AG168" s="150" t="s">
        <v>160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3">
        <v>48</v>
      </c>
      <c r="B169" s="174" t="s">
        <v>325</v>
      </c>
      <c r="C169" s="188" t="s">
        <v>326</v>
      </c>
      <c r="D169" s="175" t="s">
        <v>178</v>
      </c>
      <c r="E169" s="176">
        <v>34.714599999999997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6.0000000000000002E-5</v>
      </c>
      <c r="O169" s="176">
        <f>ROUND(E169*N169,2)</f>
        <v>0</v>
      </c>
      <c r="P169" s="176">
        <v>0</v>
      </c>
      <c r="Q169" s="176">
        <f>ROUND(E169*P169,2)</f>
        <v>0</v>
      </c>
      <c r="R169" s="178"/>
      <c r="S169" s="178" t="s">
        <v>157</v>
      </c>
      <c r="T169" s="179" t="s">
        <v>157</v>
      </c>
      <c r="U169" s="160">
        <v>0.82</v>
      </c>
      <c r="V169" s="160">
        <f>ROUND(E169*U169,2)</f>
        <v>28.47</v>
      </c>
      <c r="W169" s="160"/>
      <c r="X169" s="160" t="s">
        <v>158</v>
      </c>
      <c r="Y169" s="160" t="s">
        <v>159</v>
      </c>
      <c r="Z169" s="150"/>
      <c r="AA169" s="150"/>
      <c r="AB169" s="150"/>
      <c r="AC169" s="150"/>
      <c r="AD169" s="150"/>
      <c r="AE169" s="150"/>
      <c r="AF169" s="150"/>
      <c r="AG169" s="150" t="s">
        <v>160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264" t="s">
        <v>319</v>
      </c>
      <c r="D170" s="265"/>
      <c r="E170" s="265"/>
      <c r="F170" s="265"/>
      <c r="G170" s="265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192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189" t="s">
        <v>327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162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89" t="s">
        <v>328</v>
      </c>
      <c r="D172" s="161"/>
      <c r="E172" s="162">
        <v>56.511000000000003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162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189" t="s">
        <v>329</v>
      </c>
      <c r="D173" s="161"/>
      <c r="E173" s="162"/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89" t="s">
        <v>330</v>
      </c>
      <c r="D174" s="161"/>
      <c r="E174" s="162">
        <v>-1.125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162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189" t="s">
        <v>331</v>
      </c>
      <c r="D175" s="161"/>
      <c r="E175" s="162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162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89" t="s">
        <v>332</v>
      </c>
      <c r="D176" s="161"/>
      <c r="E176" s="162">
        <v>-4.3920000000000003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162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89" t="s">
        <v>333</v>
      </c>
      <c r="D177" s="161"/>
      <c r="E177" s="162">
        <v>0.28260000000000002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162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189" t="s">
        <v>334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162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189" t="s">
        <v>335</v>
      </c>
      <c r="D179" s="161"/>
      <c r="E179" s="162">
        <v>-16.562000000000001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162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3">
        <v>49</v>
      </c>
      <c r="B180" s="174" t="s">
        <v>336</v>
      </c>
      <c r="C180" s="188" t="s">
        <v>337</v>
      </c>
      <c r="D180" s="175" t="s">
        <v>178</v>
      </c>
      <c r="E180" s="176">
        <v>92.714600000000004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1.0000000000000001E-5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157</v>
      </c>
      <c r="T180" s="179" t="s">
        <v>157</v>
      </c>
      <c r="U180" s="160">
        <v>0.34</v>
      </c>
      <c r="V180" s="160">
        <f>ROUND(E180*U180,2)</f>
        <v>31.52</v>
      </c>
      <c r="W180" s="160"/>
      <c r="X180" s="160" t="s">
        <v>158</v>
      </c>
      <c r="Y180" s="160" t="s">
        <v>159</v>
      </c>
      <c r="Z180" s="150"/>
      <c r="AA180" s="150"/>
      <c r="AB180" s="150"/>
      <c r="AC180" s="150"/>
      <c r="AD180" s="150"/>
      <c r="AE180" s="150"/>
      <c r="AF180" s="150"/>
      <c r="AG180" s="150" t="s">
        <v>160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2" x14ac:dyDescent="0.2">
      <c r="A181" s="157"/>
      <c r="B181" s="158"/>
      <c r="C181" s="189" t="s">
        <v>338</v>
      </c>
      <c r="D181" s="161"/>
      <c r="E181" s="162">
        <v>58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162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89" t="s">
        <v>339</v>
      </c>
      <c r="D182" s="161"/>
      <c r="E182" s="162">
        <v>34.714599999999997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162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3">
        <v>50</v>
      </c>
      <c r="B183" s="174" t="s">
        <v>340</v>
      </c>
      <c r="C183" s="188" t="s">
        <v>341</v>
      </c>
      <c r="D183" s="175" t="s">
        <v>178</v>
      </c>
      <c r="E183" s="176">
        <v>92.714600000000004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4.6000000000000001E-4</v>
      </c>
      <c r="O183" s="176">
        <f>ROUND(E183*N183,2)</f>
        <v>0.04</v>
      </c>
      <c r="P183" s="176">
        <v>0</v>
      </c>
      <c r="Q183" s="176">
        <f>ROUND(E183*P183,2)</f>
        <v>0</v>
      </c>
      <c r="R183" s="178"/>
      <c r="S183" s="178" t="s">
        <v>157</v>
      </c>
      <c r="T183" s="179" t="s">
        <v>157</v>
      </c>
      <c r="U183" s="160">
        <v>0.72499999999999998</v>
      </c>
      <c r="V183" s="160">
        <f>ROUND(E183*U183,2)</f>
        <v>67.22</v>
      </c>
      <c r="W183" s="160"/>
      <c r="X183" s="160" t="s">
        <v>158</v>
      </c>
      <c r="Y183" s="160" t="s">
        <v>159</v>
      </c>
      <c r="Z183" s="150"/>
      <c r="AA183" s="150"/>
      <c r="AB183" s="150"/>
      <c r="AC183" s="150"/>
      <c r="AD183" s="150"/>
      <c r="AE183" s="150"/>
      <c r="AF183" s="150"/>
      <c r="AG183" s="150" t="s">
        <v>160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89" t="s">
        <v>338</v>
      </c>
      <c r="D184" s="161"/>
      <c r="E184" s="162">
        <v>58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162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89" t="s">
        <v>339</v>
      </c>
      <c r="D185" s="161"/>
      <c r="E185" s="162">
        <v>34.714599999999997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162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73">
        <v>51</v>
      </c>
      <c r="B186" s="174" t="s">
        <v>342</v>
      </c>
      <c r="C186" s="188" t="s">
        <v>343</v>
      </c>
      <c r="D186" s="175" t="s">
        <v>178</v>
      </c>
      <c r="E186" s="176">
        <v>39.921790000000001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1.12E-2</v>
      </c>
      <c r="O186" s="176">
        <f>ROUND(E186*N186,2)</f>
        <v>0.45</v>
      </c>
      <c r="P186" s="176">
        <v>0</v>
      </c>
      <c r="Q186" s="176">
        <f>ROUND(E186*P186,2)</f>
        <v>0</v>
      </c>
      <c r="R186" s="178"/>
      <c r="S186" s="178" t="s">
        <v>174</v>
      </c>
      <c r="T186" s="179" t="s">
        <v>175</v>
      </c>
      <c r="U186" s="160">
        <v>0</v>
      </c>
      <c r="V186" s="160">
        <f>ROUND(E186*U186,2)</f>
        <v>0</v>
      </c>
      <c r="W186" s="160"/>
      <c r="X186" s="160" t="s">
        <v>261</v>
      </c>
      <c r="Y186" s="160" t="s">
        <v>159</v>
      </c>
      <c r="Z186" s="150"/>
      <c r="AA186" s="150"/>
      <c r="AB186" s="150"/>
      <c r="AC186" s="150"/>
      <c r="AD186" s="150"/>
      <c r="AE186" s="150"/>
      <c r="AF186" s="150"/>
      <c r="AG186" s="150" t="s">
        <v>262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 x14ac:dyDescent="0.2">
      <c r="A187" s="157"/>
      <c r="B187" s="158"/>
      <c r="C187" s="189" t="s">
        <v>344</v>
      </c>
      <c r="D187" s="161"/>
      <c r="E187" s="162">
        <v>39.921790000000001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162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80">
        <v>52</v>
      </c>
      <c r="B188" s="181" t="s">
        <v>345</v>
      </c>
      <c r="C188" s="190" t="s">
        <v>346</v>
      </c>
      <c r="D188" s="182" t="s">
        <v>236</v>
      </c>
      <c r="E188" s="183">
        <v>33</v>
      </c>
      <c r="F188" s="184"/>
      <c r="G188" s="185">
        <f>ROUND(E188*F188,2)</f>
        <v>0</v>
      </c>
      <c r="H188" s="184"/>
      <c r="I188" s="185">
        <f>ROUND(E188*H188,2)</f>
        <v>0</v>
      </c>
      <c r="J188" s="184"/>
      <c r="K188" s="185">
        <f>ROUND(E188*J188,2)</f>
        <v>0</v>
      </c>
      <c r="L188" s="185">
        <v>21</v>
      </c>
      <c r="M188" s="185">
        <f>G188*(1+L188/100)</f>
        <v>0</v>
      </c>
      <c r="N188" s="183">
        <v>1.4999999999999999E-4</v>
      </c>
      <c r="O188" s="183">
        <f>ROUND(E188*N188,2)</f>
        <v>0</v>
      </c>
      <c r="P188" s="183">
        <v>0</v>
      </c>
      <c r="Q188" s="183">
        <f>ROUND(E188*P188,2)</f>
        <v>0</v>
      </c>
      <c r="R188" s="185" t="s">
        <v>260</v>
      </c>
      <c r="S188" s="185" t="s">
        <v>157</v>
      </c>
      <c r="T188" s="186" t="s">
        <v>157</v>
      </c>
      <c r="U188" s="160">
        <v>0</v>
      </c>
      <c r="V188" s="160">
        <f>ROUND(E188*U188,2)</f>
        <v>0</v>
      </c>
      <c r="W188" s="160"/>
      <c r="X188" s="160" t="s">
        <v>261</v>
      </c>
      <c r="Y188" s="160" t="s">
        <v>159</v>
      </c>
      <c r="Z188" s="150"/>
      <c r="AA188" s="150"/>
      <c r="AB188" s="150"/>
      <c r="AC188" s="150"/>
      <c r="AD188" s="150"/>
      <c r="AE188" s="150"/>
      <c r="AF188" s="150"/>
      <c r="AG188" s="150" t="s">
        <v>262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80">
        <v>53</v>
      </c>
      <c r="B189" s="181" t="s">
        <v>347</v>
      </c>
      <c r="C189" s="190" t="s">
        <v>348</v>
      </c>
      <c r="D189" s="182" t="s">
        <v>226</v>
      </c>
      <c r="E189" s="183">
        <v>1.53071</v>
      </c>
      <c r="F189" s="184"/>
      <c r="G189" s="185">
        <f>ROUND(E189*F189,2)</f>
        <v>0</v>
      </c>
      <c r="H189" s="184"/>
      <c r="I189" s="185">
        <f>ROUND(E189*H189,2)</f>
        <v>0</v>
      </c>
      <c r="J189" s="184"/>
      <c r="K189" s="185">
        <f>ROUND(E189*J189,2)</f>
        <v>0</v>
      </c>
      <c r="L189" s="185">
        <v>21</v>
      </c>
      <c r="M189" s="185">
        <f>G189*(1+L189/100)</f>
        <v>0</v>
      </c>
      <c r="N189" s="183">
        <v>0</v>
      </c>
      <c r="O189" s="183">
        <f>ROUND(E189*N189,2)</f>
        <v>0</v>
      </c>
      <c r="P189" s="183">
        <v>0</v>
      </c>
      <c r="Q189" s="183">
        <f>ROUND(E189*P189,2)</f>
        <v>0</v>
      </c>
      <c r="R189" s="185"/>
      <c r="S189" s="185" t="s">
        <v>157</v>
      </c>
      <c r="T189" s="186" t="s">
        <v>157</v>
      </c>
      <c r="U189" s="160">
        <v>2.4009999999999998</v>
      </c>
      <c r="V189" s="160">
        <f>ROUND(E189*U189,2)</f>
        <v>3.68</v>
      </c>
      <c r="W189" s="160"/>
      <c r="X189" s="160" t="s">
        <v>227</v>
      </c>
      <c r="Y189" s="160" t="s">
        <v>159</v>
      </c>
      <c r="Z189" s="150"/>
      <c r="AA189" s="150"/>
      <c r="AB189" s="150"/>
      <c r="AC189" s="150"/>
      <c r="AD189" s="150"/>
      <c r="AE189" s="150"/>
      <c r="AF189" s="150"/>
      <c r="AG189" s="150" t="s">
        <v>228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x14ac:dyDescent="0.2">
      <c r="A190" s="166" t="s">
        <v>152</v>
      </c>
      <c r="B190" s="167" t="s">
        <v>115</v>
      </c>
      <c r="C190" s="187" t="s">
        <v>116</v>
      </c>
      <c r="D190" s="168"/>
      <c r="E190" s="169"/>
      <c r="F190" s="170"/>
      <c r="G190" s="170">
        <f>SUMIF(AG191:AG199,"&lt;&gt;NOR",G191:G199)</f>
        <v>0</v>
      </c>
      <c r="H190" s="170"/>
      <c r="I190" s="170">
        <f>SUM(I191:I199)</f>
        <v>0</v>
      </c>
      <c r="J190" s="170"/>
      <c r="K190" s="170">
        <f>SUM(K191:K199)</f>
        <v>0</v>
      </c>
      <c r="L190" s="170"/>
      <c r="M190" s="170">
        <f>SUM(M191:M199)</f>
        <v>0</v>
      </c>
      <c r="N190" s="169"/>
      <c r="O190" s="169">
        <f>SUM(O191:O199)</f>
        <v>0.04</v>
      </c>
      <c r="P190" s="169"/>
      <c r="Q190" s="169">
        <f>SUM(Q191:Q199)</f>
        <v>0.18</v>
      </c>
      <c r="R190" s="170"/>
      <c r="S190" s="170"/>
      <c r="T190" s="171"/>
      <c r="U190" s="165"/>
      <c r="V190" s="165">
        <f>SUM(V191:V199)</f>
        <v>42.510000000000005</v>
      </c>
      <c r="W190" s="165"/>
      <c r="X190" s="165"/>
      <c r="Y190" s="165"/>
      <c r="AG190" t="s">
        <v>153</v>
      </c>
    </row>
    <row r="191" spans="1:60" outlineLevel="1" x14ac:dyDescent="0.2">
      <c r="A191" s="173">
        <v>54</v>
      </c>
      <c r="B191" s="174" t="s">
        <v>349</v>
      </c>
      <c r="C191" s="188" t="s">
        <v>350</v>
      </c>
      <c r="D191" s="175" t="s">
        <v>178</v>
      </c>
      <c r="E191" s="176">
        <v>201.40600000000001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8.9999999999999998E-4</v>
      </c>
      <c r="Q191" s="176">
        <f>ROUND(E191*P191,2)</f>
        <v>0.18</v>
      </c>
      <c r="R191" s="178"/>
      <c r="S191" s="178" t="s">
        <v>157</v>
      </c>
      <c r="T191" s="179" t="s">
        <v>157</v>
      </c>
      <c r="U191" s="160">
        <v>7.6679999999999998E-2</v>
      </c>
      <c r="V191" s="160">
        <f>ROUND(E191*U191,2)</f>
        <v>15.44</v>
      </c>
      <c r="W191" s="160"/>
      <c r="X191" s="160" t="s">
        <v>158</v>
      </c>
      <c r="Y191" s="160" t="s">
        <v>159</v>
      </c>
      <c r="Z191" s="150"/>
      <c r="AA191" s="150"/>
      <c r="AB191" s="150"/>
      <c r="AC191" s="150"/>
      <c r="AD191" s="150"/>
      <c r="AE191" s="150"/>
      <c r="AF191" s="150"/>
      <c r="AG191" s="150" t="s">
        <v>160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89" t="s">
        <v>351</v>
      </c>
      <c r="D192" s="161"/>
      <c r="E192" s="162">
        <v>143.40600000000001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162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89" t="s">
        <v>352</v>
      </c>
      <c r="D193" s="161"/>
      <c r="E193" s="162">
        <v>58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162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3">
        <v>55</v>
      </c>
      <c r="B194" s="174" t="s">
        <v>353</v>
      </c>
      <c r="C194" s="188" t="s">
        <v>354</v>
      </c>
      <c r="D194" s="175" t="s">
        <v>178</v>
      </c>
      <c r="E194" s="176">
        <v>201.40600000000001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6.9999999999999994E-5</v>
      </c>
      <c r="O194" s="176">
        <f>ROUND(E194*N194,2)</f>
        <v>0.01</v>
      </c>
      <c r="P194" s="176">
        <v>0</v>
      </c>
      <c r="Q194" s="176">
        <f>ROUND(E194*P194,2)</f>
        <v>0</v>
      </c>
      <c r="R194" s="178"/>
      <c r="S194" s="178" t="s">
        <v>157</v>
      </c>
      <c r="T194" s="179" t="s">
        <v>157</v>
      </c>
      <c r="U194" s="160">
        <v>3.2480000000000002E-2</v>
      </c>
      <c r="V194" s="160">
        <f>ROUND(E194*U194,2)</f>
        <v>6.54</v>
      </c>
      <c r="W194" s="160"/>
      <c r="X194" s="160" t="s">
        <v>158</v>
      </c>
      <c r="Y194" s="160" t="s">
        <v>159</v>
      </c>
      <c r="Z194" s="150"/>
      <c r="AA194" s="150"/>
      <c r="AB194" s="150"/>
      <c r="AC194" s="150"/>
      <c r="AD194" s="150"/>
      <c r="AE194" s="150"/>
      <c r="AF194" s="150"/>
      <c r="AG194" s="150" t="s">
        <v>160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2" x14ac:dyDescent="0.2">
      <c r="A195" s="157"/>
      <c r="B195" s="158"/>
      <c r="C195" s="189" t="s">
        <v>351</v>
      </c>
      <c r="D195" s="161"/>
      <c r="E195" s="162">
        <v>143.40600000000001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162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89" t="s">
        <v>352</v>
      </c>
      <c r="D196" s="161"/>
      <c r="E196" s="162">
        <v>58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162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73">
        <v>56</v>
      </c>
      <c r="B197" s="174" t="s">
        <v>355</v>
      </c>
      <c r="C197" s="188" t="s">
        <v>356</v>
      </c>
      <c r="D197" s="175" t="s">
        <v>178</v>
      </c>
      <c r="E197" s="176">
        <v>201.40600000000001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1.3999999999999999E-4</v>
      </c>
      <c r="O197" s="176">
        <f>ROUND(E197*N197,2)</f>
        <v>0.03</v>
      </c>
      <c r="P197" s="176">
        <v>0</v>
      </c>
      <c r="Q197" s="176">
        <f>ROUND(E197*P197,2)</f>
        <v>0</v>
      </c>
      <c r="R197" s="178"/>
      <c r="S197" s="178" t="s">
        <v>157</v>
      </c>
      <c r="T197" s="179" t="s">
        <v>157</v>
      </c>
      <c r="U197" s="160">
        <v>0.10191</v>
      </c>
      <c r="V197" s="160">
        <f>ROUND(E197*U197,2)</f>
        <v>20.53</v>
      </c>
      <c r="W197" s="160"/>
      <c r="X197" s="160" t="s">
        <v>158</v>
      </c>
      <c r="Y197" s="160" t="s">
        <v>159</v>
      </c>
      <c r="Z197" s="150"/>
      <c r="AA197" s="150"/>
      <c r="AB197" s="150"/>
      <c r="AC197" s="150"/>
      <c r="AD197" s="150"/>
      <c r="AE197" s="150"/>
      <c r="AF197" s="150"/>
      <c r="AG197" s="150" t="s">
        <v>160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">
      <c r="A198" s="157"/>
      <c r="B198" s="158"/>
      <c r="C198" s="189" t="s">
        <v>351</v>
      </c>
      <c r="D198" s="161"/>
      <c r="E198" s="162">
        <v>143.40600000000001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162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89" t="s">
        <v>352</v>
      </c>
      <c r="D199" s="161"/>
      <c r="E199" s="162">
        <v>58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162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x14ac:dyDescent="0.2">
      <c r="A200" s="166" t="s">
        <v>152</v>
      </c>
      <c r="B200" s="167" t="s">
        <v>121</v>
      </c>
      <c r="C200" s="187" t="s">
        <v>122</v>
      </c>
      <c r="D200" s="168"/>
      <c r="E200" s="169"/>
      <c r="F200" s="170"/>
      <c r="G200" s="170">
        <f>SUMIF(AG201:AG207,"&lt;&gt;NOR",G201:G207)</f>
        <v>0</v>
      </c>
      <c r="H200" s="170"/>
      <c r="I200" s="170">
        <f>SUM(I201:I207)</f>
        <v>0</v>
      </c>
      <c r="J200" s="170"/>
      <c r="K200" s="170">
        <f>SUM(K201:K207)</f>
        <v>0</v>
      </c>
      <c r="L200" s="170"/>
      <c r="M200" s="170">
        <f>SUM(M201:M207)</f>
        <v>0</v>
      </c>
      <c r="N200" s="169"/>
      <c r="O200" s="169">
        <f>SUM(O201:O207)</f>
        <v>0</v>
      </c>
      <c r="P200" s="169"/>
      <c r="Q200" s="169">
        <f>SUM(Q201:Q207)</f>
        <v>0</v>
      </c>
      <c r="R200" s="170"/>
      <c r="S200" s="170"/>
      <c r="T200" s="171"/>
      <c r="U200" s="165"/>
      <c r="V200" s="165">
        <f>SUM(V201:V207)</f>
        <v>7.6999999999999993</v>
      </c>
      <c r="W200" s="165"/>
      <c r="X200" s="165"/>
      <c r="Y200" s="165"/>
      <c r="AG200" t="s">
        <v>153</v>
      </c>
    </row>
    <row r="201" spans="1:60" outlineLevel="1" x14ac:dyDescent="0.2">
      <c r="A201" s="180">
        <v>57</v>
      </c>
      <c r="B201" s="181" t="s">
        <v>357</v>
      </c>
      <c r="C201" s="190" t="s">
        <v>358</v>
      </c>
      <c r="D201" s="182" t="s">
        <v>226</v>
      </c>
      <c r="E201" s="183">
        <v>2.9914900000000002</v>
      </c>
      <c r="F201" s="184"/>
      <c r="G201" s="185">
        <f>ROUND(E201*F201,2)</f>
        <v>0</v>
      </c>
      <c r="H201" s="184"/>
      <c r="I201" s="185">
        <f>ROUND(E201*H201,2)</f>
        <v>0</v>
      </c>
      <c r="J201" s="184"/>
      <c r="K201" s="185">
        <f>ROUND(E201*J201,2)</f>
        <v>0</v>
      </c>
      <c r="L201" s="185">
        <v>21</v>
      </c>
      <c r="M201" s="185">
        <f>G201*(1+L201/100)</f>
        <v>0</v>
      </c>
      <c r="N201" s="183">
        <v>0</v>
      </c>
      <c r="O201" s="183">
        <f>ROUND(E201*N201,2)</f>
        <v>0</v>
      </c>
      <c r="P201" s="183">
        <v>0</v>
      </c>
      <c r="Q201" s="183">
        <f>ROUND(E201*P201,2)</f>
        <v>0</v>
      </c>
      <c r="R201" s="185"/>
      <c r="S201" s="185" t="s">
        <v>157</v>
      </c>
      <c r="T201" s="186" t="s">
        <v>157</v>
      </c>
      <c r="U201" s="160">
        <v>1.1399999999999999</v>
      </c>
      <c r="V201" s="160">
        <f>ROUND(E201*U201,2)</f>
        <v>3.41</v>
      </c>
      <c r="W201" s="160"/>
      <c r="X201" s="160" t="s">
        <v>359</v>
      </c>
      <c r="Y201" s="160" t="s">
        <v>159</v>
      </c>
      <c r="Z201" s="150"/>
      <c r="AA201" s="150"/>
      <c r="AB201" s="150"/>
      <c r="AC201" s="150"/>
      <c r="AD201" s="150"/>
      <c r="AE201" s="150"/>
      <c r="AF201" s="150"/>
      <c r="AG201" s="150" t="s">
        <v>360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3">
        <v>58</v>
      </c>
      <c r="B202" s="174" t="s">
        <v>361</v>
      </c>
      <c r="C202" s="188" t="s">
        <v>362</v>
      </c>
      <c r="D202" s="175" t="s">
        <v>226</v>
      </c>
      <c r="E202" s="176">
        <v>2.9914900000000002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8"/>
      <c r="S202" s="178" t="s">
        <v>157</v>
      </c>
      <c r="T202" s="179" t="s">
        <v>157</v>
      </c>
      <c r="U202" s="160">
        <v>0.49</v>
      </c>
      <c r="V202" s="160">
        <f>ROUND(E202*U202,2)</f>
        <v>1.47</v>
      </c>
      <c r="W202" s="160"/>
      <c r="X202" s="160" t="s">
        <v>359</v>
      </c>
      <c r="Y202" s="160" t="s">
        <v>159</v>
      </c>
      <c r="Z202" s="150"/>
      <c r="AA202" s="150"/>
      <c r="AB202" s="150"/>
      <c r="AC202" s="150"/>
      <c r="AD202" s="150"/>
      <c r="AE202" s="150"/>
      <c r="AF202" s="150"/>
      <c r="AG202" s="150" t="s">
        <v>360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64" t="s">
        <v>363</v>
      </c>
      <c r="D203" s="265"/>
      <c r="E203" s="265"/>
      <c r="F203" s="265"/>
      <c r="G203" s="265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192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80">
        <v>59</v>
      </c>
      <c r="B204" s="181" t="s">
        <v>364</v>
      </c>
      <c r="C204" s="190" t="s">
        <v>365</v>
      </c>
      <c r="D204" s="182" t="s">
        <v>226</v>
      </c>
      <c r="E204" s="183">
        <v>29.914850000000001</v>
      </c>
      <c r="F204" s="184"/>
      <c r="G204" s="185">
        <f>ROUND(E204*F204,2)</f>
        <v>0</v>
      </c>
      <c r="H204" s="184"/>
      <c r="I204" s="185">
        <f>ROUND(E204*H204,2)</f>
        <v>0</v>
      </c>
      <c r="J204" s="184"/>
      <c r="K204" s="185">
        <f>ROUND(E204*J204,2)</f>
        <v>0</v>
      </c>
      <c r="L204" s="185">
        <v>21</v>
      </c>
      <c r="M204" s="185">
        <f>G204*(1+L204/100)</f>
        <v>0</v>
      </c>
      <c r="N204" s="183">
        <v>0</v>
      </c>
      <c r="O204" s="183">
        <f>ROUND(E204*N204,2)</f>
        <v>0</v>
      </c>
      <c r="P204" s="183">
        <v>0</v>
      </c>
      <c r="Q204" s="183">
        <f>ROUND(E204*P204,2)</f>
        <v>0</v>
      </c>
      <c r="R204" s="185"/>
      <c r="S204" s="185" t="s">
        <v>157</v>
      </c>
      <c r="T204" s="186" t="s">
        <v>157</v>
      </c>
      <c r="U204" s="160">
        <v>0</v>
      </c>
      <c r="V204" s="160">
        <f>ROUND(E204*U204,2)</f>
        <v>0</v>
      </c>
      <c r="W204" s="160"/>
      <c r="X204" s="160" t="s">
        <v>359</v>
      </c>
      <c r="Y204" s="160" t="s">
        <v>159</v>
      </c>
      <c r="Z204" s="150"/>
      <c r="AA204" s="150"/>
      <c r="AB204" s="150"/>
      <c r="AC204" s="150"/>
      <c r="AD204" s="150"/>
      <c r="AE204" s="150"/>
      <c r="AF204" s="150"/>
      <c r="AG204" s="150" t="s">
        <v>360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80">
        <v>60</v>
      </c>
      <c r="B205" s="181" t="s">
        <v>366</v>
      </c>
      <c r="C205" s="190" t="s">
        <v>367</v>
      </c>
      <c r="D205" s="182" t="s">
        <v>226</v>
      </c>
      <c r="E205" s="183">
        <v>2.9914900000000002</v>
      </c>
      <c r="F205" s="184"/>
      <c r="G205" s="185">
        <f>ROUND(E205*F205,2)</f>
        <v>0</v>
      </c>
      <c r="H205" s="184"/>
      <c r="I205" s="185">
        <f>ROUND(E205*H205,2)</f>
        <v>0</v>
      </c>
      <c r="J205" s="184"/>
      <c r="K205" s="185">
        <f>ROUND(E205*J205,2)</f>
        <v>0</v>
      </c>
      <c r="L205" s="185">
        <v>21</v>
      </c>
      <c r="M205" s="185">
        <f>G205*(1+L205/100)</f>
        <v>0</v>
      </c>
      <c r="N205" s="183">
        <v>0</v>
      </c>
      <c r="O205" s="183">
        <f>ROUND(E205*N205,2)</f>
        <v>0</v>
      </c>
      <c r="P205" s="183">
        <v>0</v>
      </c>
      <c r="Q205" s="183">
        <f>ROUND(E205*P205,2)</f>
        <v>0</v>
      </c>
      <c r="R205" s="185"/>
      <c r="S205" s="185" t="s">
        <v>157</v>
      </c>
      <c r="T205" s="186" t="s">
        <v>157</v>
      </c>
      <c r="U205" s="160">
        <v>0.94199999999999995</v>
      </c>
      <c r="V205" s="160">
        <f>ROUND(E205*U205,2)</f>
        <v>2.82</v>
      </c>
      <c r="W205" s="160"/>
      <c r="X205" s="160" t="s">
        <v>359</v>
      </c>
      <c r="Y205" s="160" t="s">
        <v>159</v>
      </c>
      <c r="Z205" s="150"/>
      <c r="AA205" s="150"/>
      <c r="AB205" s="150"/>
      <c r="AC205" s="150"/>
      <c r="AD205" s="150"/>
      <c r="AE205" s="150"/>
      <c r="AF205" s="150"/>
      <c r="AG205" s="150" t="s">
        <v>360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73">
        <v>61</v>
      </c>
      <c r="B206" s="174" t="s">
        <v>368</v>
      </c>
      <c r="C206" s="188" t="s">
        <v>369</v>
      </c>
      <c r="D206" s="175" t="s">
        <v>226</v>
      </c>
      <c r="E206" s="176">
        <v>2.9914900000000002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157</v>
      </c>
      <c r="T206" s="179" t="s">
        <v>175</v>
      </c>
      <c r="U206" s="160">
        <v>0</v>
      </c>
      <c r="V206" s="160">
        <f>ROUND(E206*U206,2)</f>
        <v>0</v>
      </c>
      <c r="W206" s="160"/>
      <c r="X206" s="160" t="s">
        <v>359</v>
      </c>
      <c r="Y206" s="160" t="s">
        <v>159</v>
      </c>
      <c r="Z206" s="150"/>
      <c r="AA206" s="150"/>
      <c r="AB206" s="150"/>
      <c r="AC206" s="150"/>
      <c r="AD206" s="150"/>
      <c r="AE206" s="150"/>
      <c r="AF206" s="150"/>
      <c r="AG206" s="150" t="s">
        <v>360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264" t="s">
        <v>370</v>
      </c>
      <c r="D207" s="265"/>
      <c r="E207" s="265"/>
      <c r="F207" s="265"/>
      <c r="G207" s="265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192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x14ac:dyDescent="0.2">
      <c r="A208" s="3"/>
      <c r="B208" s="4"/>
      <c r="C208" s="192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v>12</v>
      </c>
      <c r="AF208">
        <v>21</v>
      </c>
      <c r="AG208" t="s">
        <v>138</v>
      </c>
    </row>
    <row r="209" spans="1:33" x14ac:dyDescent="0.2">
      <c r="A209" s="153"/>
      <c r="B209" s="154" t="s">
        <v>31</v>
      </c>
      <c r="C209" s="193"/>
      <c r="D209" s="155"/>
      <c r="E209" s="156"/>
      <c r="F209" s="156"/>
      <c r="G209" s="172">
        <f>G8+G23+G26+G41+G44+G46+G49+G65+G67+G70+G128+G130+G160+G162+G190+G200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f>SUMIF(L7:L207,AE208,G7:G207)</f>
        <v>0</v>
      </c>
      <c r="AF209">
        <f>SUMIF(L7:L207,AF208,G7:G207)</f>
        <v>0</v>
      </c>
      <c r="AG209" t="s">
        <v>371</v>
      </c>
    </row>
    <row r="210" spans="1:33" x14ac:dyDescent="0.2">
      <c r="A210" s="3"/>
      <c r="B210" s="4"/>
      <c r="C210" s="192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3"/>
      <c r="B211" s="4"/>
      <c r="C211" s="192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50" t="s">
        <v>372</v>
      </c>
      <c r="B212" s="250"/>
      <c r="C212" s="251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52"/>
      <c r="B213" s="253"/>
      <c r="C213" s="254"/>
      <c r="D213" s="253"/>
      <c r="E213" s="253"/>
      <c r="F213" s="253"/>
      <c r="G213" s="25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G213" t="s">
        <v>373</v>
      </c>
    </row>
    <row r="214" spans="1:33" x14ac:dyDescent="0.2">
      <c r="A214" s="256"/>
      <c r="B214" s="257"/>
      <c r="C214" s="258"/>
      <c r="D214" s="257"/>
      <c r="E214" s="257"/>
      <c r="F214" s="257"/>
      <c r="G214" s="25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256"/>
      <c r="B215" s="257"/>
      <c r="C215" s="258"/>
      <c r="D215" s="257"/>
      <c r="E215" s="257"/>
      <c r="F215" s="257"/>
      <c r="G215" s="25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A216" s="256"/>
      <c r="B216" s="257"/>
      <c r="C216" s="258"/>
      <c r="D216" s="257"/>
      <c r="E216" s="257"/>
      <c r="F216" s="257"/>
      <c r="G216" s="25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 x14ac:dyDescent="0.2">
      <c r="A217" s="260"/>
      <c r="B217" s="261"/>
      <c r="C217" s="262"/>
      <c r="D217" s="261"/>
      <c r="E217" s="261"/>
      <c r="F217" s="261"/>
      <c r="G217" s="26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 x14ac:dyDescent="0.2">
      <c r="A218" s="3"/>
      <c r="B218" s="4"/>
      <c r="C218" s="192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33" x14ac:dyDescent="0.2">
      <c r="C219" s="194"/>
      <c r="D219" s="10"/>
      <c r="AG219" t="s">
        <v>374</v>
      </c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212:C212"/>
    <mergeCell ref="A213:G217"/>
    <mergeCell ref="C34:G34"/>
    <mergeCell ref="C37:G37"/>
    <mergeCell ref="C56:G56"/>
    <mergeCell ref="C165:G165"/>
    <mergeCell ref="C170:G170"/>
    <mergeCell ref="C203:G203"/>
    <mergeCell ref="C207:G20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B0C-A637-42DF-B19C-1B48595CF5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267" t="s">
        <v>42</v>
      </c>
      <c r="D2" s="268"/>
      <c r="E2" s="268"/>
      <c r="F2" s="268"/>
      <c r="G2" s="269"/>
      <c r="AG2" t="s">
        <v>127</v>
      </c>
    </row>
    <row r="3" spans="1:60" ht="25.15" customHeight="1" x14ac:dyDescent="0.2">
      <c r="A3" s="50" t="s">
        <v>9</v>
      </c>
      <c r="B3" s="49" t="s">
        <v>47</v>
      </c>
      <c r="C3" s="267" t="s">
        <v>48</v>
      </c>
      <c r="D3" s="268"/>
      <c r="E3" s="268"/>
      <c r="F3" s="268"/>
      <c r="G3" s="269"/>
      <c r="AC3" s="124" t="s">
        <v>127</v>
      </c>
      <c r="AG3" t="s">
        <v>128</v>
      </c>
    </row>
    <row r="4" spans="1:60" ht="25.15" customHeight="1" x14ac:dyDescent="0.2">
      <c r="A4" s="143" t="s">
        <v>10</v>
      </c>
      <c r="B4" s="144" t="s">
        <v>41</v>
      </c>
      <c r="C4" s="270" t="s">
        <v>46</v>
      </c>
      <c r="D4" s="271"/>
      <c r="E4" s="271"/>
      <c r="F4" s="271"/>
      <c r="G4" s="272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31</v>
      </c>
      <c r="H6" s="149" t="s">
        <v>32</v>
      </c>
      <c r="I6" s="149" t="s">
        <v>136</v>
      </c>
      <c r="J6" s="149" t="s">
        <v>33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152</v>
      </c>
      <c r="B8" s="167" t="s">
        <v>59</v>
      </c>
      <c r="C8" s="187" t="s">
        <v>60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69"/>
      <c r="O8" s="169">
        <f>SUM(O9:O14)</f>
        <v>2.6500000000000004</v>
      </c>
      <c r="P8" s="169"/>
      <c r="Q8" s="169">
        <f>SUM(Q9:Q14)</f>
        <v>0</v>
      </c>
      <c r="R8" s="170"/>
      <c r="S8" s="170"/>
      <c r="T8" s="171"/>
      <c r="U8" s="165"/>
      <c r="V8" s="165">
        <f>SUM(V9:V14)</f>
        <v>8.6999999999999993</v>
      </c>
      <c r="W8" s="165"/>
      <c r="X8" s="165"/>
      <c r="Y8" s="165"/>
      <c r="AG8" t="s">
        <v>153</v>
      </c>
    </row>
    <row r="9" spans="1:60" outlineLevel="1" x14ac:dyDescent="0.2">
      <c r="A9" s="173">
        <v>1</v>
      </c>
      <c r="B9" s="174" t="s">
        <v>375</v>
      </c>
      <c r="C9" s="188" t="s">
        <v>376</v>
      </c>
      <c r="D9" s="175" t="s">
        <v>251</v>
      </c>
      <c r="E9" s="176">
        <v>0.23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1.9048</v>
      </c>
      <c r="O9" s="176">
        <f>ROUND(E9*N9,2)</f>
        <v>0.44</v>
      </c>
      <c r="P9" s="176">
        <v>0</v>
      </c>
      <c r="Q9" s="176">
        <f>ROUND(E9*P9,2)</f>
        <v>0</v>
      </c>
      <c r="R9" s="178"/>
      <c r="S9" s="178" t="s">
        <v>157</v>
      </c>
      <c r="T9" s="179" t="s">
        <v>157</v>
      </c>
      <c r="U9" s="160">
        <v>6.77</v>
      </c>
      <c r="V9" s="160">
        <f>ROUND(E9*U9,2)</f>
        <v>1.56</v>
      </c>
      <c r="W9" s="160"/>
      <c r="X9" s="160" t="s">
        <v>158</v>
      </c>
      <c r="Y9" s="160" t="s">
        <v>159</v>
      </c>
      <c r="Z9" s="150"/>
      <c r="AA9" s="150"/>
      <c r="AB9" s="150"/>
      <c r="AC9" s="150"/>
      <c r="AD9" s="150"/>
      <c r="AE9" s="150"/>
      <c r="AF9" s="150"/>
      <c r="AG9" s="150" t="s">
        <v>160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9" t="s">
        <v>377</v>
      </c>
      <c r="D10" s="161"/>
      <c r="E10" s="162">
        <v>0.23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162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3">
        <v>2</v>
      </c>
      <c r="B11" s="174" t="s">
        <v>378</v>
      </c>
      <c r="C11" s="188" t="s">
        <v>379</v>
      </c>
      <c r="D11" s="175" t="s">
        <v>251</v>
      </c>
      <c r="E11" s="176">
        <v>0.91800000000000004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1.9649799999999999</v>
      </c>
      <c r="O11" s="176">
        <f>ROUND(E11*N11,2)</f>
        <v>1.8</v>
      </c>
      <c r="P11" s="176">
        <v>0</v>
      </c>
      <c r="Q11" s="176">
        <f>ROUND(E11*P11,2)</f>
        <v>0</v>
      </c>
      <c r="R11" s="178"/>
      <c r="S11" s="178" t="s">
        <v>157</v>
      </c>
      <c r="T11" s="179" t="s">
        <v>157</v>
      </c>
      <c r="U11" s="160">
        <v>4.9470000000000001</v>
      </c>
      <c r="V11" s="160">
        <f>ROUND(E11*U11,2)</f>
        <v>4.54</v>
      </c>
      <c r="W11" s="160"/>
      <c r="X11" s="160" t="s">
        <v>158</v>
      </c>
      <c r="Y11" s="160" t="s">
        <v>159</v>
      </c>
      <c r="Z11" s="150"/>
      <c r="AA11" s="150"/>
      <c r="AB11" s="150"/>
      <c r="AC11" s="150"/>
      <c r="AD11" s="150"/>
      <c r="AE11" s="150"/>
      <c r="AF11" s="150"/>
      <c r="AG11" s="150" t="s">
        <v>160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89" t="s">
        <v>380</v>
      </c>
      <c r="D12" s="161"/>
      <c r="E12" s="162">
        <v>0.91800000000000004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3">
        <v>3</v>
      </c>
      <c r="B13" s="174" t="s">
        <v>381</v>
      </c>
      <c r="C13" s="188" t="s">
        <v>382</v>
      </c>
      <c r="D13" s="175" t="s">
        <v>178</v>
      </c>
      <c r="E13" s="176">
        <v>2.2999999999999998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0.17635999999999999</v>
      </c>
      <c r="O13" s="176">
        <f>ROUND(E13*N13,2)</f>
        <v>0.41</v>
      </c>
      <c r="P13" s="176">
        <v>0</v>
      </c>
      <c r="Q13" s="176">
        <f>ROUND(E13*P13,2)</f>
        <v>0</v>
      </c>
      <c r="R13" s="178"/>
      <c r="S13" s="178" t="s">
        <v>157</v>
      </c>
      <c r="T13" s="179" t="s">
        <v>157</v>
      </c>
      <c r="U13" s="160">
        <v>1.1299999999999999</v>
      </c>
      <c r="V13" s="160">
        <f>ROUND(E13*U13,2)</f>
        <v>2.6</v>
      </c>
      <c r="W13" s="160"/>
      <c r="X13" s="160" t="s">
        <v>158</v>
      </c>
      <c r="Y13" s="160" t="s">
        <v>159</v>
      </c>
      <c r="Z13" s="150"/>
      <c r="AA13" s="150"/>
      <c r="AB13" s="150"/>
      <c r="AC13" s="150"/>
      <c r="AD13" s="150"/>
      <c r="AE13" s="150"/>
      <c r="AF13" s="150"/>
      <c r="AG13" s="150" t="s">
        <v>160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9" t="s">
        <v>383</v>
      </c>
      <c r="D14" s="161"/>
      <c r="E14" s="162">
        <v>2.2999999999999998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6" t="s">
        <v>152</v>
      </c>
      <c r="B15" s="167" t="s">
        <v>61</v>
      </c>
      <c r="C15" s="187" t="s">
        <v>62</v>
      </c>
      <c r="D15" s="168"/>
      <c r="E15" s="169"/>
      <c r="F15" s="170"/>
      <c r="G15" s="170">
        <f>SUMIF(AG16:AG24,"&lt;&gt;NOR",G16:G24)</f>
        <v>0</v>
      </c>
      <c r="H15" s="170"/>
      <c r="I15" s="170">
        <f>SUM(I16:I24)</f>
        <v>0</v>
      </c>
      <c r="J15" s="170"/>
      <c r="K15" s="170">
        <f>SUM(K16:K24)</f>
        <v>0</v>
      </c>
      <c r="L15" s="170"/>
      <c r="M15" s="170">
        <f>SUM(M16:M24)</f>
        <v>0</v>
      </c>
      <c r="N15" s="169"/>
      <c r="O15" s="169">
        <f>SUM(O16:O24)</f>
        <v>0.94000000000000006</v>
      </c>
      <c r="P15" s="169"/>
      <c r="Q15" s="169">
        <f>SUM(Q16:Q24)</f>
        <v>0</v>
      </c>
      <c r="R15" s="170"/>
      <c r="S15" s="170"/>
      <c r="T15" s="171"/>
      <c r="U15" s="165"/>
      <c r="V15" s="165">
        <f>SUM(V16:V24)</f>
        <v>33.82</v>
      </c>
      <c r="W15" s="165"/>
      <c r="X15" s="165"/>
      <c r="Y15" s="165"/>
      <c r="AG15" t="s">
        <v>153</v>
      </c>
    </row>
    <row r="16" spans="1:60" ht="22.5" outlineLevel="1" x14ac:dyDescent="0.2">
      <c r="A16" s="173">
        <v>4</v>
      </c>
      <c r="B16" s="174" t="s">
        <v>384</v>
      </c>
      <c r="C16" s="188" t="s">
        <v>385</v>
      </c>
      <c r="D16" s="175" t="s">
        <v>178</v>
      </c>
      <c r="E16" s="176">
        <v>7.11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2.383E-2</v>
      </c>
      <c r="O16" s="176">
        <f>ROUND(E16*N16,2)</f>
        <v>0.17</v>
      </c>
      <c r="P16" s="176">
        <v>0</v>
      </c>
      <c r="Q16" s="176">
        <f>ROUND(E16*P16,2)</f>
        <v>0</v>
      </c>
      <c r="R16" s="178"/>
      <c r="S16" s="178" t="s">
        <v>157</v>
      </c>
      <c r="T16" s="179" t="s">
        <v>157</v>
      </c>
      <c r="U16" s="160">
        <v>1.194</v>
      </c>
      <c r="V16" s="160">
        <f>ROUND(E16*U16,2)</f>
        <v>8.49</v>
      </c>
      <c r="W16" s="160"/>
      <c r="X16" s="160" t="s">
        <v>158</v>
      </c>
      <c r="Y16" s="160" t="s">
        <v>159</v>
      </c>
      <c r="Z16" s="150"/>
      <c r="AA16" s="150"/>
      <c r="AB16" s="150"/>
      <c r="AC16" s="150"/>
      <c r="AD16" s="150"/>
      <c r="AE16" s="150"/>
      <c r="AF16" s="150"/>
      <c r="AG16" s="150" t="s">
        <v>160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89" t="s">
        <v>386</v>
      </c>
      <c r="D17" s="161"/>
      <c r="E17" s="162">
        <v>7.11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162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3">
        <v>5</v>
      </c>
      <c r="B18" s="174" t="s">
        <v>387</v>
      </c>
      <c r="C18" s="188" t="s">
        <v>388</v>
      </c>
      <c r="D18" s="175" t="s">
        <v>178</v>
      </c>
      <c r="E18" s="176">
        <v>12.6015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5.1670000000000001E-2</v>
      </c>
      <c r="O18" s="176">
        <f>ROUND(E18*N18,2)</f>
        <v>0.65</v>
      </c>
      <c r="P18" s="176">
        <v>0</v>
      </c>
      <c r="Q18" s="176">
        <f>ROUND(E18*P18,2)</f>
        <v>0</v>
      </c>
      <c r="R18" s="178"/>
      <c r="S18" s="178" t="s">
        <v>157</v>
      </c>
      <c r="T18" s="179" t="s">
        <v>157</v>
      </c>
      <c r="U18" s="160">
        <v>1.452</v>
      </c>
      <c r="V18" s="160">
        <f>ROUND(E18*U18,2)</f>
        <v>18.3</v>
      </c>
      <c r="W18" s="160"/>
      <c r="X18" s="160" t="s">
        <v>158</v>
      </c>
      <c r="Y18" s="160" t="s">
        <v>159</v>
      </c>
      <c r="Z18" s="150"/>
      <c r="AA18" s="150"/>
      <c r="AB18" s="150"/>
      <c r="AC18" s="150"/>
      <c r="AD18" s="150"/>
      <c r="AE18" s="150"/>
      <c r="AF18" s="150"/>
      <c r="AG18" s="150" t="s">
        <v>160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89" t="s">
        <v>389</v>
      </c>
      <c r="D19" s="161"/>
      <c r="E19" s="162">
        <v>12.6015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3">
        <v>6</v>
      </c>
      <c r="B20" s="174" t="s">
        <v>390</v>
      </c>
      <c r="C20" s="188" t="s">
        <v>391</v>
      </c>
      <c r="D20" s="175" t="s">
        <v>178</v>
      </c>
      <c r="E20" s="176">
        <v>8.67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1.3559999999999999E-2</v>
      </c>
      <c r="O20" s="176">
        <f>ROUND(E20*N20,2)</f>
        <v>0.12</v>
      </c>
      <c r="P20" s="176">
        <v>0</v>
      </c>
      <c r="Q20" s="176">
        <f>ROUND(E20*P20,2)</f>
        <v>0</v>
      </c>
      <c r="R20" s="178"/>
      <c r="S20" s="178" t="s">
        <v>157</v>
      </c>
      <c r="T20" s="179" t="s">
        <v>157</v>
      </c>
      <c r="U20" s="160">
        <v>0.76900000000000002</v>
      </c>
      <c r="V20" s="160">
        <f>ROUND(E20*U20,2)</f>
        <v>6.67</v>
      </c>
      <c r="W20" s="160"/>
      <c r="X20" s="160" t="s">
        <v>158</v>
      </c>
      <c r="Y20" s="160" t="s">
        <v>159</v>
      </c>
      <c r="Z20" s="150"/>
      <c r="AA20" s="150"/>
      <c r="AB20" s="150"/>
      <c r="AC20" s="150"/>
      <c r="AD20" s="150"/>
      <c r="AE20" s="150"/>
      <c r="AF20" s="150"/>
      <c r="AG20" s="150" t="s">
        <v>160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89" t="s">
        <v>392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89" t="s">
        <v>393</v>
      </c>
      <c r="D22" s="161"/>
      <c r="E22" s="162">
        <v>3.84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9" t="s">
        <v>394</v>
      </c>
      <c r="D23" s="161"/>
      <c r="E23" s="162">
        <v>4.83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80">
        <v>7</v>
      </c>
      <c r="B24" s="181" t="s">
        <v>395</v>
      </c>
      <c r="C24" s="190" t="s">
        <v>396</v>
      </c>
      <c r="D24" s="182" t="s">
        <v>231</v>
      </c>
      <c r="E24" s="183">
        <v>1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3">
        <v>3.32E-3</v>
      </c>
      <c r="O24" s="183">
        <f>ROUND(E24*N24,2)</f>
        <v>0</v>
      </c>
      <c r="P24" s="183">
        <v>0</v>
      </c>
      <c r="Q24" s="183">
        <f>ROUND(E24*P24,2)</f>
        <v>0</v>
      </c>
      <c r="R24" s="185"/>
      <c r="S24" s="185" t="s">
        <v>174</v>
      </c>
      <c r="T24" s="186" t="s">
        <v>175</v>
      </c>
      <c r="U24" s="160">
        <v>0.36</v>
      </c>
      <c r="V24" s="160">
        <f>ROUND(E24*U24,2)</f>
        <v>0.36</v>
      </c>
      <c r="W24" s="160"/>
      <c r="X24" s="160" t="s">
        <v>158</v>
      </c>
      <c r="Y24" s="160" t="s">
        <v>159</v>
      </c>
      <c r="Z24" s="150"/>
      <c r="AA24" s="150"/>
      <c r="AB24" s="150"/>
      <c r="AC24" s="150"/>
      <c r="AD24" s="150"/>
      <c r="AE24" s="150"/>
      <c r="AF24" s="150"/>
      <c r="AG24" s="150" t="s">
        <v>160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6" t="s">
        <v>152</v>
      </c>
      <c r="B25" s="167" t="s">
        <v>63</v>
      </c>
      <c r="C25" s="187" t="s">
        <v>64</v>
      </c>
      <c r="D25" s="168"/>
      <c r="E25" s="169"/>
      <c r="F25" s="170"/>
      <c r="G25" s="170">
        <f>SUMIF(AG26:AG27,"&lt;&gt;NOR",G26:G27)</f>
        <v>0</v>
      </c>
      <c r="H25" s="170"/>
      <c r="I25" s="170">
        <f>SUM(I26:I27)</f>
        <v>0</v>
      </c>
      <c r="J25" s="170"/>
      <c r="K25" s="170">
        <f>SUM(K26:K27)</f>
        <v>0</v>
      </c>
      <c r="L25" s="170"/>
      <c r="M25" s="170">
        <f>SUM(M26:M27)</f>
        <v>0</v>
      </c>
      <c r="N25" s="169"/>
      <c r="O25" s="169">
        <f>SUM(O26:O27)</f>
        <v>0.31</v>
      </c>
      <c r="P25" s="169"/>
      <c r="Q25" s="169">
        <f>SUM(Q26:Q27)</f>
        <v>0</v>
      </c>
      <c r="R25" s="170"/>
      <c r="S25" s="170"/>
      <c r="T25" s="171"/>
      <c r="U25" s="165"/>
      <c r="V25" s="165">
        <f>SUM(V26:V27)</f>
        <v>4.3600000000000003</v>
      </c>
      <c r="W25" s="165"/>
      <c r="X25" s="165"/>
      <c r="Y25" s="165"/>
      <c r="AG25" t="s">
        <v>153</v>
      </c>
    </row>
    <row r="26" spans="1:60" ht="22.5" outlineLevel="1" x14ac:dyDescent="0.2">
      <c r="A26" s="173">
        <v>8</v>
      </c>
      <c r="B26" s="174" t="s">
        <v>397</v>
      </c>
      <c r="C26" s="188" t="s">
        <v>398</v>
      </c>
      <c r="D26" s="175" t="s">
        <v>226</v>
      </c>
      <c r="E26" s="176">
        <v>0.28244000000000002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1.09188</v>
      </c>
      <c r="O26" s="176">
        <f>ROUND(E26*N26,2)</f>
        <v>0.31</v>
      </c>
      <c r="P26" s="176">
        <v>0</v>
      </c>
      <c r="Q26" s="176">
        <f>ROUND(E26*P26,2)</f>
        <v>0</v>
      </c>
      <c r="R26" s="178"/>
      <c r="S26" s="178" t="s">
        <v>157</v>
      </c>
      <c r="T26" s="179" t="s">
        <v>157</v>
      </c>
      <c r="U26" s="160">
        <v>15.433</v>
      </c>
      <c r="V26" s="160">
        <f>ROUND(E26*U26,2)</f>
        <v>4.3600000000000003</v>
      </c>
      <c r="W26" s="160"/>
      <c r="X26" s="160" t="s">
        <v>158</v>
      </c>
      <c r="Y26" s="160" t="s">
        <v>159</v>
      </c>
      <c r="Z26" s="150"/>
      <c r="AA26" s="150"/>
      <c r="AB26" s="150"/>
      <c r="AC26" s="150"/>
      <c r="AD26" s="150"/>
      <c r="AE26" s="150"/>
      <c r="AF26" s="150"/>
      <c r="AG26" s="150" t="s">
        <v>160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9" t="s">
        <v>399</v>
      </c>
      <c r="D27" s="161"/>
      <c r="E27" s="162">
        <v>0.28244000000000002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5.5" x14ac:dyDescent="0.2">
      <c r="A28" s="166" t="s">
        <v>152</v>
      </c>
      <c r="B28" s="167" t="s">
        <v>65</v>
      </c>
      <c r="C28" s="187" t="s">
        <v>66</v>
      </c>
      <c r="D28" s="168"/>
      <c r="E28" s="169"/>
      <c r="F28" s="170"/>
      <c r="G28" s="170">
        <f>SUMIF(AG29:AG33,"&lt;&gt;NOR",G29:G33)</f>
        <v>0</v>
      </c>
      <c r="H28" s="170"/>
      <c r="I28" s="170">
        <f>SUM(I29:I33)</f>
        <v>0</v>
      </c>
      <c r="J28" s="170"/>
      <c r="K28" s="170">
        <f>SUM(K29:K33)</f>
        <v>0</v>
      </c>
      <c r="L28" s="170"/>
      <c r="M28" s="170">
        <f>SUM(M29:M33)</f>
        <v>0</v>
      </c>
      <c r="N28" s="169"/>
      <c r="O28" s="169">
        <f>SUM(O29:O33)</f>
        <v>2.44</v>
      </c>
      <c r="P28" s="169"/>
      <c r="Q28" s="169">
        <f>SUM(Q29:Q33)</f>
        <v>0</v>
      </c>
      <c r="R28" s="170"/>
      <c r="S28" s="170"/>
      <c r="T28" s="171"/>
      <c r="U28" s="165"/>
      <c r="V28" s="165">
        <f>SUM(V29:V33)</f>
        <v>179.91</v>
      </c>
      <c r="W28" s="165"/>
      <c r="X28" s="165"/>
      <c r="Y28" s="165"/>
      <c r="AG28" t="s">
        <v>153</v>
      </c>
    </row>
    <row r="29" spans="1:60" ht="22.5" outlineLevel="1" x14ac:dyDescent="0.2">
      <c r="A29" s="173">
        <v>9</v>
      </c>
      <c r="B29" s="174" t="s">
        <v>176</v>
      </c>
      <c r="C29" s="188" t="s">
        <v>177</v>
      </c>
      <c r="D29" s="175" t="s">
        <v>178</v>
      </c>
      <c r="E29" s="176">
        <v>177.95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1.3729999999999999E-2</v>
      </c>
      <c r="O29" s="176">
        <f>ROUND(E29*N29,2)</f>
        <v>2.44</v>
      </c>
      <c r="P29" s="176">
        <v>0</v>
      </c>
      <c r="Q29" s="176">
        <f>ROUND(E29*P29,2)</f>
        <v>0</v>
      </c>
      <c r="R29" s="178"/>
      <c r="S29" s="178" t="s">
        <v>157</v>
      </c>
      <c r="T29" s="179" t="s">
        <v>157</v>
      </c>
      <c r="U29" s="160">
        <v>1.0109999999999999</v>
      </c>
      <c r="V29" s="160">
        <f>ROUND(E29*U29,2)</f>
        <v>179.91</v>
      </c>
      <c r="W29" s="160"/>
      <c r="X29" s="160" t="s">
        <v>158</v>
      </c>
      <c r="Y29" s="160" t="s">
        <v>159</v>
      </c>
      <c r="Z29" s="150"/>
      <c r="AA29" s="150"/>
      <c r="AB29" s="150"/>
      <c r="AC29" s="150"/>
      <c r="AD29" s="150"/>
      <c r="AE29" s="150"/>
      <c r="AF29" s="150"/>
      <c r="AG29" s="150" t="s">
        <v>160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89" t="s">
        <v>400</v>
      </c>
      <c r="D30" s="161"/>
      <c r="E30" s="162">
        <v>106.28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89" t="s">
        <v>401</v>
      </c>
      <c r="D31" s="161"/>
      <c r="E31" s="162">
        <v>58.23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9" t="s">
        <v>402</v>
      </c>
      <c r="D32" s="161"/>
      <c r="E32" s="162">
        <v>6.54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89" t="s">
        <v>403</v>
      </c>
      <c r="D33" s="161"/>
      <c r="E33" s="162">
        <v>6.9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6" t="s">
        <v>152</v>
      </c>
      <c r="B34" s="167" t="s">
        <v>69</v>
      </c>
      <c r="C34" s="187" t="s">
        <v>70</v>
      </c>
      <c r="D34" s="168"/>
      <c r="E34" s="169"/>
      <c r="F34" s="170"/>
      <c r="G34" s="170">
        <f>SUMIF(AG35:AG189,"&lt;&gt;NOR",G35:G189)</f>
        <v>0</v>
      </c>
      <c r="H34" s="170"/>
      <c r="I34" s="170">
        <f>SUM(I35:I189)</f>
        <v>0</v>
      </c>
      <c r="J34" s="170"/>
      <c r="K34" s="170">
        <f>SUM(K35:K189)</f>
        <v>0</v>
      </c>
      <c r="L34" s="170"/>
      <c r="M34" s="170">
        <f>SUM(M35:M189)</f>
        <v>0</v>
      </c>
      <c r="N34" s="169"/>
      <c r="O34" s="169">
        <f>SUM(O35:O189)</f>
        <v>14.57</v>
      </c>
      <c r="P34" s="169"/>
      <c r="Q34" s="169">
        <f>SUM(Q35:Q189)</f>
        <v>0</v>
      </c>
      <c r="R34" s="170"/>
      <c r="S34" s="170"/>
      <c r="T34" s="171"/>
      <c r="U34" s="165"/>
      <c r="V34" s="165">
        <f>SUM(V35:V189)</f>
        <v>683.7</v>
      </c>
      <c r="W34" s="165"/>
      <c r="X34" s="165"/>
      <c r="Y34" s="165"/>
      <c r="AG34" t="s">
        <v>153</v>
      </c>
    </row>
    <row r="35" spans="1:60" outlineLevel="1" x14ac:dyDescent="0.2">
      <c r="A35" s="173">
        <v>10</v>
      </c>
      <c r="B35" s="174" t="s">
        <v>180</v>
      </c>
      <c r="C35" s="188" t="s">
        <v>404</v>
      </c>
      <c r="D35" s="175" t="s">
        <v>178</v>
      </c>
      <c r="E35" s="176">
        <v>177.95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2.9999999999999997E-4</v>
      </c>
      <c r="O35" s="176">
        <f>ROUND(E35*N35,2)</f>
        <v>0.05</v>
      </c>
      <c r="P35" s="176">
        <v>0</v>
      </c>
      <c r="Q35" s="176">
        <f>ROUND(E35*P35,2)</f>
        <v>0</v>
      </c>
      <c r="R35" s="178"/>
      <c r="S35" s="178" t="s">
        <v>157</v>
      </c>
      <c r="T35" s="179" t="s">
        <v>157</v>
      </c>
      <c r="U35" s="160">
        <v>8.8999999999999996E-2</v>
      </c>
      <c r="V35" s="160">
        <f>ROUND(E35*U35,2)</f>
        <v>15.84</v>
      </c>
      <c r="W35" s="160"/>
      <c r="X35" s="160" t="s">
        <v>158</v>
      </c>
      <c r="Y35" s="160" t="s">
        <v>159</v>
      </c>
      <c r="Z35" s="150"/>
      <c r="AA35" s="150"/>
      <c r="AB35" s="150"/>
      <c r="AC35" s="150"/>
      <c r="AD35" s="150"/>
      <c r="AE35" s="150"/>
      <c r="AF35" s="150"/>
      <c r="AG35" s="150" t="s">
        <v>160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89" t="s">
        <v>405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162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89" t="s">
        <v>400</v>
      </c>
      <c r="D37" s="161"/>
      <c r="E37" s="162">
        <v>106.28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89" t="s">
        <v>401</v>
      </c>
      <c r="D38" s="161"/>
      <c r="E38" s="162">
        <v>58.23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162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89" t="s">
        <v>402</v>
      </c>
      <c r="D39" s="161"/>
      <c r="E39" s="162">
        <v>6.54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162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89" t="s">
        <v>403</v>
      </c>
      <c r="D40" s="161"/>
      <c r="E40" s="162">
        <v>6.9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11</v>
      </c>
      <c r="B41" s="174" t="s">
        <v>182</v>
      </c>
      <c r="C41" s="188" t="s">
        <v>406</v>
      </c>
      <c r="D41" s="175" t="s">
        <v>178</v>
      </c>
      <c r="E41" s="176">
        <v>42.743000000000002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2.9999999999999997E-4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157</v>
      </c>
      <c r="T41" s="179" t="s">
        <v>157</v>
      </c>
      <c r="U41" s="160">
        <v>7.0000000000000007E-2</v>
      </c>
      <c r="V41" s="160">
        <f>ROUND(E41*U41,2)</f>
        <v>2.99</v>
      </c>
      <c r="W41" s="160"/>
      <c r="X41" s="160" t="s">
        <v>158</v>
      </c>
      <c r="Y41" s="160" t="s">
        <v>159</v>
      </c>
      <c r="Z41" s="150"/>
      <c r="AA41" s="150"/>
      <c r="AB41" s="150"/>
      <c r="AC41" s="150"/>
      <c r="AD41" s="150"/>
      <c r="AE41" s="150"/>
      <c r="AF41" s="150"/>
      <c r="AG41" s="150" t="s">
        <v>160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89" t="s">
        <v>405</v>
      </c>
      <c r="D42" s="161"/>
      <c r="E42" s="162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89" t="s">
        <v>407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89" t="s">
        <v>408</v>
      </c>
      <c r="D44" s="161"/>
      <c r="E44" s="162">
        <v>4.68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162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89" t="s">
        <v>409</v>
      </c>
      <c r="D45" s="161"/>
      <c r="E45" s="162">
        <v>5.75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162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1" t="s">
        <v>240</v>
      </c>
      <c r="D46" s="163"/>
      <c r="E46" s="164">
        <v>10.43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162</v>
      </c>
      <c r="AH46" s="150">
        <v>1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89" t="s">
        <v>410</v>
      </c>
      <c r="D47" s="161"/>
      <c r="E47" s="162"/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162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89" t="s">
        <v>411</v>
      </c>
      <c r="D48" s="161"/>
      <c r="E48" s="162">
        <v>25.202999999999999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162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1" t="s">
        <v>240</v>
      </c>
      <c r="D49" s="163"/>
      <c r="E49" s="164">
        <v>25.202999999999999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162</v>
      </c>
      <c r="AH49" s="150">
        <v>1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89" t="s">
        <v>412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162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89" t="s">
        <v>413</v>
      </c>
      <c r="D51" s="161"/>
      <c r="E51" s="162">
        <v>7.11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162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1" t="s">
        <v>240</v>
      </c>
      <c r="D52" s="163"/>
      <c r="E52" s="164">
        <v>7.11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162</v>
      </c>
      <c r="AH52" s="150">
        <v>1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12</v>
      </c>
      <c r="B53" s="174" t="s">
        <v>189</v>
      </c>
      <c r="C53" s="188" t="s">
        <v>190</v>
      </c>
      <c r="D53" s="175" t="s">
        <v>178</v>
      </c>
      <c r="E53" s="176">
        <v>10.125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5.7400000000000003E-3</v>
      </c>
      <c r="O53" s="176">
        <f>ROUND(E53*N53,2)</f>
        <v>0.06</v>
      </c>
      <c r="P53" s="176">
        <v>0</v>
      </c>
      <c r="Q53" s="176">
        <f>ROUND(E53*P53,2)</f>
        <v>0</v>
      </c>
      <c r="R53" s="178"/>
      <c r="S53" s="178" t="s">
        <v>157</v>
      </c>
      <c r="T53" s="179" t="s">
        <v>157</v>
      </c>
      <c r="U53" s="160">
        <v>0.18984999999999999</v>
      </c>
      <c r="V53" s="160">
        <f>ROUND(E53*U53,2)</f>
        <v>1.92</v>
      </c>
      <c r="W53" s="160"/>
      <c r="X53" s="160" t="s">
        <v>158</v>
      </c>
      <c r="Y53" s="160" t="s">
        <v>159</v>
      </c>
      <c r="Z53" s="150"/>
      <c r="AA53" s="150"/>
      <c r="AB53" s="150"/>
      <c r="AC53" s="150"/>
      <c r="AD53" s="150"/>
      <c r="AE53" s="150"/>
      <c r="AF53" s="150"/>
      <c r="AG53" s="150" t="s">
        <v>160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64" t="s">
        <v>191</v>
      </c>
      <c r="D54" s="265"/>
      <c r="E54" s="265"/>
      <c r="F54" s="265"/>
      <c r="G54" s="26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192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89" t="s">
        <v>414</v>
      </c>
      <c r="D55" s="161"/>
      <c r="E55" s="162">
        <v>10.125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162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13</v>
      </c>
      <c r="B56" s="174" t="s">
        <v>193</v>
      </c>
      <c r="C56" s="188" t="s">
        <v>194</v>
      </c>
      <c r="D56" s="175" t="s">
        <v>178</v>
      </c>
      <c r="E56" s="176">
        <v>188.07499999999999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7.9100000000000004E-3</v>
      </c>
      <c r="O56" s="176">
        <f>ROUND(E56*N56,2)</f>
        <v>1.49</v>
      </c>
      <c r="P56" s="176">
        <v>0</v>
      </c>
      <c r="Q56" s="176">
        <f>ROUND(E56*P56,2)</f>
        <v>0</v>
      </c>
      <c r="R56" s="178"/>
      <c r="S56" s="178" t="s">
        <v>157</v>
      </c>
      <c r="T56" s="179" t="s">
        <v>157</v>
      </c>
      <c r="U56" s="160">
        <v>0.38100000000000001</v>
      </c>
      <c r="V56" s="160">
        <f>ROUND(E56*U56,2)</f>
        <v>71.66</v>
      </c>
      <c r="W56" s="160"/>
      <c r="X56" s="160" t="s">
        <v>158</v>
      </c>
      <c r="Y56" s="160" t="s">
        <v>159</v>
      </c>
      <c r="Z56" s="150"/>
      <c r="AA56" s="150"/>
      <c r="AB56" s="150"/>
      <c r="AC56" s="150"/>
      <c r="AD56" s="150"/>
      <c r="AE56" s="150"/>
      <c r="AF56" s="150"/>
      <c r="AG56" s="150" t="s">
        <v>160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89" t="s">
        <v>414</v>
      </c>
      <c r="D57" s="161"/>
      <c r="E57" s="162">
        <v>10.125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162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1" t="s">
        <v>240</v>
      </c>
      <c r="D58" s="163"/>
      <c r="E58" s="164">
        <v>10.125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162</v>
      </c>
      <c r="AH58" s="150">
        <v>1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89" t="s">
        <v>405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89" t="s">
        <v>400</v>
      </c>
      <c r="D60" s="161"/>
      <c r="E60" s="162">
        <v>106.28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89" t="s">
        <v>401</v>
      </c>
      <c r="D61" s="161"/>
      <c r="E61" s="162">
        <v>58.23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89" t="s">
        <v>402</v>
      </c>
      <c r="D62" s="161"/>
      <c r="E62" s="162">
        <v>6.54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162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89" t="s">
        <v>403</v>
      </c>
      <c r="D63" s="161"/>
      <c r="E63" s="162">
        <v>6.9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1" t="s">
        <v>240</v>
      </c>
      <c r="D64" s="163"/>
      <c r="E64" s="164">
        <v>177.95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162</v>
      </c>
      <c r="AH64" s="150">
        <v>1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14</v>
      </c>
      <c r="B65" s="174" t="s">
        <v>415</v>
      </c>
      <c r="C65" s="188" t="s">
        <v>416</v>
      </c>
      <c r="D65" s="175" t="s">
        <v>178</v>
      </c>
      <c r="E65" s="176">
        <v>177.95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4.1099999999999999E-3</v>
      </c>
      <c r="O65" s="176">
        <f>ROUND(E65*N65,2)</f>
        <v>0.73</v>
      </c>
      <c r="P65" s="176">
        <v>0</v>
      </c>
      <c r="Q65" s="176">
        <f>ROUND(E65*P65,2)</f>
        <v>0</v>
      </c>
      <c r="R65" s="178"/>
      <c r="S65" s="178" t="s">
        <v>157</v>
      </c>
      <c r="T65" s="179" t="s">
        <v>157</v>
      </c>
      <c r="U65" s="160">
        <v>0.48399999999999999</v>
      </c>
      <c r="V65" s="160">
        <f>ROUND(E65*U65,2)</f>
        <v>86.13</v>
      </c>
      <c r="W65" s="160"/>
      <c r="X65" s="160" t="s">
        <v>158</v>
      </c>
      <c r="Y65" s="160" t="s">
        <v>159</v>
      </c>
      <c r="Z65" s="150"/>
      <c r="AA65" s="150"/>
      <c r="AB65" s="150"/>
      <c r="AC65" s="150"/>
      <c r="AD65" s="150"/>
      <c r="AE65" s="150"/>
      <c r="AF65" s="150"/>
      <c r="AG65" s="150" t="s">
        <v>160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89" t="s">
        <v>405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162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89" t="s">
        <v>400</v>
      </c>
      <c r="D67" s="161"/>
      <c r="E67" s="162">
        <v>106.28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162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89" t="s">
        <v>401</v>
      </c>
      <c r="D68" s="161"/>
      <c r="E68" s="162">
        <v>58.23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89" t="s">
        <v>402</v>
      </c>
      <c r="D69" s="161"/>
      <c r="E69" s="162">
        <v>6.54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162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89" t="s">
        <v>403</v>
      </c>
      <c r="D70" s="161"/>
      <c r="E70" s="162">
        <v>6.9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162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3">
        <v>15</v>
      </c>
      <c r="B71" s="174" t="s">
        <v>417</v>
      </c>
      <c r="C71" s="188" t="s">
        <v>418</v>
      </c>
      <c r="D71" s="175" t="s">
        <v>236</v>
      </c>
      <c r="E71" s="176">
        <v>1470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5.5999999999999995E-4</v>
      </c>
      <c r="O71" s="176">
        <f>ROUND(E71*N71,2)</f>
        <v>0.82</v>
      </c>
      <c r="P71" s="176">
        <v>0</v>
      </c>
      <c r="Q71" s="176">
        <f>ROUND(E71*P71,2)</f>
        <v>0</v>
      </c>
      <c r="R71" s="178"/>
      <c r="S71" s="178" t="s">
        <v>157</v>
      </c>
      <c r="T71" s="179" t="s">
        <v>157</v>
      </c>
      <c r="U71" s="160">
        <v>0.12</v>
      </c>
      <c r="V71" s="160">
        <f>ROUND(E71*U71,2)</f>
        <v>176.4</v>
      </c>
      <c r="W71" s="160"/>
      <c r="X71" s="160" t="s">
        <v>158</v>
      </c>
      <c r="Y71" s="160" t="s">
        <v>159</v>
      </c>
      <c r="Z71" s="150"/>
      <c r="AA71" s="150"/>
      <c r="AB71" s="150"/>
      <c r="AC71" s="150"/>
      <c r="AD71" s="150"/>
      <c r="AE71" s="150"/>
      <c r="AF71" s="150"/>
      <c r="AG71" s="150" t="s">
        <v>160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89" t="s">
        <v>419</v>
      </c>
      <c r="D72" s="161"/>
      <c r="E72" s="162">
        <v>1350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89" t="s">
        <v>420</v>
      </c>
      <c r="D73" s="161"/>
      <c r="E73" s="162">
        <v>120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162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73">
        <v>16</v>
      </c>
      <c r="B74" s="174" t="s">
        <v>421</v>
      </c>
      <c r="C74" s="188" t="s">
        <v>422</v>
      </c>
      <c r="D74" s="175" t="s">
        <v>236</v>
      </c>
      <c r="E74" s="176">
        <v>100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1.5399999999999999E-3</v>
      </c>
      <c r="O74" s="176">
        <f>ROUND(E74*N74,2)</f>
        <v>0.15</v>
      </c>
      <c r="P74" s="176">
        <v>0</v>
      </c>
      <c r="Q74" s="176">
        <f>ROUND(E74*P74,2)</f>
        <v>0</v>
      </c>
      <c r="R74" s="178"/>
      <c r="S74" s="178" t="s">
        <v>157</v>
      </c>
      <c r="T74" s="179" t="s">
        <v>157</v>
      </c>
      <c r="U74" s="160">
        <v>0.152</v>
      </c>
      <c r="V74" s="160">
        <f>ROUND(E74*U74,2)</f>
        <v>15.2</v>
      </c>
      <c r="W74" s="160"/>
      <c r="X74" s="160" t="s">
        <v>158</v>
      </c>
      <c r="Y74" s="160" t="s">
        <v>159</v>
      </c>
      <c r="Z74" s="150"/>
      <c r="AA74" s="150"/>
      <c r="AB74" s="150"/>
      <c r="AC74" s="150"/>
      <c r="AD74" s="150"/>
      <c r="AE74" s="150"/>
      <c r="AF74" s="150"/>
      <c r="AG74" s="150" t="s">
        <v>160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189" t="s">
        <v>423</v>
      </c>
      <c r="D75" s="161"/>
      <c r="E75" s="162">
        <v>100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162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3">
        <v>17</v>
      </c>
      <c r="B76" s="174" t="s">
        <v>424</v>
      </c>
      <c r="C76" s="188" t="s">
        <v>425</v>
      </c>
      <c r="D76" s="175" t="s">
        <v>178</v>
      </c>
      <c r="E76" s="176">
        <v>364.48899999999998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2.46E-2</v>
      </c>
      <c r="O76" s="176">
        <f>ROUND(E76*N76,2)</f>
        <v>8.9700000000000006</v>
      </c>
      <c r="P76" s="176">
        <v>0</v>
      </c>
      <c r="Q76" s="176">
        <f>ROUND(E76*P76,2)</f>
        <v>0</v>
      </c>
      <c r="R76" s="178"/>
      <c r="S76" s="178" t="s">
        <v>157</v>
      </c>
      <c r="T76" s="179" t="s">
        <v>157</v>
      </c>
      <c r="U76" s="160">
        <v>0.42759999999999998</v>
      </c>
      <c r="V76" s="160">
        <f>ROUND(E76*U76,2)</f>
        <v>155.86000000000001</v>
      </c>
      <c r="W76" s="160"/>
      <c r="X76" s="160" t="s">
        <v>158</v>
      </c>
      <c r="Y76" s="160" t="s">
        <v>159</v>
      </c>
      <c r="Z76" s="150"/>
      <c r="AA76" s="150"/>
      <c r="AB76" s="150"/>
      <c r="AC76" s="150"/>
      <c r="AD76" s="150"/>
      <c r="AE76" s="150"/>
      <c r="AF76" s="150"/>
      <c r="AG76" s="150" t="s">
        <v>160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64" t="s">
        <v>191</v>
      </c>
      <c r="D77" s="265"/>
      <c r="E77" s="265"/>
      <c r="F77" s="265"/>
      <c r="G77" s="26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192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89" t="s">
        <v>426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162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89" t="s">
        <v>427</v>
      </c>
      <c r="D79" s="161"/>
      <c r="E79" s="162">
        <v>37.049999999999997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162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9" t="s">
        <v>428</v>
      </c>
      <c r="D80" s="161"/>
      <c r="E80" s="162">
        <v>-4.92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162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9" t="s">
        <v>429</v>
      </c>
      <c r="D81" s="161"/>
      <c r="E81" s="162">
        <v>-11.1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162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89" t="s">
        <v>430</v>
      </c>
      <c r="D82" s="161"/>
      <c r="E82" s="162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162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89" t="s">
        <v>431</v>
      </c>
      <c r="D83" s="161"/>
      <c r="E83" s="162">
        <v>38.4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9" t="s">
        <v>428</v>
      </c>
      <c r="D84" s="161"/>
      <c r="E84" s="162">
        <v>-4.92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9" t="s">
        <v>432</v>
      </c>
      <c r="D85" s="161"/>
      <c r="E85" s="162">
        <v>-11.775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162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89" t="s">
        <v>433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162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89" t="s">
        <v>434</v>
      </c>
      <c r="D87" s="161"/>
      <c r="E87" s="162">
        <v>168.3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89" t="s">
        <v>435</v>
      </c>
      <c r="D88" s="161"/>
      <c r="E88" s="162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162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89" t="s">
        <v>436</v>
      </c>
      <c r="D89" s="161"/>
      <c r="E89" s="162">
        <v>7.7625000000000002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162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89" t="s">
        <v>437</v>
      </c>
      <c r="D90" s="161"/>
      <c r="E90" s="162">
        <v>15.375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162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89" t="s">
        <v>438</v>
      </c>
      <c r="D91" s="161"/>
      <c r="E91" s="162">
        <v>13.275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162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89" t="s">
        <v>439</v>
      </c>
      <c r="D92" s="161"/>
      <c r="E92" s="162">
        <v>11.175000000000001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89" t="s">
        <v>440</v>
      </c>
      <c r="D93" s="161"/>
      <c r="E93" s="162">
        <v>2.25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89" t="s">
        <v>441</v>
      </c>
      <c r="D94" s="161"/>
      <c r="E94" s="162">
        <v>-7.79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162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189" t="s">
        <v>442</v>
      </c>
      <c r="D95" s="161"/>
      <c r="E95" s="162">
        <v>-2.8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162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">
      <c r="A96" s="157"/>
      <c r="B96" s="158"/>
      <c r="C96" s="189" t="s">
        <v>443</v>
      </c>
      <c r="D96" s="161"/>
      <c r="E96" s="162">
        <v>-11.1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89" t="s">
        <v>444</v>
      </c>
      <c r="D97" s="161"/>
      <c r="E97" s="162">
        <v>-11.775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162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89" t="s">
        <v>445</v>
      </c>
      <c r="D98" s="161"/>
      <c r="E98" s="162">
        <v>-3.6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89" t="s">
        <v>446</v>
      </c>
      <c r="D99" s="161"/>
      <c r="E99" s="162">
        <v>-3.12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162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89" t="s">
        <v>447</v>
      </c>
      <c r="D100" s="161"/>
      <c r="E100" s="162">
        <v>-6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162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89" t="s">
        <v>448</v>
      </c>
      <c r="D101" s="161"/>
      <c r="E101" s="162">
        <v>-1.6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162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">
      <c r="A102" s="157"/>
      <c r="B102" s="158"/>
      <c r="C102" s="189" t="s">
        <v>449</v>
      </c>
      <c r="D102" s="161"/>
      <c r="E102" s="162">
        <v>-2.8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162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89" t="s">
        <v>450</v>
      </c>
      <c r="D103" s="161"/>
      <c r="E103" s="162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162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89" t="s">
        <v>451</v>
      </c>
      <c r="D104" s="161"/>
      <c r="E104" s="162">
        <v>100.8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162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89" t="s">
        <v>452</v>
      </c>
      <c r="D105" s="161"/>
      <c r="E105" s="162">
        <v>52.5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162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89" t="s">
        <v>445</v>
      </c>
      <c r="D106" s="161"/>
      <c r="E106" s="162">
        <v>-3.6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162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89" t="s">
        <v>453</v>
      </c>
      <c r="D107" s="161"/>
      <c r="E107" s="162">
        <v>-3.286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162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89" t="s">
        <v>454</v>
      </c>
      <c r="D108" s="161"/>
      <c r="E108" s="162">
        <v>-23.12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162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89" t="s">
        <v>455</v>
      </c>
      <c r="D109" s="161"/>
      <c r="E109" s="162">
        <v>-8.8919999999999995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162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89" t="s">
        <v>456</v>
      </c>
      <c r="D110" s="161"/>
      <c r="E110" s="162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162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89" t="s">
        <v>457</v>
      </c>
      <c r="D111" s="161"/>
      <c r="E111" s="162">
        <v>55.521000000000001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162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89" t="s">
        <v>446</v>
      </c>
      <c r="D112" s="161"/>
      <c r="E112" s="162">
        <v>-3.12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162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89" t="s">
        <v>458</v>
      </c>
      <c r="D113" s="161"/>
      <c r="E113" s="162">
        <v>-12.6015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162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3">
        <v>18</v>
      </c>
      <c r="B114" s="174" t="s">
        <v>197</v>
      </c>
      <c r="C114" s="188" t="s">
        <v>198</v>
      </c>
      <c r="D114" s="175" t="s">
        <v>178</v>
      </c>
      <c r="E114" s="176">
        <v>313.16399999999999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6.5799999999999999E-3</v>
      </c>
      <c r="O114" s="176">
        <f>ROUND(E114*N114,2)</f>
        <v>2.06</v>
      </c>
      <c r="P114" s="176">
        <v>0</v>
      </c>
      <c r="Q114" s="176">
        <f>ROUND(E114*P114,2)</f>
        <v>0</v>
      </c>
      <c r="R114" s="178"/>
      <c r="S114" s="178" t="s">
        <v>157</v>
      </c>
      <c r="T114" s="179" t="s">
        <v>157</v>
      </c>
      <c r="U114" s="160">
        <v>0.31900000000000001</v>
      </c>
      <c r="V114" s="160">
        <f>ROUND(E114*U114,2)</f>
        <v>99.9</v>
      </c>
      <c r="W114" s="160"/>
      <c r="X114" s="160" t="s">
        <v>158</v>
      </c>
      <c r="Y114" s="160" t="s">
        <v>159</v>
      </c>
      <c r="Z114" s="150"/>
      <c r="AA114" s="150"/>
      <c r="AB114" s="150"/>
      <c r="AC114" s="150"/>
      <c r="AD114" s="150"/>
      <c r="AE114" s="150"/>
      <c r="AF114" s="150"/>
      <c r="AG114" s="150" t="s">
        <v>160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89" t="s">
        <v>459</v>
      </c>
      <c r="D115" s="161"/>
      <c r="E115" s="162">
        <v>364.48899999999998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162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89" t="s">
        <v>460</v>
      </c>
      <c r="D116" s="161"/>
      <c r="E116" s="162">
        <v>-94.067999999999998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162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1" t="s">
        <v>240</v>
      </c>
      <c r="D117" s="163"/>
      <c r="E117" s="164">
        <v>270.42099999999999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162</v>
      </c>
      <c r="AH117" s="150">
        <v>1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89" t="s">
        <v>405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162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89" t="s">
        <v>407</v>
      </c>
      <c r="D119" s="161"/>
      <c r="E119" s="162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162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89" t="s">
        <v>408</v>
      </c>
      <c r="D120" s="161"/>
      <c r="E120" s="162">
        <v>4.68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162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89" t="s">
        <v>409</v>
      </c>
      <c r="D121" s="161"/>
      <c r="E121" s="162">
        <v>5.75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162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">
      <c r="A122" s="157"/>
      <c r="B122" s="158"/>
      <c r="C122" s="191" t="s">
        <v>240</v>
      </c>
      <c r="D122" s="163"/>
      <c r="E122" s="164">
        <v>10.43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162</v>
      </c>
      <c r="AH122" s="150">
        <v>1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89" t="s">
        <v>410</v>
      </c>
      <c r="D123" s="161"/>
      <c r="E123" s="162"/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162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89" t="s">
        <v>411</v>
      </c>
      <c r="D124" s="161"/>
      <c r="E124" s="162">
        <v>25.202999999999999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162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1" t="s">
        <v>240</v>
      </c>
      <c r="D125" s="163"/>
      <c r="E125" s="164">
        <v>25.202999999999999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162</v>
      </c>
      <c r="AH125" s="150">
        <v>1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89" t="s">
        <v>412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162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89" t="s">
        <v>413</v>
      </c>
      <c r="D127" s="161"/>
      <c r="E127" s="162">
        <v>7.11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162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1" t="s">
        <v>240</v>
      </c>
      <c r="D128" s="163"/>
      <c r="E128" s="164">
        <v>7.11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162</v>
      </c>
      <c r="AH128" s="150">
        <v>1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73">
        <v>19</v>
      </c>
      <c r="B129" s="174" t="s">
        <v>461</v>
      </c>
      <c r="C129" s="188" t="s">
        <v>462</v>
      </c>
      <c r="D129" s="175" t="s">
        <v>178</v>
      </c>
      <c r="E129" s="176">
        <v>42.743000000000002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3.6700000000000001E-3</v>
      </c>
      <c r="O129" s="176">
        <f>ROUND(E129*N129,2)</f>
        <v>0.16</v>
      </c>
      <c r="P129" s="176">
        <v>0</v>
      </c>
      <c r="Q129" s="176">
        <f>ROUND(E129*P129,2)</f>
        <v>0</v>
      </c>
      <c r="R129" s="178"/>
      <c r="S129" s="178" t="s">
        <v>157</v>
      </c>
      <c r="T129" s="179" t="s">
        <v>157</v>
      </c>
      <c r="U129" s="160">
        <v>0.36199999999999999</v>
      </c>
      <c r="V129" s="160">
        <f>ROUND(E129*U129,2)</f>
        <v>15.47</v>
      </c>
      <c r="W129" s="160"/>
      <c r="X129" s="160" t="s">
        <v>158</v>
      </c>
      <c r="Y129" s="160" t="s">
        <v>159</v>
      </c>
      <c r="Z129" s="150"/>
      <c r="AA129" s="150"/>
      <c r="AB129" s="150"/>
      <c r="AC129" s="150"/>
      <c r="AD129" s="150"/>
      <c r="AE129" s="150"/>
      <c r="AF129" s="150"/>
      <c r="AG129" s="150" t="s">
        <v>160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2" x14ac:dyDescent="0.2">
      <c r="A130" s="157"/>
      <c r="B130" s="158"/>
      <c r="C130" s="189" t="s">
        <v>407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162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89" t="s">
        <v>408</v>
      </c>
      <c r="D131" s="161"/>
      <c r="E131" s="162">
        <v>4.68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162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89" t="s">
        <v>409</v>
      </c>
      <c r="D132" s="161"/>
      <c r="E132" s="162">
        <v>5.75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162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1" t="s">
        <v>240</v>
      </c>
      <c r="D133" s="163"/>
      <c r="E133" s="164">
        <v>10.43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162</v>
      </c>
      <c r="AH133" s="150">
        <v>1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89" t="s">
        <v>410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162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89" t="s">
        <v>411</v>
      </c>
      <c r="D135" s="161"/>
      <c r="E135" s="162">
        <v>25.202999999999999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162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1" t="s">
        <v>240</v>
      </c>
      <c r="D136" s="163"/>
      <c r="E136" s="164">
        <v>25.202999999999999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162</v>
      </c>
      <c r="AH136" s="150">
        <v>1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89" t="s">
        <v>412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162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89" t="s">
        <v>413</v>
      </c>
      <c r="D138" s="161"/>
      <c r="E138" s="162">
        <v>7.11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162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91" t="s">
        <v>240</v>
      </c>
      <c r="D139" s="163"/>
      <c r="E139" s="164">
        <v>7.11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162</v>
      </c>
      <c r="AH139" s="150">
        <v>1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3">
        <v>20</v>
      </c>
      <c r="B140" s="174" t="s">
        <v>463</v>
      </c>
      <c r="C140" s="188" t="s">
        <v>464</v>
      </c>
      <c r="D140" s="175" t="s">
        <v>178</v>
      </c>
      <c r="E140" s="176">
        <v>94.067999999999998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3.2000000000000003E-4</v>
      </c>
      <c r="O140" s="176">
        <f>ROUND(E140*N140,2)</f>
        <v>0.03</v>
      </c>
      <c r="P140" s="176">
        <v>0</v>
      </c>
      <c r="Q140" s="176">
        <f>ROUND(E140*P140,2)</f>
        <v>0</v>
      </c>
      <c r="R140" s="178"/>
      <c r="S140" s="178" t="s">
        <v>157</v>
      </c>
      <c r="T140" s="179" t="s">
        <v>157</v>
      </c>
      <c r="U140" s="160">
        <v>0.45</v>
      </c>
      <c r="V140" s="160">
        <f>ROUND(E140*U140,2)</f>
        <v>42.33</v>
      </c>
      <c r="W140" s="160"/>
      <c r="X140" s="160" t="s">
        <v>158</v>
      </c>
      <c r="Y140" s="160" t="s">
        <v>159</v>
      </c>
      <c r="Z140" s="150"/>
      <c r="AA140" s="150"/>
      <c r="AB140" s="150"/>
      <c r="AC140" s="150"/>
      <c r="AD140" s="150"/>
      <c r="AE140" s="150"/>
      <c r="AF140" s="150"/>
      <c r="AG140" s="150" t="s">
        <v>160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189" t="s">
        <v>426</v>
      </c>
      <c r="D141" s="161"/>
      <c r="E141" s="162"/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162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89" t="s">
        <v>465</v>
      </c>
      <c r="D142" s="161"/>
      <c r="E142" s="162">
        <v>6.2279999999999998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162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89" t="s">
        <v>430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162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 x14ac:dyDescent="0.2">
      <c r="A144" s="157"/>
      <c r="B144" s="158"/>
      <c r="C144" s="189" t="s">
        <v>466</v>
      </c>
      <c r="D144" s="161"/>
      <c r="E144" s="162">
        <v>6.39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162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89" t="s">
        <v>433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89" t="s">
        <v>467</v>
      </c>
      <c r="D146" s="161"/>
      <c r="E146" s="162">
        <v>40.409999999999997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162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89" t="s">
        <v>468</v>
      </c>
      <c r="D147" s="161"/>
      <c r="E147" s="162">
        <v>-5.49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162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89" t="s">
        <v>469</v>
      </c>
      <c r="D148" s="161"/>
      <c r="E148" s="162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162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89" t="s">
        <v>470</v>
      </c>
      <c r="D149" s="161"/>
      <c r="E149" s="162">
        <v>1.89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162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89" t="s">
        <v>471</v>
      </c>
      <c r="D150" s="161"/>
      <c r="E150" s="162">
        <v>3.69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162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89" t="s">
        <v>472</v>
      </c>
      <c r="D151" s="161"/>
      <c r="E151" s="162">
        <v>3.1859999999999999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162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89" t="s">
        <v>473</v>
      </c>
      <c r="D152" s="161"/>
      <c r="E152" s="162">
        <v>2.6819999999999999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162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89" t="s">
        <v>450</v>
      </c>
      <c r="D153" s="161"/>
      <c r="E153" s="162"/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162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89" t="s">
        <v>474</v>
      </c>
      <c r="D154" s="161"/>
      <c r="E154" s="162">
        <v>24.192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162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89" t="s">
        <v>475</v>
      </c>
      <c r="D155" s="161"/>
      <c r="E155" s="162">
        <v>2.16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162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89" t="s">
        <v>476</v>
      </c>
      <c r="D156" s="161"/>
      <c r="E156" s="162">
        <v>8.73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162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73">
        <v>21</v>
      </c>
      <c r="B157" s="174" t="s">
        <v>477</v>
      </c>
      <c r="C157" s="188" t="s">
        <v>478</v>
      </c>
      <c r="D157" s="175" t="s">
        <v>479</v>
      </c>
      <c r="E157" s="176">
        <v>88.77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8"/>
      <c r="S157" s="178" t="s">
        <v>174</v>
      </c>
      <c r="T157" s="179" t="s">
        <v>175</v>
      </c>
      <c r="U157" s="160">
        <v>0</v>
      </c>
      <c r="V157" s="160">
        <f>ROUND(E157*U157,2)</f>
        <v>0</v>
      </c>
      <c r="W157" s="160"/>
      <c r="X157" s="160" t="s">
        <v>158</v>
      </c>
      <c r="Y157" s="160" t="s">
        <v>159</v>
      </c>
      <c r="Z157" s="150"/>
      <c r="AA157" s="150"/>
      <c r="AB157" s="150"/>
      <c r="AC157" s="150"/>
      <c r="AD157" s="150"/>
      <c r="AE157" s="150"/>
      <c r="AF157" s="150"/>
      <c r="AG157" s="150" t="s">
        <v>160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189" t="s">
        <v>426</v>
      </c>
      <c r="D158" s="161"/>
      <c r="E158" s="162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162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89" t="s">
        <v>480</v>
      </c>
      <c r="D159" s="161"/>
      <c r="E159" s="162">
        <v>3.96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162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89" t="s">
        <v>430</v>
      </c>
      <c r="D160" s="161"/>
      <c r="E160" s="162"/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162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89" t="s">
        <v>480</v>
      </c>
      <c r="D161" s="161"/>
      <c r="E161" s="162">
        <v>3.96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162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">
      <c r="A162" s="157"/>
      <c r="B162" s="158"/>
      <c r="C162" s="189" t="s">
        <v>433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162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189" t="s">
        <v>481</v>
      </c>
      <c r="D163" s="161"/>
      <c r="E163" s="162">
        <v>44.88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162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89" t="s">
        <v>435</v>
      </c>
      <c r="D164" s="161"/>
      <c r="E164" s="162"/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162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89" t="s">
        <v>482</v>
      </c>
      <c r="D165" s="161"/>
      <c r="E165" s="162">
        <v>2.0699999999999998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162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89" t="s">
        <v>483</v>
      </c>
      <c r="D166" s="161"/>
      <c r="E166" s="162">
        <v>4.0999999999999996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162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89" t="s">
        <v>484</v>
      </c>
      <c r="D167" s="161"/>
      <c r="E167" s="162">
        <v>3.54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162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189" t="s">
        <v>485</v>
      </c>
      <c r="D168" s="161"/>
      <c r="E168" s="162">
        <v>2.98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162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89" t="s">
        <v>486</v>
      </c>
      <c r="D169" s="161"/>
      <c r="E169" s="162">
        <v>0.6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162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">
      <c r="A170" s="157"/>
      <c r="B170" s="158"/>
      <c r="C170" s="189" t="s">
        <v>487</v>
      </c>
      <c r="D170" s="161"/>
      <c r="E170" s="162">
        <v>-3.8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162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">
      <c r="A171" s="157"/>
      <c r="B171" s="158"/>
      <c r="C171" s="189" t="s">
        <v>488</v>
      </c>
      <c r="D171" s="161"/>
      <c r="E171" s="162">
        <v>-1.4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162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89" t="s">
        <v>489</v>
      </c>
      <c r="D172" s="161"/>
      <c r="E172" s="162">
        <v>-2.96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162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189" t="s">
        <v>490</v>
      </c>
      <c r="D173" s="161"/>
      <c r="E173" s="162">
        <v>-3.14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89" t="s">
        <v>491</v>
      </c>
      <c r="D174" s="161"/>
      <c r="E174" s="162">
        <v>-1.5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162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189" t="s">
        <v>492</v>
      </c>
      <c r="D175" s="161"/>
      <c r="E175" s="162">
        <v>-1.3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162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89" t="s">
        <v>493</v>
      </c>
      <c r="D176" s="161"/>
      <c r="E176" s="162">
        <v>-3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162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89" t="s">
        <v>494</v>
      </c>
      <c r="D177" s="161"/>
      <c r="E177" s="162">
        <v>-0.8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162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189" t="s">
        <v>495</v>
      </c>
      <c r="D178" s="161"/>
      <c r="E178" s="162">
        <v>-1.4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162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189" t="s">
        <v>450</v>
      </c>
      <c r="D179" s="161"/>
      <c r="E179" s="162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162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89" t="s">
        <v>496</v>
      </c>
      <c r="D180" s="161"/>
      <c r="E180" s="162">
        <v>26.88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162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89" t="s">
        <v>497</v>
      </c>
      <c r="D181" s="161"/>
      <c r="E181" s="162">
        <v>14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162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89" t="s">
        <v>491</v>
      </c>
      <c r="D182" s="161"/>
      <c r="E182" s="162">
        <v>-1.5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162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89" t="s">
        <v>498</v>
      </c>
      <c r="D183" s="161"/>
      <c r="E183" s="162">
        <v>-1.24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162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189" t="s">
        <v>499</v>
      </c>
      <c r="D184" s="161"/>
      <c r="E184" s="162">
        <v>-6.8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162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89" t="s">
        <v>456</v>
      </c>
      <c r="D185" s="161"/>
      <c r="E185" s="162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162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89" t="s">
        <v>500</v>
      </c>
      <c r="D186" s="161"/>
      <c r="E186" s="162">
        <v>11.94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162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89" t="s">
        <v>492</v>
      </c>
      <c r="D187" s="161"/>
      <c r="E187" s="162">
        <v>-1.3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162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3">
        <v>22</v>
      </c>
      <c r="B188" s="174" t="s">
        <v>501</v>
      </c>
      <c r="C188" s="188" t="s">
        <v>502</v>
      </c>
      <c r="D188" s="175" t="s">
        <v>503</v>
      </c>
      <c r="E188" s="176">
        <v>103.4748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4.0000000000000002E-4</v>
      </c>
      <c r="O188" s="176">
        <f>ROUND(E188*N188,2)</f>
        <v>0.04</v>
      </c>
      <c r="P188" s="176">
        <v>0</v>
      </c>
      <c r="Q188" s="176">
        <f>ROUND(E188*P188,2)</f>
        <v>0</v>
      </c>
      <c r="R188" s="178"/>
      <c r="S188" s="178" t="s">
        <v>174</v>
      </c>
      <c r="T188" s="179" t="s">
        <v>175</v>
      </c>
      <c r="U188" s="160">
        <v>0</v>
      </c>
      <c r="V188" s="160">
        <f>ROUND(E188*U188,2)</f>
        <v>0</v>
      </c>
      <c r="W188" s="160"/>
      <c r="X188" s="160" t="s">
        <v>261</v>
      </c>
      <c r="Y188" s="160" t="s">
        <v>159</v>
      </c>
      <c r="Z188" s="150"/>
      <c r="AA188" s="150"/>
      <c r="AB188" s="150"/>
      <c r="AC188" s="150"/>
      <c r="AD188" s="150"/>
      <c r="AE188" s="150"/>
      <c r="AF188" s="150"/>
      <c r="AG188" s="150" t="s">
        <v>262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189" t="s">
        <v>504</v>
      </c>
      <c r="D189" s="161"/>
      <c r="E189" s="162">
        <v>103.4748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162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x14ac:dyDescent="0.2">
      <c r="A190" s="166" t="s">
        <v>152</v>
      </c>
      <c r="B190" s="167" t="s">
        <v>75</v>
      </c>
      <c r="C190" s="187" t="s">
        <v>76</v>
      </c>
      <c r="D190" s="168"/>
      <c r="E190" s="169"/>
      <c r="F190" s="170"/>
      <c r="G190" s="170">
        <f>SUMIF(AG191:AG195,"&lt;&gt;NOR",G191:G195)</f>
        <v>0</v>
      </c>
      <c r="H190" s="170"/>
      <c r="I190" s="170">
        <f>SUM(I191:I195)</f>
        <v>0</v>
      </c>
      <c r="J190" s="170"/>
      <c r="K190" s="170">
        <f>SUM(K191:K195)</f>
        <v>0</v>
      </c>
      <c r="L190" s="170"/>
      <c r="M190" s="170">
        <f>SUM(M191:M195)</f>
        <v>0</v>
      </c>
      <c r="N190" s="169"/>
      <c r="O190" s="169">
        <f>SUM(O191:O195)</f>
        <v>1.02</v>
      </c>
      <c r="P190" s="169"/>
      <c r="Q190" s="169">
        <f>SUM(Q191:Q195)</f>
        <v>0</v>
      </c>
      <c r="R190" s="170"/>
      <c r="S190" s="170"/>
      <c r="T190" s="171"/>
      <c r="U190" s="165"/>
      <c r="V190" s="165">
        <f>SUM(V191:V195)</f>
        <v>44.98</v>
      </c>
      <c r="W190" s="165"/>
      <c r="X190" s="165"/>
      <c r="Y190" s="165"/>
      <c r="AG190" t="s">
        <v>153</v>
      </c>
    </row>
    <row r="191" spans="1:60" outlineLevel="1" x14ac:dyDescent="0.2">
      <c r="A191" s="173">
        <v>23</v>
      </c>
      <c r="B191" s="174" t="s">
        <v>505</v>
      </c>
      <c r="C191" s="188" t="s">
        <v>506</v>
      </c>
      <c r="D191" s="175" t="s">
        <v>178</v>
      </c>
      <c r="E191" s="176">
        <v>173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5.9100000000000003E-3</v>
      </c>
      <c r="O191" s="176">
        <f>ROUND(E191*N191,2)</f>
        <v>1.02</v>
      </c>
      <c r="P191" s="176">
        <v>0</v>
      </c>
      <c r="Q191" s="176">
        <f>ROUND(E191*P191,2)</f>
        <v>0</v>
      </c>
      <c r="R191" s="178"/>
      <c r="S191" s="178" t="s">
        <v>157</v>
      </c>
      <c r="T191" s="179" t="s">
        <v>157</v>
      </c>
      <c r="U191" s="160">
        <v>0.26</v>
      </c>
      <c r="V191" s="160">
        <f>ROUND(E191*U191,2)</f>
        <v>44.98</v>
      </c>
      <c r="W191" s="160"/>
      <c r="X191" s="160" t="s">
        <v>158</v>
      </c>
      <c r="Y191" s="160" t="s">
        <v>159</v>
      </c>
      <c r="Z191" s="150"/>
      <c r="AA191" s="150"/>
      <c r="AB191" s="150"/>
      <c r="AC191" s="150"/>
      <c r="AD191" s="150"/>
      <c r="AE191" s="150"/>
      <c r="AF191" s="150"/>
      <c r="AG191" s="150" t="s">
        <v>160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189" t="s">
        <v>507</v>
      </c>
      <c r="D192" s="161"/>
      <c r="E192" s="162">
        <v>105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162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89" t="s">
        <v>508</v>
      </c>
      <c r="D193" s="161"/>
      <c r="E193" s="162">
        <v>56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162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189" t="s">
        <v>509</v>
      </c>
      <c r="D194" s="161"/>
      <c r="E194" s="162">
        <v>6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162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89" t="s">
        <v>510</v>
      </c>
      <c r="D195" s="161"/>
      <c r="E195" s="162">
        <v>6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162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5.5" x14ac:dyDescent="0.2">
      <c r="A196" s="166" t="s">
        <v>152</v>
      </c>
      <c r="B196" s="167" t="s">
        <v>77</v>
      </c>
      <c r="C196" s="187" t="s">
        <v>78</v>
      </c>
      <c r="D196" s="168"/>
      <c r="E196" s="169"/>
      <c r="F196" s="170"/>
      <c r="G196" s="170">
        <f>SUMIF(AG197:AG218,"&lt;&gt;NOR",G197:G218)</f>
        <v>0</v>
      </c>
      <c r="H196" s="170"/>
      <c r="I196" s="170">
        <f>SUM(I197:I218)</f>
        <v>0</v>
      </c>
      <c r="J196" s="170"/>
      <c r="K196" s="170">
        <f>SUM(K197:K218)</f>
        <v>0</v>
      </c>
      <c r="L196" s="170"/>
      <c r="M196" s="170">
        <f>SUM(M197:M218)</f>
        <v>0</v>
      </c>
      <c r="N196" s="169"/>
      <c r="O196" s="169">
        <f>SUM(O197:O218)</f>
        <v>0.01</v>
      </c>
      <c r="P196" s="169"/>
      <c r="Q196" s="169">
        <f>SUM(Q197:Q218)</f>
        <v>0</v>
      </c>
      <c r="R196" s="170"/>
      <c r="S196" s="170"/>
      <c r="T196" s="171"/>
      <c r="U196" s="165"/>
      <c r="V196" s="165">
        <f>SUM(V197:V218)</f>
        <v>105.66</v>
      </c>
      <c r="W196" s="165"/>
      <c r="X196" s="165"/>
      <c r="Y196" s="165"/>
      <c r="AG196" t="s">
        <v>153</v>
      </c>
    </row>
    <row r="197" spans="1:60" outlineLevel="1" x14ac:dyDescent="0.2">
      <c r="A197" s="173">
        <v>24</v>
      </c>
      <c r="B197" s="174" t="s">
        <v>511</v>
      </c>
      <c r="C197" s="188" t="s">
        <v>512</v>
      </c>
      <c r="D197" s="175" t="s">
        <v>178</v>
      </c>
      <c r="E197" s="176">
        <v>185.63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4.0000000000000003E-5</v>
      </c>
      <c r="O197" s="176">
        <f>ROUND(E197*N197,2)</f>
        <v>0.01</v>
      </c>
      <c r="P197" s="176">
        <v>0</v>
      </c>
      <c r="Q197" s="176">
        <f>ROUND(E197*P197,2)</f>
        <v>0</v>
      </c>
      <c r="R197" s="178"/>
      <c r="S197" s="178" t="s">
        <v>157</v>
      </c>
      <c r="T197" s="179" t="s">
        <v>157</v>
      </c>
      <c r="U197" s="160">
        <v>0.308</v>
      </c>
      <c r="V197" s="160">
        <f>ROUND(E197*U197,2)</f>
        <v>57.17</v>
      </c>
      <c r="W197" s="160"/>
      <c r="X197" s="160" t="s">
        <v>158</v>
      </c>
      <c r="Y197" s="160" t="s">
        <v>159</v>
      </c>
      <c r="Z197" s="150"/>
      <c r="AA197" s="150"/>
      <c r="AB197" s="150"/>
      <c r="AC197" s="150"/>
      <c r="AD197" s="150"/>
      <c r="AE197" s="150"/>
      <c r="AF197" s="150"/>
      <c r="AG197" s="150" t="s">
        <v>160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">
      <c r="A198" s="157"/>
      <c r="B198" s="158"/>
      <c r="C198" s="189" t="s">
        <v>402</v>
      </c>
      <c r="D198" s="161"/>
      <c r="E198" s="162">
        <v>6.54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162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89" t="s">
        <v>403</v>
      </c>
      <c r="D199" s="161"/>
      <c r="E199" s="162">
        <v>6.9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162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">
      <c r="A200" s="157"/>
      <c r="B200" s="158"/>
      <c r="C200" s="189" t="s">
        <v>400</v>
      </c>
      <c r="D200" s="161"/>
      <c r="E200" s="162">
        <v>106.28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162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89" t="s">
        <v>401</v>
      </c>
      <c r="D201" s="161"/>
      <c r="E201" s="162">
        <v>58.23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162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89" t="s">
        <v>513</v>
      </c>
      <c r="D202" s="161"/>
      <c r="E202" s="162">
        <v>7.68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162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3">
        <v>25</v>
      </c>
      <c r="B203" s="174" t="s">
        <v>514</v>
      </c>
      <c r="C203" s="188" t="s">
        <v>515</v>
      </c>
      <c r="D203" s="175" t="s">
        <v>156</v>
      </c>
      <c r="E203" s="176">
        <v>16</v>
      </c>
      <c r="F203" s="177"/>
      <c r="G203" s="178">
        <f>ROUND(E203*F203,2)</f>
        <v>0</v>
      </c>
      <c r="H203" s="177"/>
      <c r="I203" s="178">
        <f>ROUND(E203*H203,2)</f>
        <v>0</v>
      </c>
      <c r="J203" s="177"/>
      <c r="K203" s="178">
        <f>ROUND(E203*J203,2)</f>
        <v>0</v>
      </c>
      <c r="L203" s="178">
        <v>21</v>
      </c>
      <c r="M203" s="178">
        <f>G203*(1+L203/100)</f>
        <v>0</v>
      </c>
      <c r="N203" s="176">
        <v>2.0000000000000002E-5</v>
      </c>
      <c r="O203" s="176">
        <f>ROUND(E203*N203,2)</f>
        <v>0</v>
      </c>
      <c r="P203" s="176">
        <v>0</v>
      </c>
      <c r="Q203" s="176">
        <f>ROUND(E203*P203,2)</f>
        <v>0</v>
      </c>
      <c r="R203" s="178"/>
      <c r="S203" s="178" t="s">
        <v>157</v>
      </c>
      <c r="T203" s="179" t="s">
        <v>157</v>
      </c>
      <c r="U203" s="160">
        <v>0.125</v>
      </c>
      <c r="V203" s="160">
        <f>ROUND(E203*U203,2)</f>
        <v>2</v>
      </c>
      <c r="W203" s="160"/>
      <c r="X203" s="160" t="s">
        <v>158</v>
      </c>
      <c r="Y203" s="160" t="s">
        <v>159</v>
      </c>
      <c r="Z203" s="150"/>
      <c r="AA203" s="150"/>
      <c r="AB203" s="150"/>
      <c r="AC203" s="150"/>
      <c r="AD203" s="150"/>
      <c r="AE203" s="150"/>
      <c r="AF203" s="150"/>
      <c r="AG203" s="150" t="s">
        <v>160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2" x14ac:dyDescent="0.2">
      <c r="A204" s="157"/>
      <c r="B204" s="158"/>
      <c r="C204" s="189" t="s">
        <v>516</v>
      </c>
      <c r="D204" s="161"/>
      <c r="E204" s="162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162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3" x14ac:dyDescent="0.2">
      <c r="A205" s="157"/>
      <c r="B205" s="158"/>
      <c r="C205" s="189" t="s">
        <v>517</v>
      </c>
      <c r="D205" s="161"/>
      <c r="E205" s="162">
        <v>8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162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3" x14ac:dyDescent="0.2">
      <c r="A206" s="157"/>
      <c r="B206" s="158"/>
      <c r="C206" s="189" t="s">
        <v>518</v>
      </c>
      <c r="D206" s="161"/>
      <c r="E206" s="162">
        <v>8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162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73">
        <v>26</v>
      </c>
      <c r="B207" s="174" t="s">
        <v>519</v>
      </c>
      <c r="C207" s="188" t="s">
        <v>520</v>
      </c>
      <c r="D207" s="175" t="s">
        <v>173</v>
      </c>
      <c r="E207" s="176">
        <v>6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76">
        <v>0</v>
      </c>
      <c r="O207" s="176">
        <f>ROUND(E207*N207,2)</f>
        <v>0</v>
      </c>
      <c r="P207" s="176">
        <v>0</v>
      </c>
      <c r="Q207" s="176">
        <f>ROUND(E207*P207,2)</f>
        <v>0</v>
      </c>
      <c r="R207" s="178"/>
      <c r="S207" s="178" t="s">
        <v>174</v>
      </c>
      <c r="T207" s="179" t="s">
        <v>175</v>
      </c>
      <c r="U207" s="160">
        <v>0</v>
      </c>
      <c r="V207" s="160">
        <f>ROUND(E207*U207,2)</f>
        <v>0</v>
      </c>
      <c r="W207" s="160"/>
      <c r="X207" s="160" t="s">
        <v>158</v>
      </c>
      <c r="Y207" s="160" t="s">
        <v>159</v>
      </c>
      <c r="Z207" s="150"/>
      <c r="AA207" s="150"/>
      <c r="AB207" s="150"/>
      <c r="AC207" s="150"/>
      <c r="AD207" s="150"/>
      <c r="AE207" s="150"/>
      <c r="AF207" s="150"/>
      <c r="AG207" s="150" t="s">
        <v>160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2" x14ac:dyDescent="0.2">
      <c r="A208" s="157"/>
      <c r="B208" s="158"/>
      <c r="C208" s="189" t="s">
        <v>521</v>
      </c>
      <c r="D208" s="161"/>
      <c r="E208" s="162">
        <v>6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162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80">
        <v>27</v>
      </c>
      <c r="B209" s="181" t="s">
        <v>522</v>
      </c>
      <c r="C209" s="190" t="s">
        <v>523</v>
      </c>
      <c r="D209" s="182" t="s">
        <v>173</v>
      </c>
      <c r="E209" s="183">
        <v>1</v>
      </c>
      <c r="F209" s="184"/>
      <c r="G209" s="185">
        <f>ROUND(E209*F209,2)</f>
        <v>0</v>
      </c>
      <c r="H209" s="184"/>
      <c r="I209" s="185">
        <f>ROUND(E209*H209,2)</f>
        <v>0</v>
      </c>
      <c r="J209" s="184"/>
      <c r="K209" s="185">
        <f>ROUND(E209*J209,2)</f>
        <v>0</v>
      </c>
      <c r="L209" s="185">
        <v>21</v>
      </c>
      <c r="M209" s="185">
        <f>G209*(1+L209/100)</f>
        <v>0</v>
      </c>
      <c r="N209" s="183">
        <v>0</v>
      </c>
      <c r="O209" s="183">
        <f>ROUND(E209*N209,2)</f>
        <v>0</v>
      </c>
      <c r="P209" s="183">
        <v>0</v>
      </c>
      <c r="Q209" s="183">
        <f>ROUND(E209*P209,2)</f>
        <v>0</v>
      </c>
      <c r="R209" s="185"/>
      <c r="S209" s="185" t="s">
        <v>174</v>
      </c>
      <c r="T209" s="186" t="s">
        <v>175</v>
      </c>
      <c r="U209" s="160">
        <v>0</v>
      </c>
      <c r="V209" s="160">
        <f>ROUND(E209*U209,2)</f>
        <v>0</v>
      </c>
      <c r="W209" s="160"/>
      <c r="X209" s="160" t="s">
        <v>158</v>
      </c>
      <c r="Y209" s="160" t="s">
        <v>159</v>
      </c>
      <c r="Z209" s="150"/>
      <c r="AA209" s="150"/>
      <c r="AB209" s="150"/>
      <c r="AC209" s="150"/>
      <c r="AD209" s="150"/>
      <c r="AE209" s="150"/>
      <c r="AF209" s="150"/>
      <c r="AG209" s="150" t="s">
        <v>160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3">
        <v>28</v>
      </c>
      <c r="B210" s="174" t="s">
        <v>524</v>
      </c>
      <c r="C210" s="188" t="s">
        <v>525</v>
      </c>
      <c r="D210" s="175" t="s">
        <v>503</v>
      </c>
      <c r="E210" s="176">
        <v>172.19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8"/>
      <c r="S210" s="178" t="s">
        <v>174</v>
      </c>
      <c r="T210" s="179" t="s">
        <v>175</v>
      </c>
      <c r="U210" s="160">
        <v>0.27</v>
      </c>
      <c r="V210" s="160">
        <f>ROUND(E210*U210,2)</f>
        <v>46.49</v>
      </c>
      <c r="W210" s="160"/>
      <c r="X210" s="160" t="s">
        <v>158</v>
      </c>
      <c r="Y210" s="160" t="s">
        <v>159</v>
      </c>
      <c r="Z210" s="150"/>
      <c r="AA210" s="150"/>
      <c r="AB210" s="150"/>
      <c r="AC210" s="150"/>
      <c r="AD210" s="150"/>
      <c r="AE210" s="150"/>
      <c r="AF210" s="150"/>
      <c r="AG210" s="150" t="s">
        <v>160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2" x14ac:dyDescent="0.2">
      <c r="A211" s="157"/>
      <c r="B211" s="158"/>
      <c r="C211" s="189" t="s">
        <v>526</v>
      </c>
      <c r="D211" s="161"/>
      <c r="E211" s="162"/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162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">
      <c r="A212" s="157"/>
      <c r="B212" s="158"/>
      <c r="C212" s="189" t="s">
        <v>400</v>
      </c>
      <c r="D212" s="161"/>
      <c r="E212" s="162">
        <v>106.28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162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89" t="s">
        <v>401</v>
      </c>
      <c r="D213" s="161"/>
      <c r="E213" s="162">
        <v>58.23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162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89" t="s">
        <v>513</v>
      </c>
      <c r="D214" s="161"/>
      <c r="E214" s="162">
        <v>7.68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162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3">
        <v>29</v>
      </c>
      <c r="B215" s="174" t="s">
        <v>527</v>
      </c>
      <c r="C215" s="188" t="s">
        <v>528</v>
      </c>
      <c r="D215" s="175" t="s">
        <v>156</v>
      </c>
      <c r="E215" s="176">
        <v>16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8" t="s">
        <v>260</v>
      </c>
      <c r="S215" s="178" t="s">
        <v>157</v>
      </c>
      <c r="T215" s="179" t="s">
        <v>157</v>
      </c>
      <c r="U215" s="160">
        <v>0</v>
      </c>
      <c r="V215" s="160">
        <f>ROUND(E215*U215,2)</f>
        <v>0</v>
      </c>
      <c r="W215" s="160"/>
      <c r="X215" s="160" t="s">
        <v>261</v>
      </c>
      <c r="Y215" s="160" t="s">
        <v>159</v>
      </c>
      <c r="Z215" s="150"/>
      <c r="AA215" s="150"/>
      <c r="AB215" s="150"/>
      <c r="AC215" s="150"/>
      <c r="AD215" s="150"/>
      <c r="AE215" s="150"/>
      <c r="AF215" s="150"/>
      <c r="AG215" s="150" t="s">
        <v>262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">
      <c r="A216" s="157"/>
      <c r="B216" s="158"/>
      <c r="C216" s="189" t="s">
        <v>516</v>
      </c>
      <c r="D216" s="161"/>
      <c r="E216" s="162"/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162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89" t="s">
        <v>517</v>
      </c>
      <c r="D217" s="161"/>
      <c r="E217" s="162">
        <v>8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162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 x14ac:dyDescent="0.2">
      <c r="A218" s="157"/>
      <c r="B218" s="158"/>
      <c r="C218" s="189" t="s">
        <v>518</v>
      </c>
      <c r="D218" s="161"/>
      <c r="E218" s="162">
        <v>8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162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x14ac:dyDescent="0.2">
      <c r="A219" s="166" t="s">
        <v>152</v>
      </c>
      <c r="B219" s="167" t="s">
        <v>79</v>
      </c>
      <c r="C219" s="187" t="s">
        <v>80</v>
      </c>
      <c r="D219" s="168"/>
      <c r="E219" s="169"/>
      <c r="F219" s="170"/>
      <c r="G219" s="170">
        <f>SUMIF(AG220:AG249,"&lt;&gt;NOR",G220:G249)</f>
        <v>0</v>
      </c>
      <c r="H219" s="170"/>
      <c r="I219" s="170">
        <f>SUM(I220:I249)</f>
        <v>0</v>
      </c>
      <c r="J219" s="170"/>
      <c r="K219" s="170">
        <f>SUM(K220:K249)</f>
        <v>0</v>
      </c>
      <c r="L219" s="170"/>
      <c r="M219" s="170">
        <f>SUM(M220:M249)</f>
        <v>0</v>
      </c>
      <c r="N219" s="169"/>
      <c r="O219" s="169">
        <f>SUM(O220:O249)</f>
        <v>0.02</v>
      </c>
      <c r="P219" s="169"/>
      <c r="Q219" s="169">
        <f>SUM(Q220:Q249)</f>
        <v>12.299999999999999</v>
      </c>
      <c r="R219" s="170"/>
      <c r="S219" s="170"/>
      <c r="T219" s="171"/>
      <c r="U219" s="165"/>
      <c r="V219" s="165">
        <f>SUM(V220:V249)</f>
        <v>264.06</v>
      </c>
      <c r="W219" s="165"/>
      <c r="X219" s="165"/>
      <c r="Y219" s="165"/>
      <c r="AG219" t="s">
        <v>153</v>
      </c>
    </row>
    <row r="220" spans="1:60" outlineLevel="1" x14ac:dyDescent="0.2">
      <c r="A220" s="173">
        <v>30</v>
      </c>
      <c r="B220" s="174" t="s">
        <v>529</v>
      </c>
      <c r="C220" s="188" t="s">
        <v>530</v>
      </c>
      <c r="D220" s="175" t="s">
        <v>251</v>
      </c>
      <c r="E220" s="176">
        <v>3.9060000000000001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1.2800000000000001E-3</v>
      </c>
      <c r="O220" s="176">
        <f>ROUND(E220*N220,2)</f>
        <v>0</v>
      </c>
      <c r="P220" s="176">
        <v>1.8</v>
      </c>
      <c r="Q220" s="176">
        <f>ROUND(E220*P220,2)</f>
        <v>7.03</v>
      </c>
      <c r="R220" s="178"/>
      <c r="S220" s="178" t="s">
        <v>157</v>
      </c>
      <c r="T220" s="179" t="s">
        <v>157</v>
      </c>
      <c r="U220" s="160">
        <v>1.52</v>
      </c>
      <c r="V220" s="160">
        <f>ROUND(E220*U220,2)</f>
        <v>5.94</v>
      </c>
      <c r="W220" s="160"/>
      <c r="X220" s="160" t="s">
        <v>158</v>
      </c>
      <c r="Y220" s="160" t="s">
        <v>159</v>
      </c>
      <c r="Z220" s="150"/>
      <c r="AA220" s="150"/>
      <c r="AB220" s="150"/>
      <c r="AC220" s="150"/>
      <c r="AD220" s="150"/>
      <c r="AE220" s="150"/>
      <c r="AF220" s="150"/>
      <c r="AG220" s="150" t="s">
        <v>160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 x14ac:dyDescent="0.2">
      <c r="A221" s="157"/>
      <c r="B221" s="158"/>
      <c r="C221" s="189" t="s">
        <v>531</v>
      </c>
      <c r="D221" s="161"/>
      <c r="E221" s="162">
        <v>4.3860000000000001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162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3" x14ac:dyDescent="0.2">
      <c r="A222" s="157"/>
      <c r="B222" s="158"/>
      <c r="C222" s="189" t="s">
        <v>532</v>
      </c>
      <c r="D222" s="161"/>
      <c r="E222" s="162">
        <v>-0.48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162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22.5" outlineLevel="1" x14ac:dyDescent="0.2">
      <c r="A223" s="173">
        <v>31</v>
      </c>
      <c r="B223" s="174" t="s">
        <v>533</v>
      </c>
      <c r="C223" s="188" t="s">
        <v>534</v>
      </c>
      <c r="D223" s="175" t="s">
        <v>178</v>
      </c>
      <c r="E223" s="176">
        <v>12.6015</v>
      </c>
      <c r="F223" s="177"/>
      <c r="G223" s="178">
        <f>ROUND(E223*F223,2)</f>
        <v>0</v>
      </c>
      <c r="H223" s="177"/>
      <c r="I223" s="178">
        <f>ROUND(E223*H223,2)</f>
        <v>0</v>
      </c>
      <c r="J223" s="177"/>
      <c r="K223" s="178">
        <f>ROUND(E223*J223,2)</f>
        <v>0</v>
      </c>
      <c r="L223" s="178">
        <v>21</v>
      </c>
      <c r="M223" s="178">
        <f>G223*(1+L223/100)</f>
        <v>0</v>
      </c>
      <c r="N223" s="176">
        <v>3.3E-4</v>
      </c>
      <c r="O223" s="176">
        <f>ROUND(E223*N223,2)</f>
        <v>0</v>
      </c>
      <c r="P223" s="176">
        <v>2.198E-2</v>
      </c>
      <c r="Q223" s="176">
        <f>ROUND(E223*P223,2)</f>
        <v>0.28000000000000003</v>
      </c>
      <c r="R223" s="178"/>
      <c r="S223" s="178" t="s">
        <v>157</v>
      </c>
      <c r="T223" s="179" t="s">
        <v>157</v>
      </c>
      <c r="U223" s="160">
        <v>0.32500000000000001</v>
      </c>
      <c r="V223" s="160">
        <f>ROUND(E223*U223,2)</f>
        <v>4.0999999999999996</v>
      </c>
      <c r="W223" s="160"/>
      <c r="X223" s="160" t="s">
        <v>158</v>
      </c>
      <c r="Y223" s="160" t="s">
        <v>159</v>
      </c>
      <c r="Z223" s="150"/>
      <c r="AA223" s="150"/>
      <c r="AB223" s="150"/>
      <c r="AC223" s="150"/>
      <c r="AD223" s="150"/>
      <c r="AE223" s="150"/>
      <c r="AF223" s="150"/>
      <c r="AG223" s="150" t="s">
        <v>160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2" x14ac:dyDescent="0.2">
      <c r="A224" s="157"/>
      <c r="B224" s="158"/>
      <c r="C224" s="189" t="s">
        <v>389</v>
      </c>
      <c r="D224" s="161"/>
      <c r="E224" s="162">
        <v>12.6015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162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73">
        <v>32</v>
      </c>
      <c r="B225" s="174" t="s">
        <v>535</v>
      </c>
      <c r="C225" s="188" t="s">
        <v>536</v>
      </c>
      <c r="D225" s="175" t="s">
        <v>156</v>
      </c>
      <c r="E225" s="176">
        <v>4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157</v>
      </c>
      <c r="T225" s="179" t="s">
        <v>157</v>
      </c>
      <c r="U225" s="160">
        <v>0.05</v>
      </c>
      <c r="V225" s="160">
        <f>ROUND(E225*U225,2)</f>
        <v>0.2</v>
      </c>
      <c r="W225" s="160"/>
      <c r="X225" s="160" t="s">
        <v>158</v>
      </c>
      <c r="Y225" s="160" t="s">
        <v>159</v>
      </c>
      <c r="Z225" s="150"/>
      <c r="AA225" s="150"/>
      <c r="AB225" s="150"/>
      <c r="AC225" s="150"/>
      <c r="AD225" s="150"/>
      <c r="AE225" s="150"/>
      <c r="AF225" s="150"/>
      <c r="AG225" s="150" t="s">
        <v>160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2" x14ac:dyDescent="0.2">
      <c r="A226" s="157"/>
      <c r="B226" s="158"/>
      <c r="C226" s="189" t="s">
        <v>537</v>
      </c>
      <c r="D226" s="161"/>
      <c r="E226" s="162">
        <v>1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162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 x14ac:dyDescent="0.2">
      <c r="A227" s="157"/>
      <c r="B227" s="158"/>
      <c r="C227" s="189" t="s">
        <v>538</v>
      </c>
      <c r="D227" s="161"/>
      <c r="E227" s="162">
        <v>2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162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 x14ac:dyDescent="0.2">
      <c r="A228" s="157"/>
      <c r="B228" s="158"/>
      <c r="C228" s="189" t="s">
        <v>539</v>
      </c>
      <c r="D228" s="161"/>
      <c r="E228" s="162">
        <v>1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162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3">
        <v>33</v>
      </c>
      <c r="B229" s="174" t="s">
        <v>211</v>
      </c>
      <c r="C229" s="188" t="s">
        <v>212</v>
      </c>
      <c r="D229" s="175" t="s">
        <v>156</v>
      </c>
      <c r="E229" s="176">
        <v>10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8"/>
      <c r="S229" s="178" t="s">
        <v>157</v>
      </c>
      <c r="T229" s="179" t="s">
        <v>157</v>
      </c>
      <c r="U229" s="160">
        <v>0.08</v>
      </c>
      <c r="V229" s="160">
        <f>ROUND(E229*U229,2)</f>
        <v>0.8</v>
      </c>
      <c r="W229" s="160"/>
      <c r="X229" s="160" t="s">
        <v>158</v>
      </c>
      <c r="Y229" s="160" t="s">
        <v>159</v>
      </c>
      <c r="Z229" s="150"/>
      <c r="AA229" s="150"/>
      <c r="AB229" s="150"/>
      <c r="AC229" s="150"/>
      <c r="AD229" s="150"/>
      <c r="AE229" s="150"/>
      <c r="AF229" s="150"/>
      <c r="AG229" s="150" t="s">
        <v>160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189" t="s">
        <v>540</v>
      </c>
      <c r="D230" s="161"/>
      <c r="E230" s="162">
        <v>4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162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 x14ac:dyDescent="0.2">
      <c r="A231" s="157"/>
      <c r="B231" s="158"/>
      <c r="C231" s="189" t="s">
        <v>541</v>
      </c>
      <c r="D231" s="161"/>
      <c r="E231" s="162">
        <v>1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162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3" x14ac:dyDescent="0.2">
      <c r="A232" s="157"/>
      <c r="B232" s="158"/>
      <c r="C232" s="189" t="s">
        <v>542</v>
      </c>
      <c r="D232" s="161"/>
      <c r="E232" s="162">
        <v>1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162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3" x14ac:dyDescent="0.2">
      <c r="A233" s="157"/>
      <c r="B233" s="158"/>
      <c r="C233" s="189" t="s">
        <v>543</v>
      </c>
      <c r="D233" s="161"/>
      <c r="E233" s="162">
        <v>4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162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3">
        <v>34</v>
      </c>
      <c r="B234" s="174" t="s">
        <v>544</v>
      </c>
      <c r="C234" s="188" t="s">
        <v>545</v>
      </c>
      <c r="D234" s="175" t="s">
        <v>178</v>
      </c>
      <c r="E234" s="176">
        <v>1.6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1.17E-3</v>
      </c>
      <c r="O234" s="176">
        <f>ROUND(E234*N234,2)</f>
        <v>0</v>
      </c>
      <c r="P234" s="176">
        <v>7.5999999999999998E-2</v>
      </c>
      <c r="Q234" s="176">
        <f>ROUND(E234*P234,2)</f>
        <v>0.12</v>
      </c>
      <c r="R234" s="178"/>
      <c r="S234" s="178" t="s">
        <v>157</v>
      </c>
      <c r="T234" s="179" t="s">
        <v>157</v>
      </c>
      <c r="U234" s="160">
        <v>0.93899999999999995</v>
      </c>
      <c r="V234" s="160">
        <f>ROUND(E234*U234,2)</f>
        <v>1.5</v>
      </c>
      <c r="W234" s="160"/>
      <c r="X234" s="160" t="s">
        <v>158</v>
      </c>
      <c r="Y234" s="160" t="s">
        <v>159</v>
      </c>
      <c r="Z234" s="150"/>
      <c r="AA234" s="150"/>
      <c r="AB234" s="150"/>
      <c r="AC234" s="150"/>
      <c r="AD234" s="150"/>
      <c r="AE234" s="150"/>
      <c r="AF234" s="150"/>
      <c r="AG234" s="150" t="s">
        <v>160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2" x14ac:dyDescent="0.2">
      <c r="A235" s="157"/>
      <c r="B235" s="158"/>
      <c r="C235" s="189" t="s">
        <v>546</v>
      </c>
      <c r="D235" s="161"/>
      <c r="E235" s="162">
        <v>1.6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162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3">
        <v>35</v>
      </c>
      <c r="B236" s="174" t="s">
        <v>213</v>
      </c>
      <c r="C236" s="188" t="s">
        <v>214</v>
      </c>
      <c r="D236" s="175" t="s">
        <v>178</v>
      </c>
      <c r="E236" s="176">
        <v>22.646000000000001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6">
        <v>1E-3</v>
      </c>
      <c r="O236" s="176">
        <f>ROUND(E236*N236,2)</f>
        <v>0.02</v>
      </c>
      <c r="P236" s="176">
        <v>6.3E-2</v>
      </c>
      <c r="Q236" s="176">
        <f>ROUND(E236*P236,2)</f>
        <v>1.43</v>
      </c>
      <c r="R236" s="178"/>
      <c r="S236" s="178" t="s">
        <v>157</v>
      </c>
      <c r="T236" s="179" t="s">
        <v>157</v>
      </c>
      <c r="U236" s="160">
        <v>0.71799999999999997</v>
      </c>
      <c r="V236" s="160">
        <f>ROUND(E236*U236,2)</f>
        <v>16.260000000000002</v>
      </c>
      <c r="W236" s="160"/>
      <c r="X236" s="160" t="s">
        <v>158</v>
      </c>
      <c r="Y236" s="160" t="s">
        <v>159</v>
      </c>
      <c r="Z236" s="150"/>
      <c r="AA236" s="150"/>
      <c r="AB236" s="150"/>
      <c r="AC236" s="150"/>
      <c r="AD236" s="150"/>
      <c r="AE236" s="150"/>
      <c r="AF236" s="150"/>
      <c r="AG236" s="150" t="s">
        <v>160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2" x14ac:dyDescent="0.2">
      <c r="A237" s="157"/>
      <c r="B237" s="158"/>
      <c r="C237" s="189" t="s">
        <v>547</v>
      </c>
      <c r="D237" s="161"/>
      <c r="E237" s="162">
        <v>7.68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162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">
      <c r="A238" s="157"/>
      <c r="B238" s="158"/>
      <c r="C238" s="189" t="s">
        <v>548</v>
      </c>
      <c r="D238" s="161"/>
      <c r="E238" s="162">
        <v>2.88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162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">
      <c r="A239" s="157"/>
      <c r="B239" s="158"/>
      <c r="C239" s="189" t="s">
        <v>549</v>
      </c>
      <c r="D239" s="161"/>
      <c r="E239" s="162">
        <v>3.286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162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 x14ac:dyDescent="0.2">
      <c r="A240" s="157"/>
      <c r="B240" s="158"/>
      <c r="C240" s="189" t="s">
        <v>550</v>
      </c>
      <c r="D240" s="161"/>
      <c r="E240" s="162">
        <v>6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162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3" x14ac:dyDescent="0.2">
      <c r="A241" s="157"/>
      <c r="B241" s="158"/>
      <c r="C241" s="189" t="s">
        <v>551</v>
      </c>
      <c r="D241" s="161"/>
      <c r="E241" s="162">
        <v>2.8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162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3">
        <v>36</v>
      </c>
      <c r="B242" s="174" t="s">
        <v>552</v>
      </c>
      <c r="C242" s="188" t="s">
        <v>553</v>
      </c>
      <c r="D242" s="175" t="s">
        <v>236</v>
      </c>
      <c r="E242" s="176">
        <v>9.1999999999999993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6">
        <v>0</v>
      </c>
      <c r="O242" s="176">
        <f>ROUND(E242*N242,2)</f>
        <v>0</v>
      </c>
      <c r="P242" s="176">
        <v>6.5000000000000002E-2</v>
      </c>
      <c r="Q242" s="176">
        <f>ROUND(E242*P242,2)</f>
        <v>0.6</v>
      </c>
      <c r="R242" s="178"/>
      <c r="S242" s="178" t="s">
        <v>157</v>
      </c>
      <c r="T242" s="179" t="s">
        <v>157</v>
      </c>
      <c r="U242" s="160">
        <v>0.93</v>
      </c>
      <c r="V242" s="160">
        <f>ROUND(E242*U242,2)</f>
        <v>8.56</v>
      </c>
      <c r="W242" s="160"/>
      <c r="X242" s="160" t="s">
        <v>158</v>
      </c>
      <c r="Y242" s="160" t="s">
        <v>159</v>
      </c>
      <c r="Z242" s="150"/>
      <c r="AA242" s="150"/>
      <c r="AB242" s="150"/>
      <c r="AC242" s="150"/>
      <c r="AD242" s="150"/>
      <c r="AE242" s="150"/>
      <c r="AF242" s="150"/>
      <c r="AG242" s="150" t="s">
        <v>160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">
      <c r="A243" s="157"/>
      <c r="B243" s="158"/>
      <c r="C243" s="189" t="s">
        <v>554</v>
      </c>
      <c r="D243" s="161"/>
      <c r="E243" s="162">
        <v>9.1999999999999993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162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73">
        <v>37</v>
      </c>
      <c r="B244" s="174" t="s">
        <v>555</v>
      </c>
      <c r="C244" s="188" t="s">
        <v>556</v>
      </c>
      <c r="D244" s="175" t="s">
        <v>236</v>
      </c>
      <c r="E244" s="176">
        <v>1470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1.6199999999999999E-3</v>
      </c>
      <c r="Q244" s="176">
        <f>ROUND(E244*P244,2)</f>
        <v>2.38</v>
      </c>
      <c r="R244" s="178"/>
      <c r="S244" s="178" t="s">
        <v>157</v>
      </c>
      <c r="T244" s="179" t="s">
        <v>157</v>
      </c>
      <c r="U244" s="160">
        <v>0.14000000000000001</v>
      </c>
      <c r="V244" s="160">
        <f>ROUND(E244*U244,2)</f>
        <v>205.8</v>
      </c>
      <c r="W244" s="160"/>
      <c r="X244" s="160" t="s">
        <v>158</v>
      </c>
      <c r="Y244" s="160" t="s">
        <v>159</v>
      </c>
      <c r="Z244" s="150"/>
      <c r="AA244" s="150"/>
      <c r="AB244" s="150"/>
      <c r="AC244" s="150"/>
      <c r="AD244" s="150"/>
      <c r="AE244" s="150"/>
      <c r="AF244" s="150"/>
      <c r="AG244" s="150" t="s">
        <v>160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2" x14ac:dyDescent="0.2">
      <c r="A245" s="157"/>
      <c r="B245" s="158"/>
      <c r="C245" s="189" t="s">
        <v>419</v>
      </c>
      <c r="D245" s="161"/>
      <c r="E245" s="162">
        <v>1350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162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">
      <c r="A246" s="157"/>
      <c r="B246" s="158"/>
      <c r="C246" s="189" t="s">
        <v>420</v>
      </c>
      <c r="D246" s="161"/>
      <c r="E246" s="162">
        <v>120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162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73">
        <v>38</v>
      </c>
      <c r="B247" s="174" t="s">
        <v>557</v>
      </c>
      <c r="C247" s="188" t="s">
        <v>558</v>
      </c>
      <c r="D247" s="175" t="s">
        <v>236</v>
      </c>
      <c r="E247" s="176">
        <v>100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4.4999999999999997E-3</v>
      </c>
      <c r="Q247" s="176">
        <f>ROUND(E247*P247,2)</f>
        <v>0.45</v>
      </c>
      <c r="R247" s="178"/>
      <c r="S247" s="178" t="s">
        <v>157</v>
      </c>
      <c r="T247" s="179" t="s">
        <v>157</v>
      </c>
      <c r="U247" s="160">
        <v>0.16400000000000001</v>
      </c>
      <c r="V247" s="160">
        <f>ROUND(E247*U247,2)</f>
        <v>16.399999999999999</v>
      </c>
      <c r="W247" s="160"/>
      <c r="X247" s="160" t="s">
        <v>158</v>
      </c>
      <c r="Y247" s="160" t="s">
        <v>159</v>
      </c>
      <c r="Z247" s="150"/>
      <c r="AA247" s="150"/>
      <c r="AB247" s="150"/>
      <c r="AC247" s="150"/>
      <c r="AD247" s="150"/>
      <c r="AE247" s="150"/>
      <c r="AF247" s="150"/>
      <c r="AG247" s="150" t="s">
        <v>160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2" x14ac:dyDescent="0.2">
      <c r="A248" s="157"/>
      <c r="B248" s="158"/>
      <c r="C248" s="189" t="s">
        <v>423</v>
      </c>
      <c r="D248" s="161"/>
      <c r="E248" s="162">
        <v>100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162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80">
        <v>39</v>
      </c>
      <c r="B249" s="181" t="s">
        <v>559</v>
      </c>
      <c r="C249" s="190" t="s">
        <v>560</v>
      </c>
      <c r="D249" s="182" t="s">
        <v>156</v>
      </c>
      <c r="E249" s="183">
        <v>31</v>
      </c>
      <c r="F249" s="184"/>
      <c r="G249" s="185">
        <f>ROUND(E249*F249,2)</f>
        <v>0</v>
      </c>
      <c r="H249" s="184"/>
      <c r="I249" s="185">
        <f>ROUND(E249*H249,2)</f>
        <v>0</v>
      </c>
      <c r="J249" s="184"/>
      <c r="K249" s="185">
        <f>ROUND(E249*J249,2)</f>
        <v>0</v>
      </c>
      <c r="L249" s="185">
        <v>21</v>
      </c>
      <c r="M249" s="185">
        <f>G249*(1+L249/100)</f>
        <v>0</v>
      </c>
      <c r="N249" s="183">
        <v>1.0000000000000001E-5</v>
      </c>
      <c r="O249" s="183">
        <f>ROUND(E249*N249,2)</f>
        <v>0</v>
      </c>
      <c r="P249" s="183">
        <v>4.0999999999999999E-4</v>
      </c>
      <c r="Q249" s="183">
        <f>ROUND(E249*P249,2)</f>
        <v>0.01</v>
      </c>
      <c r="R249" s="185"/>
      <c r="S249" s="185" t="s">
        <v>157</v>
      </c>
      <c r="T249" s="186" t="s">
        <v>157</v>
      </c>
      <c r="U249" s="160">
        <v>0.14499999999999999</v>
      </c>
      <c r="V249" s="160">
        <f>ROUND(E249*U249,2)</f>
        <v>4.5</v>
      </c>
      <c r="W249" s="160"/>
      <c r="X249" s="160" t="s">
        <v>158</v>
      </c>
      <c r="Y249" s="160" t="s">
        <v>159</v>
      </c>
      <c r="Z249" s="150"/>
      <c r="AA249" s="150"/>
      <c r="AB249" s="150"/>
      <c r="AC249" s="150"/>
      <c r="AD249" s="150"/>
      <c r="AE249" s="150"/>
      <c r="AF249" s="150"/>
      <c r="AG249" s="150" t="s">
        <v>160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x14ac:dyDescent="0.2">
      <c r="A250" s="166" t="s">
        <v>152</v>
      </c>
      <c r="B250" s="167" t="s">
        <v>81</v>
      </c>
      <c r="C250" s="187" t="s">
        <v>82</v>
      </c>
      <c r="D250" s="168"/>
      <c r="E250" s="169"/>
      <c r="F250" s="170"/>
      <c r="G250" s="170">
        <f>SUMIF(AG251:AG251,"&lt;&gt;NOR",G251:G251)</f>
        <v>0</v>
      </c>
      <c r="H250" s="170"/>
      <c r="I250" s="170">
        <f>SUM(I251:I251)</f>
        <v>0</v>
      </c>
      <c r="J250" s="170"/>
      <c r="K250" s="170">
        <f>SUM(K251:K251)</f>
        <v>0</v>
      </c>
      <c r="L250" s="170"/>
      <c r="M250" s="170">
        <f>SUM(M251:M251)</f>
        <v>0</v>
      </c>
      <c r="N250" s="169"/>
      <c r="O250" s="169">
        <f>SUM(O251:O251)</f>
        <v>0</v>
      </c>
      <c r="P250" s="169"/>
      <c r="Q250" s="169">
        <f>SUM(Q251:Q251)</f>
        <v>0</v>
      </c>
      <c r="R250" s="170"/>
      <c r="S250" s="170"/>
      <c r="T250" s="171"/>
      <c r="U250" s="165"/>
      <c r="V250" s="165">
        <f>SUM(V251:V251)</f>
        <v>20.63</v>
      </c>
      <c r="W250" s="165"/>
      <c r="X250" s="165"/>
      <c r="Y250" s="165"/>
      <c r="AG250" t="s">
        <v>153</v>
      </c>
    </row>
    <row r="251" spans="1:60" outlineLevel="1" x14ac:dyDescent="0.2">
      <c r="A251" s="180">
        <v>40</v>
      </c>
      <c r="B251" s="181" t="s">
        <v>224</v>
      </c>
      <c r="C251" s="190" t="s">
        <v>225</v>
      </c>
      <c r="D251" s="182" t="s">
        <v>226</v>
      </c>
      <c r="E251" s="183">
        <v>21.980810000000002</v>
      </c>
      <c r="F251" s="184"/>
      <c r="G251" s="185">
        <f>ROUND(E251*F251,2)</f>
        <v>0</v>
      </c>
      <c r="H251" s="184"/>
      <c r="I251" s="185">
        <f>ROUND(E251*H251,2)</f>
        <v>0</v>
      </c>
      <c r="J251" s="184"/>
      <c r="K251" s="185">
        <f>ROUND(E251*J251,2)</f>
        <v>0</v>
      </c>
      <c r="L251" s="185">
        <v>21</v>
      </c>
      <c r="M251" s="185">
        <f>G251*(1+L251/100)</f>
        <v>0</v>
      </c>
      <c r="N251" s="183">
        <v>0</v>
      </c>
      <c r="O251" s="183">
        <f>ROUND(E251*N251,2)</f>
        <v>0</v>
      </c>
      <c r="P251" s="183">
        <v>0</v>
      </c>
      <c r="Q251" s="183">
        <f>ROUND(E251*P251,2)</f>
        <v>0</v>
      </c>
      <c r="R251" s="185"/>
      <c r="S251" s="185" t="s">
        <v>157</v>
      </c>
      <c r="T251" s="186" t="s">
        <v>157</v>
      </c>
      <c r="U251" s="160">
        <v>0.9385</v>
      </c>
      <c r="V251" s="160">
        <f>ROUND(E251*U251,2)</f>
        <v>20.63</v>
      </c>
      <c r="W251" s="160"/>
      <c r="X251" s="160" t="s">
        <v>227</v>
      </c>
      <c r="Y251" s="160" t="s">
        <v>159</v>
      </c>
      <c r="Z251" s="150"/>
      <c r="AA251" s="150"/>
      <c r="AB251" s="150"/>
      <c r="AC251" s="150"/>
      <c r="AD251" s="150"/>
      <c r="AE251" s="150"/>
      <c r="AF251" s="150"/>
      <c r="AG251" s="150" t="s">
        <v>228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x14ac:dyDescent="0.2">
      <c r="A252" s="166" t="s">
        <v>152</v>
      </c>
      <c r="B252" s="167" t="s">
        <v>85</v>
      </c>
      <c r="C252" s="187" t="s">
        <v>86</v>
      </c>
      <c r="D252" s="168"/>
      <c r="E252" s="169"/>
      <c r="F252" s="170"/>
      <c r="G252" s="170">
        <f>SUMIF(AG253:AG261,"&lt;&gt;NOR",G253:G261)</f>
        <v>0</v>
      </c>
      <c r="H252" s="170"/>
      <c r="I252" s="170">
        <f>SUM(I253:I261)</f>
        <v>0</v>
      </c>
      <c r="J252" s="170"/>
      <c r="K252" s="170">
        <f>SUM(K253:K261)</f>
        <v>0</v>
      </c>
      <c r="L252" s="170"/>
      <c r="M252" s="170">
        <f>SUM(M253:M261)</f>
        <v>0</v>
      </c>
      <c r="N252" s="169"/>
      <c r="O252" s="169">
        <f>SUM(O253:O261)</f>
        <v>0.01</v>
      </c>
      <c r="P252" s="169"/>
      <c r="Q252" s="169">
        <f>SUM(Q253:Q261)</f>
        <v>0</v>
      </c>
      <c r="R252" s="170"/>
      <c r="S252" s="170"/>
      <c r="T252" s="171"/>
      <c r="U252" s="165"/>
      <c r="V252" s="165">
        <f>SUM(V253:V261)</f>
        <v>0.8</v>
      </c>
      <c r="W252" s="165"/>
      <c r="X252" s="165"/>
      <c r="Y252" s="165"/>
      <c r="AG252" t="s">
        <v>153</v>
      </c>
    </row>
    <row r="253" spans="1:60" ht="22.5" outlineLevel="1" x14ac:dyDescent="0.2">
      <c r="A253" s="173">
        <v>41</v>
      </c>
      <c r="B253" s="174" t="s">
        <v>561</v>
      </c>
      <c r="C253" s="188" t="s">
        <v>562</v>
      </c>
      <c r="D253" s="175" t="s">
        <v>178</v>
      </c>
      <c r="E253" s="176">
        <v>4.83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21</v>
      </c>
      <c r="M253" s="178">
        <f>G253*(1+L253/100)</f>
        <v>0</v>
      </c>
      <c r="N253" s="176">
        <v>2.3000000000000001E-4</v>
      </c>
      <c r="O253" s="176">
        <f>ROUND(E253*N253,2)</f>
        <v>0</v>
      </c>
      <c r="P253" s="176">
        <v>0</v>
      </c>
      <c r="Q253" s="176">
        <f>ROUND(E253*P253,2)</f>
        <v>0</v>
      </c>
      <c r="R253" s="178"/>
      <c r="S253" s="178" t="s">
        <v>157</v>
      </c>
      <c r="T253" s="179" t="s">
        <v>157</v>
      </c>
      <c r="U253" s="160">
        <v>0.161</v>
      </c>
      <c r="V253" s="160">
        <f>ROUND(E253*U253,2)</f>
        <v>0.78</v>
      </c>
      <c r="W253" s="160"/>
      <c r="X253" s="160" t="s">
        <v>158</v>
      </c>
      <c r="Y253" s="160" t="s">
        <v>159</v>
      </c>
      <c r="Z253" s="150"/>
      <c r="AA253" s="150"/>
      <c r="AB253" s="150"/>
      <c r="AC253" s="150"/>
      <c r="AD253" s="150"/>
      <c r="AE253" s="150"/>
      <c r="AF253" s="150"/>
      <c r="AG253" s="150" t="s">
        <v>160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2" x14ac:dyDescent="0.2">
      <c r="A254" s="157"/>
      <c r="B254" s="158"/>
      <c r="C254" s="264" t="s">
        <v>887</v>
      </c>
      <c r="D254" s="265"/>
      <c r="E254" s="265"/>
      <c r="F254" s="265"/>
      <c r="G254" s="265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192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273" t="s">
        <v>563</v>
      </c>
      <c r="D255" s="274"/>
      <c r="E255" s="274"/>
      <c r="F255" s="274"/>
      <c r="G255" s="274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192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2" x14ac:dyDescent="0.2">
      <c r="A256" s="157"/>
      <c r="B256" s="158"/>
      <c r="C256" s="189" t="s">
        <v>392</v>
      </c>
      <c r="D256" s="161"/>
      <c r="E256" s="162"/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162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 x14ac:dyDescent="0.2">
      <c r="A257" s="157"/>
      <c r="B257" s="158"/>
      <c r="C257" s="189" t="s">
        <v>394</v>
      </c>
      <c r="D257" s="161"/>
      <c r="E257" s="162">
        <v>4.83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162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3">
        <v>42</v>
      </c>
      <c r="B258" s="174" t="s">
        <v>564</v>
      </c>
      <c r="C258" s="188" t="s">
        <v>565</v>
      </c>
      <c r="D258" s="175" t="s">
        <v>178</v>
      </c>
      <c r="E258" s="176">
        <v>5.0715000000000003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6">
        <v>1.8600000000000001E-3</v>
      </c>
      <c r="O258" s="176">
        <f>ROUND(E258*N258,2)</f>
        <v>0.01</v>
      </c>
      <c r="P258" s="176">
        <v>0</v>
      </c>
      <c r="Q258" s="176">
        <f>ROUND(E258*P258,2)</f>
        <v>0</v>
      </c>
      <c r="R258" s="178" t="s">
        <v>260</v>
      </c>
      <c r="S258" s="178" t="s">
        <v>157</v>
      </c>
      <c r="T258" s="179" t="s">
        <v>157</v>
      </c>
      <c r="U258" s="160">
        <v>0</v>
      </c>
      <c r="V258" s="160">
        <f>ROUND(E258*U258,2)</f>
        <v>0</v>
      </c>
      <c r="W258" s="160"/>
      <c r="X258" s="160" t="s">
        <v>261</v>
      </c>
      <c r="Y258" s="160" t="s">
        <v>159</v>
      </c>
      <c r="Z258" s="150"/>
      <c r="AA258" s="150"/>
      <c r="AB258" s="150"/>
      <c r="AC258" s="150"/>
      <c r="AD258" s="150"/>
      <c r="AE258" s="150"/>
      <c r="AF258" s="150"/>
      <c r="AG258" s="150" t="s">
        <v>262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2" x14ac:dyDescent="0.2">
      <c r="A259" s="157"/>
      <c r="B259" s="158"/>
      <c r="C259" s="189" t="s">
        <v>392</v>
      </c>
      <c r="D259" s="161"/>
      <c r="E259" s="162"/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162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 x14ac:dyDescent="0.2">
      <c r="A260" s="157"/>
      <c r="B260" s="158"/>
      <c r="C260" s="189" t="s">
        <v>566</v>
      </c>
      <c r="D260" s="161"/>
      <c r="E260" s="162">
        <v>5.0715000000000003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162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80">
        <v>43</v>
      </c>
      <c r="B261" s="181" t="s">
        <v>567</v>
      </c>
      <c r="C261" s="190" t="s">
        <v>568</v>
      </c>
      <c r="D261" s="182" t="s">
        <v>226</v>
      </c>
      <c r="E261" s="183">
        <v>1.0540000000000001E-2</v>
      </c>
      <c r="F261" s="184"/>
      <c r="G261" s="185">
        <f>ROUND(E261*F261,2)</f>
        <v>0</v>
      </c>
      <c r="H261" s="184"/>
      <c r="I261" s="185">
        <f>ROUND(E261*H261,2)</f>
        <v>0</v>
      </c>
      <c r="J261" s="184"/>
      <c r="K261" s="185">
        <f>ROUND(E261*J261,2)</f>
        <v>0</v>
      </c>
      <c r="L261" s="185">
        <v>21</v>
      </c>
      <c r="M261" s="185">
        <f>G261*(1+L261/100)</f>
        <v>0</v>
      </c>
      <c r="N261" s="183">
        <v>0</v>
      </c>
      <c r="O261" s="183">
        <f>ROUND(E261*N261,2)</f>
        <v>0</v>
      </c>
      <c r="P261" s="183">
        <v>0</v>
      </c>
      <c r="Q261" s="183">
        <f>ROUND(E261*P261,2)</f>
        <v>0</v>
      </c>
      <c r="R261" s="185"/>
      <c r="S261" s="185" t="s">
        <v>157</v>
      </c>
      <c r="T261" s="186" t="s">
        <v>157</v>
      </c>
      <c r="U261" s="160">
        <v>1.74</v>
      </c>
      <c r="V261" s="160">
        <f>ROUND(E261*U261,2)</f>
        <v>0.02</v>
      </c>
      <c r="W261" s="160"/>
      <c r="X261" s="160" t="s">
        <v>227</v>
      </c>
      <c r="Y261" s="160" t="s">
        <v>159</v>
      </c>
      <c r="Z261" s="150"/>
      <c r="AA261" s="150"/>
      <c r="AB261" s="150"/>
      <c r="AC261" s="150"/>
      <c r="AD261" s="150"/>
      <c r="AE261" s="150"/>
      <c r="AF261" s="150"/>
      <c r="AG261" s="150" t="s">
        <v>228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">
      <c r="A262" s="166" t="s">
        <v>152</v>
      </c>
      <c r="B262" s="167" t="s">
        <v>87</v>
      </c>
      <c r="C262" s="187" t="s">
        <v>88</v>
      </c>
      <c r="D262" s="168"/>
      <c r="E262" s="169"/>
      <c r="F262" s="170"/>
      <c r="G262" s="170">
        <f>SUMIF(AG263:AG274,"&lt;&gt;NOR",G263:G274)</f>
        <v>0</v>
      </c>
      <c r="H262" s="170"/>
      <c r="I262" s="170">
        <f>SUM(I263:I274)</f>
        <v>0</v>
      </c>
      <c r="J262" s="170"/>
      <c r="K262" s="170">
        <f>SUM(K263:K274)</f>
        <v>0</v>
      </c>
      <c r="L262" s="170"/>
      <c r="M262" s="170">
        <f>SUM(M263:M274)</f>
        <v>0</v>
      </c>
      <c r="N262" s="169"/>
      <c r="O262" s="169">
        <f>SUM(O263:O274)</f>
        <v>0</v>
      </c>
      <c r="P262" s="169"/>
      <c r="Q262" s="169">
        <f>SUM(Q263:Q274)</f>
        <v>0</v>
      </c>
      <c r="R262" s="170"/>
      <c r="S262" s="170"/>
      <c r="T262" s="171"/>
      <c r="U262" s="165"/>
      <c r="V262" s="165">
        <f>SUM(V263:V274)</f>
        <v>5.129999999999999</v>
      </c>
      <c r="W262" s="165"/>
      <c r="X262" s="165"/>
      <c r="Y262" s="165"/>
      <c r="AG262" t="s">
        <v>153</v>
      </c>
    </row>
    <row r="263" spans="1:60" ht="22.5" outlineLevel="1" x14ac:dyDescent="0.2">
      <c r="A263" s="173">
        <v>44</v>
      </c>
      <c r="B263" s="174" t="s">
        <v>569</v>
      </c>
      <c r="C263" s="188" t="s">
        <v>570</v>
      </c>
      <c r="D263" s="175" t="s">
        <v>156</v>
      </c>
      <c r="E263" s="176">
        <v>2</v>
      </c>
      <c r="F263" s="177"/>
      <c r="G263" s="178">
        <f>ROUND(E263*F263,2)</f>
        <v>0</v>
      </c>
      <c r="H263" s="177"/>
      <c r="I263" s="178">
        <f>ROUND(E263*H263,2)</f>
        <v>0</v>
      </c>
      <c r="J263" s="177"/>
      <c r="K263" s="178">
        <f>ROUND(E263*J263,2)</f>
        <v>0</v>
      </c>
      <c r="L263" s="178">
        <v>21</v>
      </c>
      <c r="M263" s="178">
        <f>G263*(1+L263/100)</f>
        <v>0</v>
      </c>
      <c r="N263" s="176">
        <v>3.8000000000000002E-4</v>
      </c>
      <c r="O263" s="176">
        <f>ROUND(E263*N263,2)</f>
        <v>0</v>
      </c>
      <c r="P263" s="176">
        <v>0</v>
      </c>
      <c r="Q263" s="176">
        <f>ROUND(E263*P263,2)</f>
        <v>0</v>
      </c>
      <c r="R263" s="178"/>
      <c r="S263" s="178" t="s">
        <v>157</v>
      </c>
      <c r="T263" s="179" t="s">
        <v>157</v>
      </c>
      <c r="U263" s="160">
        <v>0.26100000000000001</v>
      </c>
      <c r="V263" s="160">
        <f>ROUND(E263*U263,2)</f>
        <v>0.52</v>
      </c>
      <c r="W263" s="160"/>
      <c r="X263" s="160" t="s">
        <v>158</v>
      </c>
      <c r="Y263" s="160" t="s">
        <v>159</v>
      </c>
      <c r="Z263" s="150"/>
      <c r="AA263" s="150"/>
      <c r="AB263" s="150"/>
      <c r="AC263" s="150"/>
      <c r="AD263" s="150"/>
      <c r="AE263" s="150"/>
      <c r="AF263" s="150"/>
      <c r="AG263" s="150" t="s">
        <v>160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">
      <c r="A264" s="157"/>
      <c r="B264" s="158"/>
      <c r="C264" s="189" t="s">
        <v>571</v>
      </c>
      <c r="D264" s="161"/>
      <c r="E264" s="162">
        <v>2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162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3">
        <v>45</v>
      </c>
      <c r="B265" s="174" t="s">
        <v>572</v>
      </c>
      <c r="C265" s="188" t="s">
        <v>573</v>
      </c>
      <c r="D265" s="175" t="s">
        <v>236</v>
      </c>
      <c r="E265" s="176">
        <v>10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4.6999999999999999E-4</v>
      </c>
      <c r="O265" s="176">
        <f>ROUND(E265*N265,2)</f>
        <v>0</v>
      </c>
      <c r="P265" s="176">
        <v>0</v>
      </c>
      <c r="Q265" s="176">
        <f>ROUND(E265*P265,2)</f>
        <v>0</v>
      </c>
      <c r="R265" s="178"/>
      <c r="S265" s="178" t="s">
        <v>157</v>
      </c>
      <c r="T265" s="179" t="s">
        <v>157</v>
      </c>
      <c r="U265" s="160">
        <v>0.35899999999999999</v>
      </c>
      <c r="V265" s="160">
        <f>ROUND(E265*U265,2)</f>
        <v>3.59</v>
      </c>
      <c r="W265" s="160"/>
      <c r="X265" s="160" t="s">
        <v>158</v>
      </c>
      <c r="Y265" s="160" t="s">
        <v>159</v>
      </c>
      <c r="Z265" s="150"/>
      <c r="AA265" s="150"/>
      <c r="AB265" s="150"/>
      <c r="AC265" s="150"/>
      <c r="AD265" s="150"/>
      <c r="AE265" s="150"/>
      <c r="AF265" s="150"/>
      <c r="AG265" s="150" t="s">
        <v>160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">
      <c r="A266" s="157"/>
      <c r="B266" s="158"/>
      <c r="C266" s="264" t="s">
        <v>574</v>
      </c>
      <c r="D266" s="265"/>
      <c r="E266" s="265"/>
      <c r="F266" s="265"/>
      <c r="G266" s="265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192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73">
        <v>46</v>
      </c>
      <c r="B267" s="174" t="s">
        <v>575</v>
      </c>
      <c r="C267" s="188" t="s">
        <v>576</v>
      </c>
      <c r="D267" s="175" t="s">
        <v>156</v>
      </c>
      <c r="E267" s="176">
        <v>2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0</v>
      </c>
      <c r="O267" s="176">
        <f>ROUND(E267*N267,2)</f>
        <v>0</v>
      </c>
      <c r="P267" s="176">
        <v>0</v>
      </c>
      <c r="Q267" s="176">
        <f>ROUND(E267*P267,2)</f>
        <v>0</v>
      </c>
      <c r="R267" s="178"/>
      <c r="S267" s="178" t="s">
        <v>157</v>
      </c>
      <c r="T267" s="179" t="s">
        <v>157</v>
      </c>
      <c r="U267" s="160">
        <v>0.157</v>
      </c>
      <c r="V267" s="160">
        <f>ROUND(E267*U267,2)</f>
        <v>0.31</v>
      </c>
      <c r="W267" s="160"/>
      <c r="X267" s="160" t="s">
        <v>158</v>
      </c>
      <c r="Y267" s="160" t="s">
        <v>159</v>
      </c>
      <c r="Z267" s="150"/>
      <c r="AA267" s="150"/>
      <c r="AB267" s="150"/>
      <c r="AC267" s="150"/>
      <c r="AD267" s="150"/>
      <c r="AE267" s="150"/>
      <c r="AF267" s="150"/>
      <c r="AG267" s="150" t="s">
        <v>160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2" x14ac:dyDescent="0.2">
      <c r="A268" s="157"/>
      <c r="B268" s="158"/>
      <c r="C268" s="189" t="s">
        <v>577</v>
      </c>
      <c r="D268" s="161"/>
      <c r="E268" s="162">
        <v>1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162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189" t="s">
        <v>578</v>
      </c>
      <c r="D269" s="161"/>
      <c r="E269" s="162">
        <v>1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162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73">
        <v>47</v>
      </c>
      <c r="B270" s="174" t="s">
        <v>579</v>
      </c>
      <c r="C270" s="188" t="s">
        <v>580</v>
      </c>
      <c r="D270" s="175" t="s">
        <v>156</v>
      </c>
      <c r="E270" s="176">
        <v>4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6">
        <v>0</v>
      </c>
      <c r="O270" s="176">
        <f>ROUND(E270*N270,2)</f>
        <v>0</v>
      </c>
      <c r="P270" s="176">
        <v>0</v>
      </c>
      <c r="Q270" s="176">
        <f>ROUND(E270*P270,2)</f>
        <v>0</v>
      </c>
      <c r="R270" s="178"/>
      <c r="S270" s="178" t="s">
        <v>157</v>
      </c>
      <c r="T270" s="179" t="s">
        <v>157</v>
      </c>
      <c r="U270" s="160">
        <v>0.17399999999999999</v>
      </c>
      <c r="V270" s="160">
        <f>ROUND(E270*U270,2)</f>
        <v>0.7</v>
      </c>
      <c r="W270" s="160"/>
      <c r="X270" s="160" t="s">
        <v>158</v>
      </c>
      <c r="Y270" s="160" t="s">
        <v>159</v>
      </c>
      <c r="Z270" s="150"/>
      <c r="AA270" s="150"/>
      <c r="AB270" s="150"/>
      <c r="AC270" s="150"/>
      <c r="AD270" s="150"/>
      <c r="AE270" s="150"/>
      <c r="AF270" s="150"/>
      <c r="AG270" s="150" t="s">
        <v>160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2" x14ac:dyDescent="0.2">
      <c r="A271" s="157"/>
      <c r="B271" s="158"/>
      <c r="C271" s="189" t="s">
        <v>581</v>
      </c>
      <c r="D271" s="161"/>
      <c r="E271" s="162">
        <v>2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50"/>
      <c r="AA271" s="150"/>
      <c r="AB271" s="150"/>
      <c r="AC271" s="150"/>
      <c r="AD271" s="150"/>
      <c r="AE271" s="150"/>
      <c r="AF271" s="150"/>
      <c r="AG271" s="150" t="s">
        <v>162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3" x14ac:dyDescent="0.2">
      <c r="A272" s="157"/>
      <c r="B272" s="158"/>
      <c r="C272" s="189" t="s">
        <v>582</v>
      </c>
      <c r="D272" s="161"/>
      <c r="E272" s="162">
        <v>2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162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80">
        <v>48</v>
      </c>
      <c r="B273" s="181" t="s">
        <v>583</v>
      </c>
      <c r="C273" s="190" t="s">
        <v>584</v>
      </c>
      <c r="D273" s="182" t="s">
        <v>585</v>
      </c>
      <c r="E273" s="183">
        <v>5</v>
      </c>
      <c r="F273" s="184"/>
      <c r="G273" s="185">
        <f>ROUND(E273*F273,2)</f>
        <v>0</v>
      </c>
      <c r="H273" s="184"/>
      <c r="I273" s="185">
        <f>ROUND(E273*H273,2)</f>
        <v>0</v>
      </c>
      <c r="J273" s="184"/>
      <c r="K273" s="185">
        <f>ROUND(E273*J273,2)</f>
        <v>0</v>
      </c>
      <c r="L273" s="185">
        <v>21</v>
      </c>
      <c r="M273" s="185">
        <f>G273*(1+L273/100)</f>
        <v>0</v>
      </c>
      <c r="N273" s="183">
        <v>0</v>
      </c>
      <c r="O273" s="183">
        <f>ROUND(E273*N273,2)</f>
        <v>0</v>
      </c>
      <c r="P273" s="183">
        <v>0</v>
      </c>
      <c r="Q273" s="183">
        <f>ROUND(E273*P273,2)</f>
        <v>0</v>
      </c>
      <c r="R273" s="185"/>
      <c r="S273" s="185" t="s">
        <v>174</v>
      </c>
      <c r="T273" s="186" t="s">
        <v>175</v>
      </c>
      <c r="U273" s="160">
        <v>0</v>
      </c>
      <c r="V273" s="160">
        <f>ROUND(E273*U273,2)</f>
        <v>0</v>
      </c>
      <c r="W273" s="160"/>
      <c r="X273" s="160" t="s">
        <v>158</v>
      </c>
      <c r="Y273" s="160" t="s">
        <v>159</v>
      </c>
      <c r="Z273" s="150"/>
      <c r="AA273" s="150"/>
      <c r="AB273" s="150"/>
      <c r="AC273" s="150"/>
      <c r="AD273" s="150"/>
      <c r="AE273" s="150"/>
      <c r="AF273" s="150"/>
      <c r="AG273" s="150" t="s">
        <v>160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80">
        <v>49</v>
      </c>
      <c r="B274" s="181" t="s">
        <v>586</v>
      </c>
      <c r="C274" s="190" t="s">
        <v>587</v>
      </c>
      <c r="D274" s="182" t="s">
        <v>226</v>
      </c>
      <c r="E274" s="183">
        <v>5.4599999999999996E-3</v>
      </c>
      <c r="F274" s="184"/>
      <c r="G274" s="185">
        <f>ROUND(E274*F274,2)</f>
        <v>0</v>
      </c>
      <c r="H274" s="184"/>
      <c r="I274" s="185">
        <f>ROUND(E274*H274,2)</f>
        <v>0</v>
      </c>
      <c r="J274" s="184"/>
      <c r="K274" s="185">
        <f>ROUND(E274*J274,2)</f>
        <v>0</v>
      </c>
      <c r="L274" s="185">
        <v>21</v>
      </c>
      <c r="M274" s="185">
        <f>G274*(1+L274/100)</f>
        <v>0</v>
      </c>
      <c r="N274" s="183">
        <v>0</v>
      </c>
      <c r="O274" s="183">
        <f>ROUND(E274*N274,2)</f>
        <v>0</v>
      </c>
      <c r="P274" s="183">
        <v>0</v>
      </c>
      <c r="Q274" s="183">
        <f>ROUND(E274*P274,2)</f>
        <v>0</v>
      </c>
      <c r="R274" s="185"/>
      <c r="S274" s="185" t="s">
        <v>157</v>
      </c>
      <c r="T274" s="186" t="s">
        <v>157</v>
      </c>
      <c r="U274" s="160">
        <v>1.47</v>
      </c>
      <c r="V274" s="160">
        <f>ROUND(E274*U274,2)</f>
        <v>0.01</v>
      </c>
      <c r="W274" s="160"/>
      <c r="X274" s="160" t="s">
        <v>227</v>
      </c>
      <c r="Y274" s="160" t="s">
        <v>159</v>
      </c>
      <c r="Z274" s="150"/>
      <c r="AA274" s="150"/>
      <c r="AB274" s="150"/>
      <c r="AC274" s="150"/>
      <c r="AD274" s="150"/>
      <c r="AE274" s="150"/>
      <c r="AF274" s="150"/>
      <c r="AG274" s="150" t="s">
        <v>228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x14ac:dyDescent="0.2">
      <c r="A275" s="166" t="s">
        <v>152</v>
      </c>
      <c r="B275" s="167" t="s">
        <v>89</v>
      </c>
      <c r="C275" s="187" t="s">
        <v>90</v>
      </c>
      <c r="D275" s="168"/>
      <c r="E275" s="169"/>
      <c r="F275" s="170"/>
      <c r="G275" s="170">
        <f>SUMIF(AG276:AG307,"&lt;&gt;NOR",G276:G307)</f>
        <v>0</v>
      </c>
      <c r="H275" s="170"/>
      <c r="I275" s="170">
        <f>SUM(I276:I307)</f>
        <v>0</v>
      </c>
      <c r="J275" s="170"/>
      <c r="K275" s="170">
        <f>SUM(K276:K307)</f>
        <v>0</v>
      </c>
      <c r="L275" s="170"/>
      <c r="M275" s="170">
        <f>SUM(M276:M307)</f>
        <v>0</v>
      </c>
      <c r="N275" s="169"/>
      <c r="O275" s="169">
        <f>SUM(O276:O307)</f>
        <v>0.1</v>
      </c>
      <c r="P275" s="169"/>
      <c r="Q275" s="169">
        <f>SUM(Q276:Q307)</f>
        <v>0</v>
      </c>
      <c r="R275" s="170"/>
      <c r="S275" s="170"/>
      <c r="T275" s="171"/>
      <c r="U275" s="165"/>
      <c r="V275" s="165">
        <f>SUM(V276:V307)</f>
        <v>20.89</v>
      </c>
      <c r="W275" s="165"/>
      <c r="X275" s="165"/>
      <c r="Y275" s="165"/>
      <c r="AG275" t="s">
        <v>153</v>
      </c>
    </row>
    <row r="276" spans="1:60" ht="22.5" outlineLevel="1" x14ac:dyDescent="0.2">
      <c r="A276" s="173">
        <v>50</v>
      </c>
      <c r="B276" s="174" t="s">
        <v>588</v>
      </c>
      <c r="C276" s="188" t="s">
        <v>589</v>
      </c>
      <c r="D276" s="175" t="s">
        <v>231</v>
      </c>
      <c r="E276" s="176">
        <v>2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6">
        <v>1.009E-2</v>
      </c>
      <c r="O276" s="176">
        <f>ROUND(E276*N276,2)</f>
        <v>0.02</v>
      </c>
      <c r="P276" s="176">
        <v>0</v>
      </c>
      <c r="Q276" s="176">
        <f>ROUND(E276*P276,2)</f>
        <v>0</v>
      </c>
      <c r="R276" s="178"/>
      <c r="S276" s="178" t="s">
        <v>157</v>
      </c>
      <c r="T276" s="179" t="s">
        <v>157</v>
      </c>
      <c r="U276" s="160">
        <v>1.1259999999999999</v>
      </c>
      <c r="V276" s="160">
        <f>ROUND(E276*U276,2)</f>
        <v>2.25</v>
      </c>
      <c r="W276" s="160"/>
      <c r="X276" s="160" t="s">
        <v>158</v>
      </c>
      <c r="Y276" s="160" t="s">
        <v>159</v>
      </c>
      <c r="Z276" s="150"/>
      <c r="AA276" s="150"/>
      <c r="AB276" s="150"/>
      <c r="AC276" s="150"/>
      <c r="AD276" s="150"/>
      <c r="AE276" s="150"/>
      <c r="AF276" s="150"/>
      <c r="AG276" s="150" t="s">
        <v>160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2" x14ac:dyDescent="0.2">
      <c r="A277" s="157"/>
      <c r="B277" s="158"/>
      <c r="C277" s="264" t="s">
        <v>563</v>
      </c>
      <c r="D277" s="265"/>
      <c r="E277" s="265"/>
      <c r="F277" s="265"/>
      <c r="G277" s="265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192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2" x14ac:dyDescent="0.2">
      <c r="A278" s="157"/>
      <c r="B278" s="158"/>
      <c r="C278" s="189" t="s">
        <v>571</v>
      </c>
      <c r="D278" s="161"/>
      <c r="E278" s="162">
        <v>2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50"/>
      <c r="AA278" s="150"/>
      <c r="AB278" s="150"/>
      <c r="AC278" s="150"/>
      <c r="AD278" s="150"/>
      <c r="AE278" s="150"/>
      <c r="AF278" s="150"/>
      <c r="AG278" s="150" t="s">
        <v>162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73">
        <v>51</v>
      </c>
      <c r="B279" s="174" t="s">
        <v>590</v>
      </c>
      <c r="C279" s="188" t="s">
        <v>591</v>
      </c>
      <c r="D279" s="175" t="s">
        <v>236</v>
      </c>
      <c r="E279" s="176">
        <v>20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21</v>
      </c>
      <c r="M279" s="178">
        <f>G279*(1+L279/100)</f>
        <v>0</v>
      </c>
      <c r="N279" s="176">
        <v>3.9899999999999996E-3</v>
      </c>
      <c r="O279" s="176">
        <f>ROUND(E279*N279,2)</f>
        <v>0.08</v>
      </c>
      <c r="P279" s="176">
        <v>0</v>
      </c>
      <c r="Q279" s="176">
        <f>ROUND(E279*P279,2)</f>
        <v>0</v>
      </c>
      <c r="R279" s="178"/>
      <c r="S279" s="178" t="s">
        <v>157</v>
      </c>
      <c r="T279" s="179" t="s">
        <v>157</v>
      </c>
      <c r="U279" s="160">
        <v>0.54290000000000005</v>
      </c>
      <c r="V279" s="160">
        <f>ROUND(E279*U279,2)</f>
        <v>10.86</v>
      </c>
      <c r="W279" s="160"/>
      <c r="X279" s="160" t="s">
        <v>158</v>
      </c>
      <c r="Y279" s="160" t="s">
        <v>159</v>
      </c>
      <c r="Z279" s="150"/>
      <c r="AA279" s="150"/>
      <c r="AB279" s="150"/>
      <c r="AC279" s="150"/>
      <c r="AD279" s="150"/>
      <c r="AE279" s="150"/>
      <c r="AF279" s="150"/>
      <c r="AG279" s="150" t="s">
        <v>160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2" x14ac:dyDescent="0.2">
      <c r="A280" s="157"/>
      <c r="B280" s="158"/>
      <c r="C280" s="264" t="s">
        <v>592</v>
      </c>
      <c r="D280" s="265"/>
      <c r="E280" s="265"/>
      <c r="F280" s="265"/>
      <c r="G280" s="265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192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3" x14ac:dyDescent="0.2">
      <c r="A281" s="157"/>
      <c r="B281" s="158"/>
      <c r="C281" s="273" t="s">
        <v>563</v>
      </c>
      <c r="D281" s="274"/>
      <c r="E281" s="274"/>
      <c r="F281" s="274"/>
      <c r="G281" s="274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50"/>
      <c r="AA281" s="150"/>
      <c r="AB281" s="150"/>
      <c r="AC281" s="150"/>
      <c r="AD281" s="150"/>
      <c r="AE281" s="150"/>
      <c r="AF281" s="150"/>
      <c r="AG281" s="150" t="s">
        <v>192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80">
        <v>52</v>
      </c>
      <c r="B282" s="181" t="s">
        <v>593</v>
      </c>
      <c r="C282" s="190" t="s">
        <v>594</v>
      </c>
      <c r="D282" s="182" t="s">
        <v>231</v>
      </c>
      <c r="E282" s="183">
        <v>1</v>
      </c>
      <c r="F282" s="184"/>
      <c r="G282" s="185">
        <f>ROUND(E282*F282,2)</f>
        <v>0</v>
      </c>
      <c r="H282" s="184"/>
      <c r="I282" s="185">
        <f>ROUND(E282*H282,2)</f>
        <v>0</v>
      </c>
      <c r="J282" s="184"/>
      <c r="K282" s="185">
        <f>ROUND(E282*J282,2)</f>
        <v>0</v>
      </c>
      <c r="L282" s="185">
        <v>21</v>
      </c>
      <c r="M282" s="185">
        <f>G282*(1+L282/100)</f>
        <v>0</v>
      </c>
      <c r="N282" s="183">
        <v>0</v>
      </c>
      <c r="O282" s="183">
        <f>ROUND(E282*N282,2)</f>
        <v>0</v>
      </c>
      <c r="P282" s="183">
        <v>0</v>
      </c>
      <c r="Q282" s="183">
        <f>ROUND(E282*P282,2)</f>
        <v>0</v>
      </c>
      <c r="R282" s="185"/>
      <c r="S282" s="185" t="s">
        <v>157</v>
      </c>
      <c r="T282" s="186" t="s">
        <v>157</v>
      </c>
      <c r="U282" s="160">
        <v>0.65566000000000002</v>
      </c>
      <c r="V282" s="160">
        <f>ROUND(E282*U282,2)</f>
        <v>0.66</v>
      </c>
      <c r="W282" s="160"/>
      <c r="X282" s="160" t="s">
        <v>158</v>
      </c>
      <c r="Y282" s="160" t="s">
        <v>159</v>
      </c>
      <c r="Z282" s="150"/>
      <c r="AA282" s="150"/>
      <c r="AB282" s="150"/>
      <c r="AC282" s="150"/>
      <c r="AD282" s="150"/>
      <c r="AE282" s="150"/>
      <c r="AF282" s="150"/>
      <c r="AG282" s="150" t="s">
        <v>160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 x14ac:dyDescent="0.2">
      <c r="A283" s="173">
        <v>53</v>
      </c>
      <c r="B283" s="174" t="s">
        <v>595</v>
      </c>
      <c r="C283" s="188" t="s">
        <v>596</v>
      </c>
      <c r="D283" s="175" t="s">
        <v>236</v>
      </c>
      <c r="E283" s="176">
        <v>20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21</v>
      </c>
      <c r="M283" s="178">
        <f>G283*(1+L283/100)</f>
        <v>0</v>
      </c>
      <c r="N283" s="176">
        <v>2.0000000000000002E-5</v>
      </c>
      <c r="O283" s="176">
        <f>ROUND(E283*N283,2)</f>
        <v>0</v>
      </c>
      <c r="P283" s="176">
        <v>0</v>
      </c>
      <c r="Q283" s="176">
        <f>ROUND(E283*P283,2)</f>
        <v>0</v>
      </c>
      <c r="R283" s="178"/>
      <c r="S283" s="178" t="s">
        <v>157</v>
      </c>
      <c r="T283" s="179" t="s">
        <v>157</v>
      </c>
      <c r="U283" s="160">
        <v>0.129</v>
      </c>
      <c r="V283" s="160">
        <f>ROUND(E283*U283,2)</f>
        <v>2.58</v>
      </c>
      <c r="W283" s="160"/>
      <c r="X283" s="160" t="s">
        <v>158</v>
      </c>
      <c r="Y283" s="160" t="s">
        <v>159</v>
      </c>
      <c r="Z283" s="150"/>
      <c r="AA283" s="150"/>
      <c r="AB283" s="150"/>
      <c r="AC283" s="150"/>
      <c r="AD283" s="150"/>
      <c r="AE283" s="150"/>
      <c r="AF283" s="150"/>
      <c r="AG283" s="150" t="s">
        <v>160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2" x14ac:dyDescent="0.2">
      <c r="A284" s="157"/>
      <c r="B284" s="158"/>
      <c r="C284" s="264" t="s">
        <v>597</v>
      </c>
      <c r="D284" s="265"/>
      <c r="E284" s="265"/>
      <c r="F284" s="265"/>
      <c r="G284" s="265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192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3">
        <v>54</v>
      </c>
      <c r="B285" s="174" t="s">
        <v>598</v>
      </c>
      <c r="C285" s="188" t="s">
        <v>599</v>
      </c>
      <c r="D285" s="175" t="s">
        <v>156</v>
      </c>
      <c r="E285" s="176">
        <v>10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6">
        <v>1.8000000000000001E-4</v>
      </c>
      <c r="O285" s="176">
        <f>ROUND(E285*N285,2)</f>
        <v>0</v>
      </c>
      <c r="P285" s="176">
        <v>0</v>
      </c>
      <c r="Q285" s="176">
        <f>ROUND(E285*P285,2)</f>
        <v>0</v>
      </c>
      <c r="R285" s="178"/>
      <c r="S285" s="178" t="s">
        <v>157</v>
      </c>
      <c r="T285" s="179" t="s">
        <v>157</v>
      </c>
      <c r="U285" s="160">
        <v>0.254</v>
      </c>
      <c r="V285" s="160">
        <f>ROUND(E285*U285,2)</f>
        <v>2.54</v>
      </c>
      <c r="W285" s="160"/>
      <c r="X285" s="160" t="s">
        <v>158</v>
      </c>
      <c r="Y285" s="160" t="s">
        <v>159</v>
      </c>
      <c r="Z285" s="150"/>
      <c r="AA285" s="150"/>
      <c r="AB285" s="150"/>
      <c r="AC285" s="150"/>
      <c r="AD285" s="150"/>
      <c r="AE285" s="150"/>
      <c r="AF285" s="150"/>
      <c r="AG285" s="150" t="s">
        <v>160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2" x14ac:dyDescent="0.2">
      <c r="A286" s="157"/>
      <c r="B286" s="158"/>
      <c r="C286" s="189" t="s">
        <v>577</v>
      </c>
      <c r="D286" s="161"/>
      <c r="E286" s="162">
        <v>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162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3" x14ac:dyDescent="0.2">
      <c r="A287" s="157"/>
      <c r="B287" s="158"/>
      <c r="C287" s="189" t="s">
        <v>578</v>
      </c>
      <c r="D287" s="161"/>
      <c r="E287" s="162">
        <v>1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50"/>
      <c r="AA287" s="150"/>
      <c r="AB287" s="150"/>
      <c r="AC287" s="150"/>
      <c r="AD287" s="150"/>
      <c r="AE287" s="150"/>
      <c r="AF287" s="150"/>
      <c r="AG287" s="150" t="s">
        <v>162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3" x14ac:dyDescent="0.2">
      <c r="A288" s="157"/>
      <c r="B288" s="158"/>
      <c r="C288" s="189" t="s">
        <v>600</v>
      </c>
      <c r="D288" s="161"/>
      <c r="E288" s="162">
        <v>4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162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 x14ac:dyDescent="0.2">
      <c r="A289" s="157"/>
      <c r="B289" s="158"/>
      <c r="C289" s="189" t="s">
        <v>582</v>
      </c>
      <c r="D289" s="161"/>
      <c r="E289" s="162">
        <v>2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162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3" x14ac:dyDescent="0.2">
      <c r="A290" s="157"/>
      <c r="B290" s="158"/>
      <c r="C290" s="189" t="s">
        <v>601</v>
      </c>
      <c r="D290" s="161"/>
      <c r="E290" s="162">
        <v>2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162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73">
        <v>55</v>
      </c>
      <c r="B291" s="174" t="s">
        <v>602</v>
      </c>
      <c r="C291" s="188" t="s">
        <v>603</v>
      </c>
      <c r="D291" s="175" t="s">
        <v>156</v>
      </c>
      <c r="E291" s="176">
        <v>10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4.0000000000000003E-5</v>
      </c>
      <c r="O291" s="176">
        <f>ROUND(E291*N291,2)</f>
        <v>0</v>
      </c>
      <c r="P291" s="176">
        <v>0</v>
      </c>
      <c r="Q291" s="176">
        <f>ROUND(E291*P291,2)</f>
        <v>0</v>
      </c>
      <c r="R291" s="178"/>
      <c r="S291" s="178" t="s">
        <v>157</v>
      </c>
      <c r="T291" s="179" t="s">
        <v>157</v>
      </c>
      <c r="U291" s="160">
        <v>0.14499999999999999</v>
      </c>
      <c r="V291" s="160">
        <f>ROUND(E291*U291,2)</f>
        <v>1.45</v>
      </c>
      <c r="W291" s="160"/>
      <c r="X291" s="160" t="s">
        <v>158</v>
      </c>
      <c r="Y291" s="160" t="s">
        <v>159</v>
      </c>
      <c r="Z291" s="150"/>
      <c r="AA291" s="150"/>
      <c r="AB291" s="150"/>
      <c r="AC291" s="150"/>
      <c r="AD291" s="150"/>
      <c r="AE291" s="150"/>
      <c r="AF291" s="150"/>
      <c r="AG291" s="150" t="s">
        <v>160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 x14ac:dyDescent="0.2">
      <c r="A292" s="157"/>
      <c r="B292" s="158"/>
      <c r="C292" s="189" t="s">
        <v>604</v>
      </c>
      <c r="D292" s="161"/>
      <c r="E292" s="162"/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162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 x14ac:dyDescent="0.2">
      <c r="A293" s="157"/>
      <c r="B293" s="158"/>
      <c r="C293" s="189" t="s">
        <v>577</v>
      </c>
      <c r="D293" s="161"/>
      <c r="E293" s="162">
        <v>1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162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 x14ac:dyDescent="0.2">
      <c r="A294" s="157"/>
      <c r="B294" s="158"/>
      <c r="C294" s="189" t="s">
        <v>578</v>
      </c>
      <c r="D294" s="161"/>
      <c r="E294" s="162">
        <v>1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162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3" x14ac:dyDescent="0.2">
      <c r="A295" s="157"/>
      <c r="B295" s="158"/>
      <c r="C295" s="189" t="s">
        <v>600</v>
      </c>
      <c r="D295" s="161"/>
      <c r="E295" s="162">
        <v>4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162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 x14ac:dyDescent="0.2">
      <c r="A296" s="157"/>
      <c r="B296" s="158"/>
      <c r="C296" s="189" t="s">
        <v>582</v>
      </c>
      <c r="D296" s="161"/>
      <c r="E296" s="162">
        <v>2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162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 x14ac:dyDescent="0.2">
      <c r="A297" s="157"/>
      <c r="B297" s="158"/>
      <c r="C297" s="189" t="s">
        <v>601</v>
      </c>
      <c r="D297" s="161"/>
      <c r="E297" s="162">
        <v>2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162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1" x14ac:dyDescent="0.2">
      <c r="A298" s="173">
        <v>56</v>
      </c>
      <c r="B298" s="174" t="s">
        <v>605</v>
      </c>
      <c r="C298" s="188" t="s">
        <v>606</v>
      </c>
      <c r="D298" s="175" t="s">
        <v>156</v>
      </c>
      <c r="E298" s="176">
        <v>2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3.4000000000000002E-4</v>
      </c>
      <c r="O298" s="176">
        <f>ROUND(E298*N298,2)</f>
        <v>0</v>
      </c>
      <c r="P298" s="176">
        <v>0</v>
      </c>
      <c r="Q298" s="176">
        <f>ROUND(E298*P298,2)</f>
        <v>0</v>
      </c>
      <c r="R298" s="178"/>
      <c r="S298" s="178" t="s">
        <v>157</v>
      </c>
      <c r="T298" s="179" t="s">
        <v>157</v>
      </c>
      <c r="U298" s="160">
        <v>0.20699999999999999</v>
      </c>
      <c r="V298" s="160">
        <f>ROUND(E298*U298,2)</f>
        <v>0.41</v>
      </c>
      <c r="W298" s="160"/>
      <c r="X298" s="160" t="s">
        <v>158</v>
      </c>
      <c r="Y298" s="160" t="s">
        <v>159</v>
      </c>
      <c r="Z298" s="150"/>
      <c r="AA298" s="150"/>
      <c r="AB298" s="150"/>
      <c r="AC298" s="150"/>
      <c r="AD298" s="150"/>
      <c r="AE298" s="150"/>
      <c r="AF298" s="150"/>
      <c r="AG298" s="150" t="s">
        <v>160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2" x14ac:dyDescent="0.2">
      <c r="A299" s="157"/>
      <c r="B299" s="158"/>
      <c r="C299" s="189" t="s">
        <v>607</v>
      </c>
      <c r="D299" s="161"/>
      <c r="E299" s="162">
        <v>2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162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80">
        <v>57</v>
      </c>
      <c r="B300" s="181" t="s">
        <v>608</v>
      </c>
      <c r="C300" s="190" t="s">
        <v>584</v>
      </c>
      <c r="D300" s="182" t="s">
        <v>585</v>
      </c>
      <c r="E300" s="183">
        <v>10</v>
      </c>
      <c r="F300" s="184"/>
      <c r="G300" s="185">
        <f>ROUND(E300*F300,2)</f>
        <v>0</v>
      </c>
      <c r="H300" s="184"/>
      <c r="I300" s="185">
        <f>ROUND(E300*H300,2)</f>
        <v>0</v>
      </c>
      <c r="J300" s="184"/>
      <c r="K300" s="185">
        <f>ROUND(E300*J300,2)</f>
        <v>0</v>
      </c>
      <c r="L300" s="185">
        <v>21</v>
      </c>
      <c r="M300" s="185">
        <f>G300*(1+L300/100)</f>
        <v>0</v>
      </c>
      <c r="N300" s="183">
        <v>0</v>
      </c>
      <c r="O300" s="183">
        <f>ROUND(E300*N300,2)</f>
        <v>0</v>
      </c>
      <c r="P300" s="183">
        <v>0</v>
      </c>
      <c r="Q300" s="183">
        <f>ROUND(E300*P300,2)</f>
        <v>0</v>
      </c>
      <c r="R300" s="185"/>
      <c r="S300" s="185" t="s">
        <v>174</v>
      </c>
      <c r="T300" s="186" t="s">
        <v>175</v>
      </c>
      <c r="U300" s="160">
        <v>0</v>
      </c>
      <c r="V300" s="160">
        <f>ROUND(E300*U300,2)</f>
        <v>0</v>
      </c>
      <c r="W300" s="160"/>
      <c r="X300" s="160" t="s">
        <v>158</v>
      </c>
      <c r="Y300" s="160" t="s">
        <v>159</v>
      </c>
      <c r="Z300" s="150"/>
      <c r="AA300" s="150"/>
      <c r="AB300" s="150"/>
      <c r="AC300" s="150"/>
      <c r="AD300" s="150"/>
      <c r="AE300" s="150"/>
      <c r="AF300" s="150"/>
      <c r="AG300" s="150" t="s">
        <v>160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73">
        <v>58</v>
      </c>
      <c r="B301" s="174" t="s">
        <v>609</v>
      </c>
      <c r="C301" s="188" t="s">
        <v>610</v>
      </c>
      <c r="D301" s="175" t="s">
        <v>156</v>
      </c>
      <c r="E301" s="176">
        <v>10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6">
        <v>2.0000000000000001E-4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8" t="s">
        <v>260</v>
      </c>
      <c r="S301" s="178" t="s">
        <v>157</v>
      </c>
      <c r="T301" s="179" t="s">
        <v>157</v>
      </c>
      <c r="U301" s="160">
        <v>0</v>
      </c>
      <c r="V301" s="160">
        <f>ROUND(E301*U301,2)</f>
        <v>0</v>
      </c>
      <c r="W301" s="160"/>
      <c r="X301" s="160" t="s">
        <v>261</v>
      </c>
      <c r="Y301" s="160" t="s">
        <v>159</v>
      </c>
      <c r="Z301" s="150"/>
      <c r="AA301" s="150"/>
      <c r="AB301" s="150"/>
      <c r="AC301" s="150"/>
      <c r="AD301" s="150"/>
      <c r="AE301" s="150"/>
      <c r="AF301" s="150"/>
      <c r="AG301" s="150" t="s">
        <v>262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2" x14ac:dyDescent="0.2">
      <c r="A302" s="157"/>
      <c r="B302" s="158"/>
      <c r="C302" s="189" t="s">
        <v>577</v>
      </c>
      <c r="D302" s="161"/>
      <c r="E302" s="162">
        <v>1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162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189" t="s">
        <v>578</v>
      </c>
      <c r="D303" s="161"/>
      <c r="E303" s="162">
        <v>1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162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 x14ac:dyDescent="0.2">
      <c r="A304" s="157"/>
      <c r="B304" s="158"/>
      <c r="C304" s="189" t="s">
        <v>600</v>
      </c>
      <c r="D304" s="161"/>
      <c r="E304" s="162">
        <v>4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162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 x14ac:dyDescent="0.2">
      <c r="A305" s="157"/>
      <c r="B305" s="158"/>
      <c r="C305" s="189" t="s">
        <v>582</v>
      </c>
      <c r="D305" s="161"/>
      <c r="E305" s="162">
        <v>2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162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189" t="s">
        <v>601</v>
      </c>
      <c r="D306" s="161"/>
      <c r="E306" s="162">
        <v>2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162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80">
        <v>59</v>
      </c>
      <c r="B307" s="181" t="s">
        <v>611</v>
      </c>
      <c r="C307" s="190" t="s">
        <v>612</v>
      </c>
      <c r="D307" s="182" t="s">
        <v>226</v>
      </c>
      <c r="E307" s="183">
        <v>0.10526000000000001</v>
      </c>
      <c r="F307" s="184"/>
      <c r="G307" s="185">
        <f>ROUND(E307*F307,2)</f>
        <v>0</v>
      </c>
      <c r="H307" s="184"/>
      <c r="I307" s="185">
        <f>ROUND(E307*H307,2)</f>
        <v>0</v>
      </c>
      <c r="J307" s="184"/>
      <c r="K307" s="185">
        <f>ROUND(E307*J307,2)</f>
        <v>0</v>
      </c>
      <c r="L307" s="185">
        <v>21</v>
      </c>
      <c r="M307" s="185">
        <f>G307*(1+L307/100)</f>
        <v>0</v>
      </c>
      <c r="N307" s="183">
        <v>0</v>
      </c>
      <c r="O307" s="183">
        <f>ROUND(E307*N307,2)</f>
        <v>0</v>
      </c>
      <c r="P307" s="183">
        <v>0</v>
      </c>
      <c r="Q307" s="183">
        <f>ROUND(E307*P307,2)</f>
        <v>0</v>
      </c>
      <c r="R307" s="185"/>
      <c r="S307" s="185" t="s">
        <v>157</v>
      </c>
      <c r="T307" s="186" t="s">
        <v>157</v>
      </c>
      <c r="U307" s="160">
        <v>1.327</v>
      </c>
      <c r="V307" s="160">
        <f>ROUND(E307*U307,2)</f>
        <v>0.14000000000000001</v>
      </c>
      <c r="W307" s="160"/>
      <c r="X307" s="160" t="s">
        <v>227</v>
      </c>
      <c r="Y307" s="160" t="s">
        <v>159</v>
      </c>
      <c r="Z307" s="150"/>
      <c r="AA307" s="150"/>
      <c r="AB307" s="150"/>
      <c r="AC307" s="150"/>
      <c r="AD307" s="150"/>
      <c r="AE307" s="150"/>
      <c r="AF307" s="150"/>
      <c r="AG307" s="150" t="s">
        <v>228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x14ac:dyDescent="0.2">
      <c r="A308" s="166" t="s">
        <v>152</v>
      </c>
      <c r="B308" s="167" t="s">
        <v>93</v>
      </c>
      <c r="C308" s="187" t="s">
        <v>94</v>
      </c>
      <c r="D308" s="168"/>
      <c r="E308" s="169"/>
      <c r="F308" s="170"/>
      <c r="G308" s="170">
        <f>SUMIF(AG309:AG316,"&lt;&gt;NOR",G309:G316)</f>
        <v>0</v>
      </c>
      <c r="H308" s="170"/>
      <c r="I308" s="170">
        <f>SUM(I309:I316)</f>
        <v>0</v>
      </c>
      <c r="J308" s="170"/>
      <c r="K308" s="170">
        <f>SUM(K309:K316)</f>
        <v>0</v>
      </c>
      <c r="L308" s="170"/>
      <c r="M308" s="170">
        <f>SUM(M309:M316)</f>
        <v>0</v>
      </c>
      <c r="N308" s="169"/>
      <c r="O308" s="169">
        <f>SUM(O309:O316)</f>
        <v>0</v>
      </c>
      <c r="P308" s="169"/>
      <c r="Q308" s="169">
        <f>SUM(Q309:Q316)</f>
        <v>0</v>
      </c>
      <c r="R308" s="170"/>
      <c r="S308" s="170"/>
      <c r="T308" s="171"/>
      <c r="U308" s="165"/>
      <c r="V308" s="165">
        <f>SUM(V309:V316)</f>
        <v>0</v>
      </c>
      <c r="W308" s="165"/>
      <c r="X308" s="165"/>
      <c r="Y308" s="165"/>
      <c r="AG308" t="s">
        <v>153</v>
      </c>
    </row>
    <row r="309" spans="1:60" ht="22.5" outlineLevel="1" x14ac:dyDescent="0.2">
      <c r="A309" s="173">
        <v>60</v>
      </c>
      <c r="B309" s="174" t="s">
        <v>613</v>
      </c>
      <c r="C309" s="188" t="s">
        <v>614</v>
      </c>
      <c r="D309" s="175" t="s">
        <v>231</v>
      </c>
      <c r="E309" s="176">
        <v>1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21</v>
      </c>
      <c r="M309" s="178">
        <f>G309*(1+L309/100)</f>
        <v>0</v>
      </c>
      <c r="N309" s="176">
        <v>0</v>
      </c>
      <c r="O309" s="176">
        <f>ROUND(E309*N309,2)</f>
        <v>0</v>
      </c>
      <c r="P309" s="176">
        <v>0</v>
      </c>
      <c r="Q309" s="176">
        <f>ROUND(E309*P309,2)</f>
        <v>0</v>
      </c>
      <c r="R309" s="178"/>
      <c r="S309" s="178" t="s">
        <v>174</v>
      </c>
      <c r="T309" s="179" t="s">
        <v>175</v>
      </c>
      <c r="U309" s="160">
        <v>0</v>
      </c>
      <c r="V309" s="160">
        <f>ROUND(E309*U309,2)</f>
        <v>0</v>
      </c>
      <c r="W309" s="160"/>
      <c r="X309" s="160" t="s">
        <v>158</v>
      </c>
      <c r="Y309" s="160" t="s">
        <v>159</v>
      </c>
      <c r="Z309" s="150"/>
      <c r="AA309" s="150"/>
      <c r="AB309" s="150"/>
      <c r="AC309" s="150"/>
      <c r="AD309" s="150"/>
      <c r="AE309" s="150"/>
      <c r="AF309" s="150"/>
      <c r="AG309" s="150" t="s">
        <v>160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2" x14ac:dyDescent="0.2">
      <c r="A310" s="157"/>
      <c r="B310" s="158"/>
      <c r="C310" s="264" t="s">
        <v>615</v>
      </c>
      <c r="D310" s="265"/>
      <c r="E310" s="265"/>
      <c r="F310" s="265"/>
      <c r="G310" s="265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50"/>
      <c r="AA310" s="150"/>
      <c r="AB310" s="150"/>
      <c r="AC310" s="150"/>
      <c r="AD310" s="150"/>
      <c r="AE310" s="150"/>
      <c r="AF310" s="150"/>
      <c r="AG310" s="150" t="s">
        <v>192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3" x14ac:dyDescent="0.2">
      <c r="A311" s="157"/>
      <c r="B311" s="158"/>
      <c r="C311" s="273" t="s">
        <v>616</v>
      </c>
      <c r="D311" s="274"/>
      <c r="E311" s="274"/>
      <c r="F311" s="274"/>
      <c r="G311" s="274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192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3" x14ac:dyDescent="0.2">
      <c r="A312" s="157"/>
      <c r="B312" s="158"/>
      <c r="C312" s="273" t="s">
        <v>617</v>
      </c>
      <c r="D312" s="274"/>
      <c r="E312" s="274"/>
      <c r="F312" s="274"/>
      <c r="G312" s="274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192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95" t="str">
        <f>C312</f>
        <v>Žaluziová klapka - O 100 mm                                                                                         ks 1</v>
      </c>
      <c r="BB312" s="150"/>
      <c r="BC312" s="150"/>
      <c r="BD312" s="150"/>
      <c r="BE312" s="150"/>
      <c r="BF312" s="150"/>
      <c r="BG312" s="150"/>
      <c r="BH312" s="150"/>
    </row>
    <row r="313" spans="1:60" outlineLevel="3" x14ac:dyDescent="0.2">
      <c r="A313" s="157"/>
      <c r="B313" s="158"/>
      <c r="C313" s="273" t="s">
        <v>618</v>
      </c>
      <c r="D313" s="274"/>
      <c r="E313" s="274"/>
      <c r="F313" s="274"/>
      <c r="G313" s="274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192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95" t="str">
        <f>C313</f>
        <v>Kruhové potrubí vč. tvarovek - O 100 mm                                                                    m 3</v>
      </c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73">
        <v>61</v>
      </c>
      <c r="B314" s="174" t="s">
        <v>619</v>
      </c>
      <c r="C314" s="188" t="s">
        <v>620</v>
      </c>
      <c r="D314" s="175" t="s">
        <v>231</v>
      </c>
      <c r="E314" s="176">
        <v>1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21</v>
      </c>
      <c r="M314" s="178">
        <f>G314*(1+L314/100)</f>
        <v>0</v>
      </c>
      <c r="N314" s="176">
        <v>0</v>
      </c>
      <c r="O314" s="176">
        <f>ROUND(E314*N314,2)</f>
        <v>0</v>
      </c>
      <c r="P314" s="176">
        <v>0</v>
      </c>
      <c r="Q314" s="176">
        <f>ROUND(E314*P314,2)</f>
        <v>0</v>
      </c>
      <c r="R314" s="178"/>
      <c r="S314" s="178" t="s">
        <v>174</v>
      </c>
      <c r="T314" s="179" t="s">
        <v>175</v>
      </c>
      <c r="U314" s="160">
        <v>0</v>
      </c>
      <c r="V314" s="160">
        <f>ROUND(E314*U314,2)</f>
        <v>0</v>
      </c>
      <c r="W314" s="160"/>
      <c r="X314" s="160" t="s">
        <v>158</v>
      </c>
      <c r="Y314" s="160" t="s">
        <v>159</v>
      </c>
      <c r="Z314" s="150"/>
      <c r="AA314" s="150"/>
      <c r="AB314" s="150"/>
      <c r="AC314" s="150"/>
      <c r="AD314" s="150"/>
      <c r="AE314" s="150"/>
      <c r="AF314" s="150"/>
      <c r="AG314" s="150" t="s">
        <v>160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2" x14ac:dyDescent="0.2">
      <c r="A315" s="157"/>
      <c r="B315" s="158"/>
      <c r="C315" s="264" t="s">
        <v>621</v>
      </c>
      <c r="D315" s="265"/>
      <c r="E315" s="265"/>
      <c r="F315" s="265"/>
      <c r="G315" s="265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192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3" x14ac:dyDescent="0.2">
      <c r="A316" s="157"/>
      <c r="B316" s="158"/>
      <c r="C316" s="273" t="s">
        <v>622</v>
      </c>
      <c r="D316" s="274"/>
      <c r="E316" s="274"/>
      <c r="F316" s="274"/>
      <c r="G316" s="274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192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x14ac:dyDescent="0.2">
      <c r="A317" s="166" t="s">
        <v>152</v>
      </c>
      <c r="B317" s="167" t="s">
        <v>95</v>
      </c>
      <c r="C317" s="187" t="s">
        <v>96</v>
      </c>
      <c r="D317" s="168"/>
      <c r="E317" s="169"/>
      <c r="F317" s="170"/>
      <c r="G317" s="170">
        <f>SUMIF(AG318:AG320,"&lt;&gt;NOR",G318:G320)</f>
        <v>0</v>
      </c>
      <c r="H317" s="170"/>
      <c r="I317" s="170">
        <f>SUM(I318:I320)</f>
        <v>0</v>
      </c>
      <c r="J317" s="170"/>
      <c r="K317" s="170">
        <f>SUM(K318:K320)</f>
        <v>0</v>
      </c>
      <c r="L317" s="170"/>
      <c r="M317" s="170">
        <f>SUM(M318:M320)</f>
        <v>0</v>
      </c>
      <c r="N317" s="169"/>
      <c r="O317" s="169">
        <f>SUM(O318:O320)</f>
        <v>0</v>
      </c>
      <c r="P317" s="169"/>
      <c r="Q317" s="169">
        <f>SUM(Q318:Q320)</f>
        <v>0</v>
      </c>
      <c r="R317" s="170"/>
      <c r="S317" s="170"/>
      <c r="T317" s="171"/>
      <c r="U317" s="165"/>
      <c r="V317" s="165">
        <f>SUM(V318:V320)</f>
        <v>0</v>
      </c>
      <c r="W317" s="165"/>
      <c r="X317" s="165"/>
      <c r="Y317" s="165"/>
      <c r="AG317" t="s">
        <v>153</v>
      </c>
    </row>
    <row r="318" spans="1:60" ht="22.5" outlineLevel="1" x14ac:dyDescent="0.2">
      <c r="A318" s="173">
        <v>62</v>
      </c>
      <c r="B318" s="174" t="s">
        <v>623</v>
      </c>
      <c r="C318" s="188" t="s">
        <v>624</v>
      </c>
      <c r="D318" s="175" t="s">
        <v>173</v>
      </c>
      <c r="E318" s="176">
        <v>4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6">
        <v>0</v>
      </c>
      <c r="O318" s="176">
        <f>ROUND(E318*N318,2)</f>
        <v>0</v>
      </c>
      <c r="P318" s="176">
        <v>0</v>
      </c>
      <c r="Q318" s="176">
        <f>ROUND(E318*P318,2)</f>
        <v>0</v>
      </c>
      <c r="R318" s="178"/>
      <c r="S318" s="178" t="s">
        <v>174</v>
      </c>
      <c r="T318" s="179" t="s">
        <v>175</v>
      </c>
      <c r="U318" s="160">
        <v>0</v>
      </c>
      <c r="V318" s="160">
        <f>ROUND(E318*U318,2)</f>
        <v>0</v>
      </c>
      <c r="W318" s="160"/>
      <c r="X318" s="160" t="s">
        <v>158</v>
      </c>
      <c r="Y318" s="160" t="s">
        <v>159</v>
      </c>
      <c r="Z318" s="150"/>
      <c r="AA318" s="150"/>
      <c r="AB318" s="150"/>
      <c r="AC318" s="150"/>
      <c r="AD318" s="150"/>
      <c r="AE318" s="150"/>
      <c r="AF318" s="150"/>
      <c r="AG318" s="150" t="s">
        <v>160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2" x14ac:dyDescent="0.2">
      <c r="A319" s="157"/>
      <c r="B319" s="158"/>
      <c r="C319" s="189" t="s">
        <v>625</v>
      </c>
      <c r="D319" s="161"/>
      <c r="E319" s="162">
        <v>2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50"/>
      <c r="AA319" s="150"/>
      <c r="AB319" s="150"/>
      <c r="AC319" s="150"/>
      <c r="AD319" s="150"/>
      <c r="AE319" s="150"/>
      <c r="AF319" s="150"/>
      <c r="AG319" s="150" t="s">
        <v>162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 x14ac:dyDescent="0.2">
      <c r="A320" s="157"/>
      <c r="B320" s="158"/>
      <c r="C320" s="189" t="s">
        <v>626</v>
      </c>
      <c r="D320" s="161"/>
      <c r="E320" s="162">
        <v>2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162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x14ac:dyDescent="0.2">
      <c r="A321" s="166" t="s">
        <v>152</v>
      </c>
      <c r="B321" s="167" t="s">
        <v>97</v>
      </c>
      <c r="C321" s="187" t="s">
        <v>98</v>
      </c>
      <c r="D321" s="168"/>
      <c r="E321" s="169"/>
      <c r="F321" s="170"/>
      <c r="G321" s="170">
        <f>SUMIF(AG322:AG331,"&lt;&gt;NOR",G322:G331)</f>
        <v>0</v>
      </c>
      <c r="H321" s="170"/>
      <c r="I321" s="170">
        <f>SUM(I322:I331)</f>
        <v>0</v>
      </c>
      <c r="J321" s="170"/>
      <c r="K321" s="170">
        <f>SUM(K322:K331)</f>
        <v>0</v>
      </c>
      <c r="L321" s="170"/>
      <c r="M321" s="170">
        <f>SUM(M322:M331)</f>
        <v>0</v>
      </c>
      <c r="N321" s="169"/>
      <c r="O321" s="169">
        <f>SUM(O322:O331)</f>
        <v>0</v>
      </c>
      <c r="P321" s="169"/>
      <c r="Q321" s="169">
        <f>SUM(Q322:Q331)</f>
        <v>0</v>
      </c>
      <c r="R321" s="170"/>
      <c r="S321" s="170"/>
      <c r="T321" s="171"/>
      <c r="U321" s="165"/>
      <c r="V321" s="165">
        <f>SUM(V322:V331)</f>
        <v>1.54</v>
      </c>
      <c r="W321" s="165"/>
      <c r="X321" s="165"/>
      <c r="Y321" s="165"/>
      <c r="AG321" t="s">
        <v>153</v>
      </c>
    </row>
    <row r="322" spans="1:60" outlineLevel="1" x14ac:dyDescent="0.2">
      <c r="A322" s="173">
        <v>63</v>
      </c>
      <c r="B322" s="174" t="s">
        <v>627</v>
      </c>
      <c r="C322" s="188" t="s">
        <v>628</v>
      </c>
      <c r="D322" s="175" t="s">
        <v>156</v>
      </c>
      <c r="E322" s="176">
        <v>4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21</v>
      </c>
      <c r="M322" s="178">
        <f>G322*(1+L322/100)</f>
        <v>0</v>
      </c>
      <c r="N322" s="176">
        <v>4.0000000000000003E-5</v>
      </c>
      <c r="O322" s="176">
        <f>ROUND(E322*N322,2)</f>
        <v>0</v>
      </c>
      <c r="P322" s="176">
        <v>4.4999999999999999E-4</v>
      </c>
      <c r="Q322" s="176">
        <f>ROUND(E322*P322,2)</f>
        <v>0</v>
      </c>
      <c r="R322" s="178"/>
      <c r="S322" s="178" t="s">
        <v>157</v>
      </c>
      <c r="T322" s="179" t="s">
        <v>157</v>
      </c>
      <c r="U322" s="160">
        <v>5.1999999999999998E-2</v>
      </c>
      <c r="V322" s="160">
        <f>ROUND(E322*U322,2)</f>
        <v>0.21</v>
      </c>
      <c r="W322" s="160"/>
      <c r="X322" s="160" t="s">
        <v>158</v>
      </c>
      <c r="Y322" s="160" t="s">
        <v>159</v>
      </c>
      <c r="Z322" s="150"/>
      <c r="AA322" s="150"/>
      <c r="AB322" s="150"/>
      <c r="AC322" s="150"/>
      <c r="AD322" s="150"/>
      <c r="AE322" s="150"/>
      <c r="AF322" s="150"/>
      <c r="AG322" s="150" t="s">
        <v>160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2" x14ac:dyDescent="0.2">
      <c r="A323" s="157"/>
      <c r="B323" s="158"/>
      <c r="C323" s="189" t="s">
        <v>625</v>
      </c>
      <c r="D323" s="161"/>
      <c r="E323" s="162">
        <v>2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162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3" x14ac:dyDescent="0.2">
      <c r="A324" s="157"/>
      <c r="B324" s="158"/>
      <c r="C324" s="189" t="s">
        <v>626</v>
      </c>
      <c r="D324" s="161"/>
      <c r="E324" s="162">
        <v>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162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73">
        <v>64</v>
      </c>
      <c r="B325" s="174" t="s">
        <v>629</v>
      </c>
      <c r="C325" s="188" t="s">
        <v>630</v>
      </c>
      <c r="D325" s="175" t="s">
        <v>156</v>
      </c>
      <c r="E325" s="176">
        <v>4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21</v>
      </c>
      <c r="M325" s="178">
        <f>G325*(1+L325/100)</f>
        <v>0</v>
      </c>
      <c r="N325" s="176">
        <v>1.1000000000000001E-3</v>
      </c>
      <c r="O325" s="176">
        <f>ROUND(E325*N325,2)</f>
        <v>0</v>
      </c>
      <c r="P325" s="176">
        <v>0</v>
      </c>
      <c r="Q325" s="176">
        <f>ROUND(E325*P325,2)</f>
        <v>0</v>
      </c>
      <c r="R325" s="178"/>
      <c r="S325" s="178" t="s">
        <v>157</v>
      </c>
      <c r="T325" s="179" t="s">
        <v>157</v>
      </c>
      <c r="U325" s="160">
        <v>0.247</v>
      </c>
      <c r="V325" s="160">
        <f>ROUND(E325*U325,2)</f>
        <v>0.99</v>
      </c>
      <c r="W325" s="160"/>
      <c r="X325" s="160" t="s">
        <v>158</v>
      </c>
      <c r="Y325" s="160" t="s">
        <v>159</v>
      </c>
      <c r="Z325" s="150"/>
      <c r="AA325" s="150"/>
      <c r="AB325" s="150"/>
      <c r="AC325" s="150"/>
      <c r="AD325" s="150"/>
      <c r="AE325" s="150"/>
      <c r="AF325" s="150"/>
      <c r="AG325" s="150" t="s">
        <v>160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2" x14ac:dyDescent="0.2">
      <c r="A326" s="157"/>
      <c r="B326" s="158"/>
      <c r="C326" s="189" t="s">
        <v>625</v>
      </c>
      <c r="D326" s="161"/>
      <c r="E326" s="162">
        <v>2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162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3" x14ac:dyDescent="0.2">
      <c r="A327" s="157"/>
      <c r="B327" s="158"/>
      <c r="C327" s="189" t="s">
        <v>626</v>
      </c>
      <c r="D327" s="161"/>
      <c r="E327" s="162">
        <v>2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50"/>
      <c r="AA327" s="150"/>
      <c r="AB327" s="150"/>
      <c r="AC327" s="150"/>
      <c r="AD327" s="150"/>
      <c r="AE327" s="150"/>
      <c r="AF327" s="150"/>
      <c r="AG327" s="150" t="s">
        <v>162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73">
        <v>65</v>
      </c>
      <c r="B328" s="174" t="s">
        <v>631</v>
      </c>
      <c r="C328" s="188" t="s">
        <v>632</v>
      </c>
      <c r="D328" s="175" t="s">
        <v>156</v>
      </c>
      <c r="E328" s="176">
        <v>4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6">
        <v>2.2000000000000001E-4</v>
      </c>
      <c r="O328" s="176">
        <f>ROUND(E328*N328,2)</f>
        <v>0</v>
      </c>
      <c r="P328" s="176">
        <v>0</v>
      </c>
      <c r="Q328" s="176">
        <f>ROUND(E328*P328,2)</f>
        <v>0</v>
      </c>
      <c r="R328" s="178"/>
      <c r="S328" s="178" t="s">
        <v>157</v>
      </c>
      <c r="T328" s="179" t="s">
        <v>157</v>
      </c>
      <c r="U328" s="160">
        <v>8.2000000000000003E-2</v>
      </c>
      <c r="V328" s="160">
        <f>ROUND(E328*U328,2)</f>
        <v>0.33</v>
      </c>
      <c r="W328" s="160"/>
      <c r="X328" s="160" t="s">
        <v>158</v>
      </c>
      <c r="Y328" s="160" t="s">
        <v>159</v>
      </c>
      <c r="Z328" s="150"/>
      <c r="AA328" s="150"/>
      <c r="AB328" s="150"/>
      <c r="AC328" s="150"/>
      <c r="AD328" s="150"/>
      <c r="AE328" s="150"/>
      <c r="AF328" s="150"/>
      <c r="AG328" s="150" t="s">
        <v>160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2" x14ac:dyDescent="0.2">
      <c r="A329" s="157"/>
      <c r="B329" s="158"/>
      <c r="C329" s="189" t="s">
        <v>625</v>
      </c>
      <c r="D329" s="161"/>
      <c r="E329" s="162">
        <v>2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162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3" x14ac:dyDescent="0.2">
      <c r="A330" s="157"/>
      <c r="B330" s="158"/>
      <c r="C330" s="189" t="s">
        <v>626</v>
      </c>
      <c r="D330" s="161"/>
      <c r="E330" s="162">
        <v>2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50"/>
      <c r="AA330" s="150"/>
      <c r="AB330" s="150"/>
      <c r="AC330" s="150"/>
      <c r="AD330" s="150"/>
      <c r="AE330" s="150"/>
      <c r="AF330" s="150"/>
      <c r="AG330" s="150" t="s">
        <v>162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80">
        <v>66</v>
      </c>
      <c r="B331" s="181" t="s">
        <v>633</v>
      </c>
      <c r="C331" s="190" t="s">
        <v>634</v>
      </c>
      <c r="D331" s="182" t="s">
        <v>226</v>
      </c>
      <c r="E331" s="183">
        <v>5.4400000000000004E-3</v>
      </c>
      <c r="F331" s="184"/>
      <c r="G331" s="185">
        <f>ROUND(E331*F331,2)</f>
        <v>0</v>
      </c>
      <c r="H331" s="184"/>
      <c r="I331" s="185">
        <f>ROUND(E331*H331,2)</f>
        <v>0</v>
      </c>
      <c r="J331" s="184"/>
      <c r="K331" s="185">
        <f>ROUND(E331*J331,2)</f>
        <v>0</v>
      </c>
      <c r="L331" s="185">
        <v>21</v>
      </c>
      <c r="M331" s="185">
        <f>G331*(1+L331/100)</f>
        <v>0</v>
      </c>
      <c r="N331" s="183">
        <v>0</v>
      </c>
      <c r="O331" s="183">
        <f>ROUND(E331*N331,2)</f>
        <v>0</v>
      </c>
      <c r="P331" s="183">
        <v>0</v>
      </c>
      <c r="Q331" s="183">
        <f>ROUND(E331*P331,2)</f>
        <v>0</v>
      </c>
      <c r="R331" s="185"/>
      <c r="S331" s="185" t="s">
        <v>157</v>
      </c>
      <c r="T331" s="186" t="s">
        <v>157</v>
      </c>
      <c r="U331" s="160">
        <v>2.5750000000000002</v>
      </c>
      <c r="V331" s="160">
        <f>ROUND(E331*U331,2)</f>
        <v>0.01</v>
      </c>
      <c r="W331" s="160"/>
      <c r="X331" s="160" t="s">
        <v>227</v>
      </c>
      <c r="Y331" s="160" t="s">
        <v>159</v>
      </c>
      <c r="Z331" s="150"/>
      <c r="AA331" s="150"/>
      <c r="AB331" s="150"/>
      <c r="AC331" s="150"/>
      <c r="AD331" s="150"/>
      <c r="AE331" s="150"/>
      <c r="AF331" s="150"/>
      <c r="AG331" s="150" t="s">
        <v>228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x14ac:dyDescent="0.2">
      <c r="A332" s="166" t="s">
        <v>152</v>
      </c>
      <c r="B332" s="167" t="s">
        <v>101</v>
      </c>
      <c r="C332" s="187" t="s">
        <v>102</v>
      </c>
      <c r="D332" s="168"/>
      <c r="E332" s="169"/>
      <c r="F332" s="170"/>
      <c r="G332" s="170">
        <f>SUMIF(AG333:AG372,"&lt;&gt;NOR",G333:G372)</f>
        <v>0</v>
      </c>
      <c r="H332" s="170"/>
      <c r="I332" s="170">
        <f>SUM(I333:I372)</f>
        <v>0</v>
      </c>
      <c r="J332" s="170"/>
      <c r="K332" s="170">
        <f>SUM(K333:K372)</f>
        <v>0</v>
      </c>
      <c r="L332" s="170"/>
      <c r="M332" s="170">
        <f>SUM(M333:M372)</f>
        <v>0</v>
      </c>
      <c r="N332" s="169"/>
      <c r="O332" s="169">
        <f>SUM(O333:O372)</f>
        <v>0.02</v>
      </c>
      <c r="P332" s="169"/>
      <c r="Q332" s="169">
        <f>SUM(Q333:Q372)</f>
        <v>4.2</v>
      </c>
      <c r="R332" s="170"/>
      <c r="S332" s="170"/>
      <c r="T332" s="171"/>
      <c r="U332" s="165"/>
      <c r="V332" s="165">
        <f>SUM(V333:V372)</f>
        <v>42.93</v>
      </c>
      <c r="W332" s="165"/>
      <c r="X332" s="165"/>
      <c r="Y332" s="165"/>
      <c r="AG332" t="s">
        <v>153</v>
      </c>
    </row>
    <row r="333" spans="1:60" outlineLevel="1" x14ac:dyDescent="0.2">
      <c r="A333" s="173">
        <v>67</v>
      </c>
      <c r="B333" s="174" t="s">
        <v>635</v>
      </c>
      <c r="C333" s="188" t="s">
        <v>636</v>
      </c>
      <c r="D333" s="175" t="s">
        <v>178</v>
      </c>
      <c r="E333" s="176">
        <v>128.63999999999999</v>
      </c>
      <c r="F333" s="177"/>
      <c r="G333" s="178">
        <f>ROUND(E333*F333,2)</f>
        <v>0</v>
      </c>
      <c r="H333" s="177"/>
      <c r="I333" s="178">
        <f>ROUND(E333*H333,2)</f>
        <v>0</v>
      </c>
      <c r="J333" s="177"/>
      <c r="K333" s="178">
        <f>ROUND(E333*J333,2)</f>
        <v>0</v>
      </c>
      <c r="L333" s="178">
        <v>21</v>
      </c>
      <c r="M333" s="178">
        <f>G333*(1+L333/100)</f>
        <v>0</v>
      </c>
      <c r="N333" s="176">
        <v>0</v>
      </c>
      <c r="O333" s="176">
        <f>ROUND(E333*N333,2)</f>
        <v>0</v>
      </c>
      <c r="P333" s="176">
        <v>2.4649999999999998E-2</v>
      </c>
      <c r="Q333" s="176">
        <f>ROUND(E333*P333,2)</f>
        <v>3.17</v>
      </c>
      <c r="R333" s="178"/>
      <c r="S333" s="178" t="s">
        <v>157</v>
      </c>
      <c r="T333" s="179" t="s">
        <v>157</v>
      </c>
      <c r="U333" s="160">
        <v>0.25</v>
      </c>
      <c r="V333" s="160">
        <f>ROUND(E333*U333,2)</f>
        <v>32.159999999999997</v>
      </c>
      <c r="W333" s="160"/>
      <c r="X333" s="160" t="s">
        <v>158</v>
      </c>
      <c r="Y333" s="160" t="s">
        <v>159</v>
      </c>
      <c r="Z333" s="150"/>
      <c r="AA333" s="150"/>
      <c r="AB333" s="150"/>
      <c r="AC333" s="150"/>
      <c r="AD333" s="150"/>
      <c r="AE333" s="150"/>
      <c r="AF333" s="150"/>
      <c r="AG333" s="150" t="s">
        <v>160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2" x14ac:dyDescent="0.2">
      <c r="A334" s="157"/>
      <c r="B334" s="158"/>
      <c r="C334" s="189" t="s">
        <v>433</v>
      </c>
      <c r="D334" s="161"/>
      <c r="E334" s="162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50"/>
      <c r="AA334" s="150"/>
      <c r="AB334" s="150"/>
      <c r="AC334" s="150"/>
      <c r="AD334" s="150"/>
      <c r="AE334" s="150"/>
      <c r="AF334" s="150"/>
      <c r="AG334" s="150" t="s">
        <v>162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3" x14ac:dyDescent="0.2">
      <c r="A335" s="157"/>
      <c r="B335" s="158"/>
      <c r="C335" s="189" t="s">
        <v>435</v>
      </c>
      <c r="D335" s="161"/>
      <c r="E335" s="162"/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162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3" x14ac:dyDescent="0.2">
      <c r="A336" s="157"/>
      <c r="B336" s="158"/>
      <c r="C336" s="189" t="s">
        <v>637</v>
      </c>
      <c r="D336" s="161"/>
      <c r="E336" s="162">
        <v>8.0850000000000009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50"/>
      <c r="AA336" s="150"/>
      <c r="AB336" s="150"/>
      <c r="AC336" s="150"/>
      <c r="AD336" s="150"/>
      <c r="AE336" s="150"/>
      <c r="AF336" s="150"/>
      <c r="AG336" s="150" t="s">
        <v>162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3" x14ac:dyDescent="0.2">
      <c r="A337" s="157"/>
      <c r="B337" s="158"/>
      <c r="C337" s="189" t="s">
        <v>638</v>
      </c>
      <c r="D337" s="161"/>
      <c r="E337" s="162">
        <v>15.785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50"/>
      <c r="AA337" s="150"/>
      <c r="AB337" s="150"/>
      <c r="AC337" s="150"/>
      <c r="AD337" s="150"/>
      <c r="AE337" s="150"/>
      <c r="AF337" s="150"/>
      <c r="AG337" s="150" t="s">
        <v>162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3" x14ac:dyDescent="0.2">
      <c r="A338" s="157"/>
      <c r="B338" s="158"/>
      <c r="C338" s="189" t="s">
        <v>639</v>
      </c>
      <c r="D338" s="161"/>
      <c r="E338" s="162">
        <v>13.629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162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3" x14ac:dyDescent="0.2">
      <c r="A339" s="157"/>
      <c r="B339" s="158"/>
      <c r="C339" s="189" t="s">
        <v>640</v>
      </c>
      <c r="D339" s="161"/>
      <c r="E339" s="162">
        <v>11.473000000000001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162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3" x14ac:dyDescent="0.2">
      <c r="A340" s="157"/>
      <c r="B340" s="158"/>
      <c r="C340" s="189" t="s">
        <v>641</v>
      </c>
      <c r="D340" s="161"/>
      <c r="E340" s="162"/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50"/>
      <c r="AA340" s="150"/>
      <c r="AB340" s="150"/>
      <c r="AC340" s="150"/>
      <c r="AD340" s="150"/>
      <c r="AE340" s="150"/>
      <c r="AF340" s="150"/>
      <c r="AG340" s="150" t="s">
        <v>162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3" x14ac:dyDescent="0.2">
      <c r="A341" s="157"/>
      <c r="B341" s="158"/>
      <c r="C341" s="189" t="s">
        <v>642</v>
      </c>
      <c r="D341" s="161"/>
      <c r="E341" s="162">
        <v>20.64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50"/>
      <c r="AA341" s="150"/>
      <c r="AB341" s="150"/>
      <c r="AC341" s="150"/>
      <c r="AD341" s="150"/>
      <c r="AE341" s="150"/>
      <c r="AF341" s="150"/>
      <c r="AG341" s="150" t="s">
        <v>162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3" x14ac:dyDescent="0.2">
      <c r="A342" s="157"/>
      <c r="B342" s="158"/>
      <c r="C342" s="189" t="s">
        <v>643</v>
      </c>
      <c r="D342" s="161"/>
      <c r="E342" s="162">
        <v>13.035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50"/>
      <c r="AA342" s="150"/>
      <c r="AB342" s="150"/>
      <c r="AC342" s="150"/>
      <c r="AD342" s="150"/>
      <c r="AE342" s="150"/>
      <c r="AF342" s="150"/>
      <c r="AG342" s="150" t="s">
        <v>162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3" x14ac:dyDescent="0.2">
      <c r="A343" s="157"/>
      <c r="B343" s="158"/>
      <c r="C343" s="189" t="s">
        <v>644</v>
      </c>
      <c r="D343" s="161"/>
      <c r="E343" s="162">
        <v>23.745000000000001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50"/>
      <c r="AA343" s="150"/>
      <c r="AB343" s="150"/>
      <c r="AC343" s="150"/>
      <c r="AD343" s="150"/>
      <c r="AE343" s="150"/>
      <c r="AF343" s="150"/>
      <c r="AG343" s="150" t="s">
        <v>162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3" x14ac:dyDescent="0.2">
      <c r="A344" s="157"/>
      <c r="B344" s="158"/>
      <c r="C344" s="189" t="s">
        <v>645</v>
      </c>
      <c r="D344" s="161"/>
      <c r="E344" s="162"/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50"/>
      <c r="AA344" s="150"/>
      <c r="AB344" s="150"/>
      <c r="AC344" s="150"/>
      <c r="AD344" s="150"/>
      <c r="AE344" s="150"/>
      <c r="AF344" s="150"/>
      <c r="AG344" s="150" t="s">
        <v>162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3" x14ac:dyDescent="0.2">
      <c r="A345" s="157"/>
      <c r="B345" s="158"/>
      <c r="C345" s="189" t="s">
        <v>646</v>
      </c>
      <c r="D345" s="161"/>
      <c r="E345" s="162">
        <v>23.058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50"/>
      <c r="AA345" s="150"/>
      <c r="AB345" s="150"/>
      <c r="AC345" s="150"/>
      <c r="AD345" s="150"/>
      <c r="AE345" s="150"/>
      <c r="AF345" s="150"/>
      <c r="AG345" s="150" t="s">
        <v>162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3" x14ac:dyDescent="0.2">
      <c r="A346" s="157"/>
      <c r="B346" s="158"/>
      <c r="C346" s="189" t="s">
        <v>647</v>
      </c>
      <c r="D346" s="161"/>
      <c r="E346" s="162">
        <v>-7.68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162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3" x14ac:dyDescent="0.2">
      <c r="A347" s="157"/>
      <c r="B347" s="158"/>
      <c r="C347" s="189" t="s">
        <v>648</v>
      </c>
      <c r="D347" s="161"/>
      <c r="E347" s="162">
        <v>-3.12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162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3" x14ac:dyDescent="0.2">
      <c r="A348" s="157"/>
      <c r="B348" s="158"/>
      <c r="C348" s="189" t="s">
        <v>649</v>
      </c>
      <c r="D348" s="161"/>
      <c r="E348" s="162"/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50"/>
      <c r="AA348" s="150"/>
      <c r="AB348" s="150"/>
      <c r="AC348" s="150"/>
      <c r="AD348" s="150"/>
      <c r="AE348" s="150"/>
      <c r="AF348" s="150"/>
      <c r="AG348" s="150" t="s">
        <v>162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3" x14ac:dyDescent="0.2">
      <c r="A349" s="157"/>
      <c r="B349" s="158"/>
      <c r="C349" s="189" t="s">
        <v>650</v>
      </c>
      <c r="D349" s="161"/>
      <c r="E349" s="162">
        <v>9.99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50"/>
      <c r="AA349" s="150"/>
      <c r="AB349" s="150"/>
      <c r="AC349" s="150"/>
      <c r="AD349" s="150"/>
      <c r="AE349" s="150"/>
      <c r="AF349" s="150"/>
      <c r="AG349" s="150" t="s">
        <v>162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73">
        <v>68</v>
      </c>
      <c r="B350" s="174" t="s">
        <v>651</v>
      </c>
      <c r="C350" s="188" t="s">
        <v>652</v>
      </c>
      <c r="D350" s="175" t="s">
        <v>178</v>
      </c>
      <c r="E350" s="176">
        <v>128.63999999999999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6">
        <v>0</v>
      </c>
      <c r="O350" s="176">
        <f>ROUND(E350*N350,2)</f>
        <v>0</v>
      </c>
      <c r="P350" s="176">
        <v>8.0000000000000002E-3</v>
      </c>
      <c r="Q350" s="176">
        <f>ROUND(E350*P350,2)</f>
        <v>1.03</v>
      </c>
      <c r="R350" s="178"/>
      <c r="S350" s="178" t="s">
        <v>157</v>
      </c>
      <c r="T350" s="179" t="s">
        <v>157</v>
      </c>
      <c r="U350" s="160">
        <v>6.6000000000000003E-2</v>
      </c>
      <c r="V350" s="160">
        <f>ROUND(E350*U350,2)</f>
        <v>8.49</v>
      </c>
      <c r="W350" s="160"/>
      <c r="X350" s="160" t="s">
        <v>158</v>
      </c>
      <c r="Y350" s="160" t="s">
        <v>159</v>
      </c>
      <c r="Z350" s="150"/>
      <c r="AA350" s="150"/>
      <c r="AB350" s="150"/>
      <c r="AC350" s="150"/>
      <c r="AD350" s="150"/>
      <c r="AE350" s="150"/>
      <c r="AF350" s="150"/>
      <c r="AG350" s="150" t="s">
        <v>160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2" x14ac:dyDescent="0.2">
      <c r="A351" s="157"/>
      <c r="B351" s="158"/>
      <c r="C351" s="189" t="s">
        <v>433</v>
      </c>
      <c r="D351" s="161"/>
      <c r="E351" s="162"/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162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3" x14ac:dyDescent="0.2">
      <c r="A352" s="157"/>
      <c r="B352" s="158"/>
      <c r="C352" s="189" t="s">
        <v>435</v>
      </c>
      <c r="D352" s="161"/>
      <c r="E352" s="162"/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50"/>
      <c r="AA352" s="150"/>
      <c r="AB352" s="150"/>
      <c r="AC352" s="150"/>
      <c r="AD352" s="150"/>
      <c r="AE352" s="150"/>
      <c r="AF352" s="150"/>
      <c r="AG352" s="150" t="s">
        <v>162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3" x14ac:dyDescent="0.2">
      <c r="A353" s="157"/>
      <c r="B353" s="158"/>
      <c r="C353" s="189" t="s">
        <v>637</v>
      </c>
      <c r="D353" s="161"/>
      <c r="E353" s="162">
        <v>8.0850000000000009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162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3" x14ac:dyDescent="0.2">
      <c r="A354" s="157"/>
      <c r="B354" s="158"/>
      <c r="C354" s="189" t="s">
        <v>638</v>
      </c>
      <c r="D354" s="161"/>
      <c r="E354" s="162">
        <v>15.785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50"/>
      <c r="AA354" s="150"/>
      <c r="AB354" s="150"/>
      <c r="AC354" s="150"/>
      <c r="AD354" s="150"/>
      <c r="AE354" s="150"/>
      <c r="AF354" s="150"/>
      <c r="AG354" s="150" t="s">
        <v>162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3" x14ac:dyDescent="0.2">
      <c r="A355" s="157"/>
      <c r="B355" s="158"/>
      <c r="C355" s="189" t="s">
        <v>639</v>
      </c>
      <c r="D355" s="161"/>
      <c r="E355" s="162">
        <v>13.629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162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3" x14ac:dyDescent="0.2">
      <c r="A356" s="157"/>
      <c r="B356" s="158"/>
      <c r="C356" s="189" t="s">
        <v>640</v>
      </c>
      <c r="D356" s="161"/>
      <c r="E356" s="162">
        <v>11.473000000000001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50"/>
      <c r="AA356" s="150"/>
      <c r="AB356" s="150"/>
      <c r="AC356" s="150"/>
      <c r="AD356" s="150"/>
      <c r="AE356" s="150"/>
      <c r="AF356" s="150"/>
      <c r="AG356" s="150" t="s">
        <v>162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3" x14ac:dyDescent="0.2">
      <c r="A357" s="157"/>
      <c r="B357" s="158"/>
      <c r="C357" s="189" t="s">
        <v>641</v>
      </c>
      <c r="D357" s="161"/>
      <c r="E357" s="162"/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50"/>
      <c r="AA357" s="150"/>
      <c r="AB357" s="150"/>
      <c r="AC357" s="150"/>
      <c r="AD357" s="150"/>
      <c r="AE357" s="150"/>
      <c r="AF357" s="150"/>
      <c r="AG357" s="150" t="s">
        <v>162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3" x14ac:dyDescent="0.2">
      <c r="A358" s="157"/>
      <c r="B358" s="158"/>
      <c r="C358" s="189" t="s">
        <v>642</v>
      </c>
      <c r="D358" s="161"/>
      <c r="E358" s="162">
        <v>20.64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50"/>
      <c r="AA358" s="150"/>
      <c r="AB358" s="150"/>
      <c r="AC358" s="150"/>
      <c r="AD358" s="150"/>
      <c r="AE358" s="150"/>
      <c r="AF358" s="150"/>
      <c r="AG358" s="150" t="s">
        <v>162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3" x14ac:dyDescent="0.2">
      <c r="A359" s="157"/>
      <c r="B359" s="158"/>
      <c r="C359" s="189" t="s">
        <v>643</v>
      </c>
      <c r="D359" s="161"/>
      <c r="E359" s="162">
        <v>13.035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50"/>
      <c r="AA359" s="150"/>
      <c r="AB359" s="150"/>
      <c r="AC359" s="150"/>
      <c r="AD359" s="150"/>
      <c r="AE359" s="150"/>
      <c r="AF359" s="150"/>
      <c r="AG359" s="150" t="s">
        <v>162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3" x14ac:dyDescent="0.2">
      <c r="A360" s="157"/>
      <c r="B360" s="158"/>
      <c r="C360" s="189" t="s">
        <v>644</v>
      </c>
      <c r="D360" s="161"/>
      <c r="E360" s="162">
        <v>23.745000000000001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50"/>
      <c r="AA360" s="150"/>
      <c r="AB360" s="150"/>
      <c r="AC360" s="150"/>
      <c r="AD360" s="150"/>
      <c r="AE360" s="150"/>
      <c r="AF360" s="150"/>
      <c r="AG360" s="150" t="s">
        <v>162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3" x14ac:dyDescent="0.2">
      <c r="A361" s="157"/>
      <c r="B361" s="158"/>
      <c r="C361" s="189" t="s">
        <v>645</v>
      </c>
      <c r="D361" s="161"/>
      <c r="E361" s="162"/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50"/>
      <c r="AA361" s="150"/>
      <c r="AB361" s="150"/>
      <c r="AC361" s="150"/>
      <c r="AD361" s="150"/>
      <c r="AE361" s="150"/>
      <c r="AF361" s="150"/>
      <c r="AG361" s="150" t="s">
        <v>162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3" x14ac:dyDescent="0.2">
      <c r="A362" s="157"/>
      <c r="B362" s="158"/>
      <c r="C362" s="189" t="s">
        <v>646</v>
      </c>
      <c r="D362" s="161"/>
      <c r="E362" s="162">
        <v>23.058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50"/>
      <c r="AA362" s="150"/>
      <c r="AB362" s="150"/>
      <c r="AC362" s="150"/>
      <c r="AD362" s="150"/>
      <c r="AE362" s="150"/>
      <c r="AF362" s="150"/>
      <c r="AG362" s="150" t="s">
        <v>162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3" x14ac:dyDescent="0.2">
      <c r="A363" s="157"/>
      <c r="B363" s="158"/>
      <c r="C363" s="189" t="s">
        <v>647</v>
      </c>
      <c r="D363" s="161"/>
      <c r="E363" s="162">
        <v>-7.68</v>
      </c>
      <c r="F363" s="160"/>
      <c r="G363" s="160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50"/>
      <c r="AA363" s="150"/>
      <c r="AB363" s="150"/>
      <c r="AC363" s="150"/>
      <c r="AD363" s="150"/>
      <c r="AE363" s="150"/>
      <c r="AF363" s="150"/>
      <c r="AG363" s="150" t="s">
        <v>162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3" x14ac:dyDescent="0.2">
      <c r="A364" s="157"/>
      <c r="B364" s="158"/>
      <c r="C364" s="189" t="s">
        <v>648</v>
      </c>
      <c r="D364" s="161"/>
      <c r="E364" s="162">
        <v>-3.12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50"/>
      <c r="AA364" s="150"/>
      <c r="AB364" s="150"/>
      <c r="AC364" s="150"/>
      <c r="AD364" s="150"/>
      <c r="AE364" s="150"/>
      <c r="AF364" s="150"/>
      <c r="AG364" s="150" t="s">
        <v>162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3" x14ac:dyDescent="0.2">
      <c r="A365" s="157"/>
      <c r="B365" s="158"/>
      <c r="C365" s="189" t="s">
        <v>649</v>
      </c>
      <c r="D365" s="161"/>
      <c r="E365" s="162"/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50"/>
      <c r="AA365" s="150"/>
      <c r="AB365" s="150"/>
      <c r="AC365" s="150"/>
      <c r="AD365" s="150"/>
      <c r="AE365" s="150"/>
      <c r="AF365" s="150"/>
      <c r="AG365" s="150" t="s">
        <v>162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3" x14ac:dyDescent="0.2">
      <c r="A366" s="157"/>
      <c r="B366" s="158"/>
      <c r="C366" s="189" t="s">
        <v>650</v>
      </c>
      <c r="D366" s="161"/>
      <c r="E366" s="162">
        <v>9.99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50"/>
      <c r="AA366" s="150"/>
      <c r="AB366" s="150"/>
      <c r="AC366" s="150"/>
      <c r="AD366" s="150"/>
      <c r="AE366" s="150"/>
      <c r="AF366" s="150"/>
      <c r="AG366" s="150" t="s">
        <v>162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73">
        <v>69</v>
      </c>
      <c r="B367" s="174" t="s">
        <v>653</v>
      </c>
      <c r="C367" s="188" t="s">
        <v>654</v>
      </c>
      <c r="D367" s="175" t="s">
        <v>156</v>
      </c>
      <c r="E367" s="176">
        <v>1</v>
      </c>
      <c r="F367" s="177"/>
      <c r="G367" s="178">
        <f>ROUND(E367*F367,2)</f>
        <v>0</v>
      </c>
      <c r="H367" s="177"/>
      <c r="I367" s="178">
        <f>ROUND(E367*H367,2)</f>
        <v>0</v>
      </c>
      <c r="J367" s="177"/>
      <c r="K367" s="178">
        <f>ROUND(E367*J367,2)</f>
        <v>0</v>
      </c>
      <c r="L367" s="178">
        <v>21</v>
      </c>
      <c r="M367" s="178">
        <f>G367*(1+L367/100)</f>
        <v>0</v>
      </c>
      <c r="N367" s="176">
        <v>0</v>
      </c>
      <c r="O367" s="176">
        <f>ROUND(E367*N367,2)</f>
        <v>0</v>
      </c>
      <c r="P367" s="176">
        <v>0</v>
      </c>
      <c r="Q367" s="176">
        <f>ROUND(E367*P367,2)</f>
        <v>0</v>
      </c>
      <c r="R367" s="178"/>
      <c r="S367" s="178" t="s">
        <v>157</v>
      </c>
      <c r="T367" s="179" t="s">
        <v>157</v>
      </c>
      <c r="U367" s="160">
        <v>1.45</v>
      </c>
      <c r="V367" s="160">
        <f>ROUND(E367*U367,2)</f>
        <v>1.45</v>
      </c>
      <c r="W367" s="160"/>
      <c r="X367" s="160" t="s">
        <v>158</v>
      </c>
      <c r="Y367" s="160" t="s">
        <v>159</v>
      </c>
      <c r="Z367" s="150"/>
      <c r="AA367" s="150"/>
      <c r="AB367" s="150"/>
      <c r="AC367" s="150"/>
      <c r="AD367" s="150"/>
      <c r="AE367" s="150"/>
      <c r="AF367" s="150"/>
      <c r="AG367" s="150" t="s">
        <v>160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2" x14ac:dyDescent="0.2">
      <c r="A368" s="157"/>
      <c r="B368" s="158"/>
      <c r="C368" s="189" t="s">
        <v>655</v>
      </c>
      <c r="D368" s="161"/>
      <c r="E368" s="162">
        <v>1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50"/>
      <c r="AA368" s="150"/>
      <c r="AB368" s="150"/>
      <c r="AC368" s="150"/>
      <c r="AD368" s="150"/>
      <c r="AE368" s="150"/>
      <c r="AF368" s="150"/>
      <c r="AG368" s="150" t="s">
        <v>162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80">
        <v>70</v>
      </c>
      <c r="B369" s="181" t="s">
        <v>656</v>
      </c>
      <c r="C369" s="190" t="s">
        <v>657</v>
      </c>
      <c r="D369" s="182" t="s">
        <v>156</v>
      </c>
      <c r="E369" s="183">
        <v>1</v>
      </c>
      <c r="F369" s="184"/>
      <c r="G369" s="185">
        <f>ROUND(E369*F369,2)</f>
        <v>0</v>
      </c>
      <c r="H369" s="184"/>
      <c r="I369" s="185">
        <f>ROUND(E369*H369,2)</f>
        <v>0</v>
      </c>
      <c r="J369" s="184"/>
      <c r="K369" s="185">
        <f>ROUND(E369*J369,2)</f>
        <v>0</v>
      </c>
      <c r="L369" s="185">
        <v>21</v>
      </c>
      <c r="M369" s="185">
        <f>G369*(1+L369/100)</f>
        <v>0</v>
      </c>
      <c r="N369" s="183">
        <v>0</v>
      </c>
      <c r="O369" s="183">
        <f>ROUND(E369*N369,2)</f>
        <v>0</v>
      </c>
      <c r="P369" s="183">
        <v>0</v>
      </c>
      <c r="Q369" s="183">
        <f>ROUND(E369*P369,2)</f>
        <v>0</v>
      </c>
      <c r="R369" s="185"/>
      <c r="S369" s="185" t="s">
        <v>157</v>
      </c>
      <c r="T369" s="186" t="s">
        <v>157</v>
      </c>
      <c r="U369" s="160">
        <v>0.77500000000000002</v>
      </c>
      <c r="V369" s="160">
        <f>ROUND(E369*U369,2)</f>
        <v>0.78</v>
      </c>
      <c r="W369" s="160"/>
      <c r="X369" s="160" t="s">
        <v>158</v>
      </c>
      <c r="Y369" s="160" t="s">
        <v>159</v>
      </c>
      <c r="Z369" s="150"/>
      <c r="AA369" s="150"/>
      <c r="AB369" s="150"/>
      <c r="AC369" s="150"/>
      <c r="AD369" s="150"/>
      <c r="AE369" s="150"/>
      <c r="AF369" s="150"/>
      <c r="AG369" s="150" t="s">
        <v>160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80">
        <v>71</v>
      </c>
      <c r="B370" s="181" t="s">
        <v>658</v>
      </c>
      <c r="C370" s="190" t="s">
        <v>659</v>
      </c>
      <c r="D370" s="182" t="s">
        <v>156</v>
      </c>
      <c r="E370" s="183">
        <v>1</v>
      </c>
      <c r="F370" s="184"/>
      <c r="G370" s="185">
        <f>ROUND(E370*F370,2)</f>
        <v>0</v>
      </c>
      <c r="H370" s="184"/>
      <c r="I370" s="185">
        <f>ROUND(E370*H370,2)</f>
        <v>0</v>
      </c>
      <c r="J370" s="184"/>
      <c r="K370" s="185">
        <f>ROUND(E370*J370,2)</f>
        <v>0</v>
      </c>
      <c r="L370" s="185">
        <v>21</v>
      </c>
      <c r="M370" s="185">
        <f>G370*(1+L370/100)</f>
        <v>0</v>
      </c>
      <c r="N370" s="183">
        <v>0</v>
      </c>
      <c r="O370" s="183">
        <f>ROUND(E370*N370,2)</f>
        <v>0</v>
      </c>
      <c r="P370" s="183">
        <v>0</v>
      </c>
      <c r="Q370" s="183">
        <f>ROUND(E370*P370,2)</f>
        <v>0</v>
      </c>
      <c r="R370" s="185" t="s">
        <v>260</v>
      </c>
      <c r="S370" s="185" t="s">
        <v>157</v>
      </c>
      <c r="T370" s="186" t="s">
        <v>157</v>
      </c>
      <c r="U370" s="160">
        <v>0</v>
      </c>
      <c r="V370" s="160">
        <f>ROUND(E370*U370,2)</f>
        <v>0</v>
      </c>
      <c r="W370" s="160"/>
      <c r="X370" s="160" t="s">
        <v>261</v>
      </c>
      <c r="Y370" s="160" t="s">
        <v>159</v>
      </c>
      <c r="Z370" s="150"/>
      <c r="AA370" s="150"/>
      <c r="AB370" s="150"/>
      <c r="AC370" s="150"/>
      <c r="AD370" s="150"/>
      <c r="AE370" s="150"/>
      <c r="AF370" s="150"/>
      <c r="AG370" s="150" t="s">
        <v>262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ht="22.5" outlineLevel="1" x14ac:dyDescent="0.2">
      <c r="A371" s="180">
        <v>72</v>
      </c>
      <c r="B371" s="181" t="s">
        <v>660</v>
      </c>
      <c r="C371" s="190" t="s">
        <v>661</v>
      </c>
      <c r="D371" s="182" t="s">
        <v>156</v>
      </c>
      <c r="E371" s="183">
        <v>1</v>
      </c>
      <c r="F371" s="184"/>
      <c r="G371" s="185">
        <f>ROUND(E371*F371,2)</f>
        <v>0</v>
      </c>
      <c r="H371" s="184"/>
      <c r="I371" s="185">
        <f>ROUND(E371*H371,2)</f>
        <v>0</v>
      </c>
      <c r="J371" s="184"/>
      <c r="K371" s="185">
        <f>ROUND(E371*J371,2)</f>
        <v>0</v>
      </c>
      <c r="L371" s="185">
        <v>21</v>
      </c>
      <c r="M371" s="185">
        <f>G371*(1+L371/100)</f>
        <v>0</v>
      </c>
      <c r="N371" s="183">
        <v>2.0500000000000001E-2</v>
      </c>
      <c r="O371" s="183">
        <f>ROUND(E371*N371,2)</f>
        <v>0.02</v>
      </c>
      <c r="P371" s="183">
        <v>0</v>
      </c>
      <c r="Q371" s="183">
        <f>ROUND(E371*P371,2)</f>
        <v>0</v>
      </c>
      <c r="R371" s="185" t="s">
        <v>260</v>
      </c>
      <c r="S371" s="185" t="s">
        <v>157</v>
      </c>
      <c r="T371" s="186" t="s">
        <v>175</v>
      </c>
      <c r="U371" s="160">
        <v>0</v>
      </c>
      <c r="V371" s="160">
        <f>ROUND(E371*U371,2)</f>
        <v>0</v>
      </c>
      <c r="W371" s="160"/>
      <c r="X371" s="160" t="s">
        <v>261</v>
      </c>
      <c r="Y371" s="160" t="s">
        <v>159</v>
      </c>
      <c r="Z371" s="150"/>
      <c r="AA371" s="150"/>
      <c r="AB371" s="150"/>
      <c r="AC371" s="150"/>
      <c r="AD371" s="150"/>
      <c r="AE371" s="150"/>
      <c r="AF371" s="150"/>
      <c r="AG371" s="150" t="s">
        <v>262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80">
        <v>73</v>
      </c>
      <c r="B372" s="181" t="s">
        <v>662</v>
      </c>
      <c r="C372" s="190" t="s">
        <v>663</v>
      </c>
      <c r="D372" s="182" t="s">
        <v>226</v>
      </c>
      <c r="E372" s="183">
        <v>2.0500000000000001E-2</v>
      </c>
      <c r="F372" s="184"/>
      <c r="G372" s="185">
        <f>ROUND(E372*F372,2)</f>
        <v>0</v>
      </c>
      <c r="H372" s="184"/>
      <c r="I372" s="185">
        <f>ROUND(E372*H372,2)</f>
        <v>0</v>
      </c>
      <c r="J372" s="184"/>
      <c r="K372" s="185">
        <f>ROUND(E372*J372,2)</f>
        <v>0</v>
      </c>
      <c r="L372" s="185">
        <v>21</v>
      </c>
      <c r="M372" s="185">
        <f>G372*(1+L372/100)</f>
        <v>0</v>
      </c>
      <c r="N372" s="183">
        <v>0</v>
      </c>
      <c r="O372" s="183">
        <f>ROUND(E372*N372,2)</f>
        <v>0</v>
      </c>
      <c r="P372" s="183">
        <v>0</v>
      </c>
      <c r="Q372" s="183">
        <f>ROUND(E372*P372,2)</f>
        <v>0</v>
      </c>
      <c r="R372" s="185"/>
      <c r="S372" s="185" t="s">
        <v>157</v>
      </c>
      <c r="T372" s="186" t="s">
        <v>157</v>
      </c>
      <c r="U372" s="160">
        <v>2.2549999999999999</v>
      </c>
      <c r="V372" s="160">
        <f>ROUND(E372*U372,2)</f>
        <v>0.05</v>
      </c>
      <c r="W372" s="160"/>
      <c r="X372" s="160" t="s">
        <v>227</v>
      </c>
      <c r="Y372" s="160" t="s">
        <v>159</v>
      </c>
      <c r="Z372" s="150"/>
      <c r="AA372" s="150"/>
      <c r="AB372" s="150"/>
      <c r="AC372" s="150"/>
      <c r="AD372" s="150"/>
      <c r="AE372" s="150"/>
      <c r="AF372" s="150"/>
      <c r="AG372" s="150" t="s">
        <v>228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x14ac:dyDescent="0.2">
      <c r="A373" s="166" t="s">
        <v>152</v>
      </c>
      <c r="B373" s="167" t="s">
        <v>103</v>
      </c>
      <c r="C373" s="187" t="s">
        <v>104</v>
      </c>
      <c r="D373" s="168"/>
      <c r="E373" s="169"/>
      <c r="F373" s="170"/>
      <c r="G373" s="170">
        <f>SUMIF(AG374:AG391,"&lt;&gt;NOR",G374:G391)</f>
        <v>0</v>
      </c>
      <c r="H373" s="170"/>
      <c r="I373" s="170">
        <f>SUM(I374:I391)</f>
        <v>0</v>
      </c>
      <c r="J373" s="170"/>
      <c r="K373" s="170">
        <f>SUM(K374:K391)</f>
        <v>0</v>
      </c>
      <c r="L373" s="170"/>
      <c r="M373" s="170">
        <f>SUM(M374:M391)</f>
        <v>0</v>
      </c>
      <c r="N373" s="169"/>
      <c r="O373" s="169">
        <f>SUM(O374:O391)</f>
        <v>0.16999999999999998</v>
      </c>
      <c r="P373" s="169"/>
      <c r="Q373" s="169">
        <f>SUM(Q374:Q391)</f>
        <v>0.75</v>
      </c>
      <c r="R373" s="170"/>
      <c r="S373" s="170"/>
      <c r="T373" s="171"/>
      <c r="U373" s="165"/>
      <c r="V373" s="165">
        <f>SUM(V374:V391)</f>
        <v>34.99</v>
      </c>
      <c r="W373" s="165"/>
      <c r="X373" s="165"/>
      <c r="Y373" s="165"/>
      <c r="AG373" t="s">
        <v>153</v>
      </c>
    </row>
    <row r="374" spans="1:60" outlineLevel="1" x14ac:dyDescent="0.2">
      <c r="A374" s="173">
        <v>74</v>
      </c>
      <c r="B374" s="174" t="s">
        <v>664</v>
      </c>
      <c r="C374" s="188" t="s">
        <v>665</v>
      </c>
      <c r="D374" s="175" t="s">
        <v>178</v>
      </c>
      <c r="E374" s="176">
        <v>22.875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6">
        <v>0</v>
      </c>
      <c r="O374" s="176">
        <f>ROUND(E374*N374,2)</f>
        <v>0</v>
      </c>
      <c r="P374" s="176">
        <v>3.3000000000000002E-2</v>
      </c>
      <c r="Q374" s="176">
        <f>ROUND(E374*P374,2)</f>
        <v>0.75</v>
      </c>
      <c r="R374" s="178"/>
      <c r="S374" s="178" t="s">
        <v>157</v>
      </c>
      <c r="T374" s="179" t="s">
        <v>157</v>
      </c>
      <c r="U374" s="160">
        <v>0.78100000000000003</v>
      </c>
      <c r="V374" s="160">
        <f>ROUND(E374*U374,2)</f>
        <v>17.87</v>
      </c>
      <c r="W374" s="160"/>
      <c r="X374" s="160" t="s">
        <v>158</v>
      </c>
      <c r="Y374" s="160" t="s">
        <v>159</v>
      </c>
      <c r="Z374" s="150"/>
      <c r="AA374" s="150"/>
      <c r="AB374" s="150"/>
      <c r="AC374" s="150"/>
      <c r="AD374" s="150"/>
      <c r="AE374" s="150"/>
      <c r="AF374" s="150"/>
      <c r="AG374" s="150" t="s">
        <v>160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2" x14ac:dyDescent="0.2">
      <c r="A375" s="157"/>
      <c r="B375" s="158"/>
      <c r="C375" s="189" t="s">
        <v>666</v>
      </c>
      <c r="D375" s="161"/>
      <c r="E375" s="162"/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50"/>
      <c r="AA375" s="150"/>
      <c r="AB375" s="150"/>
      <c r="AC375" s="150"/>
      <c r="AD375" s="150"/>
      <c r="AE375" s="150"/>
      <c r="AF375" s="150"/>
      <c r="AG375" s="150" t="s">
        <v>162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3" x14ac:dyDescent="0.2">
      <c r="A376" s="157"/>
      <c r="B376" s="158"/>
      <c r="C376" s="189" t="s">
        <v>667</v>
      </c>
      <c r="D376" s="161"/>
      <c r="E376" s="162">
        <v>11.1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50"/>
      <c r="AA376" s="150"/>
      <c r="AB376" s="150"/>
      <c r="AC376" s="150"/>
      <c r="AD376" s="150"/>
      <c r="AE376" s="150"/>
      <c r="AF376" s="150"/>
      <c r="AG376" s="150" t="s">
        <v>162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3" x14ac:dyDescent="0.2">
      <c r="A377" s="157"/>
      <c r="B377" s="158"/>
      <c r="C377" s="189" t="s">
        <v>668</v>
      </c>
      <c r="D377" s="161"/>
      <c r="E377" s="162">
        <v>11.775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50"/>
      <c r="AA377" s="150"/>
      <c r="AB377" s="150"/>
      <c r="AC377" s="150"/>
      <c r="AD377" s="150"/>
      <c r="AE377" s="150"/>
      <c r="AF377" s="150"/>
      <c r="AG377" s="150" t="s">
        <v>162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73">
        <v>75</v>
      </c>
      <c r="B378" s="174" t="s">
        <v>276</v>
      </c>
      <c r="C378" s="188" t="s">
        <v>277</v>
      </c>
      <c r="D378" s="175" t="s">
        <v>278</v>
      </c>
      <c r="E378" s="176">
        <v>12.8</v>
      </c>
      <c r="F378" s="177"/>
      <c r="G378" s="178">
        <f>ROUND(E378*F378,2)</f>
        <v>0</v>
      </c>
      <c r="H378" s="177"/>
      <c r="I378" s="178">
        <f>ROUND(E378*H378,2)</f>
        <v>0</v>
      </c>
      <c r="J378" s="177"/>
      <c r="K378" s="178">
        <f>ROUND(E378*J378,2)</f>
        <v>0</v>
      </c>
      <c r="L378" s="178">
        <v>21</v>
      </c>
      <c r="M378" s="178">
        <f>G378*(1+L378/100)</f>
        <v>0</v>
      </c>
      <c r="N378" s="176">
        <v>6.0000000000000002E-5</v>
      </c>
      <c r="O378" s="176">
        <f>ROUND(E378*N378,2)</f>
        <v>0</v>
      </c>
      <c r="P378" s="176">
        <v>0</v>
      </c>
      <c r="Q378" s="176">
        <f>ROUND(E378*P378,2)</f>
        <v>0</v>
      </c>
      <c r="R378" s="178"/>
      <c r="S378" s="178" t="s">
        <v>157</v>
      </c>
      <c r="T378" s="179" t="s">
        <v>157</v>
      </c>
      <c r="U378" s="160">
        <v>0.42599999999999999</v>
      </c>
      <c r="V378" s="160">
        <f>ROUND(E378*U378,2)</f>
        <v>5.45</v>
      </c>
      <c r="W378" s="160"/>
      <c r="X378" s="160" t="s">
        <v>158</v>
      </c>
      <c r="Y378" s="160" t="s">
        <v>159</v>
      </c>
      <c r="Z378" s="150"/>
      <c r="AA378" s="150"/>
      <c r="AB378" s="150"/>
      <c r="AC378" s="150"/>
      <c r="AD378" s="150"/>
      <c r="AE378" s="150"/>
      <c r="AF378" s="150"/>
      <c r="AG378" s="150" t="s">
        <v>160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2" x14ac:dyDescent="0.2">
      <c r="A379" s="157"/>
      <c r="B379" s="158"/>
      <c r="C379" s="189" t="s">
        <v>669</v>
      </c>
      <c r="D379" s="161"/>
      <c r="E379" s="162">
        <v>12.8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50"/>
      <c r="AA379" s="150"/>
      <c r="AB379" s="150"/>
      <c r="AC379" s="150"/>
      <c r="AD379" s="150"/>
      <c r="AE379" s="150"/>
      <c r="AF379" s="150"/>
      <c r="AG379" s="150" t="s">
        <v>162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73">
        <v>76</v>
      </c>
      <c r="B380" s="174" t="s">
        <v>670</v>
      </c>
      <c r="C380" s="188" t="s">
        <v>671</v>
      </c>
      <c r="D380" s="175" t="s">
        <v>278</v>
      </c>
      <c r="E380" s="176">
        <v>132.30000000000001</v>
      </c>
      <c r="F380" s="177"/>
      <c r="G380" s="178">
        <f>ROUND(E380*F380,2)</f>
        <v>0</v>
      </c>
      <c r="H380" s="177"/>
      <c r="I380" s="178">
        <f>ROUND(E380*H380,2)</f>
        <v>0</v>
      </c>
      <c r="J380" s="177"/>
      <c r="K380" s="178">
        <f>ROUND(E380*J380,2)</f>
        <v>0</v>
      </c>
      <c r="L380" s="178">
        <v>21</v>
      </c>
      <c r="M380" s="178">
        <f>G380*(1+L380/100)</f>
        <v>0</v>
      </c>
      <c r="N380" s="176">
        <v>5.0000000000000002E-5</v>
      </c>
      <c r="O380" s="176">
        <f>ROUND(E380*N380,2)</f>
        <v>0.01</v>
      </c>
      <c r="P380" s="176">
        <v>0</v>
      </c>
      <c r="Q380" s="176">
        <f>ROUND(E380*P380,2)</f>
        <v>0</v>
      </c>
      <c r="R380" s="178"/>
      <c r="S380" s="178" t="s">
        <v>157</v>
      </c>
      <c r="T380" s="179" t="s">
        <v>157</v>
      </c>
      <c r="U380" s="160">
        <v>8.4000000000000005E-2</v>
      </c>
      <c r="V380" s="160">
        <f>ROUND(E380*U380,2)</f>
        <v>11.11</v>
      </c>
      <c r="W380" s="160"/>
      <c r="X380" s="160" t="s">
        <v>158</v>
      </c>
      <c r="Y380" s="160" t="s">
        <v>159</v>
      </c>
      <c r="Z380" s="150"/>
      <c r="AA380" s="150"/>
      <c r="AB380" s="150"/>
      <c r="AC380" s="150"/>
      <c r="AD380" s="150"/>
      <c r="AE380" s="150"/>
      <c r="AF380" s="150"/>
      <c r="AG380" s="150" t="s">
        <v>160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2" x14ac:dyDescent="0.2">
      <c r="A381" s="157"/>
      <c r="B381" s="158"/>
      <c r="C381" s="189" t="s">
        <v>672</v>
      </c>
      <c r="D381" s="161"/>
      <c r="E381" s="162"/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50"/>
      <c r="AA381" s="150"/>
      <c r="AB381" s="150"/>
      <c r="AC381" s="150"/>
      <c r="AD381" s="150"/>
      <c r="AE381" s="150"/>
      <c r="AF381" s="150"/>
      <c r="AG381" s="150" t="s">
        <v>162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3" x14ac:dyDescent="0.2">
      <c r="A382" s="157"/>
      <c r="B382" s="158"/>
      <c r="C382" s="189" t="s">
        <v>673</v>
      </c>
      <c r="D382" s="161"/>
      <c r="E382" s="162">
        <v>132.30000000000001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50"/>
      <c r="AA382" s="150"/>
      <c r="AB382" s="150"/>
      <c r="AC382" s="150"/>
      <c r="AD382" s="150"/>
      <c r="AE382" s="150"/>
      <c r="AF382" s="150"/>
      <c r="AG382" s="150" t="s">
        <v>162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ht="45" outlineLevel="1" x14ac:dyDescent="0.2">
      <c r="A383" s="173">
        <v>77</v>
      </c>
      <c r="B383" s="174" t="s">
        <v>105</v>
      </c>
      <c r="C383" s="188" t="s">
        <v>674</v>
      </c>
      <c r="D383" s="175" t="s">
        <v>503</v>
      </c>
      <c r="E383" s="176">
        <v>22.059000000000001</v>
      </c>
      <c r="F383" s="177"/>
      <c r="G383" s="178">
        <f>ROUND(E383*F383,2)</f>
        <v>0</v>
      </c>
      <c r="H383" s="177"/>
      <c r="I383" s="178">
        <f>ROUND(E383*H383,2)</f>
        <v>0</v>
      </c>
      <c r="J383" s="177"/>
      <c r="K383" s="178">
        <f>ROUND(E383*J383,2)</f>
        <v>0</v>
      </c>
      <c r="L383" s="178">
        <v>21</v>
      </c>
      <c r="M383" s="178">
        <f>G383*(1+L383/100)</f>
        <v>0</v>
      </c>
      <c r="N383" s="176">
        <v>0</v>
      </c>
      <c r="O383" s="176">
        <f>ROUND(E383*N383,2)</f>
        <v>0</v>
      </c>
      <c r="P383" s="176">
        <v>0</v>
      </c>
      <c r="Q383" s="176">
        <f>ROUND(E383*P383,2)</f>
        <v>0</v>
      </c>
      <c r="R383" s="178"/>
      <c r="S383" s="178" t="s">
        <v>174</v>
      </c>
      <c r="T383" s="179" t="s">
        <v>175</v>
      </c>
      <c r="U383" s="160">
        <v>0</v>
      </c>
      <c r="V383" s="160">
        <f>ROUND(E383*U383,2)</f>
        <v>0</v>
      </c>
      <c r="W383" s="160"/>
      <c r="X383" s="160" t="s">
        <v>158</v>
      </c>
      <c r="Y383" s="160" t="s">
        <v>159</v>
      </c>
      <c r="Z383" s="150"/>
      <c r="AA383" s="150"/>
      <c r="AB383" s="150"/>
      <c r="AC383" s="150"/>
      <c r="AD383" s="150"/>
      <c r="AE383" s="150"/>
      <c r="AF383" s="150"/>
      <c r="AG383" s="150" t="s">
        <v>160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2" x14ac:dyDescent="0.2">
      <c r="A384" s="157"/>
      <c r="B384" s="158"/>
      <c r="C384" s="189" t="s">
        <v>675</v>
      </c>
      <c r="D384" s="161"/>
      <c r="E384" s="162">
        <v>16.587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50"/>
      <c r="AA384" s="150"/>
      <c r="AB384" s="150"/>
      <c r="AC384" s="150"/>
      <c r="AD384" s="150"/>
      <c r="AE384" s="150"/>
      <c r="AF384" s="150"/>
      <c r="AG384" s="150" t="s">
        <v>162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3" x14ac:dyDescent="0.2">
      <c r="A385" s="157"/>
      <c r="B385" s="158"/>
      <c r="C385" s="189" t="s">
        <v>676</v>
      </c>
      <c r="D385" s="161"/>
      <c r="E385" s="162">
        <v>5.4720000000000004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50"/>
      <c r="AA385" s="150"/>
      <c r="AB385" s="150"/>
      <c r="AC385" s="150"/>
      <c r="AD385" s="150"/>
      <c r="AE385" s="150"/>
      <c r="AF385" s="150"/>
      <c r="AG385" s="150" t="s">
        <v>162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73">
        <v>78</v>
      </c>
      <c r="B386" s="174" t="s">
        <v>677</v>
      </c>
      <c r="C386" s="188" t="s">
        <v>678</v>
      </c>
      <c r="D386" s="175" t="s">
        <v>226</v>
      </c>
      <c r="E386" s="176">
        <v>1.4080000000000001E-2</v>
      </c>
      <c r="F386" s="177"/>
      <c r="G386" s="178">
        <f>ROUND(E386*F386,2)</f>
        <v>0</v>
      </c>
      <c r="H386" s="177"/>
      <c r="I386" s="178">
        <f>ROUND(E386*H386,2)</f>
        <v>0</v>
      </c>
      <c r="J386" s="177"/>
      <c r="K386" s="178">
        <f>ROUND(E386*J386,2)</f>
        <v>0</v>
      </c>
      <c r="L386" s="178">
        <v>21</v>
      </c>
      <c r="M386" s="178">
        <f>G386*(1+L386/100)</f>
        <v>0</v>
      </c>
      <c r="N386" s="176">
        <v>1</v>
      </c>
      <c r="O386" s="176">
        <f>ROUND(E386*N386,2)</f>
        <v>0.01</v>
      </c>
      <c r="P386" s="176">
        <v>0</v>
      </c>
      <c r="Q386" s="176">
        <f>ROUND(E386*P386,2)</f>
        <v>0</v>
      </c>
      <c r="R386" s="178" t="s">
        <v>260</v>
      </c>
      <c r="S386" s="178" t="s">
        <v>157</v>
      </c>
      <c r="T386" s="179" t="s">
        <v>157</v>
      </c>
      <c r="U386" s="160">
        <v>0</v>
      </c>
      <c r="V386" s="160">
        <f>ROUND(E386*U386,2)</f>
        <v>0</v>
      </c>
      <c r="W386" s="160"/>
      <c r="X386" s="160" t="s">
        <v>261</v>
      </c>
      <c r="Y386" s="160" t="s">
        <v>159</v>
      </c>
      <c r="Z386" s="150"/>
      <c r="AA386" s="150"/>
      <c r="AB386" s="150"/>
      <c r="AC386" s="150"/>
      <c r="AD386" s="150"/>
      <c r="AE386" s="150"/>
      <c r="AF386" s="150"/>
      <c r="AG386" s="150" t="s">
        <v>262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2" x14ac:dyDescent="0.2">
      <c r="A387" s="157"/>
      <c r="B387" s="158"/>
      <c r="C387" s="189" t="s">
        <v>679</v>
      </c>
      <c r="D387" s="161"/>
      <c r="E387" s="162">
        <v>1.4080000000000001E-2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50"/>
      <c r="AA387" s="150"/>
      <c r="AB387" s="150"/>
      <c r="AC387" s="150"/>
      <c r="AD387" s="150"/>
      <c r="AE387" s="150"/>
      <c r="AF387" s="150"/>
      <c r="AG387" s="150" t="s">
        <v>162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22.5" outlineLevel="1" x14ac:dyDescent="0.2">
      <c r="A388" s="173">
        <v>79</v>
      </c>
      <c r="B388" s="174" t="s">
        <v>680</v>
      </c>
      <c r="C388" s="188" t="s">
        <v>681</v>
      </c>
      <c r="D388" s="175" t="s">
        <v>226</v>
      </c>
      <c r="E388" s="176">
        <v>0.14552999999999999</v>
      </c>
      <c r="F388" s="177"/>
      <c r="G388" s="178">
        <f>ROUND(E388*F388,2)</f>
        <v>0</v>
      </c>
      <c r="H388" s="177"/>
      <c r="I388" s="178">
        <f>ROUND(E388*H388,2)</f>
        <v>0</v>
      </c>
      <c r="J388" s="177"/>
      <c r="K388" s="178">
        <f>ROUND(E388*J388,2)</f>
        <v>0</v>
      </c>
      <c r="L388" s="178">
        <v>21</v>
      </c>
      <c r="M388" s="178">
        <f>G388*(1+L388/100)</f>
        <v>0</v>
      </c>
      <c r="N388" s="176">
        <v>1</v>
      </c>
      <c r="O388" s="176">
        <f>ROUND(E388*N388,2)</f>
        <v>0.15</v>
      </c>
      <c r="P388" s="176">
        <v>0</v>
      </c>
      <c r="Q388" s="176">
        <f>ROUND(E388*P388,2)</f>
        <v>0</v>
      </c>
      <c r="R388" s="178" t="s">
        <v>260</v>
      </c>
      <c r="S388" s="178" t="s">
        <v>157</v>
      </c>
      <c r="T388" s="179" t="s">
        <v>157</v>
      </c>
      <c r="U388" s="160">
        <v>0</v>
      </c>
      <c r="V388" s="160">
        <f>ROUND(E388*U388,2)</f>
        <v>0</v>
      </c>
      <c r="W388" s="160"/>
      <c r="X388" s="160" t="s">
        <v>261</v>
      </c>
      <c r="Y388" s="160" t="s">
        <v>159</v>
      </c>
      <c r="Z388" s="150"/>
      <c r="AA388" s="150"/>
      <c r="AB388" s="150"/>
      <c r="AC388" s="150"/>
      <c r="AD388" s="150"/>
      <c r="AE388" s="150"/>
      <c r="AF388" s="150"/>
      <c r="AG388" s="150" t="s">
        <v>262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2" x14ac:dyDescent="0.2">
      <c r="A389" s="157"/>
      <c r="B389" s="158"/>
      <c r="C389" s="189" t="s">
        <v>672</v>
      </c>
      <c r="D389" s="161"/>
      <c r="E389" s="162"/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50"/>
      <c r="AA389" s="150"/>
      <c r="AB389" s="150"/>
      <c r="AC389" s="150"/>
      <c r="AD389" s="150"/>
      <c r="AE389" s="150"/>
      <c r="AF389" s="150"/>
      <c r="AG389" s="150" t="s">
        <v>162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3" x14ac:dyDescent="0.2">
      <c r="A390" s="157"/>
      <c r="B390" s="158"/>
      <c r="C390" s="189" t="s">
        <v>682</v>
      </c>
      <c r="D390" s="161"/>
      <c r="E390" s="162">
        <v>0.14552999999999999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50"/>
      <c r="AA390" s="150"/>
      <c r="AB390" s="150"/>
      <c r="AC390" s="150"/>
      <c r="AD390" s="150"/>
      <c r="AE390" s="150"/>
      <c r="AF390" s="150"/>
      <c r="AG390" s="150" t="s">
        <v>162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80">
        <v>80</v>
      </c>
      <c r="B391" s="181" t="s">
        <v>311</v>
      </c>
      <c r="C391" s="190" t="s">
        <v>312</v>
      </c>
      <c r="D391" s="182" t="s">
        <v>226</v>
      </c>
      <c r="E391" s="183">
        <v>0.16699</v>
      </c>
      <c r="F391" s="184"/>
      <c r="G391" s="185">
        <f>ROUND(E391*F391,2)</f>
        <v>0</v>
      </c>
      <c r="H391" s="184"/>
      <c r="I391" s="185">
        <f>ROUND(E391*H391,2)</f>
        <v>0</v>
      </c>
      <c r="J391" s="184"/>
      <c r="K391" s="185">
        <f>ROUND(E391*J391,2)</f>
        <v>0</v>
      </c>
      <c r="L391" s="185">
        <v>21</v>
      </c>
      <c r="M391" s="185">
        <f>G391*(1+L391/100)</f>
        <v>0</v>
      </c>
      <c r="N391" s="183">
        <v>0</v>
      </c>
      <c r="O391" s="183">
        <f>ROUND(E391*N391,2)</f>
        <v>0</v>
      </c>
      <c r="P391" s="183">
        <v>0</v>
      </c>
      <c r="Q391" s="183">
        <f>ROUND(E391*P391,2)</f>
        <v>0</v>
      </c>
      <c r="R391" s="185"/>
      <c r="S391" s="185" t="s">
        <v>157</v>
      </c>
      <c r="T391" s="186" t="s">
        <v>157</v>
      </c>
      <c r="U391" s="160">
        <v>3.327</v>
      </c>
      <c r="V391" s="160">
        <f>ROUND(E391*U391,2)</f>
        <v>0.56000000000000005</v>
      </c>
      <c r="W391" s="160"/>
      <c r="X391" s="160" t="s">
        <v>227</v>
      </c>
      <c r="Y391" s="160" t="s">
        <v>159</v>
      </c>
      <c r="Z391" s="150"/>
      <c r="AA391" s="150"/>
      <c r="AB391" s="150"/>
      <c r="AC391" s="150"/>
      <c r="AD391" s="150"/>
      <c r="AE391" s="150"/>
      <c r="AF391" s="150"/>
      <c r="AG391" s="150" t="s">
        <v>228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x14ac:dyDescent="0.2">
      <c r="A392" s="166" t="s">
        <v>152</v>
      </c>
      <c r="B392" s="167" t="s">
        <v>105</v>
      </c>
      <c r="C392" s="187" t="s">
        <v>106</v>
      </c>
      <c r="D392" s="168"/>
      <c r="E392" s="169"/>
      <c r="F392" s="170"/>
      <c r="G392" s="170">
        <f>SUMIF(AG393:AG398,"&lt;&gt;NOR",G393:G398)</f>
        <v>0</v>
      </c>
      <c r="H392" s="170"/>
      <c r="I392" s="170">
        <f>SUM(I393:I398)</f>
        <v>0</v>
      </c>
      <c r="J392" s="170"/>
      <c r="K392" s="170">
        <f>SUM(K393:K398)</f>
        <v>0</v>
      </c>
      <c r="L392" s="170"/>
      <c r="M392" s="170">
        <f>SUM(M393:M398)</f>
        <v>0</v>
      </c>
      <c r="N392" s="169"/>
      <c r="O392" s="169">
        <f>SUM(O393:O398)</f>
        <v>0</v>
      </c>
      <c r="P392" s="169"/>
      <c r="Q392" s="169">
        <f>SUM(Q393:Q398)</f>
        <v>0</v>
      </c>
      <c r="R392" s="170"/>
      <c r="S392" s="170"/>
      <c r="T392" s="171"/>
      <c r="U392" s="165"/>
      <c r="V392" s="165">
        <f>SUM(V393:V398)</f>
        <v>0</v>
      </c>
      <c r="W392" s="165"/>
      <c r="X392" s="165"/>
      <c r="Y392" s="165"/>
      <c r="AG392" t="s">
        <v>153</v>
      </c>
    </row>
    <row r="393" spans="1:60" ht="22.5" outlineLevel="1" x14ac:dyDescent="0.2">
      <c r="A393" s="180">
        <v>81</v>
      </c>
      <c r="B393" s="181" t="s">
        <v>313</v>
      </c>
      <c r="C393" s="190" t="s">
        <v>683</v>
      </c>
      <c r="D393" s="182" t="s">
        <v>173</v>
      </c>
      <c r="E393" s="183">
        <v>1</v>
      </c>
      <c r="F393" s="184"/>
      <c r="G393" s="185">
        <f t="shared" ref="G393:G398" si="0">ROUND(E393*F393,2)</f>
        <v>0</v>
      </c>
      <c r="H393" s="184"/>
      <c r="I393" s="185">
        <f t="shared" ref="I393:I398" si="1">ROUND(E393*H393,2)</f>
        <v>0</v>
      </c>
      <c r="J393" s="184"/>
      <c r="K393" s="185">
        <f t="shared" ref="K393:K398" si="2">ROUND(E393*J393,2)</f>
        <v>0</v>
      </c>
      <c r="L393" s="185">
        <v>21</v>
      </c>
      <c r="M393" s="185">
        <f t="shared" ref="M393:M398" si="3">G393*(1+L393/100)</f>
        <v>0</v>
      </c>
      <c r="N393" s="183">
        <v>0</v>
      </c>
      <c r="O393" s="183">
        <f t="shared" ref="O393:O398" si="4">ROUND(E393*N393,2)</f>
        <v>0</v>
      </c>
      <c r="P393" s="183">
        <v>0</v>
      </c>
      <c r="Q393" s="183">
        <f t="shared" ref="Q393:Q398" si="5">ROUND(E393*P393,2)</f>
        <v>0</v>
      </c>
      <c r="R393" s="185"/>
      <c r="S393" s="185" t="s">
        <v>174</v>
      </c>
      <c r="T393" s="186" t="s">
        <v>175</v>
      </c>
      <c r="U393" s="160">
        <v>0</v>
      </c>
      <c r="V393" s="160">
        <f t="shared" ref="V393:V398" si="6">ROUND(E393*U393,2)</f>
        <v>0</v>
      </c>
      <c r="W393" s="160"/>
      <c r="X393" s="160" t="s">
        <v>158</v>
      </c>
      <c r="Y393" s="160" t="s">
        <v>159</v>
      </c>
      <c r="Z393" s="150"/>
      <c r="AA393" s="150"/>
      <c r="AB393" s="150"/>
      <c r="AC393" s="150"/>
      <c r="AD393" s="150"/>
      <c r="AE393" s="150"/>
      <c r="AF393" s="150"/>
      <c r="AG393" s="150" t="s">
        <v>160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ht="22.5" outlineLevel="1" x14ac:dyDescent="0.2">
      <c r="A394" s="180">
        <v>82</v>
      </c>
      <c r="B394" s="181" t="s">
        <v>684</v>
      </c>
      <c r="C394" s="190" t="s">
        <v>685</v>
      </c>
      <c r="D394" s="182" t="s">
        <v>173</v>
      </c>
      <c r="E394" s="183">
        <v>1</v>
      </c>
      <c r="F394" s="184"/>
      <c r="G394" s="185">
        <f t="shared" si="0"/>
        <v>0</v>
      </c>
      <c r="H394" s="184"/>
      <c r="I394" s="185">
        <f t="shared" si="1"/>
        <v>0</v>
      </c>
      <c r="J394" s="184"/>
      <c r="K394" s="185">
        <f t="shared" si="2"/>
        <v>0</v>
      </c>
      <c r="L394" s="185">
        <v>21</v>
      </c>
      <c r="M394" s="185">
        <f t="shared" si="3"/>
        <v>0</v>
      </c>
      <c r="N394" s="183">
        <v>0</v>
      </c>
      <c r="O394" s="183">
        <f t="shared" si="4"/>
        <v>0</v>
      </c>
      <c r="P394" s="183">
        <v>0</v>
      </c>
      <c r="Q394" s="183">
        <f t="shared" si="5"/>
        <v>0</v>
      </c>
      <c r="R394" s="185"/>
      <c r="S394" s="185" t="s">
        <v>174</v>
      </c>
      <c r="T394" s="186" t="s">
        <v>175</v>
      </c>
      <c r="U394" s="160">
        <v>0</v>
      </c>
      <c r="V394" s="160">
        <f t="shared" si="6"/>
        <v>0</v>
      </c>
      <c r="W394" s="160"/>
      <c r="X394" s="160" t="s">
        <v>158</v>
      </c>
      <c r="Y394" s="160" t="s">
        <v>159</v>
      </c>
      <c r="Z394" s="150"/>
      <c r="AA394" s="150"/>
      <c r="AB394" s="150"/>
      <c r="AC394" s="150"/>
      <c r="AD394" s="150"/>
      <c r="AE394" s="150"/>
      <c r="AF394" s="150"/>
      <c r="AG394" s="150" t="s">
        <v>160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ht="22.5" outlineLevel="1" x14ac:dyDescent="0.2">
      <c r="A395" s="180">
        <v>83</v>
      </c>
      <c r="B395" s="181" t="s">
        <v>686</v>
      </c>
      <c r="C395" s="190" t="s">
        <v>687</v>
      </c>
      <c r="D395" s="182" t="s">
        <v>173</v>
      </c>
      <c r="E395" s="183">
        <v>2</v>
      </c>
      <c r="F395" s="184"/>
      <c r="G395" s="185">
        <f t="shared" si="0"/>
        <v>0</v>
      </c>
      <c r="H395" s="184"/>
      <c r="I395" s="185">
        <f t="shared" si="1"/>
        <v>0</v>
      </c>
      <c r="J395" s="184"/>
      <c r="K395" s="185">
        <f t="shared" si="2"/>
        <v>0</v>
      </c>
      <c r="L395" s="185">
        <v>21</v>
      </c>
      <c r="M395" s="185">
        <f t="shared" si="3"/>
        <v>0</v>
      </c>
      <c r="N395" s="183">
        <v>0</v>
      </c>
      <c r="O395" s="183">
        <f t="shared" si="4"/>
        <v>0</v>
      </c>
      <c r="P395" s="183">
        <v>0</v>
      </c>
      <c r="Q395" s="183">
        <f t="shared" si="5"/>
        <v>0</v>
      </c>
      <c r="R395" s="185"/>
      <c r="S395" s="185" t="s">
        <v>174</v>
      </c>
      <c r="T395" s="186" t="s">
        <v>175</v>
      </c>
      <c r="U395" s="160">
        <v>0</v>
      </c>
      <c r="V395" s="160">
        <f t="shared" si="6"/>
        <v>0</v>
      </c>
      <c r="W395" s="160"/>
      <c r="X395" s="160" t="s">
        <v>158</v>
      </c>
      <c r="Y395" s="160" t="s">
        <v>159</v>
      </c>
      <c r="Z395" s="150"/>
      <c r="AA395" s="150"/>
      <c r="AB395" s="150"/>
      <c r="AC395" s="150"/>
      <c r="AD395" s="150"/>
      <c r="AE395" s="150"/>
      <c r="AF395" s="150"/>
      <c r="AG395" s="150" t="s">
        <v>160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22.5" outlineLevel="1" x14ac:dyDescent="0.2">
      <c r="A396" s="180">
        <v>84</v>
      </c>
      <c r="B396" s="181" t="s">
        <v>688</v>
      </c>
      <c r="C396" s="190" t="s">
        <v>689</v>
      </c>
      <c r="D396" s="182" t="s">
        <v>173</v>
      </c>
      <c r="E396" s="183">
        <v>1</v>
      </c>
      <c r="F396" s="184"/>
      <c r="G396" s="185">
        <f t="shared" si="0"/>
        <v>0</v>
      </c>
      <c r="H396" s="184"/>
      <c r="I396" s="185">
        <f t="shared" si="1"/>
        <v>0</v>
      </c>
      <c r="J396" s="184"/>
      <c r="K396" s="185">
        <f t="shared" si="2"/>
        <v>0</v>
      </c>
      <c r="L396" s="185">
        <v>21</v>
      </c>
      <c r="M396" s="185">
        <f t="shared" si="3"/>
        <v>0</v>
      </c>
      <c r="N396" s="183">
        <v>0</v>
      </c>
      <c r="O396" s="183">
        <f t="shared" si="4"/>
        <v>0</v>
      </c>
      <c r="P396" s="183">
        <v>0</v>
      </c>
      <c r="Q396" s="183">
        <f t="shared" si="5"/>
        <v>0</v>
      </c>
      <c r="R396" s="185"/>
      <c r="S396" s="185" t="s">
        <v>174</v>
      </c>
      <c r="T396" s="186" t="s">
        <v>175</v>
      </c>
      <c r="U396" s="160">
        <v>0</v>
      </c>
      <c r="V396" s="160">
        <f t="shared" si="6"/>
        <v>0</v>
      </c>
      <c r="W396" s="160"/>
      <c r="X396" s="160" t="s">
        <v>158</v>
      </c>
      <c r="Y396" s="160" t="s">
        <v>159</v>
      </c>
      <c r="Z396" s="150"/>
      <c r="AA396" s="150"/>
      <c r="AB396" s="150"/>
      <c r="AC396" s="150"/>
      <c r="AD396" s="150"/>
      <c r="AE396" s="150"/>
      <c r="AF396" s="150"/>
      <c r="AG396" s="150" t="s">
        <v>160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80">
        <v>85</v>
      </c>
      <c r="B397" s="181" t="s">
        <v>690</v>
      </c>
      <c r="C397" s="190" t="s">
        <v>691</v>
      </c>
      <c r="D397" s="182" t="s">
        <v>173</v>
      </c>
      <c r="E397" s="183">
        <v>1</v>
      </c>
      <c r="F397" s="184"/>
      <c r="G397" s="185">
        <f t="shared" si="0"/>
        <v>0</v>
      </c>
      <c r="H397" s="184"/>
      <c r="I397" s="185">
        <f t="shared" si="1"/>
        <v>0</v>
      </c>
      <c r="J397" s="184"/>
      <c r="K397" s="185">
        <f t="shared" si="2"/>
        <v>0</v>
      </c>
      <c r="L397" s="185">
        <v>21</v>
      </c>
      <c r="M397" s="185">
        <f t="shared" si="3"/>
        <v>0</v>
      </c>
      <c r="N397" s="183">
        <v>0</v>
      </c>
      <c r="O397" s="183">
        <f t="shared" si="4"/>
        <v>0</v>
      </c>
      <c r="P397" s="183">
        <v>0</v>
      </c>
      <c r="Q397" s="183">
        <f t="shared" si="5"/>
        <v>0</v>
      </c>
      <c r="R397" s="185"/>
      <c r="S397" s="185" t="s">
        <v>174</v>
      </c>
      <c r="T397" s="186" t="s">
        <v>175</v>
      </c>
      <c r="U397" s="160">
        <v>0</v>
      </c>
      <c r="V397" s="160">
        <f t="shared" si="6"/>
        <v>0</v>
      </c>
      <c r="W397" s="160"/>
      <c r="X397" s="160" t="s">
        <v>158</v>
      </c>
      <c r="Y397" s="160" t="s">
        <v>159</v>
      </c>
      <c r="Z397" s="150"/>
      <c r="AA397" s="150"/>
      <c r="AB397" s="150"/>
      <c r="AC397" s="150"/>
      <c r="AD397" s="150"/>
      <c r="AE397" s="150"/>
      <c r="AF397" s="150"/>
      <c r="AG397" s="150" t="s">
        <v>160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80">
        <v>86</v>
      </c>
      <c r="B398" s="181" t="s">
        <v>692</v>
      </c>
      <c r="C398" s="190" t="s">
        <v>693</v>
      </c>
      <c r="D398" s="182" t="s">
        <v>173</v>
      </c>
      <c r="E398" s="183">
        <v>1</v>
      </c>
      <c r="F398" s="184"/>
      <c r="G398" s="185">
        <f t="shared" si="0"/>
        <v>0</v>
      </c>
      <c r="H398" s="184"/>
      <c r="I398" s="185">
        <f t="shared" si="1"/>
        <v>0</v>
      </c>
      <c r="J398" s="184"/>
      <c r="K398" s="185">
        <f t="shared" si="2"/>
        <v>0</v>
      </c>
      <c r="L398" s="185">
        <v>21</v>
      </c>
      <c r="M398" s="185">
        <f t="shared" si="3"/>
        <v>0</v>
      </c>
      <c r="N398" s="183">
        <v>0</v>
      </c>
      <c r="O398" s="183">
        <f t="shared" si="4"/>
        <v>0</v>
      </c>
      <c r="P398" s="183">
        <v>0</v>
      </c>
      <c r="Q398" s="183">
        <f t="shared" si="5"/>
        <v>0</v>
      </c>
      <c r="R398" s="185"/>
      <c r="S398" s="185" t="s">
        <v>174</v>
      </c>
      <c r="T398" s="186" t="s">
        <v>175</v>
      </c>
      <c r="U398" s="160">
        <v>0</v>
      </c>
      <c r="V398" s="160">
        <f t="shared" si="6"/>
        <v>0</v>
      </c>
      <c r="W398" s="160"/>
      <c r="X398" s="160" t="s">
        <v>158</v>
      </c>
      <c r="Y398" s="160" t="s">
        <v>159</v>
      </c>
      <c r="Z398" s="150"/>
      <c r="AA398" s="150"/>
      <c r="AB398" s="150"/>
      <c r="AC398" s="150"/>
      <c r="AD398" s="150"/>
      <c r="AE398" s="150"/>
      <c r="AF398" s="150"/>
      <c r="AG398" s="150" t="s">
        <v>160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x14ac:dyDescent="0.2">
      <c r="A399" s="166" t="s">
        <v>152</v>
      </c>
      <c r="B399" s="167" t="s">
        <v>107</v>
      </c>
      <c r="C399" s="187" t="s">
        <v>108</v>
      </c>
      <c r="D399" s="168"/>
      <c r="E399" s="169"/>
      <c r="F399" s="170"/>
      <c r="G399" s="170">
        <f>SUMIF(AG400:AG404,"&lt;&gt;NOR",G400:G404)</f>
        <v>0</v>
      </c>
      <c r="H399" s="170"/>
      <c r="I399" s="170">
        <f>SUM(I400:I404)</f>
        <v>0</v>
      </c>
      <c r="J399" s="170"/>
      <c r="K399" s="170">
        <f>SUM(K400:K404)</f>
        <v>0</v>
      </c>
      <c r="L399" s="170"/>
      <c r="M399" s="170">
        <f>SUM(M400:M404)</f>
        <v>0</v>
      </c>
      <c r="N399" s="169"/>
      <c r="O399" s="169">
        <f>SUM(O400:O404)</f>
        <v>0</v>
      </c>
      <c r="P399" s="169"/>
      <c r="Q399" s="169">
        <f>SUM(Q400:Q404)</f>
        <v>0</v>
      </c>
      <c r="R399" s="170"/>
      <c r="S399" s="170"/>
      <c r="T399" s="171"/>
      <c r="U399" s="165"/>
      <c r="V399" s="165">
        <f>SUM(V400:V404)</f>
        <v>103.31</v>
      </c>
      <c r="W399" s="165"/>
      <c r="X399" s="165"/>
      <c r="Y399" s="165"/>
      <c r="AG399" t="s">
        <v>153</v>
      </c>
    </row>
    <row r="400" spans="1:60" outlineLevel="1" x14ac:dyDescent="0.2">
      <c r="A400" s="173">
        <v>87</v>
      </c>
      <c r="B400" s="174" t="s">
        <v>694</v>
      </c>
      <c r="C400" s="188" t="s">
        <v>695</v>
      </c>
      <c r="D400" s="175" t="s">
        <v>178</v>
      </c>
      <c r="E400" s="176">
        <v>172.19</v>
      </c>
      <c r="F400" s="177"/>
      <c r="G400" s="178">
        <f>ROUND(E400*F400,2)</f>
        <v>0</v>
      </c>
      <c r="H400" s="177"/>
      <c r="I400" s="178">
        <f>ROUND(E400*H400,2)</f>
        <v>0</v>
      </c>
      <c r="J400" s="177"/>
      <c r="K400" s="178">
        <f>ROUND(E400*J400,2)</f>
        <v>0</v>
      </c>
      <c r="L400" s="178">
        <v>21</v>
      </c>
      <c r="M400" s="178">
        <f>G400*(1+L400/100)</f>
        <v>0</v>
      </c>
      <c r="N400" s="176">
        <v>0</v>
      </c>
      <c r="O400" s="176">
        <f>ROUND(E400*N400,2)</f>
        <v>0</v>
      </c>
      <c r="P400" s="176">
        <v>0</v>
      </c>
      <c r="Q400" s="176">
        <f>ROUND(E400*P400,2)</f>
        <v>0</v>
      </c>
      <c r="R400" s="178"/>
      <c r="S400" s="178" t="s">
        <v>157</v>
      </c>
      <c r="T400" s="179" t="s">
        <v>157</v>
      </c>
      <c r="U400" s="160">
        <v>0.6</v>
      </c>
      <c r="V400" s="160">
        <f>ROUND(E400*U400,2)</f>
        <v>103.31</v>
      </c>
      <c r="W400" s="160"/>
      <c r="X400" s="160" t="s">
        <v>158</v>
      </c>
      <c r="Y400" s="160" t="s">
        <v>159</v>
      </c>
      <c r="Z400" s="150"/>
      <c r="AA400" s="150"/>
      <c r="AB400" s="150"/>
      <c r="AC400" s="150"/>
      <c r="AD400" s="150"/>
      <c r="AE400" s="150"/>
      <c r="AF400" s="150"/>
      <c r="AG400" s="150" t="s">
        <v>160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2" x14ac:dyDescent="0.2">
      <c r="A401" s="157"/>
      <c r="B401" s="158"/>
      <c r="C401" s="189" t="s">
        <v>526</v>
      </c>
      <c r="D401" s="161"/>
      <c r="E401" s="162"/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50"/>
      <c r="AA401" s="150"/>
      <c r="AB401" s="150"/>
      <c r="AC401" s="150"/>
      <c r="AD401" s="150"/>
      <c r="AE401" s="150"/>
      <c r="AF401" s="150"/>
      <c r="AG401" s="150" t="s">
        <v>162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3" x14ac:dyDescent="0.2">
      <c r="A402" s="157"/>
      <c r="B402" s="158"/>
      <c r="C402" s="189" t="s">
        <v>400</v>
      </c>
      <c r="D402" s="161"/>
      <c r="E402" s="162">
        <v>106.28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50"/>
      <c r="AA402" s="150"/>
      <c r="AB402" s="150"/>
      <c r="AC402" s="150"/>
      <c r="AD402" s="150"/>
      <c r="AE402" s="150"/>
      <c r="AF402" s="150"/>
      <c r="AG402" s="150" t="s">
        <v>162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3" x14ac:dyDescent="0.2">
      <c r="A403" s="157"/>
      <c r="B403" s="158"/>
      <c r="C403" s="189" t="s">
        <v>401</v>
      </c>
      <c r="D403" s="161"/>
      <c r="E403" s="162">
        <v>58.23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50"/>
      <c r="AA403" s="150"/>
      <c r="AB403" s="150"/>
      <c r="AC403" s="150"/>
      <c r="AD403" s="150"/>
      <c r="AE403" s="150"/>
      <c r="AF403" s="150"/>
      <c r="AG403" s="150" t="s">
        <v>162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3" x14ac:dyDescent="0.2">
      <c r="A404" s="157"/>
      <c r="B404" s="158"/>
      <c r="C404" s="189" t="s">
        <v>513</v>
      </c>
      <c r="D404" s="161"/>
      <c r="E404" s="162">
        <v>7.68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50"/>
      <c r="AA404" s="150"/>
      <c r="AB404" s="150"/>
      <c r="AC404" s="150"/>
      <c r="AD404" s="150"/>
      <c r="AE404" s="150"/>
      <c r="AF404" s="150"/>
      <c r="AG404" s="150" t="s">
        <v>162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x14ac:dyDescent="0.2">
      <c r="A405" s="166" t="s">
        <v>152</v>
      </c>
      <c r="B405" s="167" t="s">
        <v>111</v>
      </c>
      <c r="C405" s="187" t="s">
        <v>112</v>
      </c>
      <c r="D405" s="168"/>
      <c r="E405" s="169"/>
      <c r="F405" s="170"/>
      <c r="G405" s="170">
        <f>SUMIF(AG406:AG408,"&lt;&gt;NOR",G406:G408)</f>
        <v>0</v>
      </c>
      <c r="H405" s="170"/>
      <c r="I405" s="170">
        <f>SUM(I406:I408)</f>
        <v>0</v>
      </c>
      <c r="J405" s="170"/>
      <c r="K405" s="170">
        <f>SUM(K406:K408)</f>
        <v>0</v>
      </c>
      <c r="L405" s="170"/>
      <c r="M405" s="170">
        <f>SUM(M406:M408)</f>
        <v>0</v>
      </c>
      <c r="N405" s="169"/>
      <c r="O405" s="169">
        <f>SUM(O406:O408)</f>
        <v>0.24</v>
      </c>
      <c r="P405" s="169"/>
      <c r="Q405" s="169">
        <f>SUM(Q406:Q408)</f>
        <v>0</v>
      </c>
      <c r="R405" s="170"/>
      <c r="S405" s="170"/>
      <c r="T405" s="171"/>
      <c r="U405" s="165"/>
      <c r="V405" s="165">
        <f>SUM(V406:V408)</f>
        <v>0.67</v>
      </c>
      <c r="W405" s="165"/>
      <c r="X405" s="165"/>
      <c r="Y405" s="165"/>
      <c r="AG405" t="s">
        <v>153</v>
      </c>
    </row>
    <row r="406" spans="1:60" outlineLevel="1" x14ac:dyDescent="0.2">
      <c r="A406" s="173">
        <v>88</v>
      </c>
      <c r="B406" s="174" t="s">
        <v>696</v>
      </c>
      <c r="C406" s="188" t="s">
        <v>697</v>
      </c>
      <c r="D406" s="175" t="s">
        <v>178</v>
      </c>
      <c r="E406" s="176">
        <v>13.44</v>
      </c>
      <c r="F406" s="177"/>
      <c r="G406" s="178">
        <f>ROUND(E406*F406,2)</f>
        <v>0</v>
      </c>
      <c r="H406" s="177"/>
      <c r="I406" s="178">
        <f>ROUND(E406*H406,2)</f>
        <v>0</v>
      </c>
      <c r="J406" s="177"/>
      <c r="K406" s="178">
        <f>ROUND(E406*J406,2)</f>
        <v>0</v>
      </c>
      <c r="L406" s="178">
        <v>21</v>
      </c>
      <c r="M406" s="178">
        <f>G406*(1+L406/100)</f>
        <v>0</v>
      </c>
      <c r="N406" s="176">
        <v>1.7999999999999999E-2</v>
      </c>
      <c r="O406" s="176">
        <f>ROUND(E406*N406,2)</f>
        <v>0.24</v>
      </c>
      <c r="P406" s="176">
        <v>0</v>
      </c>
      <c r="Q406" s="176">
        <f>ROUND(E406*P406,2)</f>
        <v>0</v>
      </c>
      <c r="R406" s="178"/>
      <c r="S406" s="178" t="s">
        <v>157</v>
      </c>
      <c r="T406" s="179" t="s">
        <v>157</v>
      </c>
      <c r="U406" s="160">
        <v>0.05</v>
      </c>
      <c r="V406" s="160">
        <f>ROUND(E406*U406,2)</f>
        <v>0.67</v>
      </c>
      <c r="W406" s="160"/>
      <c r="X406" s="160" t="s">
        <v>158</v>
      </c>
      <c r="Y406" s="160" t="s">
        <v>159</v>
      </c>
      <c r="Z406" s="150"/>
      <c r="AA406" s="150"/>
      <c r="AB406" s="150"/>
      <c r="AC406" s="150"/>
      <c r="AD406" s="150"/>
      <c r="AE406" s="150"/>
      <c r="AF406" s="150"/>
      <c r="AG406" s="150" t="s">
        <v>160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2" x14ac:dyDescent="0.2">
      <c r="A407" s="157"/>
      <c r="B407" s="158"/>
      <c r="C407" s="189" t="s">
        <v>402</v>
      </c>
      <c r="D407" s="161"/>
      <c r="E407" s="162">
        <v>6.54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50"/>
      <c r="AA407" s="150"/>
      <c r="AB407" s="150"/>
      <c r="AC407" s="150"/>
      <c r="AD407" s="150"/>
      <c r="AE407" s="150"/>
      <c r="AF407" s="150"/>
      <c r="AG407" s="150" t="s">
        <v>162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3" x14ac:dyDescent="0.2">
      <c r="A408" s="157"/>
      <c r="B408" s="158"/>
      <c r="C408" s="189" t="s">
        <v>403</v>
      </c>
      <c r="D408" s="161"/>
      <c r="E408" s="162">
        <v>6.9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50"/>
      <c r="AA408" s="150"/>
      <c r="AB408" s="150"/>
      <c r="AC408" s="150"/>
      <c r="AD408" s="150"/>
      <c r="AE408" s="150"/>
      <c r="AF408" s="150"/>
      <c r="AG408" s="150" t="s">
        <v>162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x14ac:dyDescent="0.2">
      <c r="A409" s="166" t="s">
        <v>152</v>
      </c>
      <c r="B409" s="167" t="s">
        <v>113</v>
      </c>
      <c r="C409" s="187" t="s">
        <v>114</v>
      </c>
      <c r="D409" s="168"/>
      <c r="E409" s="169"/>
      <c r="F409" s="170"/>
      <c r="G409" s="170">
        <f>SUMIF(AG410:AG453,"&lt;&gt;NOR",G410:G453)</f>
        <v>0</v>
      </c>
      <c r="H409" s="170"/>
      <c r="I409" s="170">
        <f>SUM(I410:I453)</f>
        <v>0</v>
      </c>
      <c r="J409" s="170"/>
      <c r="K409" s="170">
        <f>SUM(K410:K453)</f>
        <v>0</v>
      </c>
      <c r="L409" s="170"/>
      <c r="M409" s="170">
        <f>SUM(M410:M453)</f>
        <v>0</v>
      </c>
      <c r="N409" s="169"/>
      <c r="O409" s="169">
        <f>SUM(O410:O453)</f>
        <v>0.02</v>
      </c>
      <c r="P409" s="169"/>
      <c r="Q409" s="169">
        <f>SUM(Q410:Q453)</f>
        <v>0</v>
      </c>
      <c r="R409" s="170"/>
      <c r="S409" s="170"/>
      <c r="T409" s="171"/>
      <c r="U409" s="165"/>
      <c r="V409" s="165">
        <f>SUM(V410:V453)</f>
        <v>18.38</v>
      </c>
      <c r="W409" s="165"/>
      <c r="X409" s="165"/>
      <c r="Y409" s="165"/>
      <c r="AG409" t="s">
        <v>153</v>
      </c>
    </row>
    <row r="410" spans="1:60" outlineLevel="1" x14ac:dyDescent="0.2">
      <c r="A410" s="173">
        <v>89</v>
      </c>
      <c r="B410" s="174" t="s">
        <v>698</v>
      </c>
      <c r="C410" s="188" t="s">
        <v>699</v>
      </c>
      <c r="D410" s="175" t="s">
        <v>178</v>
      </c>
      <c r="E410" s="176">
        <v>5.03</v>
      </c>
      <c r="F410" s="177"/>
      <c r="G410" s="178">
        <f>ROUND(E410*F410,2)</f>
        <v>0</v>
      </c>
      <c r="H410" s="177"/>
      <c r="I410" s="178">
        <f>ROUND(E410*H410,2)</f>
        <v>0</v>
      </c>
      <c r="J410" s="177"/>
      <c r="K410" s="178">
        <f>ROUND(E410*J410,2)</f>
        <v>0</v>
      </c>
      <c r="L410" s="178">
        <v>21</v>
      </c>
      <c r="M410" s="178">
        <f>G410*(1+L410/100)</f>
        <v>0</v>
      </c>
      <c r="N410" s="176">
        <v>4.0000000000000002E-4</v>
      </c>
      <c r="O410" s="176">
        <f>ROUND(E410*N410,2)</f>
        <v>0</v>
      </c>
      <c r="P410" s="176">
        <v>0</v>
      </c>
      <c r="Q410" s="176">
        <f>ROUND(E410*P410,2)</f>
        <v>0</v>
      </c>
      <c r="R410" s="178"/>
      <c r="S410" s="178" t="s">
        <v>157</v>
      </c>
      <c r="T410" s="179" t="s">
        <v>157</v>
      </c>
      <c r="U410" s="160">
        <v>0.28699999999999998</v>
      </c>
      <c r="V410" s="160">
        <f>ROUND(E410*U410,2)</f>
        <v>1.44</v>
      </c>
      <c r="W410" s="160"/>
      <c r="X410" s="160" t="s">
        <v>158</v>
      </c>
      <c r="Y410" s="160" t="s">
        <v>159</v>
      </c>
      <c r="Z410" s="150"/>
      <c r="AA410" s="150"/>
      <c r="AB410" s="150"/>
      <c r="AC410" s="150"/>
      <c r="AD410" s="150"/>
      <c r="AE410" s="150"/>
      <c r="AF410" s="150"/>
      <c r="AG410" s="150" t="s">
        <v>160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2" x14ac:dyDescent="0.2">
      <c r="A411" s="157"/>
      <c r="B411" s="158"/>
      <c r="C411" s="264" t="s">
        <v>700</v>
      </c>
      <c r="D411" s="265"/>
      <c r="E411" s="265"/>
      <c r="F411" s="265"/>
      <c r="G411" s="265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50"/>
      <c r="AA411" s="150"/>
      <c r="AB411" s="150"/>
      <c r="AC411" s="150"/>
      <c r="AD411" s="150"/>
      <c r="AE411" s="150"/>
      <c r="AF411" s="150"/>
      <c r="AG411" s="150" t="s">
        <v>192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2" x14ac:dyDescent="0.2">
      <c r="A412" s="157"/>
      <c r="B412" s="158"/>
      <c r="C412" s="189" t="s">
        <v>701</v>
      </c>
      <c r="D412" s="161"/>
      <c r="E412" s="162">
        <v>0.32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50"/>
      <c r="AA412" s="150"/>
      <c r="AB412" s="150"/>
      <c r="AC412" s="150"/>
      <c r="AD412" s="150"/>
      <c r="AE412" s="150"/>
      <c r="AF412" s="150"/>
      <c r="AG412" s="150" t="s">
        <v>162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3" x14ac:dyDescent="0.2">
      <c r="A413" s="157"/>
      <c r="B413" s="158"/>
      <c r="C413" s="189" t="s">
        <v>672</v>
      </c>
      <c r="D413" s="161"/>
      <c r="E413" s="162"/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50"/>
      <c r="AA413" s="150"/>
      <c r="AB413" s="150"/>
      <c r="AC413" s="150"/>
      <c r="AD413" s="150"/>
      <c r="AE413" s="150"/>
      <c r="AF413" s="150"/>
      <c r="AG413" s="150" t="s">
        <v>162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3" x14ac:dyDescent="0.2">
      <c r="A414" s="157"/>
      <c r="B414" s="158"/>
      <c r="C414" s="189" t="s">
        <v>702</v>
      </c>
      <c r="D414" s="161"/>
      <c r="E414" s="162">
        <v>3.51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50"/>
      <c r="AA414" s="150"/>
      <c r="AB414" s="150"/>
      <c r="AC414" s="150"/>
      <c r="AD414" s="150"/>
      <c r="AE414" s="150"/>
      <c r="AF414" s="150"/>
      <c r="AG414" s="150" t="s">
        <v>162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3" x14ac:dyDescent="0.2">
      <c r="A415" s="157"/>
      <c r="B415" s="158"/>
      <c r="C415" s="189" t="s">
        <v>703</v>
      </c>
      <c r="D415" s="161"/>
      <c r="E415" s="162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50"/>
      <c r="AA415" s="150"/>
      <c r="AB415" s="150"/>
      <c r="AC415" s="150"/>
      <c r="AD415" s="150"/>
      <c r="AE415" s="150"/>
      <c r="AF415" s="150"/>
      <c r="AG415" s="150" t="s">
        <v>162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3" x14ac:dyDescent="0.2">
      <c r="A416" s="157"/>
      <c r="B416" s="158"/>
      <c r="C416" s="189" t="s">
        <v>704</v>
      </c>
      <c r="D416" s="161"/>
      <c r="E416" s="162">
        <v>1.2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50"/>
      <c r="AA416" s="150"/>
      <c r="AB416" s="150"/>
      <c r="AC416" s="150"/>
      <c r="AD416" s="150"/>
      <c r="AE416" s="150"/>
      <c r="AF416" s="150"/>
      <c r="AG416" s="150" t="s">
        <v>162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73">
        <v>90</v>
      </c>
      <c r="B417" s="174" t="s">
        <v>705</v>
      </c>
      <c r="C417" s="188" t="s">
        <v>706</v>
      </c>
      <c r="D417" s="175" t="s">
        <v>178</v>
      </c>
      <c r="E417" s="176">
        <v>3.83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21</v>
      </c>
      <c r="M417" s="178">
        <f>G417*(1+L417/100)</f>
        <v>0</v>
      </c>
      <c r="N417" s="176">
        <v>8.0000000000000007E-5</v>
      </c>
      <c r="O417" s="176">
        <f>ROUND(E417*N417,2)</f>
        <v>0</v>
      </c>
      <c r="P417" s="176">
        <v>0</v>
      </c>
      <c r="Q417" s="176">
        <f>ROUND(E417*P417,2)</f>
        <v>0</v>
      </c>
      <c r="R417" s="178"/>
      <c r="S417" s="178" t="s">
        <v>157</v>
      </c>
      <c r="T417" s="179" t="s">
        <v>157</v>
      </c>
      <c r="U417" s="160">
        <v>0.156</v>
      </c>
      <c r="V417" s="160">
        <f>ROUND(E417*U417,2)</f>
        <v>0.6</v>
      </c>
      <c r="W417" s="160"/>
      <c r="X417" s="160" t="s">
        <v>158</v>
      </c>
      <c r="Y417" s="160" t="s">
        <v>159</v>
      </c>
      <c r="Z417" s="150"/>
      <c r="AA417" s="150"/>
      <c r="AB417" s="150"/>
      <c r="AC417" s="150"/>
      <c r="AD417" s="150"/>
      <c r="AE417" s="150"/>
      <c r="AF417" s="150"/>
      <c r="AG417" s="150" t="s">
        <v>160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2" x14ac:dyDescent="0.2">
      <c r="A418" s="157"/>
      <c r="B418" s="158"/>
      <c r="C418" s="189" t="s">
        <v>701</v>
      </c>
      <c r="D418" s="161"/>
      <c r="E418" s="162">
        <v>0.32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50"/>
      <c r="AA418" s="150"/>
      <c r="AB418" s="150"/>
      <c r="AC418" s="150"/>
      <c r="AD418" s="150"/>
      <c r="AE418" s="150"/>
      <c r="AF418" s="150"/>
      <c r="AG418" s="150" t="s">
        <v>162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3" x14ac:dyDescent="0.2">
      <c r="A419" s="157"/>
      <c r="B419" s="158"/>
      <c r="C419" s="189" t="s">
        <v>672</v>
      </c>
      <c r="D419" s="161"/>
      <c r="E419" s="162"/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50"/>
      <c r="AA419" s="150"/>
      <c r="AB419" s="150"/>
      <c r="AC419" s="150"/>
      <c r="AD419" s="150"/>
      <c r="AE419" s="150"/>
      <c r="AF419" s="150"/>
      <c r="AG419" s="150" t="s">
        <v>162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3" x14ac:dyDescent="0.2">
      <c r="A420" s="157"/>
      <c r="B420" s="158"/>
      <c r="C420" s="189" t="s">
        <v>702</v>
      </c>
      <c r="D420" s="161"/>
      <c r="E420" s="162">
        <v>3.51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50"/>
      <c r="AA420" s="150"/>
      <c r="AB420" s="150"/>
      <c r="AC420" s="150"/>
      <c r="AD420" s="150"/>
      <c r="AE420" s="150"/>
      <c r="AF420" s="150"/>
      <c r="AG420" s="150" t="s">
        <v>162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73">
        <v>91</v>
      </c>
      <c r="B421" s="174" t="s">
        <v>707</v>
      </c>
      <c r="C421" s="188" t="s">
        <v>708</v>
      </c>
      <c r="D421" s="175" t="s">
        <v>178</v>
      </c>
      <c r="E421" s="176">
        <v>68.352900000000005</v>
      </c>
      <c r="F421" s="177"/>
      <c r="G421" s="178">
        <f>ROUND(E421*F421,2)</f>
        <v>0</v>
      </c>
      <c r="H421" s="177"/>
      <c r="I421" s="178">
        <f>ROUND(E421*H421,2)</f>
        <v>0</v>
      </c>
      <c r="J421" s="177"/>
      <c r="K421" s="178">
        <f>ROUND(E421*J421,2)</f>
        <v>0</v>
      </c>
      <c r="L421" s="178">
        <v>21</v>
      </c>
      <c r="M421" s="178">
        <f>G421*(1+L421/100)</f>
        <v>0</v>
      </c>
      <c r="N421" s="176">
        <v>2.4000000000000001E-4</v>
      </c>
      <c r="O421" s="176">
        <f>ROUND(E421*N421,2)</f>
        <v>0.02</v>
      </c>
      <c r="P421" s="176">
        <v>0</v>
      </c>
      <c r="Q421" s="176">
        <f>ROUND(E421*P421,2)</f>
        <v>0</v>
      </c>
      <c r="R421" s="178"/>
      <c r="S421" s="178" t="s">
        <v>157</v>
      </c>
      <c r="T421" s="179" t="s">
        <v>157</v>
      </c>
      <c r="U421" s="160">
        <v>0.23899999999999999</v>
      </c>
      <c r="V421" s="160">
        <f>ROUND(E421*U421,2)</f>
        <v>16.34</v>
      </c>
      <c r="W421" s="160"/>
      <c r="X421" s="160" t="s">
        <v>158</v>
      </c>
      <c r="Y421" s="160" t="s">
        <v>159</v>
      </c>
      <c r="Z421" s="150"/>
      <c r="AA421" s="150"/>
      <c r="AB421" s="150"/>
      <c r="AC421" s="150"/>
      <c r="AD421" s="150"/>
      <c r="AE421" s="150"/>
      <c r="AF421" s="150"/>
      <c r="AG421" s="150" t="s">
        <v>160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2" x14ac:dyDescent="0.2">
      <c r="A422" s="157"/>
      <c r="B422" s="158"/>
      <c r="C422" s="189" t="s">
        <v>709</v>
      </c>
      <c r="D422" s="161"/>
      <c r="E422" s="162"/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50"/>
      <c r="AA422" s="150"/>
      <c r="AB422" s="150"/>
      <c r="AC422" s="150"/>
      <c r="AD422" s="150"/>
      <c r="AE422" s="150"/>
      <c r="AF422" s="150"/>
      <c r="AG422" s="150" t="s">
        <v>162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3" x14ac:dyDescent="0.2">
      <c r="A423" s="157"/>
      <c r="B423" s="158"/>
      <c r="C423" s="189" t="s">
        <v>426</v>
      </c>
      <c r="D423" s="161"/>
      <c r="E423" s="162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50"/>
      <c r="AA423" s="150"/>
      <c r="AB423" s="150"/>
      <c r="AC423" s="150"/>
      <c r="AD423" s="150"/>
      <c r="AE423" s="150"/>
      <c r="AF423" s="150"/>
      <c r="AG423" s="150" t="s">
        <v>162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3" x14ac:dyDescent="0.2">
      <c r="A424" s="157"/>
      <c r="B424" s="158"/>
      <c r="C424" s="189" t="s">
        <v>710</v>
      </c>
      <c r="D424" s="161"/>
      <c r="E424" s="162">
        <v>3.0491999999999999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50"/>
      <c r="AA424" s="150"/>
      <c r="AB424" s="150"/>
      <c r="AC424" s="150"/>
      <c r="AD424" s="150"/>
      <c r="AE424" s="150"/>
      <c r="AF424" s="150"/>
      <c r="AG424" s="150" t="s">
        <v>162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3" x14ac:dyDescent="0.2">
      <c r="A425" s="157"/>
      <c r="B425" s="158"/>
      <c r="C425" s="189" t="s">
        <v>430</v>
      </c>
      <c r="D425" s="161"/>
      <c r="E425" s="162"/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50"/>
      <c r="AA425" s="150"/>
      <c r="AB425" s="150"/>
      <c r="AC425" s="150"/>
      <c r="AD425" s="150"/>
      <c r="AE425" s="150"/>
      <c r="AF425" s="150"/>
      <c r="AG425" s="150" t="s">
        <v>162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3" x14ac:dyDescent="0.2">
      <c r="A426" s="157"/>
      <c r="B426" s="158"/>
      <c r="C426" s="189" t="s">
        <v>710</v>
      </c>
      <c r="D426" s="161"/>
      <c r="E426" s="162">
        <v>3.0491999999999999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50"/>
      <c r="AA426" s="150"/>
      <c r="AB426" s="150"/>
      <c r="AC426" s="150"/>
      <c r="AD426" s="150"/>
      <c r="AE426" s="150"/>
      <c r="AF426" s="150"/>
      <c r="AG426" s="150" t="s">
        <v>162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3" x14ac:dyDescent="0.2">
      <c r="A427" s="157"/>
      <c r="B427" s="158"/>
      <c r="C427" s="189" t="s">
        <v>433</v>
      </c>
      <c r="D427" s="161"/>
      <c r="E427" s="162"/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50"/>
      <c r="AA427" s="150"/>
      <c r="AB427" s="150"/>
      <c r="AC427" s="150"/>
      <c r="AD427" s="150"/>
      <c r="AE427" s="150"/>
      <c r="AF427" s="150"/>
      <c r="AG427" s="150" t="s">
        <v>162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3" x14ac:dyDescent="0.2">
      <c r="A428" s="157"/>
      <c r="B428" s="158"/>
      <c r="C428" s="189" t="s">
        <v>711</v>
      </c>
      <c r="D428" s="161"/>
      <c r="E428" s="162">
        <v>34.557600000000001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50"/>
      <c r="AA428" s="150"/>
      <c r="AB428" s="150"/>
      <c r="AC428" s="150"/>
      <c r="AD428" s="150"/>
      <c r="AE428" s="150"/>
      <c r="AF428" s="150"/>
      <c r="AG428" s="150" t="s">
        <v>162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3" x14ac:dyDescent="0.2">
      <c r="A429" s="157"/>
      <c r="B429" s="158"/>
      <c r="C429" s="189" t="s">
        <v>435</v>
      </c>
      <c r="D429" s="161"/>
      <c r="E429" s="162"/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50"/>
      <c r="AA429" s="150"/>
      <c r="AB429" s="150"/>
      <c r="AC429" s="150"/>
      <c r="AD429" s="150"/>
      <c r="AE429" s="150"/>
      <c r="AF429" s="150"/>
      <c r="AG429" s="150" t="s">
        <v>162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3" x14ac:dyDescent="0.2">
      <c r="A430" s="157"/>
      <c r="B430" s="158"/>
      <c r="C430" s="189" t="s">
        <v>712</v>
      </c>
      <c r="D430" s="161"/>
      <c r="E430" s="162">
        <v>1.5939000000000001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50"/>
      <c r="AA430" s="150"/>
      <c r="AB430" s="150"/>
      <c r="AC430" s="150"/>
      <c r="AD430" s="150"/>
      <c r="AE430" s="150"/>
      <c r="AF430" s="150"/>
      <c r="AG430" s="150" t="s">
        <v>162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3" x14ac:dyDescent="0.2">
      <c r="A431" s="157"/>
      <c r="B431" s="158"/>
      <c r="C431" s="189" t="s">
        <v>713</v>
      </c>
      <c r="D431" s="161"/>
      <c r="E431" s="162">
        <v>3.157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50"/>
      <c r="AA431" s="150"/>
      <c r="AB431" s="150"/>
      <c r="AC431" s="150"/>
      <c r="AD431" s="150"/>
      <c r="AE431" s="150"/>
      <c r="AF431" s="150"/>
      <c r="AG431" s="150" t="s">
        <v>162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3" x14ac:dyDescent="0.2">
      <c r="A432" s="157"/>
      <c r="B432" s="158"/>
      <c r="C432" s="189" t="s">
        <v>714</v>
      </c>
      <c r="D432" s="161"/>
      <c r="E432" s="162">
        <v>2.7258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50"/>
      <c r="AA432" s="150"/>
      <c r="AB432" s="150"/>
      <c r="AC432" s="150"/>
      <c r="AD432" s="150"/>
      <c r="AE432" s="150"/>
      <c r="AF432" s="150"/>
      <c r="AG432" s="150" t="s">
        <v>162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3" x14ac:dyDescent="0.2">
      <c r="A433" s="157"/>
      <c r="B433" s="158"/>
      <c r="C433" s="189" t="s">
        <v>715</v>
      </c>
      <c r="D433" s="161"/>
      <c r="E433" s="162">
        <v>2.2946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50"/>
      <c r="AA433" s="150"/>
      <c r="AB433" s="150"/>
      <c r="AC433" s="150"/>
      <c r="AD433" s="150"/>
      <c r="AE433" s="150"/>
      <c r="AF433" s="150"/>
      <c r="AG433" s="150" t="s">
        <v>162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3" x14ac:dyDescent="0.2">
      <c r="A434" s="157"/>
      <c r="B434" s="158"/>
      <c r="C434" s="189" t="s">
        <v>716</v>
      </c>
      <c r="D434" s="161"/>
      <c r="E434" s="162">
        <v>0.46200000000000002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50"/>
      <c r="AA434" s="150"/>
      <c r="AB434" s="150"/>
      <c r="AC434" s="150"/>
      <c r="AD434" s="150"/>
      <c r="AE434" s="150"/>
      <c r="AF434" s="150"/>
      <c r="AG434" s="150" t="s">
        <v>162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3" x14ac:dyDescent="0.2">
      <c r="A435" s="157"/>
      <c r="B435" s="158"/>
      <c r="C435" s="189" t="s">
        <v>717</v>
      </c>
      <c r="D435" s="161"/>
      <c r="E435" s="162">
        <v>-2.9260000000000002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50"/>
      <c r="AA435" s="150"/>
      <c r="AB435" s="150"/>
      <c r="AC435" s="150"/>
      <c r="AD435" s="150"/>
      <c r="AE435" s="150"/>
      <c r="AF435" s="150"/>
      <c r="AG435" s="150" t="s">
        <v>162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3" x14ac:dyDescent="0.2">
      <c r="A436" s="157"/>
      <c r="B436" s="158"/>
      <c r="C436" s="189" t="s">
        <v>718</v>
      </c>
      <c r="D436" s="161"/>
      <c r="E436" s="162">
        <v>-1.0780000000000001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60"/>
      <c r="Z436" s="150"/>
      <c r="AA436" s="150"/>
      <c r="AB436" s="150"/>
      <c r="AC436" s="150"/>
      <c r="AD436" s="150"/>
      <c r="AE436" s="150"/>
      <c r="AF436" s="150"/>
      <c r="AG436" s="150" t="s">
        <v>162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3" x14ac:dyDescent="0.2">
      <c r="A437" s="157"/>
      <c r="B437" s="158"/>
      <c r="C437" s="189" t="s">
        <v>719</v>
      </c>
      <c r="D437" s="161"/>
      <c r="E437" s="162">
        <v>-2.2791999999999999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50"/>
      <c r="AA437" s="150"/>
      <c r="AB437" s="150"/>
      <c r="AC437" s="150"/>
      <c r="AD437" s="150"/>
      <c r="AE437" s="150"/>
      <c r="AF437" s="150"/>
      <c r="AG437" s="150" t="s">
        <v>162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3" x14ac:dyDescent="0.2">
      <c r="A438" s="157"/>
      <c r="B438" s="158"/>
      <c r="C438" s="189" t="s">
        <v>720</v>
      </c>
      <c r="D438" s="161"/>
      <c r="E438" s="162">
        <v>-2.4178000000000002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50"/>
      <c r="AA438" s="150"/>
      <c r="AB438" s="150"/>
      <c r="AC438" s="150"/>
      <c r="AD438" s="150"/>
      <c r="AE438" s="150"/>
      <c r="AF438" s="150"/>
      <c r="AG438" s="150" t="s">
        <v>162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3" x14ac:dyDescent="0.2">
      <c r="A439" s="157"/>
      <c r="B439" s="158"/>
      <c r="C439" s="189" t="s">
        <v>721</v>
      </c>
      <c r="D439" s="161"/>
      <c r="E439" s="162">
        <v>-1.155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60"/>
      <c r="Z439" s="150"/>
      <c r="AA439" s="150"/>
      <c r="AB439" s="150"/>
      <c r="AC439" s="150"/>
      <c r="AD439" s="150"/>
      <c r="AE439" s="150"/>
      <c r="AF439" s="150"/>
      <c r="AG439" s="150" t="s">
        <v>162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3" x14ac:dyDescent="0.2">
      <c r="A440" s="157"/>
      <c r="B440" s="158"/>
      <c r="C440" s="189" t="s">
        <v>722</v>
      </c>
      <c r="D440" s="161"/>
      <c r="E440" s="162">
        <v>-1.0009999999999999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50"/>
      <c r="AA440" s="150"/>
      <c r="AB440" s="150"/>
      <c r="AC440" s="150"/>
      <c r="AD440" s="150"/>
      <c r="AE440" s="150"/>
      <c r="AF440" s="150"/>
      <c r="AG440" s="150" t="s">
        <v>162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3" x14ac:dyDescent="0.2">
      <c r="A441" s="157"/>
      <c r="B441" s="158"/>
      <c r="C441" s="189" t="s">
        <v>723</v>
      </c>
      <c r="D441" s="161"/>
      <c r="E441" s="162">
        <v>-2.31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50"/>
      <c r="AA441" s="150"/>
      <c r="AB441" s="150"/>
      <c r="AC441" s="150"/>
      <c r="AD441" s="150"/>
      <c r="AE441" s="150"/>
      <c r="AF441" s="150"/>
      <c r="AG441" s="150" t="s">
        <v>162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3" x14ac:dyDescent="0.2">
      <c r="A442" s="157"/>
      <c r="B442" s="158"/>
      <c r="C442" s="189" t="s">
        <v>724</v>
      </c>
      <c r="D442" s="161"/>
      <c r="E442" s="162">
        <v>-0.61599999999999999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60"/>
      <c r="Z442" s="150"/>
      <c r="AA442" s="150"/>
      <c r="AB442" s="150"/>
      <c r="AC442" s="150"/>
      <c r="AD442" s="150"/>
      <c r="AE442" s="150"/>
      <c r="AF442" s="150"/>
      <c r="AG442" s="150" t="s">
        <v>162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3" x14ac:dyDescent="0.2">
      <c r="A443" s="157"/>
      <c r="B443" s="158"/>
      <c r="C443" s="189" t="s">
        <v>725</v>
      </c>
      <c r="D443" s="161"/>
      <c r="E443" s="162">
        <v>-1.0780000000000001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50"/>
      <c r="AA443" s="150"/>
      <c r="AB443" s="150"/>
      <c r="AC443" s="150"/>
      <c r="AD443" s="150"/>
      <c r="AE443" s="150"/>
      <c r="AF443" s="150"/>
      <c r="AG443" s="150" t="s">
        <v>162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3" x14ac:dyDescent="0.2">
      <c r="A444" s="157"/>
      <c r="B444" s="158"/>
      <c r="C444" s="189" t="s">
        <v>450</v>
      </c>
      <c r="D444" s="161"/>
      <c r="E444" s="162"/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50"/>
      <c r="AA444" s="150"/>
      <c r="AB444" s="150"/>
      <c r="AC444" s="150"/>
      <c r="AD444" s="150"/>
      <c r="AE444" s="150"/>
      <c r="AF444" s="150"/>
      <c r="AG444" s="150" t="s">
        <v>162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3" x14ac:dyDescent="0.2">
      <c r="A445" s="157"/>
      <c r="B445" s="158"/>
      <c r="C445" s="189" t="s">
        <v>726</v>
      </c>
      <c r="D445" s="161"/>
      <c r="E445" s="162">
        <v>20.697600000000001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50"/>
      <c r="AA445" s="150"/>
      <c r="AB445" s="150"/>
      <c r="AC445" s="150"/>
      <c r="AD445" s="150"/>
      <c r="AE445" s="150"/>
      <c r="AF445" s="150"/>
      <c r="AG445" s="150" t="s">
        <v>162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3" x14ac:dyDescent="0.2">
      <c r="A446" s="157"/>
      <c r="B446" s="158"/>
      <c r="C446" s="189" t="s">
        <v>727</v>
      </c>
      <c r="D446" s="161"/>
      <c r="E446" s="162">
        <v>10.78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60"/>
      <c r="Z446" s="150"/>
      <c r="AA446" s="150"/>
      <c r="AB446" s="150"/>
      <c r="AC446" s="150"/>
      <c r="AD446" s="150"/>
      <c r="AE446" s="150"/>
      <c r="AF446" s="150"/>
      <c r="AG446" s="150" t="s">
        <v>162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3" x14ac:dyDescent="0.2">
      <c r="A447" s="157"/>
      <c r="B447" s="158"/>
      <c r="C447" s="189" t="s">
        <v>721</v>
      </c>
      <c r="D447" s="161"/>
      <c r="E447" s="162">
        <v>-1.155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50"/>
      <c r="AA447" s="150"/>
      <c r="AB447" s="150"/>
      <c r="AC447" s="150"/>
      <c r="AD447" s="150"/>
      <c r="AE447" s="150"/>
      <c r="AF447" s="150"/>
      <c r="AG447" s="150" t="s">
        <v>162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3" x14ac:dyDescent="0.2">
      <c r="A448" s="157"/>
      <c r="B448" s="158"/>
      <c r="C448" s="189" t="s">
        <v>728</v>
      </c>
      <c r="D448" s="161"/>
      <c r="E448" s="162">
        <v>-0.95479999999999998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50"/>
      <c r="AA448" s="150"/>
      <c r="AB448" s="150"/>
      <c r="AC448" s="150"/>
      <c r="AD448" s="150"/>
      <c r="AE448" s="150"/>
      <c r="AF448" s="150"/>
      <c r="AG448" s="150" t="s">
        <v>162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3" x14ac:dyDescent="0.2">
      <c r="A449" s="157"/>
      <c r="B449" s="158"/>
      <c r="C449" s="189" t="s">
        <v>729</v>
      </c>
      <c r="D449" s="161"/>
      <c r="E449" s="162">
        <v>-5.2359999999999998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50"/>
      <c r="AA449" s="150"/>
      <c r="AB449" s="150"/>
      <c r="AC449" s="150"/>
      <c r="AD449" s="150"/>
      <c r="AE449" s="150"/>
      <c r="AF449" s="150"/>
      <c r="AG449" s="150" t="s">
        <v>162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3" x14ac:dyDescent="0.2">
      <c r="A450" s="157"/>
      <c r="B450" s="158"/>
      <c r="C450" s="189" t="s">
        <v>456</v>
      </c>
      <c r="D450" s="161"/>
      <c r="E450" s="162"/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60"/>
      <c r="Z450" s="150"/>
      <c r="AA450" s="150"/>
      <c r="AB450" s="150"/>
      <c r="AC450" s="150"/>
      <c r="AD450" s="150"/>
      <c r="AE450" s="150"/>
      <c r="AF450" s="150"/>
      <c r="AG450" s="150" t="s">
        <v>162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3" x14ac:dyDescent="0.2">
      <c r="A451" s="157"/>
      <c r="B451" s="158"/>
      <c r="C451" s="189" t="s">
        <v>730</v>
      </c>
      <c r="D451" s="161"/>
      <c r="E451" s="162">
        <v>9.1937999999999995</v>
      </c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50"/>
      <c r="AA451" s="150"/>
      <c r="AB451" s="150"/>
      <c r="AC451" s="150"/>
      <c r="AD451" s="150"/>
      <c r="AE451" s="150"/>
      <c r="AF451" s="150"/>
      <c r="AG451" s="150" t="s">
        <v>162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3" x14ac:dyDescent="0.2">
      <c r="A452" s="157"/>
      <c r="B452" s="158"/>
      <c r="C452" s="189" t="s">
        <v>722</v>
      </c>
      <c r="D452" s="161"/>
      <c r="E452" s="162">
        <v>-1.0009999999999999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50"/>
      <c r="AA452" s="150"/>
      <c r="AB452" s="150"/>
      <c r="AC452" s="150"/>
      <c r="AD452" s="150"/>
      <c r="AE452" s="150"/>
      <c r="AF452" s="150"/>
      <c r="AG452" s="150" t="s">
        <v>162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3" x14ac:dyDescent="0.2">
      <c r="A453" s="157"/>
      <c r="B453" s="158"/>
      <c r="C453" s="191" t="s">
        <v>240</v>
      </c>
      <c r="D453" s="163"/>
      <c r="E453" s="164">
        <v>68.352900000000005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50"/>
      <c r="AA453" s="150"/>
      <c r="AB453" s="150"/>
      <c r="AC453" s="150"/>
      <c r="AD453" s="150"/>
      <c r="AE453" s="150"/>
      <c r="AF453" s="150"/>
      <c r="AG453" s="150" t="s">
        <v>162</v>
      </c>
      <c r="AH453" s="150">
        <v>1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x14ac:dyDescent="0.2">
      <c r="A454" s="166" t="s">
        <v>152</v>
      </c>
      <c r="B454" s="167" t="s">
        <v>115</v>
      </c>
      <c r="C454" s="187" t="s">
        <v>116</v>
      </c>
      <c r="D454" s="168"/>
      <c r="E454" s="169"/>
      <c r="F454" s="170"/>
      <c r="G454" s="170">
        <f>SUMIF(AG455:AG590,"&lt;&gt;NOR",G455:G590)</f>
        <v>0</v>
      </c>
      <c r="H454" s="170"/>
      <c r="I454" s="170">
        <f>SUM(I455:I590)</f>
        <v>0</v>
      </c>
      <c r="J454" s="170"/>
      <c r="K454" s="170">
        <f>SUM(K455:K590)</f>
        <v>0</v>
      </c>
      <c r="L454" s="170"/>
      <c r="M454" s="170">
        <f>SUM(M455:M590)</f>
        <v>0</v>
      </c>
      <c r="N454" s="169"/>
      <c r="O454" s="169">
        <f>SUM(O455:O590)</f>
        <v>0.09</v>
      </c>
      <c r="P454" s="169"/>
      <c r="Q454" s="169">
        <f>SUM(Q455:Q590)</f>
        <v>0.34</v>
      </c>
      <c r="R454" s="170"/>
      <c r="S454" s="170"/>
      <c r="T454" s="171"/>
      <c r="U454" s="165"/>
      <c r="V454" s="165">
        <f>SUM(V455:V590)</f>
        <v>90.44</v>
      </c>
      <c r="W454" s="165"/>
      <c r="X454" s="165"/>
      <c r="Y454" s="165"/>
      <c r="AG454" t="s">
        <v>153</v>
      </c>
    </row>
    <row r="455" spans="1:60" outlineLevel="1" x14ac:dyDescent="0.2">
      <c r="A455" s="173">
        <v>92</v>
      </c>
      <c r="B455" s="174" t="s">
        <v>349</v>
      </c>
      <c r="C455" s="188" t="s">
        <v>350</v>
      </c>
      <c r="D455" s="175" t="s">
        <v>178</v>
      </c>
      <c r="E455" s="176">
        <v>374.61399999999998</v>
      </c>
      <c r="F455" s="177"/>
      <c r="G455" s="178">
        <f>ROUND(E455*F455,2)</f>
        <v>0</v>
      </c>
      <c r="H455" s="177"/>
      <c r="I455" s="178">
        <f>ROUND(E455*H455,2)</f>
        <v>0</v>
      </c>
      <c r="J455" s="177"/>
      <c r="K455" s="178">
        <f>ROUND(E455*J455,2)</f>
        <v>0</v>
      </c>
      <c r="L455" s="178">
        <v>21</v>
      </c>
      <c r="M455" s="178">
        <f>G455*(1+L455/100)</f>
        <v>0</v>
      </c>
      <c r="N455" s="176">
        <v>0</v>
      </c>
      <c r="O455" s="176">
        <f>ROUND(E455*N455,2)</f>
        <v>0</v>
      </c>
      <c r="P455" s="176">
        <v>8.9999999999999998E-4</v>
      </c>
      <c r="Q455" s="176">
        <f>ROUND(E455*P455,2)</f>
        <v>0.34</v>
      </c>
      <c r="R455" s="178"/>
      <c r="S455" s="178" t="s">
        <v>157</v>
      </c>
      <c r="T455" s="179" t="s">
        <v>157</v>
      </c>
      <c r="U455" s="160">
        <v>7.6679999999999998E-2</v>
      </c>
      <c r="V455" s="160">
        <f>ROUND(E455*U455,2)</f>
        <v>28.73</v>
      </c>
      <c r="W455" s="160"/>
      <c r="X455" s="160" t="s">
        <v>158</v>
      </c>
      <c r="Y455" s="160" t="s">
        <v>159</v>
      </c>
      <c r="Z455" s="150"/>
      <c r="AA455" s="150"/>
      <c r="AB455" s="150"/>
      <c r="AC455" s="150"/>
      <c r="AD455" s="150"/>
      <c r="AE455" s="150"/>
      <c r="AF455" s="150"/>
      <c r="AG455" s="150" t="s">
        <v>160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2" x14ac:dyDescent="0.2">
      <c r="A456" s="157"/>
      <c r="B456" s="158"/>
      <c r="C456" s="189" t="s">
        <v>731</v>
      </c>
      <c r="D456" s="161"/>
      <c r="E456" s="162"/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50"/>
      <c r="AA456" s="150"/>
      <c r="AB456" s="150"/>
      <c r="AC456" s="150"/>
      <c r="AD456" s="150"/>
      <c r="AE456" s="150"/>
      <c r="AF456" s="150"/>
      <c r="AG456" s="150" t="s">
        <v>162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3" x14ac:dyDescent="0.2">
      <c r="A457" s="157"/>
      <c r="B457" s="158"/>
      <c r="C457" s="189" t="s">
        <v>414</v>
      </c>
      <c r="D457" s="161"/>
      <c r="E457" s="162">
        <v>10.125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50"/>
      <c r="AA457" s="150"/>
      <c r="AB457" s="150"/>
      <c r="AC457" s="150"/>
      <c r="AD457" s="150"/>
      <c r="AE457" s="150"/>
      <c r="AF457" s="150"/>
      <c r="AG457" s="150" t="s">
        <v>162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3" x14ac:dyDescent="0.2">
      <c r="A458" s="157"/>
      <c r="B458" s="158"/>
      <c r="C458" s="189" t="s">
        <v>641</v>
      </c>
      <c r="D458" s="161"/>
      <c r="E458" s="162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50"/>
      <c r="AA458" s="150"/>
      <c r="AB458" s="150"/>
      <c r="AC458" s="150"/>
      <c r="AD458" s="150"/>
      <c r="AE458" s="150"/>
      <c r="AF458" s="150"/>
      <c r="AG458" s="150" t="s">
        <v>162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3" x14ac:dyDescent="0.2">
      <c r="A459" s="157"/>
      <c r="B459" s="158"/>
      <c r="C459" s="189" t="s">
        <v>426</v>
      </c>
      <c r="D459" s="161"/>
      <c r="E459" s="162"/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50"/>
      <c r="AA459" s="150"/>
      <c r="AB459" s="150"/>
      <c r="AC459" s="150"/>
      <c r="AD459" s="150"/>
      <c r="AE459" s="150"/>
      <c r="AF459" s="150"/>
      <c r="AG459" s="150" t="s">
        <v>162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3" x14ac:dyDescent="0.2">
      <c r="A460" s="157"/>
      <c r="B460" s="158"/>
      <c r="C460" s="189" t="s">
        <v>427</v>
      </c>
      <c r="D460" s="161"/>
      <c r="E460" s="162">
        <v>37.049999999999997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50"/>
      <c r="AA460" s="150"/>
      <c r="AB460" s="150"/>
      <c r="AC460" s="150"/>
      <c r="AD460" s="150"/>
      <c r="AE460" s="150"/>
      <c r="AF460" s="150"/>
      <c r="AG460" s="150" t="s">
        <v>162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3" x14ac:dyDescent="0.2">
      <c r="A461" s="157"/>
      <c r="B461" s="158"/>
      <c r="C461" s="189" t="s">
        <v>428</v>
      </c>
      <c r="D461" s="161"/>
      <c r="E461" s="162">
        <v>-4.92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60"/>
      <c r="Z461" s="150"/>
      <c r="AA461" s="150"/>
      <c r="AB461" s="150"/>
      <c r="AC461" s="150"/>
      <c r="AD461" s="150"/>
      <c r="AE461" s="150"/>
      <c r="AF461" s="150"/>
      <c r="AG461" s="150" t="s">
        <v>162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3" x14ac:dyDescent="0.2">
      <c r="A462" s="157"/>
      <c r="B462" s="158"/>
      <c r="C462" s="189" t="s">
        <v>429</v>
      </c>
      <c r="D462" s="161"/>
      <c r="E462" s="162">
        <v>-11.1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50"/>
      <c r="AA462" s="150"/>
      <c r="AB462" s="150"/>
      <c r="AC462" s="150"/>
      <c r="AD462" s="150"/>
      <c r="AE462" s="150"/>
      <c r="AF462" s="150"/>
      <c r="AG462" s="150" t="s">
        <v>162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3" x14ac:dyDescent="0.2">
      <c r="A463" s="157"/>
      <c r="B463" s="158"/>
      <c r="C463" s="189" t="s">
        <v>430</v>
      </c>
      <c r="D463" s="161"/>
      <c r="E463" s="162"/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50"/>
      <c r="AA463" s="150"/>
      <c r="AB463" s="150"/>
      <c r="AC463" s="150"/>
      <c r="AD463" s="150"/>
      <c r="AE463" s="150"/>
      <c r="AF463" s="150"/>
      <c r="AG463" s="150" t="s">
        <v>162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3" x14ac:dyDescent="0.2">
      <c r="A464" s="157"/>
      <c r="B464" s="158"/>
      <c r="C464" s="189" t="s">
        <v>431</v>
      </c>
      <c r="D464" s="161"/>
      <c r="E464" s="162">
        <v>38.4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50"/>
      <c r="AA464" s="150"/>
      <c r="AB464" s="150"/>
      <c r="AC464" s="150"/>
      <c r="AD464" s="150"/>
      <c r="AE464" s="150"/>
      <c r="AF464" s="150"/>
      <c r="AG464" s="150" t="s">
        <v>162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3" x14ac:dyDescent="0.2">
      <c r="A465" s="157"/>
      <c r="B465" s="158"/>
      <c r="C465" s="189" t="s">
        <v>428</v>
      </c>
      <c r="D465" s="161"/>
      <c r="E465" s="162">
        <v>-4.92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50"/>
      <c r="AA465" s="150"/>
      <c r="AB465" s="150"/>
      <c r="AC465" s="150"/>
      <c r="AD465" s="150"/>
      <c r="AE465" s="150"/>
      <c r="AF465" s="150"/>
      <c r="AG465" s="150" t="s">
        <v>162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3" x14ac:dyDescent="0.2">
      <c r="A466" s="157"/>
      <c r="B466" s="158"/>
      <c r="C466" s="189" t="s">
        <v>432</v>
      </c>
      <c r="D466" s="161"/>
      <c r="E466" s="162">
        <v>-11.775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50"/>
      <c r="AA466" s="150"/>
      <c r="AB466" s="150"/>
      <c r="AC466" s="150"/>
      <c r="AD466" s="150"/>
      <c r="AE466" s="150"/>
      <c r="AF466" s="150"/>
      <c r="AG466" s="150" t="s">
        <v>162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3" x14ac:dyDescent="0.2">
      <c r="A467" s="157"/>
      <c r="B467" s="158"/>
      <c r="C467" s="189" t="s">
        <v>433</v>
      </c>
      <c r="D467" s="161"/>
      <c r="E467" s="162"/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50"/>
      <c r="AA467" s="150"/>
      <c r="AB467" s="150"/>
      <c r="AC467" s="150"/>
      <c r="AD467" s="150"/>
      <c r="AE467" s="150"/>
      <c r="AF467" s="150"/>
      <c r="AG467" s="150" t="s">
        <v>162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3" x14ac:dyDescent="0.2">
      <c r="A468" s="157"/>
      <c r="B468" s="158"/>
      <c r="C468" s="189" t="s">
        <v>434</v>
      </c>
      <c r="D468" s="161"/>
      <c r="E468" s="162">
        <v>168.3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50"/>
      <c r="AA468" s="150"/>
      <c r="AB468" s="150"/>
      <c r="AC468" s="150"/>
      <c r="AD468" s="150"/>
      <c r="AE468" s="150"/>
      <c r="AF468" s="150"/>
      <c r="AG468" s="150" t="s">
        <v>162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3" x14ac:dyDescent="0.2">
      <c r="A469" s="157"/>
      <c r="B469" s="158"/>
      <c r="C469" s="189" t="s">
        <v>435</v>
      </c>
      <c r="D469" s="161"/>
      <c r="E469" s="162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50"/>
      <c r="AA469" s="150"/>
      <c r="AB469" s="150"/>
      <c r="AC469" s="150"/>
      <c r="AD469" s="150"/>
      <c r="AE469" s="150"/>
      <c r="AF469" s="150"/>
      <c r="AG469" s="150" t="s">
        <v>162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3" x14ac:dyDescent="0.2">
      <c r="A470" s="157"/>
      <c r="B470" s="158"/>
      <c r="C470" s="189" t="s">
        <v>436</v>
      </c>
      <c r="D470" s="161"/>
      <c r="E470" s="162">
        <v>7.7625000000000002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50"/>
      <c r="AA470" s="150"/>
      <c r="AB470" s="150"/>
      <c r="AC470" s="150"/>
      <c r="AD470" s="150"/>
      <c r="AE470" s="150"/>
      <c r="AF470" s="150"/>
      <c r="AG470" s="150" t="s">
        <v>162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3" x14ac:dyDescent="0.2">
      <c r="A471" s="157"/>
      <c r="B471" s="158"/>
      <c r="C471" s="189" t="s">
        <v>437</v>
      </c>
      <c r="D471" s="161"/>
      <c r="E471" s="162">
        <v>15.375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50"/>
      <c r="AA471" s="150"/>
      <c r="AB471" s="150"/>
      <c r="AC471" s="150"/>
      <c r="AD471" s="150"/>
      <c r="AE471" s="150"/>
      <c r="AF471" s="150"/>
      <c r="AG471" s="150" t="s">
        <v>162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3" x14ac:dyDescent="0.2">
      <c r="A472" s="157"/>
      <c r="B472" s="158"/>
      <c r="C472" s="189" t="s">
        <v>438</v>
      </c>
      <c r="D472" s="161"/>
      <c r="E472" s="162">
        <v>13.275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60"/>
      <c r="Z472" s="150"/>
      <c r="AA472" s="150"/>
      <c r="AB472" s="150"/>
      <c r="AC472" s="150"/>
      <c r="AD472" s="150"/>
      <c r="AE472" s="150"/>
      <c r="AF472" s="150"/>
      <c r="AG472" s="150" t="s">
        <v>162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3" x14ac:dyDescent="0.2">
      <c r="A473" s="157"/>
      <c r="B473" s="158"/>
      <c r="C473" s="189" t="s">
        <v>439</v>
      </c>
      <c r="D473" s="161"/>
      <c r="E473" s="162">
        <v>11.175000000000001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60"/>
      <c r="Z473" s="150"/>
      <c r="AA473" s="150"/>
      <c r="AB473" s="150"/>
      <c r="AC473" s="150"/>
      <c r="AD473" s="150"/>
      <c r="AE473" s="150"/>
      <c r="AF473" s="150"/>
      <c r="AG473" s="150" t="s">
        <v>162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3" x14ac:dyDescent="0.2">
      <c r="A474" s="157"/>
      <c r="B474" s="158"/>
      <c r="C474" s="189" t="s">
        <v>440</v>
      </c>
      <c r="D474" s="161"/>
      <c r="E474" s="162">
        <v>2.25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50"/>
      <c r="AA474" s="150"/>
      <c r="AB474" s="150"/>
      <c r="AC474" s="150"/>
      <c r="AD474" s="150"/>
      <c r="AE474" s="150"/>
      <c r="AF474" s="150"/>
      <c r="AG474" s="150" t="s">
        <v>162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3" x14ac:dyDescent="0.2">
      <c r="A475" s="157"/>
      <c r="B475" s="158"/>
      <c r="C475" s="189" t="s">
        <v>441</v>
      </c>
      <c r="D475" s="161"/>
      <c r="E475" s="162">
        <v>-7.79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50"/>
      <c r="AA475" s="150"/>
      <c r="AB475" s="150"/>
      <c r="AC475" s="150"/>
      <c r="AD475" s="150"/>
      <c r="AE475" s="150"/>
      <c r="AF475" s="150"/>
      <c r="AG475" s="150" t="s">
        <v>162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3" x14ac:dyDescent="0.2">
      <c r="A476" s="157"/>
      <c r="B476" s="158"/>
      <c r="C476" s="189" t="s">
        <v>442</v>
      </c>
      <c r="D476" s="161"/>
      <c r="E476" s="162">
        <v>-2.8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50"/>
      <c r="AA476" s="150"/>
      <c r="AB476" s="150"/>
      <c r="AC476" s="150"/>
      <c r="AD476" s="150"/>
      <c r="AE476" s="150"/>
      <c r="AF476" s="150"/>
      <c r="AG476" s="150" t="s">
        <v>162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3" x14ac:dyDescent="0.2">
      <c r="A477" s="157"/>
      <c r="B477" s="158"/>
      <c r="C477" s="189" t="s">
        <v>443</v>
      </c>
      <c r="D477" s="161"/>
      <c r="E477" s="162">
        <v>-11.1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50"/>
      <c r="AA477" s="150"/>
      <c r="AB477" s="150"/>
      <c r="AC477" s="150"/>
      <c r="AD477" s="150"/>
      <c r="AE477" s="150"/>
      <c r="AF477" s="150"/>
      <c r="AG477" s="150" t="s">
        <v>162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3" x14ac:dyDescent="0.2">
      <c r="A478" s="157"/>
      <c r="B478" s="158"/>
      <c r="C478" s="189" t="s">
        <v>444</v>
      </c>
      <c r="D478" s="161"/>
      <c r="E478" s="162">
        <v>-11.775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50"/>
      <c r="AA478" s="150"/>
      <c r="AB478" s="150"/>
      <c r="AC478" s="150"/>
      <c r="AD478" s="150"/>
      <c r="AE478" s="150"/>
      <c r="AF478" s="150"/>
      <c r="AG478" s="150" t="s">
        <v>162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3" x14ac:dyDescent="0.2">
      <c r="A479" s="157"/>
      <c r="B479" s="158"/>
      <c r="C479" s="189" t="s">
        <v>445</v>
      </c>
      <c r="D479" s="161"/>
      <c r="E479" s="162">
        <v>-3.6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50"/>
      <c r="AA479" s="150"/>
      <c r="AB479" s="150"/>
      <c r="AC479" s="150"/>
      <c r="AD479" s="150"/>
      <c r="AE479" s="150"/>
      <c r="AF479" s="150"/>
      <c r="AG479" s="150" t="s">
        <v>162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3" x14ac:dyDescent="0.2">
      <c r="A480" s="157"/>
      <c r="B480" s="158"/>
      <c r="C480" s="189" t="s">
        <v>446</v>
      </c>
      <c r="D480" s="161"/>
      <c r="E480" s="162">
        <v>-3.12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50"/>
      <c r="AA480" s="150"/>
      <c r="AB480" s="150"/>
      <c r="AC480" s="150"/>
      <c r="AD480" s="150"/>
      <c r="AE480" s="150"/>
      <c r="AF480" s="150"/>
      <c r="AG480" s="150" t="s">
        <v>162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3" x14ac:dyDescent="0.2">
      <c r="A481" s="157"/>
      <c r="B481" s="158"/>
      <c r="C481" s="189" t="s">
        <v>447</v>
      </c>
      <c r="D481" s="161"/>
      <c r="E481" s="162">
        <v>-6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50"/>
      <c r="AA481" s="150"/>
      <c r="AB481" s="150"/>
      <c r="AC481" s="150"/>
      <c r="AD481" s="150"/>
      <c r="AE481" s="150"/>
      <c r="AF481" s="150"/>
      <c r="AG481" s="150" t="s">
        <v>162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3" x14ac:dyDescent="0.2">
      <c r="A482" s="157"/>
      <c r="B482" s="158"/>
      <c r="C482" s="189" t="s">
        <v>448</v>
      </c>
      <c r="D482" s="161"/>
      <c r="E482" s="162">
        <v>-1.6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50"/>
      <c r="AA482" s="150"/>
      <c r="AB482" s="150"/>
      <c r="AC482" s="150"/>
      <c r="AD482" s="150"/>
      <c r="AE482" s="150"/>
      <c r="AF482" s="150"/>
      <c r="AG482" s="150" t="s">
        <v>162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3" x14ac:dyDescent="0.2">
      <c r="A483" s="157"/>
      <c r="B483" s="158"/>
      <c r="C483" s="189" t="s">
        <v>449</v>
      </c>
      <c r="D483" s="161"/>
      <c r="E483" s="162">
        <v>-2.8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50"/>
      <c r="AA483" s="150"/>
      <c r="AB483" s="150"/>
      <c r="AC483" s="150"/>
      <c r="AD483" s="150"/>
      <c r="AE483" s="150"/>
      <c r="AF483" s="150"/>
      <c r="AG483" s="150" t="s">
        <v>162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3" x14ac:dyDescent="0.2">
      <c r="A484" s="157"/>
      <c r="B484" s="158"/>
      <c r="C484" s="189" t="s">
        <v>450</v>
      </c>
      <c r="D484" s="161"/>
      <c r="E484" s="162"/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60"/>
      <c r="Z484" s="150"/>
      <c r="AA484" s="150"/>
      <c r="AB484" s="150"/>
      <c r="AC484" s="150"/>
      <c r="AD484" s="150"/>
      <c r="AE484" s="150"/>
      <c r="AF484" s="150"/>
      <c r="AG484" s="150" t="s">
        <v>162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3" x14ac:dyDescent="0.2">
      <c r="A485" s="157"/>
      <c r="B485" s="158"/>
      <c r="C485" s="189" t="s">
        <v>451</v>
      </c>
      <c r="D485" s="161"/>
      <c r="E485" s="162">
        <v>100.8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50"/>
      <c r="AA485" s="150"/>
      <c r="AB485" s="150"/>
      <c r="AC485" s="150"/>
      <c r="AD485" s="150"/>
      <c r="AE485" s="150"/>
      <c r="AF485" s="150"/>
      <c r="AG485" s="150" t="s">
        <v>162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3" x14ac:dyDescent="0.2">
      <c r="A486" s="157"/>
      <c r="B486" s="158"/>
      <c r="C486" s="189" t="s">
        <v>452</v>
      </c>
      <c r="D486" s="161"/>
      <c r="E486" s="162">
        <v>52.5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50"/>
      <c r="AA486" s="150"/>
      <c r="AB486" s="150"/>
      <c r="AC486" s="150"/>
      <c r="AD486" s="150"/>
      <c r="AE486" s="150"/>
      <c r="AF486" s="150"/>
      <c r="AG486" s="150" t="s">
        <v>162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3" x14ac:dyDescent="0.2">
      <c r="A487" s="157"/>
      <c r="B487" s="158"/>
      <c r="C487" s="189" t="s">
        <v>445</v>
      </c>
      <c r="D487" s="161"/>
      <c r="E487" s="162">
        <v>-3.6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50"/>
      <c r="AA487" s="150"/>
      <c r="AB487" s="150"/>
      <c r="AC487" s="150"/>
      <c r="AD487" s="150"/>
      <c r="AE487" s="150"/>
      <c r="AF487" s="150"/>
      <c r="AG487" s="150" t="s">
        <v>162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3" x14ac:dyDescent="0.2">
      <c r="A488" s="157"/>
      <c r="B488" s="158"/>
      <c r="C488" s="189" t="s">
        <v>453</v>
      </c>
      <c r="D488" s="161"/>
      <c r="E488" s="162">
        <v>-3.286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50"/>
      <c r="AA488" s="150"/>
      <c r="AB488" s="150"/>
      <c r="AC488" s="150"/>
      <c r="AD488" s="150"/>
      <c r="AE488" s="150"/>
      <c r="AF488" s="150"/>
      <c r="AG488" s="150" t="s">
        <v>162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3" x14ac:dyDescent="0.2">
      <c r="A489" s="157"/>
      <c r="B489" s="158"/>
      <c r="C489" s="189" t="s">
        <v>454</v>
      </c>
      <c r="D489" s="161"/>
      <c r="E489" s="162">
        <v>-23.12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60"/>
      <c r="Z489" s="150"/>
      <c r="AA489" s="150"/>
      <c r="AB489" s="150"/>
      <c r="AC489" s="150"/>
      <c r="AD489" s="150"/>
      <c r="AE489" s="150"/>
      <c r="AF489" s="150"/>
      <c r="AG489" s="150" t="s">
        <v>162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3" x14ac:dyDescent="0.2">
      <c r="A490" s="157"/>
      <c r="B490" s="158"/>
      <c r="C490" s="189" t="s">
        <v>455</v>
      </c>
      <c r="D490" s="161"/>
      <c r="E490" s="162">
        <v>-8.8919999999999995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50"/>
      <c r="AA490" s="150"/>
      <c r="AB490" s="150"/>
      <c r="AC490" s="150"/>
      <c r="AD490" s="150"/>
      <c r="AE490" s="150"/>
      <c r="AF490" s="150"/>
      <c r="AG490" s="150" t="s">
        <v>162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3" x14ac:dyDescent="0.2">
      <c r="A491" s="157"/>
      <c r="B491" s="158"/>
      <c r="C491" s="189" t="s">
        <v>456</v>
      </c>
      <c r="D491" s="161"/>
      <c r="E491" s="162"/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50"/>
      <c r="AA491" s="150"/>
      <c r="AB491" s="150"/>
      <c r="AC491" s="150"/>
      <c r="AD491" s="150"/>
      <c r="AE491" s="150"/>
      <c r="AF491" s="150"/>
      <c r="AG491" s="150" t="s">
        <v>162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3" x14ac:dyDescent="0.2">
      <c r="A492" s="157"/>
      <c r="B492" s="158"/>
      <c r="C492" s="189" t="s">
        <v>457</v>
      </c>
      <c r="D492" s="161"/>
      <c r="E492" s="162">
        <v>55.521000000000001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50"/>
      <c r="AA492" s="150"/>
      <c r="AB492" s="150"/>
      <c r="AC492" s="150"/>
      <c r="AD492" s="150"/>
      <c r="AE492" s="150"/>
      <c r="AF492" s="150"/>
      <c r="AG492" s="150" t="s">
        <v>162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3" x14ac:dyDescent="0.2">
      <c r="A493" s="157"/>
      <c r="B493" s="158"/>
      <c r="C493" s="189" t="s">
        <v>446</v>
      </c>
      <c r="D493" s="161"/>
      <c r="E493" s="162">
        <v>-3.12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50"/>
      <c r="AA493" s="150"/>
      <c r="AB493" s="150"/>
      <c r="AC493" s="150"/>
      <c r="AD493" s="150"/>
      <c r="AE493" s="150"/>
      <c r="AF493" s="150"/>
      <c r="AG493" s="150" t="s">
        <v>162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3" x14ac:dyDescent="0.2">
      <c r="A494" s="157"/>
      <c r="B494" s="158"/>
      <c r="C494" s="189" t="s">
        <v>458</v>
      </c>
      <c r="D494" s="161"/>
      <c r="E494" s="162">
        <v>-12.6015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50"/>
      <c r="AA494" s="150"/>
      <c r="AB494" s="150"/>
      <c r="AC494" s="150"/>
      <c r="AD494" s="150"/>
      <c r="AE494" s="150"/>
      <c r="AF494" s="150"/>
      <c r="AG494" s="150" t="s">
        <v>162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73">
        <v>93</v>
      </c>
      <c r="B495" s="174" t="s">
        <v>732</v>
      </c>
      <c r="C495" s="188" t="s">
        <v>733</v>
      </c>
      <c r="D495" s="175" t="s">
        <v>178</v>
      </c>
      <c r="E495" s="176">
        <v>566.04549999999995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21</v>
      </c>
      <c r="M495" s="178">
        <f>G495*(1+L495/100)</f>
        <v>0</v>
      </c>
      <c r="N495" s="176">
        <v>1.6000000000000001E-4</v>
      </c>
      <c r="O495" s="176">
        <f>ROUND(E495*N495,2)</f>
        <v>0.09</v>
      </c>
      <c r="P495" s="176">
        <v>0</v>
      </c>
      <c r="Q495" s="176">
        <f>ROUND(E495*P495,2)</f>
        <v>0</v>
      </c>
      <c r="R495" s="178"/>
      <c r="S495" s="178" t="s">
        <v>157</v>
      </c>
      <c r="T495" s="179" t="s">
        <v>157</v>
      </c>
      <c r="U495" s="160">
        <v>0.10902000000000001</v>
      </c>
      <c r="V495" s="160">
        <f>ROUND(E495*U495,2)</f>
        <v>61.71</v>
      </c>
      <c r="W495" s="160"/>
      <c r="X495" s="160" t="s">
        <v>158</v>
      </c>
      <c r="Y495" s="160" t="s">
        <v>159</v>
      </c>
      <c r="Z495" s="150"/>
      <c r="AA495" s="150"/>
      <c r="AB495" s="150"/>
      <c r="AC495" s="150"/>
      <c r="AD495" s="150"/>
      <c r="AE495" s="150"/>
      <c r="AF495" s="150"/>
      <c r="AG495" s="150" t="s">
        <v>160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2" x14ac:dyDescent="0.2">
      <c r="A496" s="157"/>
      <c r="B496" s="158"/>
      <c r="C496" s="189" t="s">
        <v>734</v>
      </c>
      <c r="D496" s="161"/>
      <c r="E496" s="162"/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50"/>
      <c r="AA496" s="150"/>
      <c r="AB496" s="150"/>
      <c r="AC496" s="150"/>
      <c r="AD496" s="150"/>
      <c r="AE496" s="150"/>
      <c r="AF496" s="150"/>
      <c r="AG496" s="150" t="s">
        <v>162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3" x14ac:dyDescent="0.2">
      <c r="A497" s="157"/>
      <c r="B497" s="158"/>
      <c r="C497" s="189" t="s">
        <v>735</v>
      </c>
      <c r="D497" s="161"/>
      <c r="E497" s="162"/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50"/>
      <c r="AA497" s="150"/>
      <c r="AB497" s="150"/>
      <c r="AC497" s="150"/>
      <c r="AD497" s="150"/>
      <c r="AE497" s="150"/>
      <c r="AF497" s="150"/>
      <c r="AG497" s="150" t="s">
        <v>162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3" x14ac:dyDescent="0.2">
      <c r="A498" s="157"/>
      <c r="B498" s="158"/>
      <c r="C498" s="189" t="s">
        <v>426</v>
      </c>
      <c r="D498" s="161"/>
      <c r="E498" s="162"/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50"/>
      <c r="AA498" s="150"/>
      <c r="AB498" s="150"/>
      <c r="AC498" s="150"/>
      <c r="AD498" s="150"/>
      <c r="AE498" s="150"/>
      <c r="AF498" s="150"/>
      <c r="AG498" s="150" t="s">
        <v>162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3" x14ac:dyDescent="0.2">
      <c r="A499" s="157"/>
      <c r="B499" s="158"/>
      <c r="C499" s="189" t="s">
        <v>465</v>
      </c>
      <c r="D499" s="161"/>
      <c r="E499" s="162">
        <v>6.2279999999999998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50"/>
      <c r="AA499" s="150"/>
      <c r="AB499" s="150"/>
      <c r="AC499" s="150"/>
      <c r="AD499" s="150"/>
      <c r="AE499" s="150"/>
      <c r="AF499" s="150"/>
      <c r="AG499" s="150" t="s">
        <v>162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3" x14ac:dyDescent="0.2">
      <c r="A500" s="157"/>
      <c r="B500" s="158"/>
      <c r="C500" s="189" t="s">
        <v>430</v>
      </c>
      <c r="D500" s="161"/>
      <c r="E500" s="162"/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50"/>
      <c r="AA500" s="150"/>
      <c r="AB500" s="150"/>
      <c r="AC500" s="150"/>
      <c r="AD500" s="150"/>
      <c r="AE500" s="150"/>
      <c r="AF500" s="150"/>
      <c r="AG500" s="150" t="s">
        <v>162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3" x14ac:dyDescent="0.2">
      <c r="A501" s="157"/>
      <c r="B501" s="158"/>
      <c r="C501" s="189" t="s">
        <v>466</v>
      </c>
      <c r="D501" s="161"/>
      <c r="E501" s="162">
        <v>6.39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50"/>
      <c r="AA501" s="150"/>
      <c r="AB501" s="150"/>
      <c r="AC501" s="150"/>
      <c r="AD501" s="150"/>
      <c r="AE501" s="150"/>
      <c r="AF501" s="150"/>
      <c r="AG501" s="150" t="s">
        <v>162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3" x14ac:dyDescent="0.2">
      <c r="A502" s="157"/>
      <c r="B502" s="158"/>
      <c r="C502" s="189" t="s">
        <v>433</v>
      </c>
      <c r="D502" s="161"/>
      <c r="E502" s="162"/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50"/>
      <c r="AA502" s="150"/>
      <c r="AB502" s="150"/>
      <c r="AC502" s="150"/>
      <c r="AD502" s="150"/>
      <c r="AE502" s="150"/>
      <c r="AF502" s="150"/>
      <c r="AG502" s="150" t="s">
        <v>162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3" x14ac:dyDescent="0.2">
      <c r="A503" s="157"/>
      <c r="B503" s="158"/>
      <c r="C503" s="189" t="s">
        <v>467</v>
      </c>
      <c r="D503" s="161"/>
      <c r="E503" s="162">
        <v>40.409999999999997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50"/>
      <c r="AA503" s="150"/>
      <c r="AB503" s="150"/>
      <c r="AC503" s="150"/>
      <c r="AD503" s="150"/>
      <c r="AE503" s="150"/>
      <c r="AF503" s="150"/>
      <c r="AG503" s="150" t="s">
        <v>162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3" x14ac:dyDescent="0.2">
      <c r="A504" s="157"/>
      <c r="B504" s="158"/>
      <c r="C504" s="189" t="s">
        <v>468</v>
      </c>
      <c r="D504" s="161"/>
      <c r="E504" s="162">
        <v>-5.49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50"/>
      <c r="AA504" s="150"/>
      <c r="AB504" s="150"/>
      <c r="AC504" s="150"/>
      <c r="AD504" s="150"/>
      <c r="AE504" s="150"/>
      <c r="AF504" s="150"/>
      <c r="AG504" s="150" t="s">
        <v>162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3" x14ac:dyDescent="0.2">
      <c r="A505" s="157"/>
      <c r="B505" s="158"/>
      <c r="C505" s="189" t="s">
        <v>469</v>
      </c>
      <c r="D505" s="161"/>
      <c r="E505" s="162"/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50"/>
      <c r="AA505" s="150"/>
      <c r="AB505" s="150"/>
      <c r="AC505" s="150"/>
      <c r="AD505" s="150"/>
      <c r="AE505" s="150"/>
      <c r="AF505" s="150"/>
      <c r="AG505" s="150" t="s">
        <v>162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3" x14ac:dyDescent="0.2">
      <c r="A506" s="157"/>
      <c r="B506" s="158"/>
      <c r="C506" s="189" t="s">
        <v>470</v>
      </c>
      <c r="D506" s="161"/>
      <c r="E506" s="162">
        <v>1.89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50"/>
      <c r="AA506" s="150"/>
      <c r="AB506" s="150"/>
      <c r="AC506" s="150"/>
      <c r="AD506" s="150"/>
      <c r="AE506" s="150"/>
      <c r="AF506" s="150"/>
      <c r="AG506" s="150" t="s">
        <v>162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3" x14ac:dyDescent="0.2">
      <c r="A507" s="157"/>
      <c r="B507" s="158"/>
      <c r="C507" s="189" t="s">
        <v>471</v>
      </c>
      <c r="D507" s="161"/>
      <c r="E507" s="162">
        <v>3.69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50"/>
      <c r="AA507" s="150"/>
      <c r="AB507" s="150"/>
      <c r="AC507" s="150"/>
      <c r="AD507" s="150"/>
      <c r="AE507" s="150"/>
      <c r="AF507" s="150"/>
      <c r="AG507" s="150" t="s">
        <v>162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3" x14ac:dyDescent="0.2">
      <c r="A508" s="157"/>
      <c r="B508" s="158"/>
      <c r="C508" s="189" t="s">
        <v>472</v>
      </c>
      <c r="D508" s="161"/>
      <c r="E508" s="162">
        <v>3.1859999999999999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50"/>
      <c r="AA508" s="150"/>
      <c r="AB508" s="150"/>
      <c r="AC508" s="150"/>
      <c r="AD508" s="150"/>
      <c r="AE508" s="150"/>
      <c r="AF508" s="150"/>
      <c r="AG508" s="150" t="s">
        <v>162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3" x14ac:dyDescent="0.2">
      <c r="A509" s="157"/>
      <c r="B509" s="158"/>
      <c r="C509" s="189" t="s">
        <v>473</v>
      </c>
      <c r="D509" s="161"/>
      <c r="E509" s="162">
        <v>2.6819999999999999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50"/>
      <c r="AA509" s="150"/>
      <c r="AB509" s="150"/>
      <c r="AC509" s="150"/>
      <c r="AD509" s="150"/>
      <c r="AE509" s="150"/>
      <c r="AF509" s="150"/>
      <c r="AG509" s="150" t="s">
        <v>162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3" x14ac:dyDescent="0.2">
      <c r="A510" s="157"/>
      <c r="B510" s="158"/>
      <c r="C510" s="189" t="s">
        <v>450</v>
      </c>
      <c r="D510" s="161"/>
      <c r="E510" s="162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50"/>
      <c r="AA510" s="150"/>
      <c r="AB510" s="150"/>
      <c r="AC510" s="150"/>
      <c r="AD510" s="150"/>
      <c r="AE510" s="150"/>
      <c r="AF510" s="150"/>
      <c r="AG510" s="150" t="s">
        <v>162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3" x14ac:dyDescent="0.2">
      <c r="A511" s="157"/>
      <c r="B511" s="158"/>
      <c r="C511" s="189" t="s">
        <v>474</v>
      </c>
      <c r="D511" s="161"/>
      <c r="E511" s="162">
        <v>24.192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50"/>
      <c r="AA511" s="150"/>
      <c r="AB511" s="150"/>
      <c r="AC511" s="150"/>
      <c r="AD511" s="150"/>
      <c r="AE511" s="150"/>
      <c r="AF511" s="150"/>
      <c r="AG511" s="150" t="s">
        <v>162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3" x14ac:dyDescent="0.2">
      <c r="A512" s="157"/>
      <c r="B512" s="158"/>
      <c r="C512" s="189" t="s">
        <v>475</v>
      </c>
      <c r="D512" s="161"/>
      <c r="E512" s="162">
        <v>2.16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50"/>
      <c r="AA512" s="150"/>
      <c r="AB512" s="150"/>
      <c r="AC512" s="150"/>
      <c r="AD512" s="150"/>
      <c r="AE512" s="150"/>
      <c r="AF512" s="150"/>
      <c r="AG512" s="150" t="s">
        <v>162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3" x14ac:dyDescent="0.2">
      <c r="A513" s="157"/>
      <c r="B513" s="158"/>
      <c r="C513" s="189" t="s">
        <v>476</v>
      </c>
      <c r="D513" s="161"/>
      <c r="E513" s="162">
        <v>8.73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50"/>
      <c r="AA513" s="150"/>
      <c r="AB513" s="150"/>
      <c r="AC513" s="150"/>
      <c r="AD513" s="150"/>
      <c r="AE513" s="150"/>
      <c r="AF513" s="150"/>
      <c r="AG513" s="150" t="s">
        <v>162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3" x14ac:dyDescent="0.2">
      <c r="A514" s="157"/>
      <c r="B514" s="158"/>
      <c r="C514" s="189" t="s">
        <v>641</v>
      </c>
      <c r="D514" s="161"/>
      <c r="E514" s="162"/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50"/>
      <c r="AA514" s="150"/>
      <c r="AB514" s="150"/>
      <c r="AC514" s="150"/>
      <c r="AD514" s="150"/>
      <c r="AE514" s="150"/>
      <c r="AF514" s="150"/>
      <c r="AG514" s="150" t="s">
        <v>162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3" x14ac:dyDescent="0.2">
      <c r="A515" s="157"/>
      <c r="B515" s="158"/>
      <c r="C515" s="189" t="s">
        <v>456</v>
      </c>
      <c r="D515" s="161"/>
      <c r="E515" s="162"/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60"/>
      <c r="Z515" s="150"/>
      <c r="AA515" s="150"/>
      <c r="AB515" s="150"/>
      <c r="AC515" s="150"/>
      <c r="AD515" s="150"/>
      <c r="AE515" s="150"/>
      <c r="AF515" s="150"/>
      <c r="AG515" s="150" t="s">
        <v>162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3" x14ac:dyDescent="0.2">
      <c r="A516" s="157"/>
      <c r="B516" s="158"/>
      <c r="C516" s="189" t="s">
        <v>736</v>
      </c>
      <c r="D516" s="161"/>
      <c r="E516" s="162">
        <v>21.492000000000001</v>
      </c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50"/>
      <c r="AA516" s="150"/>
      <c r="AB516" s="150"/>
      <c r="AC516" s="150"/>
      <c r="AD516" s="150"/>
      <c r="AE516" s="150"/>
      <c r="AF516" s="150"/>
      <c r="AG516" s="150" t="s">
        <v>162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3" x14ac:dyDescent="0.2">
      <c r="A517" s="157"/>
      <c r="B517" s="158"/>
      <c r="C517" s="189" t="s">
        <v>737</v>
      </c>
      <c r="D517" s="161"/>
      <c r="E517" s="162"/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50"/>
      <c r="AA517" s="150"/>
      <c r="AB517" s="150"/>
      <c r="AC517" s="150"/>
      <c r="AD517" s="150"/>
      <c r="AE517" s="150"/>
      <c r="AF517" s="150"/>
      <c r="AG517" s="150" t="s">
        <v>162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3" x14ac:dyDescent="0.2">
      <c r="A518" s="157"/>
      <c r="B518" s="158"/>
      <c r="C518" s="189" t="s">
        <v>738</v>
      </c>
      <c r="D518" s="161"/>
      <c r="E518" s="162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50"/>
      <c r="AA518" s="150"/>
      <c r="AB518" s="150"/>
      <c r="AC518" s="150"/>
      <c r="AD518" s="150"/>
      <c r="AE518" s="150"/>
      <c r="AF518" s="150"/>
      <c r="AG518" s="150" t="s">
        <v>162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3" x14ac:dyDescent="0.2">
      <c r="A519" s="157"/>
      <c r="B519" s="158"/>
      <c r="C519" s="189" t="s">
        <v>400</v>
      </c>
      <c r="D519" s="161"/>
      <c r="E519" s="162">
        <v>106.28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50"/>
      <c r="AA519" s="150"/>
      <c r="AB519" s="150"/>
      <c r="AC519" s="150"/>
      <c r="AD519" s="150"/>
      <c r="AE519" s="150"/>
      <c r="AF519" s="150"/>
      <c r="AG519" s="150" t="s">
        <v>162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3" x14ac:dyDescent="0.2">
      <c r="A520" s="157"/>
      <c r="B520" s="158"/>
      <c r="C520" s="189" t="s">
        <v>401</v>
      </c>
      <c r="D520" s="161"/>
      <c r="E520" s="162">
        <v>58.23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50"/>
      <c r="AA520" s="150"/>
      <c r="AB520" s="150"/>
      <c r="AC520" s="150"/>
      <c r="AD520" s="150"/>
      <c r="AE520" s="150"/>
      <c r="AF520" s="150"/>
      <c r="AG520" s="150" t="s">
        <v>162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3" x14ac:dyDescent="0.2">
      <c r="A521" s="157"/>
      <c r="B521" s="158"/>
      <c r="C521" s="189" t="s">
        <v>402</v>
      </c>
      <c r="D521" s="161"/>
      <c r="E521" s="162">
        <v>6.54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50"/>
      <c r="AA521" s="150"/>
      <c r="AB521" s="150"/>
      <c r="AC521" s="150"/>
      <c r="AD521" s="150"/>
      <c r="AE521" s="150"/>
      <c r="AF521" s="150"/>
      <c r="AG521" s="150" t="s">
        <v>162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3" x14ac:dyDescent="0.2">
      <c r="A522" s="157"/>
      <c r="B522" s="158"/>
      <c r="C522" s="189" t="s">
        <v>403</v>
      </c>
      <c r="D522" s="161"/>
      <c r="E522" s="162">
        <v>6.9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60"/>
      <c r="Z522" s="150"/>
      <c r="AA522" s="150"/>
      <c r="AB522" s="150"/>
      <c r="AC522" s="150"/>
      <c r="AD522" s="150"/>
      <c r="AE522" s="150"/>
      <c r="AF522" s="150"/>
      <c r="AG522" s="150" t="s">
        <v>162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3" x14ac:dyDescent="0.2">
      <c r="A523" s="157"/>
      <c r="B523" s="158"/>
      <c r="C523" s="189" t="s">
        <v>737</v>
      </c>
      <c r="D523" s="161"/>
      <c r="E523" s="162"/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50"/>
      <c r="AA523" s="150"/>
      <c r="AB523" s="150"/>
      <c r="AC523" s="150"/>
      <c r="AD523" s="150"/>
      <c r="AE523" s="150"/>
      <c r="AF523" s="150"/>
      <c r="AG523" s="150" t="s">
        <v>162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3" x14ac:dyDescent="0.2">
      <c r="A524" s="157"/>
      <c r="B524" s="158"/>
      <c r="C524" s="189" t="s">
        <v>739</v>
      </c>
      <c r="D524" s="161"/>
      <c r="E524" s="162"/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50"/>
      <c r="AA524" s="150"/>
      <c r="AB524" s="150"/>
      <c r="AC524" s="150"/>
      <c r="AD524" s="150"/>
      <c r="AE524" s="150"/>
      <c r="AF524" s="150"/>
      <c r="AG524" s="150" t="s">
        <v>162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3" x14ac:dyDescent="0.2">
      <c r="A525" s="157"/>
      <c r="B525" s="158"/>
      <c r="C525" s="189" t="s">
        <v>414</v>
      </c>
      <c r="D525" s="161"/>
      <c r="E525" s="162">
        <v>10.125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50"/>
      <c r="AA525" s="150"/>
      <c r="AB525" s="150"/>
      <c r="AC525" s="150"/>
      <c r="AD525" s="150"/>
      <c r="AE525" s="150"/>
      <c r="AF525" s="150"/>
      <c r="AG525" s="150" t="s">
        <v>162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3" x14ac:dyDescent="0.2">
      <c r="A526" s="157"/>
      <c r="B526" s="158"/>
      <c r="C526" s="191" t="s">
        <v>240</v>
      </c>
      <c r="D526" s="163"/>
      <c r="E526" s="164">
        <v>303.63499999999999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50"/>
      <c r="AA526" s="150"/>
      <c r="AB526" s="150"/>
      <c r="AC526" s="150"/>
      <c r="AD526" s="150"/>
      <c r="AE526" s="150"/>
      <c r="AF526" s="150"/>
      <c r="AG526" s="150" t="s">
        <v>162</v>
      </c>
      <c r="AH526" s="150">
        <v>1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3" x14ac:dyDescent="0.2">
      <c r="A527" s="157"/>
      <c r="B527" s="158"/>
      <c r="C527" s="189" t="s">
        <v>740</v>
      </c>
      <c r="D527" s="161"/>
      <c r="E527" s="162"/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60"/>
      <c r="Z527" s="150"/>
      <c r="AA527" s="150"/>
      <c r="AB527" s="150"/>
      <c r="AC527" s="150"/>
      <c r="AD527" s="150"/>
      <c r="AE527" s="150"/>
      <c r="AF527" s="150"/>
      <c r="AG527" s="150" t="s">
        <v>162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3" x14ac:dyDescent="0.2">
      <c r="A528" s="157"/>
      <c r="B528" s="158"/>
      <c r="C528" s="189" t="s">
        <v>426</v>
      </c>
      <c r="D528" s="161"/>
      <c r="E528" s="162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50"/>
      <c r="AA528" s="150"/>
      <c r="AB528" s="150"/>
      <c r="AC528" s="150"/>
      <c r="AD528" s="150"/>
      <c r="AE528" s="150"/>
      <c r="AF528" s="150"/>
      <c r="AG528" s="150" t="s">
        <v>162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3" x14ac:dyDescent="0.2">
      <c r="A529" s="157"/>
      <c r="B529" s="158"/>
      <c r="C529" s="189" t="s">
        <v>741</v>
      </c>
      <c r="D529" s="161"/>
      <c r="E529" s="162">
        <v>8.2368000000000006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50"/>
      <c r="AA529" s="150"/>
      <c r="AB529" s="150"/>
      <c r="AC529" s="150"/>
      <c r="AD529" s="150"/>
      <c r="AE529" s="150"/>
      <c r="AF529" s="150"/>
      <c r="AG529" s="150" t="s">
        <v>162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3" x14ac:dyDescent="0.2">
      <c r="A530" s="157"/>
      <c r="B530" s="158"/>
      <c r="C530" s="189" t="s">
        <v>430</v>
      </c>
      <c r="D530" s="161"/>
      <c r="E530" s="162"/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50"/>
      <c r="AA530" s="150"/>
      <c r="AB530" s="150"/>
      <c r="AC530" s="150"/>
      <c r="AD530" s="150"/>
      <c r="AE530" s="150"/>
      <c r="AF530" s="150"/>
      <c r="AG530" s="150" t="s">
        <v>162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3" x14ac:dyDescent="0.2">
      <c r="A531" s="157"/>
      <c r="B531" s="158"/>
      <c r="C531" s="189" t="s">
        <v>741</v>
      </c>
      <c r="D531" s="161"/>
      <c r="E531" s="162">
        <v>8.2368000000000006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50"/>
      <c r="AA531" s="150"/>
      <c r="AB531" s="150"/>
      <c r="AC531" s="150"/>
      <c r="AD531" s="150"/>
      <c r="AE531" s="150"/>
      <c r="AF531" s="150"/>
      <c r="AG531" s="150" t="s">
        <v>162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3" x14ac:dyDescent="0.2">
      <c r="A532" s="157"/>
      <c r="B532" s="158"/>
      <c r="C532" s="189" t="s">
        <v>433</v>
      </c>
      <c r="D532" s="161"/>
      <c r="E532" s="162"/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50"/>
      <c r="AA532" s="150"/>
      <c r="AB532" s="150"/>
      <c r="AC532" s="150"/>
      <c r="AD532" s="150"/>
      <c r="AE532" s="150"/>
      <c r="AF532" s="150"/>
      <c r="AG532" s="150" t="s">
        <v>162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3" x14ac:dyDescent="0.2">
      <c r="A533" s="157"/>
      <c r="B533" s="158"/>
      <c r="C533" s="189" t="s">
        <v>742</v>
      </c>
      <c r="D533" s="161"/>
      <c r="E533" s="162">
        <v>93.350399999999993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60"/>
      <c r="Z533" s="150"/>
      <c r="AA533" s="150"/>
      <c r="AB533" s="150"/>
      <c r="AC533" s="150"/>
      <c r="AD533" s="150"/>
      <c r="AE533" s="150"/>
      <c r="AF533" s="150"/>
      <c r="AG533" s="150" t="s">
        <v>162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3" x14ac:dyDescent="0.2">
      <c r="A534" s="157"/>
      <c r="B534" s="158"/>
      <c r="C534" s="189" t="s">
        <v>435</v>
      </c>
      <c r="D534" s="161"/>
      <c r="E534" s="162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50"/>
      <c r="AA534" s="150"/>
      <c r="AB534" s="150"/>
      <c r="AC534" s="150"/>
      <c r="AD534" s="150"/>
      <c r="AE534" s="150"/>
      <c r="AF534" s="150"/>
      <c r="AG534" s="150" t="s">
        <v>162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3" x14ac:dyDescent="0.2">
      <c r="A535" s="157"/>
      <c r="B535" s="158"/>
      <c r="C535" s="189" t="s">
        <v>743</v>
      </c>
      <c r="D535" s="161"/>
      <c r="E535" s="162">
        <v>4.3056000000000001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50"/>
      <c r="AA535" s="150"/>
      <c r="AB535" s="150"/>
      <c r="AC535" s="150"/>
      <c r="AD535" s="150"/>
      <c r="AE535" s="150"/>
      <c r="AF535" s="150"/>
      <c r="AG535" s="150" t="s">
        <v>162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3" x14ac:dyDescent="0.2">
      <c r="A536" s="157"/>
      <c r="B536" s="158"/>
      <c r="C536" s="189" t="s">
        <v>744</v>
      </c>
      <c r="D536" s="161"/>
      <c r="E536" s="162">
        <v>8.5280000000000005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50"/>
      <c r="AA536" s="150"/>
      <c r="AB536" s="150"/>
      <c r="AC536" s="150"/>
      <c r="AD536" s="150"/>
      <c r="AE536" s="150"/>
      <c r="AF536" s="150"/>
      <c r="AG536" s="150" t="s">
        <v>162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3" x14ac:dyDescent="0.2">
      <c r="A537" s="157"/>
      <c r="B537" s="158"/>
      <c r="C537" s="189" t="s">
        <v>745</v>
      </c>
      <c r="D537" s="161"/>
      <c r="E537" s="162">
        <v>7.3632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50"/>
      <c r="AA537" s="150"/>
      <c r="AB537" s="150"/>
      <c r="AC537" s="150"/>
      <c r="AD537" s="150"/>
      <c r="AE537" s="150"/>
      <c r="AF537" s="150"/>
      <c r="AG537" s="150" t="s">
        <v>162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3" x14ac:dyDescent="0.2">
      <c r="A538" s="157"/>
      <c r="B538" s="158"/>
      <c r="C538" s="189" t="s">
        <v>746</v>
      </c>
      <c r="D538" s="161"/>
      <c r="E538" s="162">
        <v>6.1984000000000004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50"/>
      <c r="AA538" s="150"/>
      <c r="AB538" s="150"/>
      <c r="AC538" s="150"/>
      <c r="AD538" s="150"/>
      <c r="AE538" s="150"/>
      <c r="AF538" s="150"/>
      <c r="AG538" s="150" t="s">
        <v>162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3" x14ac:dyDescent="0.2">
      <c r="A539" s="157"/>
      <c r="B539" s="158"/>
      <c r="C539" s="189" t="s">
        <v>747</v>
      </c>
      <c r="D539" s="161"/>
      <c r="E539" s="162">
        <v>1.248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50"/>
      <c r="AA539" s="150"/>
      <c r="AB539" s="150"/>
      <c r="AC539" s="150"/>
      <c r="AD539" s="150"/>
      <c r="AE539" s="150"/>
      <c r="AF539" s="150"/>
      <c r="AG539" s="150" t="s">
        <v>162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3" x14ac:dyDescent="0.2">
      <c r="A540" s="157"/>
      <c r="B540" s="158"/>
      <c r="C540" s="189" t="s">
        <v>748</v>
      </c>
      <c r="D540" s="161"/>
      <c r="E540" s="162">
        <v>-4.8639999999999999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50"/>
      <c r="AA540" s="150"/>
      <c r="AB540" s="150"/>
      <c r="AC540" s="150"/>
      <c r="AD540" s="150"/>
      <c r="AE540" s="150"/>
      <c r="AF540" s="150"/>
      <c r="AG540" s="150" t="s">
        <v>162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3" x14ac:dyDescent="0.2">
      <c r="A541" s="157"/>
      <c r="B541" s="158"/>
      <c r="C541" s="189" t="s">
        <v>749</v>
      </c>
      <c r="D541" s="161"/>
      <c r="E541" s="162">
        <v>-1.722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50"/>
      <c r="AA541" s="150"/>
      <c r="AB541" s="150"/>
      <c r="AC541" s="150"/>
      <c r="AD541" s="150"/>
      <c r="AE541" s="150"/>
      <c r="AF541" s="150"/>
      <c r="AG541" s="150" t="s">
        <v>162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3" x14ac:dyDescent="0.2">
      <c r="A542" s="157"/>
      <c r="B542" s="158"/>
      <c r="C542" s="189" t="s">
        <v>750</v>
      </c>
      <c r="D542" s="161"/>
      <c r="E542" s="162">
        <v>-6.1567999999999996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50"/>
      <c r="AA542" s="150"/>
      <c r="AB542" s="150"/>
      <c r="AC542" s="150"/>
      <c r="AD542" s="150"/>
      <c r="AE542" s="150"/>
      <c r="AF542" s="150"/>
      <c r="AG542" s="150" t="s">
        <v>162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3" x14ac:dyDescent="0.2">
      <c r="A543" s="157"/>
      <c r="B543" s="158"/>
      <c r="C543" s="189" t="s">
        <v>751</v>
      </c>
      <c r="D543" s="161"/>
      <c r="E543" s="162">
        <v>-6.5312000000000001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50"/>
      <c r="AA543" s="150"/>
      <c r="AB543" s="150"/>
      <c r="AC543" s="150"/>
      <c r="AD543" s="150"/>
      <c r="AE543" s="150"/>
      <c r="AF543" s="150"/>
      <c r="AG543" s="150" t="s">
        <v>162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3" x14ac:dyDescent="0.2">
      <c r="A544" s="157"/>
      <c r="B544" s="158"/>
      <c r="C544" s="189" t="s">
        <v>752</v>
      </c>
      <c r="D544" s="161"/>
      <c r="E544" s="162">
        <v>-2.4449999999999998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50"/>
      <c r="AA544" s="150"/>
      <c r="AB544" s="150"/>
      <c r="AC544" s="150"/>
      <c r="AD544" s="150"/>
      <c r="AE544" s="150"/>
      <c r="AF544" s="150"/>
      <c r="AG544" s="150" t="s">
        <v>162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3" x14ac:dyDescent="0.2">
      <c r="A545" s="157"/>
      <c r="B545" s="158"/>
      <c r="C545" s="189" t="s">
        <v>753</v>
      </c>
      <c r="D545" s="161"/>
      <c r="E545" s="162">
        <v>-2.1190000000000002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50"/>
      <c r="AA545" s="150"/>
      <c r="AB545" s="150"/>
      <c r="AC545" s="150"/>
      <c r="AD545" s="150"/>
      <c r="AE545" s="150"/>
      <c r="AF545" s="150"/>
      <c r="AG545" s="150" t="s">
        <v>162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3" x14ac:dyDescent="0.2">
      <c r="A546" s="157"/>
      <c r="B546" s="158"/>
      <c r="C546" s="189" t="s">
        <v>754</v>
      </c>
      <c r="D546" s="161"/>
      <c r="E546" s="162">
        <v>-3.69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50"/>
      <c r="AA546" s="150"/>
      <c r="AB546" s="150"/>
      <c r="AC546" s="150"/>
      <c r="AD546" s="150"/>
      <c r="AE546" s="150"/>
      <c r="AF546" s="150"/>
      <c r="AG546" s="150" t="s">
        <v>162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3" x14ac:dyDescent="0.2">
      <c r="A547" s="157"/>
      <c r="B547" s="158"/>
      <c r="C547" s="189" t="s">
        <v>755</v>
      </c>
      <c r="D547" s="161"/>
      <c r="E547" s="162">
        <v>-0.98399999999999999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50"/>
      <c r="AA547" s="150"/>
      <c r="AB547" s="150"/>
      <c r="AC547" s="150"/>
      <c r="AD547" s="150"/>
      <c r="AE547" s="150"/>
      <c r="AF547" s="150"/>
      <c r="AG547" s="150" t="s">
        <v>162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3" x14ac:dyDescent="0.2">
      <c r="A548" s="157"/>
      <c r="B548" s="158"/>
      <c r="C548" s="189" t="s">
        <v>756</v>
      </c>
      <c r="D548" s="161"/>
      <c r="E548" s="162">
        <v>-1.722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60"/>
      <c r="Z548" s="150"/>
      <c r="AA548" s="150"/>
      <c r="AB548" s="150"/>
      <c r="AC548" s="150"/>
      <c r="AD548" s="150"/>
      <c r="AE548" s="150"/>
      <c r="AF548" s="150"/>
      <c r="AG548" s="150" t="s">
        <v>162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3" x14ac:dyDescent="0.2">
      <c r="A549" s="157"/>
      <c r="B549" s="158"/>
      <c r="C549" s="189" t="s">
        <v>450</v>
      </c>
      <c r="D549" s="161"/>
      <c r="E549" s="162"/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50"/>
      <c r="AA549" s="150"/>
      <c r="AB549" s="150"/>
      <c r="AC549" s="150"/>
      <c r="AD549" s="150"/>
      <c r="AE549" s="150"/>
      <c r="AF549" s="150"/>
      <c r="AG549" s="150" t="s">
        <v>162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3" x14ac:dyDescent="0.2">
      <c r="A550" s="157"/>
      <c r="B550" s="158"/>
      <c r="C550" s="189" t="s">
        <v>757</v>
      </c>
      <c r="D550" s="161"/>
      <c r="E550" s="162">
        <v>55.910400000000003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50"/>
      <c r="AA550" s="150"/>
      <c r="AB550" s="150"/>
      <c r="AC550" s="150"/>
      <c r="AD550" s="150"/>
      <c r="AE550" s="150"/>
      <c r="AF550" s="150"/>
      <c r="AG550" s="150" t="s">
        <v>162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3" x14ac:dyDescent="0.2">
      <c r="A551" s="157"/>
      <c r="B551" s="158"/>
      <c r="C551" s="189" t="s">
        <v>758</v>
      </c>
      <c r="D551" s="161"/>
      <c r="E551" s="162">
        <v>29.12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50"/>
      <c r="AA551" s="150"/>
      <c r="AB551" s="150"/>
      <c r="AC551" s="150"/>
      <c r="AD551" s="150"/>
      <c r="AE551" s="150"/>
      <c r="AF551" s="150"/>
      <c r="AG551" s="150" t="s">
        <v>162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3" x14ac:dyDescent="0.2">
      <c r="A552" s="157"/>
      <c r="B552" s="158"/>
      <c r="C552" s="189" t="s">
        <v>752</v>
      </c>
      <c r="D552" s="161"/>
      <c r="E552" s="162">
        <v>-2.4449999999999998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50"/>
      <c r="AA552" s="150"/>
      <c r="AB552" s="150"/>
      <c r="AC552" s="150"/>
      <c r="AD552" s="150"/>
      <c r="AE552" s="150"/>
      <c r="AF552" s="150"/>
      <c r="AG552" s="150" t="s">
        <v>162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3" x14ac:dyDescent="0.2">
      <c r="A553" s="157"/>
      <c r="B553" s="158"/>
      <c r="C553" s="189" t="s">
        <v>759</v>
      </c>
      <c r="D553" s="161"/>
      <c r="E553" s="162">
        <v>-2.3311999999999999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50"/>
      <c r="AA553" s="150"/>
      <c r="AB553" s="150"/>
      <c r="AC553" s="150"/>
      <c r="AD553" s="150"/>
      <c r="AE553" s="150"/>
      <c r="AF553" s="150"/>
      <c r="AG553" s="150" t="s">
        <v>162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3" x14ac:dyDescent="0.2">
      <c r="A554" s="157"/>
      <c r="B554" s="158"/>
      <c r="C554" s="189" t="s">
        <v>760</v>
      </c>
      <c r="D554" s="161"/>
      <c r="E554" s="162">
        <v>-14.144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50"/>
      <c r="AA554" s="150"/>
      <c r="AB554" s="150"/>
      <c r="AC554" s="150"/>
      <c r="AD554" s="150"/>
      <c r="AE554" s="150"/>
      <c r="AF554" s="150"/>
      <c r="AG554" s="150" t="s">
        <v>162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3" x14ac:dyDescent="0.2">
      <c r="A555" s="157"/>
      <c r="B555" s="158"/>
      <c r="C555" s="189" t="s">
        <v>456</v>
      </c>
      <c r="D555" s="161"/>
      <c r="E555" s="162"/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50"/>
      <c r="AA555" s="150"/>
      <c r="AB555" s="150"/>
      <c r="AC555" s="150"/>
      <c r="AD555" s="150"/>
      <c r="AE555" s="150"/>
      <c r="AF555" s="150"/>
      <c r="AG555" s="150" t="s">
        <v>162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3" x14ac:dyDescent="0.2">
      <c r="A556" s="157"/>
      <c r="B556" s="158"/>
      <c r="C556" s="189" t="s">
        <v>761</v>
      </c>
      <c r="D556" s="161"/>
      <c r="E556" s="162">
        <v>24.8352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50"/>
      <c r="AA556" s="150"/>
      <c r="AB556" s="150"/>
      <c r="AC556" s="150"/>
      <c r="AD556" s="150"/>
      <c r="AE556" s="150"/>
      <c r="AF556" s="150"/>
      <c r="AG556" s="150" t="s">
        <v>162</v>
      </c>
      <c r="AH556" s="150">
        <v>0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3" x14ac:dyDescent="0.2">
      <c r="A557" s="157"/>
      <c r="B557" s="158"/>
      <c r="C557" s="189" t="s">
        <v>762</v>
      </c>
      <c r="D557" s="161"/>
      <c r="E557" s="162">
        <v>-4.1210000000000004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50"/>
      <c r="AA557" s="150"/>
      <c r="AB557" s="150"/>
      <c r="AC557" s="150"/>
      <c r="AD557" s="150"/>
      <c r="AE557" s="150"/>
      <c r="AF557" s="150"/>
      <c r="AG557" s="150" t="s">
        <v>162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3" x14ac:dyDescent="0.2">
      <c r="A558" s="157"/>
      <c r="B558" s="158"/>
      <c r="C558" s="191" t="s">
        <v>240</v>
      </c>
      <c r="D558" s="163"/>
      <c r="E558" s="164">
        <v>194.05760000000001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50"/>
      <c r="AA558" s="150"/>
      <c r="AB558" s="150"/>
      <c r="AC558" s="150"/>
      <c r="AD558" s="150"/>
      <c r="AE558" s="150"/>
      <c r="AF558" s="150"/>
      <c r="AG558" s="150" t="s">
        <v>162</v>
      </c>
      <c r="AH558" s="150">
        <v>1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3" x14ac:dyDescent="0.2">
      <c r="A559" s="157"/>
      <c r="B559" s="158"/>
      <c r="C559" s="189" t="s">
        <v>709</v>
      </c>
      <c r="D559" s="161"/>
      <c r="E559" s="162"/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60"/>
      <c r="Z559" s="150"/>
      <c r="AA559" s="150"/>
      <c r="AB559" s="150"/>
      <c r="AC559" s="150"/>
      <c r="AD559" s="150"/>
      <c r="AE559" s="150"/>
      <c r="AF559" s="150"/>
      <c r="AG559" s="150" t="s">
        <v>162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3" x14ac:dyDescent="0.2">
      <c r="A560" s="157"/>
      <c r="B560" s="158"/>
      <c r="C560" s="189" t="s">
        <v>426</v>
      </c>
      <c r="D560" s="161"/>
      <c r="E560" s="162"/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50"/>
      <c r="AA560" s="150"/>
      <c r="AB560" s="150"/>
      <c r="AC560" s="150"/>
      <c r="AD560" s="150"/>
      <c r="AE560" s="150"/>
      <c r="AF560" s="150"/>
      <c r="AG560" s="150" t="s">
        <v>162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3" x14ac:dyDescent="0.2">
      <c r="A561" s="157"/>
      <c r="B561" s="158"/>
      <c r="C561" s="189" t="s">
        <v>710</v>
      </c>
      <c r="D561" s="161"/>
      <c r="E561" s="162">
        <v>3.0491999999999999</v>
      </c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50"/>
      <c r="AA561" s="150"/>
      <c r="AB561" s="150"/>
      <c r="AC561" s="150"/>
      <c r="AD561" s="150"/>
      <c r="AE561" s="150"/>
      <c r="AF561" s="150"/>
      <c r="AG561" s="150" t="s">
        <v>162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3" x14ac:dyDescent="0.2">
      <c r="A562" s="157"/>
      <c r="B562" s="158"/>
      <c r="C562" s="189" t="s">
        <v>430</v>
      </c>
      <c r="D562" s="161"/>
      <c r="E562" s="162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50"/>
      <c r="AA562" s="150"/>
      <c r="AB562" s="150"/>
      <c r="AC562" s="150"/>
      <c r="AD562" s="150"/>
      <c r="AE562" s="150"/>
      <c r="AF562" s="150"/>
      <c r="AG562" s="150" t="s">
        <v>162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3" x14ac:dyDescent="0.2">
      <c r="A563" s="157"/>
      <c r="B563" s="158"/>
      <c r="C563" s="189" t="s">
        <v>710</v>
      </c>
      <c r="D563" s="161"/>
      <c r="E563" s="162">
        <v>3.0491999999999999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60"/>
      <c r="Z563" s="150"/>
      <c r="AA563" s="150"/>
      <c r="AB563" s="150"/>
      <c r="AC563" s="150"/>
      <c r="AD563" s="150"/>
      <c r="AE563" s="150"/>
      <c r="AF563" s="150"/>
      <c r="AG563" s="150" t="s">
        <v>162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3" x14ac:dyDescent="0.2">
      <c r="A564" s="157"/>
      <c r="B564" s="158"/>
      <c r="C564" s="189" t="s">
        <v>433</v>
      </c>
      <c r="D564" s="161"/>
      <c r="E564" s="162"/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50"/>
      <c r="AA564" s="150"/>
      <c r="AB564" s="150"/>
      <c r="AC564" s="150"/>
      <c r="AD564" s="150"/>
      <c r="AE564" s="150"/>
      <c r="AF564" s="150"/>
      <c r="AG564" s="150" t="s">
        <v>162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3" x14ac:dyDescent="0.2">
      <c r="A565" s="157"/>
      <c r="B565" s="158"/>
      <c r="C565" s="189" t="s">
        <v>711</v>
      </c>
      <c r="D565" s="161"/>
      <c r="E565" s="162">
        <v>34.557600000000001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50"/>
      <c r="AA565" s="150"/>
      <c r="AB565" s="150"/>
      <c r="AC565" s="150"/>
      <c r="AD565" s="150"/>
      <c r="AE565" s="150"/>
      <c r="AF565" s="150"/>
      <c r="AG565" s="150" t="s">
        <v>162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3" x14ac:dyDescent="0.2">
      <c r="A566" s="157"/>
      <c r="B566" s="158"/>
      <c r="C566" s="189" t="s">
        <v>435</v>
      </c>
      <c r="D566" s="161"/>
      <c r="E566" s="162"/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60"/>
      <c r="Z566" s="150"/>
      <c r="AA566" s="150"/>
      <c r="AB566" s="150"/>
      <c r="AC566" s="150"/>
      <c r="AD566" s="150"/>
      <c r="AE566" s="150"/>
      <c r="AF566" s="150"/>
      <c r="AG566" s="150" t="s">
        <v>162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3" x14ac:dyDescent="0.2">
      <c r="A567" s="157"/>
      <c r="B567" s="158"/>
      <c r="C567" s="189" t="s">
        <v>712</v>
      </c>
      <c r="D567" s="161"/>
      <c r="E567" s="162">
        <v>1.5939000000000001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60"/>
      <c r="Z567" s="150"/>
      <c r="AA567" s="150"/>
      <c r="AB567" s="150"/>
      <c r="AC567" s="150"/>
      <c r="AD567" s="150"/>
      <c r="AE567" s="150"/>
      <c r="AF567" s="150"/>
      <c r="AG567" s="150" t="s">
        <v>162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3" x14ac:dyDescent="0.2">
      <c r="A568" s="157"/>
      <c r="B568" s="158"/>
      <c r="C568" s="189" t="s">
        <v>713</v>
      </c>
      <c r="D568" s="161"/>
      <c r="E568" s="162">
        <v>3.157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60"/>
      <c r="Z568" s="150"/>
      <c r="AA568" s="150"/>
      <c r="AB568" s="150"/>
      <c r="AC568" s="150"/>
      <c r="AD568" s="150"/>
      <c r="AE568" s="150"/>
      <c r="AF568" s="150"/>
      <c r="AG568" s="150" t="s">
        <v>162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3" x14ac:dyDescent="0.2">
      <c r="A569" s="157"/>
      <c r="B569" s="158"/>
      <c r="C569" s="189" t="s">
        <v>714</v>
      </c>
      <c r="D569" s="161"/>
      <c r="E569" s="162">
        <v>2.7258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60"/>
      <c r="Z569" s="150"/>
      <c r="AA569" s="150"/>
      <c r="AB569" s="150"/>
      <c r="AC569" s="150"/>
      <c r="AD569" s="150"/>
      <c r="AE569" s="150"/>
      <c r="AF569" s="150"/>
      <c r="AG569" s="150" t="s">
        <v>162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3" x14ac:dyDescent="0.2">
      <c r="A570" s="157"/>
      <c r="B570" s="158"/>
      <c r="C570" s="189" t="s">
        <v>715</v>
      </c>
      <c r="D570" s="161"/>
      <c r="E570" s="162">
        <v>2.2946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50"/>
      <c r="AA570" s="150"/>
      <c r="AB570" s="150"/>
      <c r="AC570" s="150"/>
      <c r="AD570" s="150"/>
      <c r="AE570" s="150"/>
      <c r="AF570" s="150"/>
      <c r="AG570" s="150" t="s">
        <v>162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3" x14ac:dyDescent="0.2">
      <c r="A571" s="157"/>
      <c r="B571" s="158"/>
      <c r="C571" s="189" t="s">
        <v>716</v>
      </c>
      <c r="D571" s="161"/>
      <c r="E571" s="162">
        <v>0.46200000000000002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50"/>
      <c r="AA571" s="150"/>
      <c r="AB571" s="150"/>
      <c r="AC571" s="150"/>
      <c r="AD571" s="150"/>
      <c r="AE571" s="150"/>
      <c r="AF571" s="150"/>
      <c r="AG571" s="150" t="s">
        <v>162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3" x14ac:dyDescent="0.2">
      <c r="A572" s="157"/>
      <c r="B572" s="158"/>
      <c r="C572" s="189" t="s">
        <v>717</v>
      </c>
      <c r="D572" s="161"/>
      <c r="E572" s="162">
        <v>-2.9260000000000002</v>
      </c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50"/>
      <c r="AA572" s="150"/>
      <c r="AB572" s="150"/>
      <c r="AC572" s="150"/>
      <c r="AD572" s="150"/>
      <c r="AE572" s="150"/>
      <c r="AF572" s="150"/>
      <c r="AG572" s="150" t="s">
        <v>162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3" x14ac:dyDescent="0.2">
      <c r="A573" s="157"/>
      <c r="B573" s="158"/>
      <c r="C573" s="189" t="s">
        <v>718</v>
      </c>
      <c r="D573" s="161"/>
      <c r="E573" s="162">
        <v>-1.0780000000000001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50"/>
      <c r="AA573" s="150"/>
      <c r="AB573" s="150"/>
      <c r="AC573" s="150"/>
      <c r="AD573" s="150"/>
      <c r="AE573" s="150"/>
      <c r="AF573" s="150"/>
      <c r="AG573" s="150" t="s">
        <v>162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3" x14ac:dyDescent="0.2">
      <c r="A574" s="157"/>
      <c r="B574" s="158"/>
      <c r="C574" s="189" t="s">
        <v>719</v>
      </c>
      <c r="D574" s="161"/>
      <c r="E574" s="162">
        <v>-2.2791999999999999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50"/>
      <c r="AA574" s="150"/>
      <c r="AB574" s="150"/>
      <c r="AC574" s="150"/>
      <c r="AD574" s="150"/>
      <c r="AE574" s="150"/>
      <c r="AF574" s="150"/>
      <c r="AG574" s="150" t="s">
        <v>162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3" x14ac:dyDescent="0.2">
      <c r="A575" s="157"/>
      <c r="B575" s="158"/>
      <c r="C575" s="189" t="s">
        <v>720</v>
      </c>
      <c r="D575" s="161"/>
      <c r="E575" s="162">
        <v>-2.4178000000000002</v>
      </c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60"/>
      <c r="Z575" s="150"/>
      <c r="AA575" s="150"/>
      <c r="AB575" s="150"/>
      <c r="AC575" s="150"/>
      <c r="AD575" s="150"/>
      <c r="AE575" s="150"/>
      <c r="AF575" s="150"/>
      <c r="AG575" s="150" t="s">
        <v>162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3" x14ac:dyDescent="0.2">
      <c r="A576" s="157"/>
      <c r="B576" s="158"/>
      <c r="C576" s="189" t="s">
        <v>721</v>
      </c>
      <c r="D576" s="161"/>
      <c r="E576" s="162">
        <v>-1.155</v>
      </c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60"/>
      <c r="Z576" s="150"/>
      <c r="AA576" s="150"/>
      <c r="AB576" s="150"/>
      <c r="AC576" s="150"/>
      <c r="AD576" s="150"/>
      <c r="AE576" s="150"/>
      <c r="AF576" s="150"/>
      <c r="AG576" s="150" t="s">
        <v>162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3" x14ac:dyDescent="0.2">
      <c r="A577" s="157"/>
      <c r="B577" s="158"/>
      <c r="C577" s="189" t="s">
        <v>722</v>
      </c>
      <c r="D577" s="161"/>
      <c r="E577" s="162">
        <v>-1.0009999999999999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60"/>
      <c r="Z577" s="150"/>
      <c r="AA577" s="150"/>
      <c r="AB577" s="150"/>
      <c r="AC577" s="150"/>
      <c r="AD577" s="150"/>
      <c r="AE577" s="150"/>
      <c r="AF577" s="150"/>
      <c r="AG577" s="150" t="s">
        <v>162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3" x14ac:dyDescent="0.2">
      <c r="A578" s="157"/>
      <c r="B578" s="158"/>
      <c r="C578" s="189" t="s">
        <v>723</v>
      </c>
      <c r="D578" s="161"/>
      <c r="E578" s="162">
        <v>-2.31</v>
      </c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50"/>
      <c r="AA578" s="150"/>
      <c r="AB578" s="150"/>
      <c r="AC578" s="150"/>
      <c r="AD578" s="150"/>
      <c r="AE578" s="150"/>
      <c r="AF578" s="150"/>
      <c r="AG578" s="150" t="s">
        <v>162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3" x14ac:dyDescent="0.2">
      <c r="A579" s="157"/>
      <c r="B579" s="158"/>
      <c r="C579" s="189" t="s">
        <v>724</v>
      </c>
      <c r="D579" s="161"/>
      <c r="E579" s="162">
        <v>-0.61599999999999999</v>
      </c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50"/>
      <c r="AA579" s="150"/>
      <c r="AB579" s="150"/>
      <c r="AC579" s="150"/>
      <c r="AD579" s="150"/>
      <c r="AE579" s="150"/>
      <c r="AF579" s="150"/>
      <c r="AG579" s="150" t="s">
        <v>162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3" x14ac:dyDescent="0.2">
      <c r="A580" s="157"/>
      <c r="B580" s="158"/>
      <c r="C580" s="189" t="s">
        <v>725</v>
      </c>
      <c r="D580" s="161"/>
      <c r="E580" s="162">
        <v>-1.0780000000000001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50"/>
      <c r="AA580" s="150"/>
      <c r="AB580" s="150"/>
      <c r="AC580" s="150"/>
      <c r="AD580" s="150"/>
      <c r="AE580" s="150"/>
      <c r="AF580" s="150"/>
      <c r="AG580" s="150" t="s">
        <v>162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3" x14ac:dyDescent="0.2">
      <c r="A581" s="157"/>
      <c r="B581" s="158"/>
      <c r="C581" s="189" t="s">
        <v>450</v>
      </c>
      <c r="D581" s="161"/>
      <c r="E581" s="162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50"/>
      <c r="AA581" s="150"/>
      <c r="AB581" s="150"/>
      <c r="AC581" s="150"/>
      <c r="AD581" s="150"/>
      <c r="AE581" s="150"/>
      <c r="AF581" s="150"/>
      <c r="AG581" s="150" t="s">
        <v>162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3" x14ac:dyDescent="0.2">
      <c r="A582" s="157"/>
      <c r="B582" s="158"/>
      <c r="C582" s="189" t="s">
        <v>726</v>
      </c>
      <c r="D582" s="161"/>
      <c r="E582" s="162">
        <v>20.697600000000001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50"/>
      <c r="AA582" s="150"/>
      <c r="AB582" s="150"/>
      <c r="AC582" s="150"/>
      <c r="AD582" s="150"/>
      <c r="AE582" s="150"/>
      <c r="AF582" s="150"/>
      <c r="AG582" s="150" t="s">
        <v>162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3" x14ac:dyDescent="0.2">
      <c r="A583" s="157"/>
      <c r="B583" s="158"/>
      <c r="C583" s="189" t="s">
        <v>727</v>
      </c>
      <c r="D583" s="161"/>
      <c r="E583" s="162">
        <v>10.78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50"/>
      <c r="AA583" s="150"/>
      <c r="AB583" s="150"/>
      <c r="AC583" s="150"/>
      <c r="AD583" s="150"/>
      <c r="AE583" s="150"/>
      <c r="AF583" s="150"/>
      <c r="AG583" s="150" t="s">
        <v>162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3" x14ac:dyDescent="0.2">
      <c r="A584" s="157"/>
      <c r="B584" s="158"/>
      <c r="C584" s="189" t="s">
        <v>721</v>
      </c>
      <c r="D584" s="161"/>
      <c r="E584" s="162">
        <v>-1.155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50"/>
      <c r="AA584" s="150"/>
      <c r="AB584" s="150"/>
      <c r="AC584" s="150"/>
      <c r="AD584" s="150"/>
      <c r="AE584" s="150"/>
      <c r="AF584" s="150"/>
      <c r="AG584" s="150" t="s">
        <v>162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3" x14ac:dyDescent="0.2">
      <c r="A585" s="157"/>
      <c r="B585" s="158"/>
      <c r="C585" s="189" t="s">
        <v>728</v>
      </c>
      <c r="D585" s="161"/>
      <c r="E585" s="162">
        <v>-0.95479999999999998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50"/>
      <c r="AA585" s="150"/>
      <c r="AB585" s="150"/>
      <c r="AC585" s="150"/>
      <c r="AD585" s="150"/>
      <c r="AE585" s="150"/>
      <c r="AF585" s="150"/>
      <c r="AG585" s="150" t="s">
        <v>162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3" x14ac:dyDescent="0.2">
      <c r="A586" s="157"/>
      <c r="B586" s="158"/>
      <c r="C586" s="189" t="s">
        <v>729</v>
      </c>
      <c r="D586" s="161"/>
      <c r="E586" s="162">
        <v>-5.2359999999999998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50"/>
      <c r="AA586" s="150"/>
      <c r="AB586" s="150"/>
      <c r="AC586" s="150"/>
      <c r="AD586" s="150"/>
      <c r="AE586" s="150"/>
      <c r="AF586" s="150"/>
      <c r="AG586" s="150" t="s">
        <v>162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3" x14ac:dyDescent="0.2">
      <c r="A587" s="157"/>
      <c r="B587" s="158"/>
      <c r="C587" s="189" t="s">
        <v>456</v>
      </c>
      <c r="D587" s="161"/>
      <c r="E587" s="162"/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60"/>
      <c r="Z587" s="150"/>
      <c r="AA587" s="150"/>
      <c r="AB587" s="150"/>
      <c r="AC587" s="150"/>
      <c r="AD587" s="150"/>
      <c r="AE587" s="150"/>
      <c r="AF587" s="150"/>
      <c r="AG587" s="150" t="s">
        <v>162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3" x14ac:dyDescent="0.2">
      <c r="A588" s="157"/>
      <c r="B588" s="158"/>
      <c r="C588" s="189" t="s">
        <v>730</v>
      </c>
      <c r="D588" s="161"/>
      <c r="E588" s="162">
        <v>9.1937999999999995</v>
      </c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50"/>
      <c r="AA588" s="150"/>
      <c r="AB588" s="150"/>
      <c r="AC588" s="150"/>
      <c r="AD588" s="150"/>
      <c r="AE588" s="150"/>
      <c r="AF588" s="150"/>
      <c r="AG588" s="150" t="s">
        <v>162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3" x14ac:dyDescent="0.2">
      <c r="A589" s="157"/>
      <c r="B589" s="158"/>
      <c r="C589" s="189" t="s">
        <v>722</v>
      </c>
      <c r="D589" s="161"/>
      <c r="E589" s="162">
        <v>-1.0009999999999999</v>
      </c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50"/>
      <c r="AA589" s="150"/>
      <c r="AB589" s="150"/>
      <c r="AC589" s="150"/>
      <c r="AD589" s="150"/>
      <c r="AE589" s="150"/>
      <c r="AF589" s="150"/>
      <c r="AG589" s="150" t="s">
        <v>162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3" x14ac:dyDescent="0.2">
      <c r="A590" s="157"/>
      <c r="B590" s="158"/>
      <c r="C590" s="191" t="s">
        <v>240</v>
      </c>
      <c r="D590" s="163"/>
      <c r="E590" s="164">
        <v>68.352900000000005</v>
      </c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50"/>
      <c r="AA590" s="150"/>
      <c r="AB590" s="150"/>
      <c r="AC590" s="150"/>
      <c r="AD590" s="150"/>
      <c r="AE590" s="150"/>
      <c r="AF590" s="150"/>
      <c r="AG590" s="150" t="s">
        <v>162</v>
      </c>
      <c r="AH590" s="150">
        <v>1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x14ac:dyDescent="0.2">
      <c r="A591" s="166" t="s">
        <v>152</v>
      </c>
      <c r="B591" s="167" t="s">
        <v>117</v>
      </c>
      <c r="C591" s="187" t="s">
        <v>118</v>
      </c>
      <c r="D591" s="168"/>
      <c r="E591" s="169"/>
      <c r="F591" s="170"/>
      <c r="G591" s="170">
        <f>SUMIF(AG592:AG594,"&lt;&gt;NOR",G592:G594)</f>
        <v>0</v>
      </c>
      <c r="H591" s="170"/>
      <c r="I591" s="170">
        <f>SUM(I592:I594)</f>
        <v>0</v>
      </c>
      <c r="J591" s="170"/>
      <c r="K591" s="170">
        <f>SUM(K592:K594)</f>
        <v>0</v>
      </c>
      <c r="L591" s="170"/>
      <c r="M591" s="170">
        <f>SUM(M592:M594)</f>
        <v>0</v>
      </c>
      <c r="N591" s="169"/>
      <c r="O591" s="169">
        <f>SUM(O592:O594)</f>
        <v>0</v>
      </c>
      <c r="P591" s="169"/>
      <c r="Q591" s="169">
        <f>SUM(Q592:Q594)</f>
        <v>0</v>
      </c>
      <c r="R591" s="170"/>
      <c r="S591" s="170"/>
      <c r="T591" s="171"/>
      <c r="U591" s="165"/>
      <c r="V591" s="165">
        <f>SUM(V592:V594)</f>
        <v>0</v>
      </c>
      <c r="W591" s="165"/>
      <c r="X591" s="165"/>
      <c r="Y591" s="165"/>
      <c r="AG591" t="s">
        <v>153</v>
      </c>
    </row>
    <row r="592" spans="1:60" ht="22.5" outlineLevel="1" x14ac:dyDescent="0.2">
      <c r="A592" s="180">
        <v>94</v>
      </c>
      <c r="B592" s="181" t="s">
        <v>763</v>
      </c>
      <c r="C592" s="190" t="s">
        <v>764</v>
      </c>
      <c r="D592" s="182" t="s">
        <v>231</v>
      </c>
      <c r="E592" s="183">
        <v>1</v>
      </c>
      <c r="F592" s="184"/>
      <c r="G592" s="185">
        <f>ROUND(E592*F592,2)</f>
        <v>0</v>
      </c>
      <c r="H592" s="184"/>
      <c r="I592" s="185">
        <f>ROUND(E592*H592,2)</f>
        <v>0</v>
      </c>
      <c r="J592" s="184"/>
      <c r="K592" s="185">
        <f>ROUND(E592*J592,2)</f>
        <v>0</v>
      </c>
      <c r="L592" s="185">
        <v>21</v>
      </c>
      <c r="M592" s="185">
        <f>G592*(1+L592/100)</f>
        <v>0</v>
      </c>
      <c r="N592" s="183">
        <v>0</v>
      </c>
      <c r="O592" s="183">
        <f>ROUND(E592*N592,2)</f>
        <v>0</v>
      </c>
      <c r="P592" s="183">
        <v>0</v>
      </c>
      <c r="Q592" s="183">
        <f>ROUND(E592*P592,2)</f>
        <v>0</v>
      </c>
      <c r="R592" s="185"/>
      <c r="S592" s="185" t="s">
        <v>174</v>
      </c>
      <c r="T592" s="186" t="s">
        <v>175</v>
      </c>
      <c r="U592" s="160">
        <v>0</v>
      </c>
      <c r="V592" s="160">
        <f>ROUND(E592*U592,2)</f>
        <v>0</v>
      </c>
      <c r="W592" s="160"/>
      <c r="X592" s="160" t="s">
        <v>158</v>
      </c>
      <c r="Y592" s="160" t="s">
        <v>159</v>
      </c>
      <c r="Z592" s="150"/>
      <c r="AA592" s="150"/>
      <c r="AB592" s="150"/>
      <c r="AC592" s="150"/>
      <c r="AD592" s="150"/>
      <c r="AE592" s="150"/>
      <c r="AF592" s="150"/>
      <c r="AG592" s="150" t="s">
        <v>160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ht="22.5" outlineLevel="1" x14ac:dyDescent="0.2">
      <c r="A593" s="180">
        <v>95</v>
      </c>
      <c r="B593" s="181" t="s">
        <v>765</v>
      </c>
      <c r="C593" s="190" t="s">
        <v>766</v>
      </c>
      <c r="D593" s="182" t="s">
        <v>231</v>
      </c>
      <c r="E593" s="183">
        <v>1</v>
      </c>
      <c r="F593" s="184"/>
      <c r="G593" s="185">
        <f>ROUND(E593*F593,2)</f>
        <v>0</v>
      </c>
      <c r="H593" s="184"/>
      <c r="I593" s="185">
        <f>ROUND(E593*H593,2)</f>
        <v>0</v>
      </c>
      <c r="J593" s="184"/>
      <c r="K593" s="185">
        <f>ROUND(E593*J593,2)</f>
        <v>0</v>
      </c>
      <c r="L593" s="185">
        <v>21</v>
      </c>
      <c r="M593" s="185">
        <f>G593*(1+L593/100)</f>
        <v>0</v>
      </c>
      <c r="N593" s="183">
        <v>0</v>
      </c>
      <c r="O593" s="183">
        <f>ROUND(E593*N593,2)</f>
        <v>0</v>
      </c>
      <c r="P593" s="183">
        <v>0</v>
      </c>
      <c r="Q593" s="183">
        <f>ROUND(E593*P593,2)</f>
        <v>0</v>
      </c>
      <c r="R593" s="185"/>
      <c r="S593" s="185" t="s">
        <v>174</v>
      </c>
      <c r="T593" s="186" t="s">
        <v>175</v>
      </c>
      <c r="U593" s="160">
        <v>0</v>
      </c>
      <c r="V593" s="160">
        <f>ROUND(E593*U593,2)</f>
        <v>0</v>
      </c>
      <c r="W593" s="160"/>
      <c r="X593" s="160" t="s">
        <v>158</v>
      </c>
      <c r="Y593" s="160" t="s">
        <v>159</v>
      </c>
      <c r="Z593" s="150"/>
      <c r="AA593" s="150"/>
      <c r="AB593" s="150"/>
      <c r="AC593" s="150"/>
      <c r="AD593" s="150"/>
      <c r="AE593" s="150"/>
      <c r="AF593" s="150"/>
      <c r="AG593" s="150" t="s">
        <v>160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ht="22.5" outlineLevel="1" x14ac:dyDescent="0.2">
      <c r="A594" s="180">
        <v>96</v>
      </c>
      <c r="B594" s="181" t="s">
        <v>767</v>
      </c>
      <c r="C594" s="190" t="s">
        <v>768</v>
      </c>
      <c r="D594" s="182" t="s">
        <v>231</v>
      </c>
      <c r="E594" s="183">
        <v>1</v>
      </c>
      <c r="F594" s="184"/>
      <c r="G594" s="185">
        <f>ROUND(E594*F594,2)</f>
        <v>0</v>
      </c>
      <c r="H594" s="184"/>
      <c r="I594" s="185">
        <f>ROUND(E594*H594,2)</f>
        <v>0</v>
      </c>
      <c r="J594" s="184"/>
      <c r="K594" s="185">
        <f>ROUND(E594*J594,2)</f>
        <v>0</v>
      </c>
      <c r="L594" s="185">
        <v>21</v>
      </c>
      <c r="M594" s="185">
        <f>G594*(1+L594/100)</f>
        <v>0</v>
      </c>
      <c r="N594" s="183">
        <v>0</v>
      </c>
      <c r="O594" s="183">
        <f>ROUND(E594*N594,2)</f>
        <v>0</v>
      </c>
      <c r="P594" s="183">
        <v>0</v>
      </c>
      <c r="Q594" s="183">
        <f>ROUND(E594*P594,2)</f>
        <v>0</v>
      </c>
      <c r="R594" s="185"/>
      <c r="S594" s="185" t="s">
        <v>174</v>
      </c>
      <c r="T594" s="186" t="s">
        <v>175</v>
      </c>
      <c r="U594" s="160">
        <v>0</v>
      </c>
      <c r="V594" s="160">
        <f>ROUND(E594*U594,2)</f>
        <v>0</v>
      </c>
      <c r="W594" s="160"/>
      <c r="X594" s="160" t="s">
        <v>158</v>
      </c>
      <c r="Y594" s="160" t="s">
        <v>159</v>
      </c>
      <c r="Z594" s="150"/>
      <c r="AA594" s="150"/>
      <c r="AB594" s="150"/>
      <c r="AC594" s="150"/>
      <c r="AD594" s="150"/>
      <c r="AE594" s="150"/>
      <c r="AF594" s="150"/>
      <c r="AG594" s="150" t="s">
        <v>160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x14ac:dyDescent="0.2">
      <c r="A595" s="166" t="s">
        <v>152</v>
      </c>
      <c r="B595" s="167" t="s">
        <v>119</v>
      </c>
      <c r="C595" s="187" t="s">
        <v>120</v>
      </c>
      <c r="D595" s="168"/>
      <c r="E595" s="169"/>
      <c r="F595" s="170"/>
      <c r="G595" s="170">
        <f>SUMIF(AG596:AG660,"&lt;&gt;NOR",G596:G660)</f>
        <v>0</v>
      </c>
      <c r="H595" s="170"/>
      <c r="I595" s="170">
        <f>SUM(I596:I660)</f>
        <v>0</v>
      </c>
      <c r="J595" s="170"/>
      <c r="K595" s="170">
        <f>SUM(K596:K660)</f>
        <v>0</v>
      </c>
      <c r="L595" s="170"/>
      <c r="M595" s="170">
        <f>SUM(M596:M660)</f>
        <v>0</v>
      </c>
      <c r="N595" s="169"/>
      <c r="O595" s="169">
        <f>SUM(O596:O660)</f>
        <v>0.4300000000000001</v>
      </c>
      <c r="P595" s="169"/>
      <c r="Q595" s="169">
        <f>SUM(Q596:Q660)</f>
        <v>0</v>
      </c>
      <c r="R595" s="170"/>
      <c r="S595" s="170"/>
      <c r="T595" s="171"/>
      <c r="U595" s="165"/>
      <c r="V595" s="165">
        <f>SUM(V596:V660)</f>
        <v>201.21999999999994</v>
      </c>
      <c r="W595" s="165"/>
      <c r="X595" s="165"/>
      <c r="Y595" s="165"/>
      <c r="AG595" t="s">
        <v>153</v>
      </c>
    </row>
    <row r="596" spans="1:60" ht="22.5" outlineLevel="1" x14ac:dyDescent="0.2">
      <c r="A596" s="180">
        <v>97</v>
      </c>
      <c r="B596" s="181" t="s">
        <v>769</v>
      </c>
      <c r="C596" s="190" t="s">
        <v>770</v>
      </c>
      <c r="D596" s="182" t="s">
        <v>236</v>
      </c>
      <c r="E596" s="183">
        <v>120</v>
      </c>
      <c r="F596" s="184"/>
      <c r="G596" s="185">
        <f>ROUND(E596*F596,2)</f>
        <v>0</v>
      </c>
      <c r="H596" s="184"/>
      <c r="I596" s="185">
        <f>ROUND(E596*H596,2)</f>
        <v>0</v>
      </c>
      <c r="J596" s="184"/>
      <c r="K596" s="185">
        <f>ROUND(E596*J596,2)</f>
        <v>0</v>
      </c>
      <c r="L596" s="185">
        <v>21</v>
      </c>
      <c r="M596" s="185">
        <f>G596*(1+L596/100)</f>
        <v>0</v>
      </c>
      <c r="N596" s="183">
        <v>5.0000000000000002E-5</v>
      </c>
      <c r="O596" s="183">
        <f>ROUND(E596*N596,2)</f>
        <v>0.01</v>
      </c>
      <c r="P596" s="183">
        <v>0</v>
      </c>
      <c r="Q596" s="183">
        <f>ROUND(E596*P596,2)</f>
        <v>0</v>
      </c>
      <c r="R596" s="185"/>
      <c r="S596" s="185" t="s">
        <v>157</v>
      </c>
      <c r="T596" s="186" t="s">
        <v>157</v>
      </c>
      <c r="U596" s="160">
        <v>7.8E-2</v>
      </c>
      <c r="V596" s="160">
        <f>ROUND(E596*U596,2)</f>
        <v>9.36</v>
      </c>
      <c r="W596" s="160"/>
      <c r="X596" s="160" t="s">
        <v>158</v>
      </c>
      <c r="Y596" s="160" t="s">
        <v>159</v>
      </c>
      <c r="Z596" s="150"/>
      <c r="AA596" s="150"/>
      <c r="AB596" s="150"/>
      <c r="AC596" s="150"/>
      <c r="AD596" s="150"/>
      <c r="AE596" s="150"/>
      <c r="AF596" s="150"/>
      <c r="AG596" s="150" t="s">
        <v>160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ht="22.5" outlineLevel="1" x14ac:dyDescent="0.2">
      <c r="A597" s="180">
        <v>98</v>
      </c>
      <c r="B597" s="181" t="s">
        <v>771</v>
      </c>
      <c r="C597" s="190" t="s">
        <v>772</v>
      </c>
      <c r="D597" s="182" t="s">
        <v>236</v>
      </c>
      <c r="E597" s="183">
        <v>100</v>
      </c>
      <c r="F597" s="184"/>
      <c r="G597" s="185">
        <f>ROUND(E597*F597,2)</f>
        <v>0</v>
      </c>
      <c r="H597" s="184"/>
      <c r="I597" s="185">
        <f>ROUND(E597*H597,2)</f>
        <v>0</v>
      </c>
      <c r="J597" s="184"/>
      <c r="K597" s="185">
        <f>ROUND(E597*J597,2)</f>
        <v>0</v>
      </c>
      <c r="L597" s="185">
        <v>21</v>
      </c>
      <c r="M597" s="185">
        <f>G597*(1+L597/100)</f>
        <v>0</v>
      </c>
      <c r="N597" s="183">
        <v>2.9E-4</v>
      </c>
      <c r="O597" s="183">
        <f>ROUND(E597*N597,2)</f>
        <v>0.03</v>
      </c>
      <c r="P597" s="183">
        <v>0</v>
      </c>
      <c r="Q597" s="183">
        <f>ROUND(E597*P597,2)</f>
        <v>0</v>
      </c>
      <c r="R597" s="185"/>
      <c r="S597" s="185" t="s">
        <v>157</v>
      </c>
      <c r="T597" s="186" t="s">
        <v>157</v>
      </c>
      <c r="U597" s="160">
        <v>9.9000000000000005E-2</v>
      </c>
      <c r="V597" s="160">
        <f>ROUND(E597*U597,2)</f>
        <v>9.9</v>
      </c>
      <c r="W597" s="160"/>
      <c r="X597" s="160" t="s">
        <v>158</v>
      </c>
      <c r="Y597" s="160" t="s">
        <v>159</v>
      </c>
      <c r="Z597" s="150"/>
      <c r="AA597" s="150"/>
      <c r="AB597" s="150"/>
      <c r="AC597" s="150"/>
      <c r="AD597" s="150"/>
      <c r="AE597" s="150"/>
      <c r="AF597" s="150"/>
      <c r="AG597" s="150" t="s">
        <v>160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80">
        <v>99</v>
      </c>
      <c r="B598" s="181" t="s">
        <v>773</v>
      </c>
      <c r="C598" s="190" t="s">
        <v>774</v>
      </c>
      <c r="D598" s="182" t="s">
        <v>236</v>
      </c>
      <c r="E598" s="183">
        <v>6</v>
      </c>
      <c r="F598" s="184"/>
      <c r="G598" s="185">
        <f>ROUND(E598*F598,2)</f>
        <v>0</v>
      </c>
      <c r="H598" s="184"/>
      <c r="I598" s="185">
        <f>ROUND(E598*H598,2)</f>
        <v>0</v>
      </c>
      <c r="J598" s="184"/>
      <c r="K598" s="185">
        <f>ROUND(E598*J598,2)</f>
        <v>0</v>
      </c>
      <c r="L598" s="185">
        <v>21</v>
      </c>
      <c r="M598" s="185">
        <f>G598*(1+L598/100)</f>
        <v>0</v>
      </c>
      <c r="N598" s="183">
        <v>0</v>
      </c>
      <c r="O598" s="183">
        <f>ROUND(E598*N598,2)</f>
        <v>0</v>
      </c>
      <c r="P598" s="183">
        <v>0</v>
      </c>
      <c r="Q598" s="183">
        <f>ROUND(E598*P598,2)</f>
        <v>0</v>
      </c>
      <c r="R598" s="185"/>
      <c r="S598" s="185" t="s">
        <v>157</v>
      </c>
      <c r="T598" s="186" t="s">
        <v>157</v>
      </c>
      <c r="U598" s="160">
        <v>0.22</v>
      </c>
      <c r="V598" s="160">
        <f>ROUND(E598*U598,2)</f>
        <v>1.32</v>
      </c>
      <c r="W598" s="160"/>
      <c r="X598" s="160" t="s">
        <v>158</v>
      </c>
      <c r="Y598" s="160" t="s">
        <v>159</v>
      </c>
      <c r="Z598" s="150"/>
      <c r="AA598" s="150"/>
      <c r="AB598" s="150"/>
      <c r="AC598" s="150"/>
      <c r="AD598" s="150"/>
      <c r="AE598" s="150"/>
      <c r="AF598" s="150"/>
      <c r="AG598" s="150" t="s">
        <v>160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ht="22.5" outlineLevel="1" x14ac:dyDescent="0.2">
      <c r="A599" s="180">
        <v>100</v>
      </c>
      <c r="B599" s="181" t="s">
        <v>775</v>
      </c>
      <c r="C599" s="190" t="s">
        <v>776</v>
      </c>
      <c r="D599" s="182" t="s">
        <v>156</v>
      </c>
      <c r="E599" s="183">
        <v>31</v>
      </c>
      <c r="F599" s="184"/>
      <c r="G599" s="185">
        <f>ROUND(E599*F599,2)</f>
        <v>0</v>
      </c>
      <c r="H599" s="184"/>
      <c r="I599" s="185">
        <f>ROUND(E599*H599,2)</f>
        <v>0</v>
      </c>
      <c r="J599" s="184"/>
      <c r="K599" s="185">
        <f>ROUND(E599*J599,2)</f>
        <v>0</v>
      </c>
      <c r="L599" s="185">
        <v>21</v>
      </c>
      <c r="M599" s="185">
        <f>G599*(1+L599/100)</f>
        <v>0</v>
      </c>
      <c r="N599" s="183">
        <v>2.0000000000000002E-5</v>
      </c>
      <c r="O599" s="183">
        <f>ROUND(E599*N599,2)</f>
        <v>0</v>
      </c>
      <c r="P599" s="183">
        <v>0</v>
      </c>
      <c r="Q599" s="183">
        <f>ROUND(E599*P599,2)</f>
        <v>0</v>
      </c>
      <c r="R599" s="185"/>
      <c r="S599" s="185" t="s">
        <v>157</v>
      </c>
      <c r="T599" s="186" t="s">
        <v>157</v>
      </c>
      <c r="U599" s="160">
        <v>0.14130000000000001</v>
      </c>
      <c r="V599" s="160">
        <f>ROUND(E599*U599,2)</f>
        <v>4.38</v>
      </c>
      <c r="W599" s="160"/>
      <c r="X599" s="160" t="s">
        <v>158</v>
      </c>
      <c r="Y599" s="160" t="s">
        <v>159</v>
      </c>
      <c r="Z599" s="150"/>
      <c r="AA599" s="150"/>
      <c r="AB599" s="150"/>
      <c r="AC599" s="150"/>
      <c r="AD599" s="150"/>
      <c r="AE599" s="150"/>
      <c r="AF599" s="150"/>
      <c r="AG599" s="150" t="s">
        <v>160</v>
      </c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ht="22.5" outlineLevel="1" x14ac:dyDescent="0.2">
      <c r="A600" s="173">
        <v>101</v>
      </c>
      <c r="B600" s="174" t="s">
        <v>777</v>
      </c>
      <c r="C600" s="188" t="s">
        <v>778</v>
      </c>
      <c r="D600" s="175" t="s">
        <v>156</v>
      </c>
      <c r="E600" s="176">
        <v>38</v>
      </c>
      <c r="F600" s="177"/>
      <c r="G600" s="178">
        <f>ROUND(E600*F600,2)</f>
        <v>0</v>
      </c>
      <c r="H600" s="177"/>
      <c r="I600" s="178">
        <f>ROUND(E600*H600,2)</f>
        <v>0</v>
      </c>
      <c r="J600" s="177"/>
      <c r="K600" s="178">
        <f>ROUND(E600*J600,2)</f>
        <v>0</v>
      </c>
      <c r="L600" s="178">
        <v>21</v>
      </c>
      <c r="M600" s="178">
        <f>G600*(1+L600/100)</f>
        <v>0</v>
      </c>
      <c r="N600" s="176">
        <v>0</v>
      </c>
      <c r="O600" s="176">
        <f>ROUND(E600*N600,2)</f>
        <v>0</v>
      </c>
      <c r="P600" s="176">
        <v>0</v>
      </c>
      <c r="Q600" s="176">
        <f>ROUND(E600*P600,2)</f>
        <v>0</v>
      </c>
      <c r="R600" s="178"/>
      <c r="S600" s="178" t="s">
        <v>157</v>
      </c>
      <c r="T600" s="179" t="s">
        <v>157</v>
      </c>
      <c r="U600" s="160">
        <v>1.2999999999999999E-2</v>
      </c>
      <c r="V600" s="160">
        <f>ROUND(E600*U600,2)</f>
        <v>0.49</v>
      </c>
      <c r="W600" s="160"/>
      <c r="X600" s="160" t="s">
        <v>158</v>
      </c>
      <c r="Y600" s="160" t="s">
        <v>159</v>
      </c>
      <c r="Z600" s="150"/>
      <c r="AA600" s="150"/>
      <c r="AB600" s="150"/>
      <c r="AC600" s="150"/>
      <c r="AD600" s="150"/>
      <c r="AE600" s="150"/>
      <c r="AF600" s="150"/>
      <c r="AG600" s="150" t="s">
        <v>160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2" x14ac:dyDescent="0.2">
      <c r="A601" s="157"/>
      <c r="B601" s="158"/>
      <c r="C601" s="189" t="s">
        <v>779</v>
      </c>
      <c r="D601" s="161"/>
      <c r="E601" s="162">
        <v>33</v>
      </c>
      <c r="F601" s="160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50"/>
      <c r="AA601" s="150"/>
      <c r="AB601" s="150"/>
      <c r="AC601" s="150"/>
      <c r="AD601" s="150"/>
      <c r="AE601" s="150"/>
      <c r="AF601" s="150"/>
      <c r="AG601" s="150" t="s">
        <v>162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3" x14ac:dyDescent="0.2">
      <c r="A602" s="157"/>
      <c r="B602" s="158"/>
      <c r="C602" s="189" t="s">
        <v>780</v>
      </c>
      <c r="D602" s="161"/>
      <c r="E602" s="162">
        <v>5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50"/>
      <c r="AA602" s="150"/>
      <c r="AB602" s="150"/>
      <c r="AC602" s="150"/>
      <c r="AD602" s="150"/>
      <c r="AE602" s="150"/>
      <c r="AF602" s="150"/>
      <c r="AG602" s="150" t="s">
        <v>162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ht="22.5" outlineLevel="1" x14ac:dyDescent="0.2">
      <c r="A603" s="180">
        <v>102</v>
      </c>
      <c r="B603" s="181" t="s">
        <v>781</v>
      </c>
      <c r="C603" s="190" t="s">
        <v>782</v>
      </c>
      <c r="D603" s="182" t="s">
        <v>156</v>
      </c>
      <c r="E603" s="183">
        <v>9</v>
      </c>
      <c r="F603" s="184"/>
      <c r="G603" s="185">
        <f t="shared" ref="G603:G608" si="7">ROUND(E603*F603,2)</f>
        <v>0</v>
      </c>
      <c r="H603" s="184"/>
      <c r="I603" s="185">
        <f t="shared" ref="I603:I608" si="8">ROUND(E603*H603,2)</f>
        <v>0</v>
      </c>
      <c r="J603" s="184"/>
      <c r="K603" s="185">
        <f t="shared" ref="K603:K608" si="9">ROUND(E603*J603,2)</f>
        <v>0</v>
      </c>
      <c r="L603" s="185">
        <v>21</v>
      </c>
      <c r="M603" s="185">
        <f t="shared" ref="M603:M608" si="10">G603*(1+L603/100)</f>
        <v>0</v>
      </c>
      <c r="N603" s="183">
        <v>8.0000000000000007E-5</v>
      </c>
      <c r="O603" s="183">
        <f t="shared" ref="O603:O608" si="11">ROUND(E603*N603,2)</f>
        <v>0</v>
      </c>
      <c r="P603" s="183">
        <v>0</v>
      </c>
      <c r="Q603" s="183">
        <f t="shared" ref="Q603:Q608" si="12">ROUND(E603*P603,2)</f>
        <v>0</v>
      </c>
      <c r="R603" s="185"/>
      <c r="S603" s="185" t="s">
        <v>157</v>
      </c>
      <c r="T603" s="186" t="s">
        <v>157</v>
      </c>
      <c r="U603" s="160">
        <v>0.25</v>
      </c>
      <c r="V603" s="160">
        <f t="shared" ref="V603:V608" si="13">ROUND(E603*U603,2)</f>
        <v>2.25</v>
      </c>
      <c r="W603" s="160"/>
      <c r="X603" s="160" t="s">
        <v>158</v>
      </c>
      <c r="Y603" s="160" t="s">
        <v>159</v>
      </c>
      <c r="Z603" s="150"/>
      <c r="AA603" s="150"/>
      <c r="AB603" s="150"/>
      <c r="AC603" s="150"/>
      <c r="AD603" s="150"/>
      <c r="AE603" s="150"/>
      <c r="AF603" s="150"/>
      <c r="AG603" s="150" t="s">
        <v>160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80">
        <v>103</v>
      </c>
      <c r="B604" s="181" t="s">
        <v>783</v>
      </c>
      <c r="C604" s="190" t="s">
        <v>784</v>
      </c>
      <c r="D604" s="182" t="s">
        <v>231</v>
      </c>
      <c r="E604" s="183">
        <v>1</v>
      </c>
      <c r="F604" s="184"/>
      <c r="G604" s="185">
        <f t="shared" si="7"/>
        <v>0</v>
      </c>
      <c r="H604" s="184"/>
      <c r="I604" s="185">
        <f t="shared" si="8"/>
        <v>0</v>
      </c>
      <c r="J604" s="184"/>
      <c r="K604" s="185">
        <f t="shared" si="9"/>
        <v>0</v>
      </c>
      <c r="L604" s="185">
        <v>21</v>
      </c>
      <c r="M604" s="185">
        <f t="shared" si="10"/>
        <v>0</v>
      </c>
      <c r="N604" s="183">
        <v>0</v>
      </c>
      <c r="O604" s="183">
        <f t="shared" si="11"/>
        <v>0</v>
      </c>
      <c r="P604" s="183">
        <v>0</v>
      </c>
      <c r="Q604" s="183">
        <f t="shared" si="12"/>
        <v>0</v>
      </c>
      <c r="R604" s="185"/>
      <c r="S604" s="185" t="s">
        <v>157</v>
      </c>
      <c r="T604" s="186" t="s">
        <v>175</v>
      </c>
      <c r="U604" s="160">
        <v>5.0500000000000003E-2</v>
      </c>
      <c r="V604" s="160">
        <f t="shared" si="13"/>
        <v>0.05</v>
      </c>
      <c r="W604" s="160"/>
      <c r="X604" s="160" t="s">
        <v>158</v>
      </c>
      <c r="Y604" s="160" t="s">
        <v>159</v>
      </c>
      <c r="Z604" s="150"/>
      <c r="AA604" s="150"/>
      <c r="AB604" s="150"/>
      <c r="AC604" s="150"/>
      <c r="AD604" s="150"/>
      <c r="AE604" s="150"/>
      <c r="AF604" s="150"/>
      <c r="AG604" s="150" t="s">
        <v>160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ht="22.5" outlineLevel="1" x14ac:dyDescent="0.2">
      <c r="A605" s="180">
        <v>104</v>
      </c>
      <c r="B605" s="181" t="s">
        <v>785</v>
      </c>
      <c r="C605" s="190" t="s">
        <v>786</v>
      </c>
      <c r="D605" s="182" t="s">
        <v>156</v>
      </c>
      <c r="E605" s="183">
        <v>1</v>
      </c>
      <c r="F605" s="184"/>
      <c r="G605" s="185">
        <f t="shared" si="7"/>
        <v>0</v>
      </c>
      <c r="H605" s="184"/>
      <c r="I605" s="185">
        <f t="shared" si="8"/>
        <v>0</v>
      </c>
      <c r="J605" s="184"/>
      <c r="K605" s="185">
        <f t="shared" si="9"/>
        <v>0</v>
      </c>
      <c r="L605" s="185">
        <v>21</v>
      </c>
      <c r="M605" s="185">
        <f t="shared" si="10"/>
        <v>0</v>
      </c>
      <c r="N605" s="183">
        <v>1.1E-4</v>
      </c>
      <c r="O605" s="183">
        <f t="shared" si="11"/>
        <v>0</v>
      </c>
      <c r="P605" s="183">
        <v>0</v>
      </c>
      <c r="Q605" s="183">
        <f t="shared" si="12"/>
        <v>0</v>
      </c>
      <c r="R605" s="185"/>
      <c r="S605" s="185" t="s">
        <v>157</v>
      </c>
      <c r="T605" s="186" t="s">
        <v>157</v>
      </c>
      <c r="U605" s="160">
        <v>0.13</v>
      </c>
      <c r="V605" s="160">
        <f t="shared" si="13"/>
        <v>0.13</v>
      </c>
      <c r="W605" s="160"/>
      <c r="X605" s="160" t="s">
        <v>158</v>
      </c>
      <c r="Y605" s="160" t="s">
        <v>159</v>
      </c>
      <c r="Z605" s="150"/>
      <c r="AA605" s="150"/>
      <c r="AB605" s="150"/>
      <c r="AC605" s="150"/>
      <c r="AD605" s="150"/>
      <c r="AE605" s="150"/>
      <c r="AF605" s="150"/>
      <c r="AG605" s="150" t="s">
        <v>160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ht="22.5" outlineLevel="1" x14ac:dyDescent="0.2">
      <c r="A606" s="180">
        <v>105</v>
      </c>
      <c r="B606" s="181" t="s">
        <v>787</v>
      </c>
      <c r="C606" s="190" t="s">
        <v>788</v>
      </c>
      <c r="D606" s="182" t="s">
        <v>156</v>
      </c>
      <c r="E606" s="183">
        <v>3</v>
      </c>
      <c r="F606" s="184"/>
      <c r="G606" s="185">
        <f t="shared" si="7"/>
        <v>0</v>
      </c>
      <c r="H606" s="184"/>
      <c r="I606" s="185">
        <f t="shared" si="8"/>
        <v>0</v>
      </c>
      <c r="J606" s="184"/>
      <c r="K606" s="185">
        <f t="shared" si="9"/>
        <v>0</v>
      </c>
      <c r="L606" s="185">
        <v>21</v>
      </c>
      <c r="M606" s="185">
        <f t="shared" si="10"/>
        <v>0</v>
      </c>
      <c r="N606" s="183">
        <v>1.1E-4</v>
      </c>
      <c r="O606" s="183">
        <f t="shared" si="11"/>
        <v>0</v>
      </c>
      <c r="P606" s="183">
        <v>0</v>
      </c>
      <c r="Q606" s="183">
        <f t="shared" si="12"/>
        <v>0</v>
      </c>
      <c r="R606" s="185"/>
      <c r="S606" s="185" t="s">
        <v>157</v>
      </c>
      <c r="T606" s="186" t="s">
        <v>157</v>
      </c>
      <c r="U606" s="160">
        <v>0.15620000000000001</v>
      </c>
      <c r="V606" s="160">
        <f t="shared" si="13"/>
        <v>0.47</v>
      </c>
      <c r="W606" s="160"/>
      <c r="X606" s="160" t="s">
        <v>158</v>
      </c>
      <c r="Y606" s="160" t="s">
        <v>159</v>
      </c>
      <c r="Z606" s="150"/>
      <c r="AA606" s="150"/>
      <c r="AB606" s="150"/>
      <c r="AC606" s="150"/>
      <c r="AD606" s="150"/>
      <c r="AE606" s="150"/>
      <c r="AF606" s="150"/>
      <c r="AG606" s="150" t="s">
        <v>160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ht="22.5" outlineLevel="1" x14ac:dyDescent="0.2">
      <c r="A607" s="180">
        <v>106</v>
      </c>
      <c r="B607" s="181" t="s">
        <v>789</v>
      </c>
      <c r="C607" s="190" t="s">
        <v>790</v>
      </c>
      <c r="D607" s="182" t="s">
        <v>156</v>
      </c>
      <c r="E607" s="183">
        <v>34</v>
      </c>
      <c r="F607" s="184"/>
      <c r="G607" s="185">
        <f t="shared" si="7"/>
        <v>0</v>
      </c>
      <c r="H607" s="184"/>
      <c r="I607" s="185">
        <f t="shared" si="8"/>
        <v>0</v>
      </c>
      <c r="J607" s="184"/>
      <c r="K607" s="185">
        <f t="shared" si="9"/>
        <v>0</v>
      </c>
      <c r="L607" s="185">
        <v>21</v>
      </c>
      <c r="M607" s="185">
        <f t="shared" si="10"/>
        <v>0</v>
      </c>
      <c r="N607" s="183">
        <v>9.0000000000000006E-5</v>
      </c>
      <c r="O607" s="183">
        <f t="shared" si="11"/>
        <v>0</v>
      </c>
      <c r="P607" s="183">
        <v>0</v>
      </c>
      <c r="Q607" s="183">
        <f t="shared" si="12"/>
        <v>0</v>
      </c>
      <c r="R607" s="185"/>
      <c r="S607" s="185" t="s">
        <v>157</v>
      </c>
      <c r="T607" s="186" t="s">
        <v>157</v>
      </c>
      <c r="U607" s="160">
        <v>0.2475</v>
      </c>
      <c r="V607" s="160">
        <f t="shared" si="13"/>
        <v>8.42</v>
      </c>
      <c r="W607" s="160"/>
      <c r="X607" s="160" t="s">
        <v>158</v>
      </c>
      <c r="Y607" s="160" t="s">
        <v>159</v>
      </c>
      <c r="Z607" s="150"/>
      <c r="AA607" s="150"/>
      <c r="AB607" s="150"/>
      <c r="AC607" s="150"/>
      <c r="AD607" s="150"/>
      <c r="AE607" s="150"/>
      <c r="AF607" s="150"/>
      <c r="AG607" s="150" t="s">
        <v>160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ht="22.5" outlineLevel="1" x14ac:dyDescent="0.2">
      <c r="A608" s="173">
        <v>107</v>
      </c>
      <c r="B608" s="174" t="s">
        <v>791</v>
      </c>
      <c r="C608" s="188" t="s">
        <v>792</v>
      </c>
      <c r="D608" s="175" t="s">
        <v>236</v>
      </c>
      <c r="E608" s="176">
        <v>890</v>
      </c>
      <c r="F608" s="177"/>
      <c r="G608" s="178">
        <f t="shared" si="7"/>
        <v>0</v>
      </c>
      <c r="H608" s="177"/>
      <c r="I608" s="178">
        <f t="shared" si="8"/>
        <v>0</v>
      </c>
      <c r="J608" s="177"/>
      <c r="K608" s="178">
        <f t="shared" si="9"/>
        <v>0</v>
      </c>
      <c r="L608" s="178">
        <v>21</v>
      </c>
      <c r="M608" s="178">
        <f t="shared" si="10"/>
        <v>0</v>
      </c>
      <c r="N608" s="176">
        <v>1.6000000000000001E-4</v>
      </c>
      <c r="O608" s="176">
        <f t="shared" si="11"/>
        <v>0.14000000000000001</v>
      </c>
      <c r="P608" s="176">
        <v>0</v>
      </c>
      <c r="Q608" s="176">
        <f t="shared" si="12"/>
        <v>0</v>
      </c>
      <c r="R608" s="178"/>
      <c r="S608" s="178" t="s">
        <v>157</v>
      </c>
      <c r="T608" s="179" t="s">
        <v>157</v>
      </c>
      <c r="U608" s="160">
        <v>7.0000000000000007E-2</v>
      </c>
      <c r="V608" s="160">
        <f t="shared" si="13"/>
        <v>62.3</v>
      </c>
      <c r="W608" s="160"/>
      <c r="X608" s="160" t="s">
        <v>158</v>
      </c>
      <c r="Y608" s="160" t="s">
        <v>159</v>
      </c>
      <c r="Z608" s="150"/>
      <c r="AA608" s="150"/>
      <c r="AB608" s="150"/>
      <c r="AC608" s="150"/>
      <c r="AD608" s="150"/>
      <c r="AE608" s="150"/>
      <c r="AF608" s="150"/>
      <c r="AG608" s="150" t="s">
        <v>160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2" x14ac:dyDescent="0.2">
      <c r="A609" s="157"/>
      <c r="B609" s="158"/>
      <c r="C609" s="189" t="s">
        <v>793</v>
      </c>
      <c r="D609" s="161"/>
      <c r="E609" s="162">
        <v>870</v>
      </c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50"/>
      <c r="AA609" s="150"/>
      <c r="AB609" s="150"/>
      <c r="AC609" s="150"/>
      <c r="AD609" s="150"/>
      <c r="AE609" s="150"/>
      <c r="AF609" s="150"/>
      <c r="AG609" s="150" t="s">
        <v>162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3" x14ac:dyDescent="0.2">
      <c r="A610" s="157"/>
      <c r="B610" s="158"/>
      <c r="C610" s="189" t="s">
        <v>794</v>
      </c>
      <c r="D610" s="161"/>
      <c r="E610" s="162">
        <v>20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50"/>
      <c r="AA610" s="150"/>
      <c r="AB610" s="150"/>
      <c r="AC610" s="150"/>
      <c r="AD610" s="150"/>
      <c r="AE610" s="150"/>
      <c r="AF610" s="150"/>
      <c r="AG610" s="150" t="s">
        <v>162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ht="22.5" outlineLevel="1" x14ac:dyDescent="0.2">
      <c r="A611" s="180">
        <v>108</v>
      </c>
      <c r="B611" s="181" t="s">
        <v>795</v>
      </c>
      <c r="C611" s="190" t="s">
        <v>796</v>
      </c>
      <c r="D611" s="182" t="s">
        <v>236</v>
      </c>
      <c r="E611" s="183">
        <v>580</v>
      </c>
      <c r="F611" s="184"/>
      <c r="G611" s="185">
        <f>ROUND(E611*F611,2)</f>
        <v>0</v>
      </c>
      <c r="H611" s="184"/>
      <c r="I611" s="185">
        <f>ROUND(E611*H611,2)</f>
        <v>0</v>
      </c>
      <c r="J611" s="184"/>
      <c r="K611" s="185">
        <f>ROUND(E611*J611,2)</f>
        <v>0</v>
      </c>
      <c r="L611" s="185">
        <v>21</v>
      </c>
      <c r="M611" s="185">
        <f>G611*(1+L611/100)</f>
        <v>0</v>
      </c>
      <c r="N611" s="183">
        <v>2.1000000000000001E-4</v>
      </c>
      <c r="O611" s="183">
        <f>ROUND(E611*N611,2)</f>
        <v>0.12</v>
      </c>
      <c r="P611" s="183">
        <v>0</v>
      </c>
      <c r="Q611" s="183">
        <f>ROUND(E611*P611,2)</f>
        <v>0</v>
      </c>
      <c r="R611" s="185"/>
      <c r="S611" s="185" t="s">
        <v>157</v>
      </c>
      <c r="T611" s="186" t="s">
        <v>157</v>
      </c>
      <c r="U611" s="160">
        <v>7.0000000000000007E-2</v>
      </c>
      <c r="V611" s="160">
        <f>ROUND(E611*U611,2)</f>
        <v>40.6</v>
      </c>
      <c r="W611" s="160"/>
      <c r="X611" s="160" t="s">
        <v>158</v>
      </c>
      <c r="Y611" s="160" t="s">
        <v>159</v>
      </c>
      <c r="Z611" s="150"/>
      <c r="AA611" s="150"/>
      <c r="AB611" s="150"/>
      <c r="AC611" s="150"/>
      <c r="AD611" s="150"/>
      <c r="AE611" s="150"/>
      <c r="AF611" s="150"/>
      <c r="AG611" s="150" t="s">
        <v>160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ht="22.5" outlineLevel="1" x14ac:dyDescent="0.2">
      <c r="A612" s="180">
        <v>109</v>
      </c>
      <c r="B612" s="181" t="s">
        <v>797</v>
      </c>
      <c r="C612" s="190" t="s">
        <v>798</v>
      </c>
      <c r="D612" s="182" t="s">
        <v>236</v>
      </c>
      <c r="E612" s="183">
        <v>50</v>
      </c>
      <c r="F612" s="184"/>
      <c r="G612" s="185">
        <f>ROUND(E612*F612,2)</f>
        <v>0</v>
      </c>
      <c r="H612" s="184"/>
      <c r="I612" s="185">
        <f>ROUND(E612*H612,2)</f>
        <v>0</v>
      </c>
      <c r="J612" s="184"/>
      <c r="K612" s="185">
        <f>ROUND(E612*J612,2)</f>
        <v>0</v>
      </c>
      <c r="L612" s="185">
        <v>21</v>
      </c>
      <c r="M612" s="185">
        <f>G612*(1+L612/100)</f>
        <v>0</v>
      </c>
      <c r="N612" s="183">
        <v>2.2000000000000001E-4</v>
      </c>
      <c r="O612" s="183">
        <f>ROUND(E612*N612,2)</f>
        <v>0.01</v>
      </c>
      <c r="P612" s="183">
        <v>0</v>
      </c>
      <c r="Q612" s="183">
        <f>ROUND(E612*P612,2)</f>
        <v>0</v>
      </c>
      <c r="R612" s="185"/>
      <c r="S612" s="185" t="s">
        <v>157</v>
      </c>
      <c r="T612" s="186" t="s">
        <v>157</v>
      </c>
      <c r="U612" s="160">
        <v>7.0000000000000007E-2</v>
      </c>
      <c r="V612" s="160">
        <f>ROUND(E612*U612,2)</f>
        <v>3.5</v>
      </c>
      <c r="W612" s="160"/>
      <c r="X612" s="160" t="s">
        <v>158</v>
      </c>
      <c r="Y612" s="160" t="s">
        <v>159</v>
      </c>
      <c r="Z612" s="150"/>
      <c r="AA612" s="150"/>
      <c r="AB612" s="150"/>
      <c r="AC612" s="150"/>
      <c r="AD612" s="150"/>
      <c r="AE612" s="150"/>
      <c r="AF612" s="150"/>
      <c r="AG612" s="150" t="s">
        <v>160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80">
        <v>110</v>
      </c>
      <c r="B613" s="181" t="s">
        <v>799</v>
      </c>
      <c r="C613" s="190" t="s">
        <v>800</v>
      </c>
      <c r="D613" s="182" t="s">
        <v>236</v>
      </c>
      <c r="E613" s="183">
        <v>20</v>
      </c>
      <c r="F613" s="184"/>
      <c r="G613" s="185">
        <f>ROUND(E613*F613,2)</f>
        <v>0</v>
      </c>
      <c r="H613" s="184"/>
      <c r="I613" s="185">
        <f>ROUND(E613*H613,2)</f>
        <v>0</v>
      </c>
      <c r="J613" s="184"/>
      <c r="K613" s="185">
        <f>ROUND(E613*J613,2)</f>
        <v>0</v>
      </c>
      <c r="L613" s="185">
        <v>21</v>
      </c>
      <c r="M613" s="185">
        <f>G613*(1+L613/100)</f>
        <v>0</v>
      </c>
      <c r="N613" s="183">
        <v>8.0000000000000004E-4</v>
      </c>
      <c r="O613" s="183">
        <f>ROUND(E613*N613,2)</f>
        <v>0.02</v>
      </c>
      <c r="P613" s="183">
        <v>0</v>
      </c>
      <c r="Q613" s="183">
        <f>ROUND(E613*P613,2)</f>
        <v>0</v>
      </c>
      <c r="R613" s="185"/>
      <c r="S613" s="185" t="s">
        <v>157</v>
      </c>
      <c r="T613" s="186" t="s">
        <v>157</v>
      </c>
      <c r="U613" s="160">
        <v>8.3510000000000001E-2</v>
      </c>
      <c r="V613" s="160">
        <f>ROUND(E613*U613,2)</f>
        <v>1.67</v>
      </c>
      <c r="W613" s="160"/>
      <c r="X613" s="160" t="s">
        <v>158</v>
      </c>
      <c r="Y613" s="160" t="s">
        <v>159</v>
      </c>
      <c r="Z613" s="150"/>
      <c r="AA613" s="150"/>
      <c r="AB613" s="150"/>
      <c r="AC613" s="150"/>
      <c r="AD613" s="150"/>
      <c r="AE613" s="150"/>
      <c r="AF613" s="150"/>
      <c r="AG613" s="150" t="s">
        <v>160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ht="22.5" outlineLevel="1" x14ac:dyDescent="0.2">
      <c r="A614" s="180">
        <v>111</v>
      </c>
      <c r="B614" s="181" t="s">
        <v>801</v>
      </c>
      <c r="C614" s="190" t="s">
        <v>802</v>
      </c>
      <c r="D614" s="182" t="s">
        <v>236</v>
      </c>
      <c r="E614" s="183">
        <v>100</v>
      </c>
      <c r="F614" s="184"/>
      <c r="G614" s="185">
        <f>ROUND(E614*F614,2)</f>
        <v>0</v>
      </c>
      <c r="H614" s="184"/>
      <c r="I614" s="185">
        <f>ROUND(E614*H614,2)</f>
        <v>0</v>
      </c>
      <c r="J614" s="184"/>
      <c r="K614" s="185">
        <f>ROUND(E614*J614,2)</f>
        <v>0</v>
      </c>
      <c r="L614" s="185">
        <v>21</v>
      </c>
      <c r="M614" s="185">
        <f>G614*(1+L614/100)</f>
        <v>0</v>
      </c>
      <c r="N614" s="183">
        <v>2.7E-4</v>
      </c>
      <c r="O614" s="183">
        <f>ROUND(E614*N614,2)</f>
        <v>0.03</v>
      </c>
      <c r="P614" s="183">
        <v>0</v>
      </c>
      <c r="Q614" s="183">
        <f>ROUND(E614*P614,2)</f>
        <v>0</v>
      </c>
      <c r="R614" s="185"/>
      <c r="S614" s="185" t="s">
        <v>157</v>
      </c>
      <c r="T614" s="186" t="s">
        <v>157</v>
      </c>
      <c r="U614" s="160">
        <v>0.08</v>
      </c>
      <c r="V614" s="160">
        <f>ROUND(E614*U614,2)</f>
        <v>8</v>
      </c>
      <c r="W614" s="160"/>
      <c r="X614" s="160" t="s">
        <v>158</v>
      </c>
      <c r="Y614" s="160" t="s">
        <v>159</v>
      </c>
      <c r="Z614" s="150"/>
      <c r="AA614" s="150"/>
      <c r="AB614" s="150"/>
      <c r="AC614" s="150"/>
      <c r="AD614" s="150"/>
      <c r="AE614" s="150"/>
      <c r="AF614" s="150"/>
      <c r="AG614" s="150" t="s">
        <v>160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73">
        <v>112</v>
      </c>
      <c r="B615" s="174" t="s">
        <v>803</v>
      </c>
      <c r="C615" s="188" t="s">
        <v>804</v>
      </c>
      <c r="D615" s="175" t="s">
        <v>236</v>
      </c>
      <c r="E615" s="176">
        <v>80</v>
      </c>
      <c r="F615" s="177"/>
      <c r="G615" s="178">
        <f>ROUND(E615*F615,2)</f>
        <v>0</v>
      </c>
      <c r="H615" s="177"/>
      <c r="I615" s="178">
        <f>ROUND(E615*H615,2)</f>
        <v>0</v>
      </c>
      <c r="J615" s="177"/>
      <c r="K615" s="178">
        <f>ROUND(E615*J615,2)</f>
        <v>0</v>
      </c>
      <c r="L615" s="178">
        <v>21</v>
      </c>
      <c r="M615" s="178">
        <f>G615*(1+L615/100)</f>
        <v>0</v>
      </c>
      <c r="N615" s="176">
        <v>0</v>
      </c>
      <c r="O615" s="176">
        <f>ROUND(E615*N615,2)</f>
        <v>0</v>
      </c>
      <c r="P615" s="176">
        <v>0</v>
      </c>
      <c r="Q615" s="176">
        <f>ROUND(E615*P615,2)</f>
        <v>0</v>
      </c>
      <c r="R615" s="178"/>
      <c r="S615" s="178" t="s">
        <v>157</v>
      </c>
      <c r="T615" s="179" t="s">
        <v>157</v>
      </c>
      <c r="U615" s="160">
        <v>9.0499999999999997E-2</v>
      </c>
      <c r="V615" s="160">
        <f>ROUND(E615*U615,2)</f>
        <v>7.24</v>
      </c>
      <c r="W615" s="160"/>
      <c r="X615" s="160" t="s">
        <v>158</v>
      </c>
      <c r="Y615" s="160" t="s">
        <v>159</v>
      </c>
      <c r="Z615" s="150"/>
      <c r="AA615" s="150"/>
      <c r="AB615" s="150"/>
      <c r="AC615" s="150"/>
      <c r="AD615" s="150"/>
      <c r="AE615" s="150"/>
      <c r="AF615" s="150"/>
      <c r="AG615" s="150" t="s">
        <v>160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2" x14ac:dyDescent="0.2">
      <c r="A616" s="157"/>
      <c r="B616" s="158"/>
      <c r="C616" s="189" t="s">
        <v>805</v>
      </c>
      <c r="D616" s="161"/>
      <c r="E616" s="162">
        <v>80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50"/>
      <c r="AA616" s="150"/>
      <c r="AB616" s="150"/>
      <c r="AC616" s="150"/>
      <c r="AD616" s="150"/>
      <c r="AE616" s="150"/>
      <c r="AF616" s="150"/>
      <c r="AG616" s="150" t="s">
        <v>162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73">
        <v>113</v>
      </c>
      <c r="B617" s="174" t="s">
        <v>806</v>
      </c>
      <c r="C617" s="188" t="s">
        <v>807</v>
      </c>
      <c r="D617" s="175" t="s">
        <v>236</v>
      </c>
      <c r="E617" s="176">
        <v>220</v>
      </c>
      <c r="F617" s="177"/>
      <c r="G617" s="178">
        <f>ROUND(E617*F617,2)</f>
        <v>0</v>
      </c>
      <c r="H617" s="177"/>
      <c r="I617" s="178">
        <f>ROUND(E617*H617,2)</f>
        <v>0</v>
      </c>
      <c r="J617" s="177"/>
      <c r="K617" s="178">
        <f>ROUND(E617*J617,2)</f>
        <v>0</v>
      </c>
      <c r="L617" s="178">
        <v>21</v>
      </c>
      <c r="M617" s="178">
        <f>G617*(1+L617/100)</f>
        <v>0</v>
      </c>
      <c r="N617" s="176">
        <v>0</v>
      </c>
      <c r="O617" s="176">
        <f>ROUND(E617*N617,2)</f>
        <v>0</v>
      </c>
      <c r="P617" s="176">
        <v>0</v>
      </c>
      <c r="Q617" s="176">
        <f>ROUND(E617*P617,2)</f>
        <v>0</v>
      </c>
      <c r="R617" s="178"/>
      <c r="S617" s="178" t="s">
        <v>157</v>
      </c>
      <c r="T617" s="179" t="s">
        <v>157</v>
      </c>
      <c r="U617" s="160">
        <v>3.4000000000000002E-2</v>
      </c>
      <c r="V617" s="160">
        <f>ROUND(E617*U617,2)</f>
        <v>7.48</v>
      </c>
      <c r="W617" s="160"/>
      <c r="X617" s="160" t="s">
        <v>158</v>
      </c>
      <c r="Y617" s="160" t="s">
        <v>159</v>
      </c>
      <c r="Z617" s="150"/>
      <c r="AA617" s="150"/>
      <c r="AB617" s="150"/>
      <c r="AC617" s="150"/>
      <c r="AD617" s="150"/>
      <c r="AE617" s="150"/>
      <c r="AF617" s="150"/>
      <c r="AG617" s="150" t="s">
        <v>160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2" x14ac:dyDescent="0.2">
      <c r="A618" s="157"/>
      <c r="B618" s="158"/>
      <c r="C618" s="189" t="s">
        <v>808</v>
      </c>
      <c r="D618" s="161"/>
      <c r="E618" s="162">
        <v>130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50"/>
      <c r="AA618" s="150"/>
      <c r="AB618" s="150"/>
      <c r="AC618" s="150"/>
      <c r="AD618" s="150"/>
      <c r="AE618" s="150"/>
      <c r="AF618" s="150"/>
      <c r="AG618" s="150" t="s">
        <v>162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3" x14ac:dyDescent="0.2">
      <c r="A619" s="157"/>
      <c r="B619" s="158"/>
      <c r="C619" s="189" t="s">
        <v>809</v>
      </c>
      <c r="D619" s="161"/>
      <c r="E619" s="162">
        <v>90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60"/>
      <c r="Z619" s="150"/>
      <c r="AA619" s="150"/>
      <c r="AB619" s="150"/>
      <c r="AC619" s="150"/>
      <c r="AD619" s="150"/>
      <c r="AE619" s="150"/>
      <c r="AF619" s="150"/>
      <c r="AG619" s="150" t="s">
        <v>162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80">
        <v>114</v>
      </c>
      <c r="B620" s="181" t="s">
        <v>810</v>
      </c>
      <c r="C620" s="190" t="s">
        <v>811</v>
      </c>
      <c r="D620" s="182" t="s">
        <v>236</v>
      </c>
      <c r="E620" s="183">
        <v>240</v>
      </c>
      <c r="F620" s="184"/>
      <c r="G620" s="185">
        <f>ROUND(E620*F620,2)</f>
        <v>0</v>
      </c>
      <c r="H620" s="184"/>
      <c r="I620" s="185">
        <f>ROUND(E620*H620,2)</f>
        <v>0</v>
      </c>
      <c r="J620" s="184"/>
      <c r="K620" s="185">
        <f>ROUND(E620*J620,2)</f>
        <v>0</v>
      </c>
      <c r="L620" s="185">
        <v>21</v>
      </c>
      <c r="M620" s="185">
        <f>G620*(1+L620/100)</f>
        <v>0</v>
      </c>
      <c r="N620" s="183">
        <v>0</v>
      </c>
      <c r="O620" s="183">
        <f>ROUND(E620*N620,2)</f>
        <v>0</v>
      </c>
      <c r="P620" s="183">
        <v>0</v>
      </c>
      <c r="Q620" s="183">
        <f>ROUND(E620*P620,2)</f>
        <v>0</v>
      </c>
      <c r="R620" s="185"/>
      <c r="S620" s="185" t="s">
        <v>157</v>
      </c>
      <c r="T620" s="186" t="s">
        <v>157</v>
      </c>
      <c r="U620" s="160">
        <v>5.7829999999999999E-2</v>
      </c>
      <c r="V620" s="160">
        <f>ROUND(E620*U620,2)</f>
        <v>13.88</v>
      </c>
      <c r="W620" s="160"/>
      <c r="X620" s="160" t="s">
        <v>158</v>
      </c>
      <c r="Y620" s="160" t="s">
        <v>159</v>
      </c>
      <c r="Z620" s="150"/>
      <c r="AA620" s="150"/>
      <c r="AB620" s="150"/>
      <c r="AC620" s="150"/>
      <c r="AD620" s="150"/>
      <c r="AE620" s="150"/>
      <c r="AF620" s="150"/>
      <c r="AG620" s="150" t="s">
        <v>160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80">
        <v>115</v>
      </c>
      <c r="B621" s="181" t="s">
        <v>812</v>
      </c>
      <c r="C621" s="190" t="s">
        <v>813</v>
      </c>
      <c r="D621" s="182" t="s">
        <v>156</v>
      </c>
      <c r="E621" s="183">
        <v>6</v>
      </c>
      <c r="F621" s="184"/>
      <c r="G621" s="185">
        <f>ROUND(E621*F621,2)</f>
        <v>0</v>
      </c>
      <c r="H621" s="184"/>
      <c r="I621" s="185">
        <f>ROUND(E621*H621,2)</f>
        <v>0</v>
      </c>
      <c r="J621" s="184"/>
      <c r="K621" s="185">
        <f>ROUND(E621*J621,2)</f>
        <v>0</v>
      </c>
      <c r="L621" s="185">
        <v>21</v>
      </c>
      <c r="M621" s="185">
        <f>G621*(1+L621/100)</f>
        <v>0</v>
      </c>
      <c r="N621" s="183">
        <v>0</v>
      </c>
      <c r="O621" s="183">
        <f>ROUND(E621*N621,2)</f>
        <v>0</v>
      </c>
      <c r="P621" s="183">
        <v>0</v>
      </c>
      <c r="Q621" s="183">
        <f>ROUND(E621*P621,2)</f>
        <v>0</v>
      </c>
      <c r="R621" s="185"/>
      <c r="S621" s="185" t="s">
        <v>157</v>
      </c>
      <c r="T621" s="186" t="s">
        <v>157</v>
      </c>
      <c r="U621" s="160">
        <v>0.14033000000000001</v>
      </c>
      <c r="V621" s="160">
        <f>ROUND(E621*U621,2)</f>
        <v>0.84</v>
      </c>
      <c r="W621" s="160"/>
      <c r="X621" s="160" t="s">
        <v>158</v>
      </c>
      <c r="Y621" s="160" t="s">
        <v>159</v>
      </c>
      <c r="Z621" s="150"/>
      <c r="AA621" s="150"/>
      <c r="AB621" s="150"/>
      <c r="AC621" s="150"/>
      <c r="AD621" s="150"/>
      <c r="AE621" s="150"/>
      <c r="AF621" s="150"/>
      <c r="AG621" s="150" t="s">
        <v>160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80">
        <v>116</v>
      </c>
      <c r="B622" s="181" t="s">
        <v>814</v>
      </c>
      <c r="C622" s="190" t="s">
        <v>815</v>
      </c>
      <c r="D622" s="182" t="s">
        <v>156</v>
      </c>
      <c r="E622" s="183">
        <v>1</v>
      </c>
      <c r="F622" s="184"/>
      <c r="G622" s="185">
        <f>ROUND(E622*F622,2)</f>
        <v>0</v>
      </c>
      <c r="H622" s="184"/>
      <c r="I622" s="185">
        <f>ROUND(E622*H622,2)</f>
        <v>0</v>
      </c>
      <c r="J622" s="184"/>
      <c r="K622" s="185">
        <f>ROUND(E622*J622,2)</f>
        <v>0</v>
      </c>
      <c r="L622" s="185">
        <v>21</v>
      </c>
      <c r="M622" s="185">
        <f>G622*(1+L622/100)</f>
        <v>0</v>
      </c>
      <c r="N622" s="183">
        <v>0</v>
      </c>
      <c r="O622" s="183">
        <f>ROUND(E622*N622,2)</f>
        <v>0</v>
      </c>
      <c r="P622" s="183">
        <v>0</v>
      </c>
      <c r="Q622" s="183">
        <f>ROUND(E622*P622,2)</f>
        <v>0</v>
      </c>
      <c r="R622" s="185"/>
      <c r="S622" s="185" t="s">
        <v>157</v>
      </c>
      <c r="T622" s="186" t="s">
        <v>157</v>
      </c>
      <c r="U622" s="160">
        <v>0.85</v>
      </c>
      <c r="V622" s="160">
        <f>ROUND(E622*U622,2)</f>
        <v>0.85</v>
      </c>
      <c r="W622" s="160"/>
      <c r="X622" s="160" t="s">
        <v>158</v>
      </c>
      <c r="Y622" s="160" t="s">
        <v>159</v>
      </c>
      <c r="Z622" s="150"/>
      <c r="AA622" s="150"/>
      <c r="AB622" s="150"/>
      <c r="AC622" s="150"/>
      <c r="AD622" s="150"/>
      <c r="AE622" s="150"/>
      <c r="AF622" s="150"/>
      <c r="AG622" s="150" t="s">
        <v>160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80">
        <v>117</v>
      </c>
      <c r="B623" s="181" t="s">
        <v>816</v>
      </c>
      <c r="C623" s="190" t="s">
        <v>817</v>
      </c>
      <c r="D623" s="182" t="s">
        <v>156</v>
      </c>
      <c r="E623" s="183">
        <v>2</v>
      </c>
      <c r="F623" s="184"/>
      <c r="G623" s="185">
        <f>ROUND(E623*F623,2)</f>
        <v>0</v>
      </c>
      <c r="H623" s="184"/>
      <c r="I623" s="185">
        <f>ROUND(E623*H623,2)</f>
        <v>0</v>
      </c>
      <c r="J623" s="184"/>
      <c r="K623" s="185">
        <f>ROUND(E623*J623,2)</f>
        <v>0</v>
      </c>
      <c r="L623" s="185">
        <v>21</v>
      </c>
      <c r="M623" s="185">
        <f>G623*(1+L623/100)</f>
        <v>0</v>
      </c>
      <c r="N623" s="183">
        <v>0</v>
      </c>
      <c r="O623" s="183">
        <f>ROUND(E623*N623,2)</f>
        <v>0</v>
      </c>
      <c r="P623" s="183">
        <v>0</v>
      </c>
      <c r="Q623" s="183">
        <f>ROUND(E623*P623,2)</f>
        <v>0</v>
      </c>
      <c r="R623" s="185"/>
      <c r="S623" s="185" t="s">
        <v>157</v>
      </c>
      <c r="T623" s="186" t="s">
        <v>157</v>
      </c>
      <c r="U623" s="160">
        <v>0.9</v>
      </c>
      <c r="V623" s="160">
        <f>ROUND(E623*U623,2)</f>
        <v>1.8</v>
      </c>
      <c r="W623" s="160"/>
      <c r="X623" s="160" t="s">
        <v>158</v>
      </c>
      <c r="Y623" s="160" t="s">
        <v>159</v>
      </c>
      <c r="Z623" s="150"/>
      <c r="AA623" s="150"/>
      <c r="AB623" s="150"/>
      <c r="AC623" s="150"/>
      <c r="AD623" s="150"/>
      <c r="AE623" s="150"/>
      <c r="AF623" s="150"/>
      <c r="AG623" s="150" t="s">
        <v>160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73">
        <v>118</v>
      </c>
      <c r="B624" s="174" t="s">
        <v>818</v>
      </c>
      <c r="C624" s="188" t="s">
        <v>819</v>
      </c>
      <c r="D624" s="175" t="s">
        <v>156</v>
      </c>
      <c r="E624" s="176">
        <v>1</v>
      </c>
      <c r="F624" s="177"/>
      <c r="G624" s="178">
        <f>ROUND(E624*F624,2)</f>
        <v>0</v>
      </c>
      <c r="H624" s="177"/>
      <c r="I624" s="178">
        <f>ROUND(E624*H624,2)</f>
        <v>0</v>
      </c>
      <c r="J624" s="177"/>
      <c r="K624" s="178">
        <f>ROUND(E624*J624,2)</f>
        <v>0</v>
      </c>
      <c r="L624" s="178">
        <v>21</v>
      </c>
      <c r="M624" s="178">
        <f>G624*(1+L624/100)</f>
        <v>0</v>
      </c>
      <c r="N624" s="176">
        <v>0</v>
      </c>
      <c r="O624" s="176">
        <f>ROUND(E624*N624,2)</f>
        <v>0</v>
      </c>
      <c r="P624" s="176">
        <v>0</v>
      </c>
      <c r="Q624" s="176">
        <f>ROUND(E624*P624,2)</f>
        <v>0</v>
      </c>
      <c r="R624" s="178"/>
      <c r="S624" s="178" t="s">
        <v>157</v>
      </c>
      <c r="T624" s="179" t="s">
        <v>157</v>
      </c>
      <c r="U624" s="160">
        <v>0.44500000000000001</v>
      </c>
      <c r="V624" s="160">
        <f>ROUND(E624*U624,2)</f>
        <v>0.45</v>
      </c>
      <c r="W624" s="160"/>
      <c r="X624" s="160" t="s">
        <v>158</v>
      </c>
      <c r="Y624" s="160" t="s">
        <v>159</v>
      </c>
      <c r="Z624" s="150"/>
      <c r="AA624" s="150"/>
      <c r="AB624" s="150"/>
      <c r="AC624" s="150"/>
      <c r="AD624" s="150"/>
      <c r="AE624" s="150"/>
      <c r="AF624" s="150"/>
      <c r="AG624" s="150" t="s">
        <v>160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2" x14ac:dyDescent="0.2">
      <c r="A625" s="157"/>
      <c r="B625" s="158"/>
      <c r="C625" s="189" t="s">
        <v>820</v>
      </c>
      <c r="D625" s="161"/>
      <c r="E625" s="162">
        <v>1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50"/>
      <c r="AA625" s="150"/>
      <c r="AB625" s="150"/>
      <c r="AC625" s="150"/>
      <c r="AD625" s="150"/>
      <c r="AE625" s="150"/>
      <c r="AF625" s="150"/>
      <c r="AG625" s="150" t="s">
        <v>162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80">
        <v>119</v>
      </c>
      <c r="B626" s="181" t="s">
        <v>821</v>
      </c>
      <c r="C626" s="190" t="s">
        <v>822</v>
      </c>
      <c r="D626" s="182" t="s">
        <v>156</v>
      </c>
      <c r="E626" s="183">
        <v>8</v>
      </c>
      <c r="F626" s="184"/>
      <c r="G626" s="185">
        <f>ROUND(E626*F626,2)</f>
        <v>0</v>
      </c>
      <c r="H626" s="184"/>
      <c r="I626" s="185">
        <f>ROUND(E626*H626,2)</f>
        <v>0</v>
      </c>
      <c r="J626" s="184"/>
      <c r="K626" s="185">
        <f>ROUND(E626*J626,2)</f>
        <v>0</v>
      </c>
      <c r="L626" s="185">
        <v>21</v>
      </c>
      <c r="M626" s="185">
        <f>G626*(1+L626/100)</f>
        <v>0</v>
      </c>
      <c r="N626" s="183">
        <v>0</v>
      </c>
      <c r="O626" s="183">
        <f>ROUND(E626*N626,2)</f>
        <v>0</v>
      </c>
      <c r="P626" s="183">
        <v>0</v>
      </c>
      <c r="Q626" s="183">
        <f>ROUND(E626*P626,2)</f>
        <v>0</v>
      </c>
      <c r="R626" s="185"/>
      <c r="S626" s="185" t="s">
        <v>157</v>
      </c>
      <c r="T626" s="186" t="s">
        <v>157</v>
      </c>
      <c r="U626" s="160">
        <v>0.45</v>
      </c>
      <c r="V626" s="160">
        <f>ROUND(E626*U626,2)</f>
        <v>3.6</v>
      </c>
      <c r="W626" s="160"/>
      <c r="X626" s="160" t="s">
        <v>158</v>
      </c>
      <c r="Y626" s="160" t="s">
        <v>159</v>
      </c>
      <c r="Z626" s="150"/>
      <c r="AA626" s="150"/>
      <c r="AB626" s="150"/>
      <c r="AC626" s="150"/>
      <c r="AD626" s="150"/>
      <c r="AE626" s="150"/>
      <c r="AF626" s="150"/>
      <c r="AG626" s="150" t="s">
        <v>160</v>
      </c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73">
        <v>120</v>
      </c>
      <c r="B627" s="174" t="s">
        <v>823</v>
      </c>
      <c r="C627" s="188" t="s">
        <v>824</v>
      </c>
      <c r="D627" s="175" t="s">
        <v>156</v>
      </c>
      <c r="E627" s="176">
        <v>4</v>
      </c>
      <c r="F627" s="177"/>
      <c r="G627" s="178">
        <f>ROUND(E627*F627,2)</f>
        <v>0</v>
      </c>
      <c r="H627" s="177"/>
      <c r="I627" s="178">
        <f>ROUND(E627*H627,2)</f>
        <v>0</v>
      </c>
      <c r="J627" s="177"/>
      <c r="K627" s="178">
        <f>ROUND(E627*J627,2)</f>
        <v>0</v>
      </c>
      <c r="L627" s="178">
        <v>21</v>
      </c>
      <c r="M627" s="178">
        <f>G627*(1+L627/100)</f>
        <v>0</v>
      </c>
      <c r="N627" s="176">
        <v>0</v>
      </c>
      <c r="O627" s="176">
        <f>ROUND(E627*N627,2)</f>
        <v>0</v>
      </c>
      <c r="P627" s="176">
        <v>0</v>
      </c>
      <c r="Q627" s="176">
        <f>ROUND(E627*P627,2)</f>
        <v>0</v>
      </c>
      <c r="R627" s="178"/>
      <c r="S627" s="178" t="s">
        <v>157</v>
      </c>
      <c r="T627" s="179" t="s">
        <v>157</v>
      </c>
      <c r="U627" s="160">
        <v>0.42499999999999999</v>
      </c>
      <c r="V627" s="160">
        <f>ROUND(E627*U627,2)</f>
        <v>1.7</v>
      </c>
      <c r="W627" s="160"/>
      <c r="X627" s="160" t="s">
        <v>158</v>
      </c>
      <c r="Y627" s="160" t="s">
        <v>159</v>
      </c>
      <c r="Z627" s="150"/>
      <c r="AA627" s="150"/>
      <c r="AB627" s="150"/>
      <c r="AC627" s="150"/>
      <c r="AD627" s="150"/>
      <c r="AE627" s="150"/>
      <c r="AF627" s="150"/>
      <c r="AG627" s="150" t="s">
        <v>160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2" x14ac:dyDescent="0.2">
      <c r="A628" s="157"/>
      <c r="B628" s="158"/>
      <c r="C628" s="189" t="s">
        <v>825</v>
      </c>
      <c r="D628" s="161"/>
      <c r="E628" s="162">
        <v>4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50"/>
      <c r="AA628" s="150"/>
      <c r="AB628" s="150"/>
      <c r="AC628" s="150"/>
      <c r="AD628" s="150"/>
      <c r="AE628" s="150"/>
      <c r="AF628" s="150"/>
      <c r="AG628" s="150" t="s">
        <v>162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80">
        <v>121</v>
      </c>
      <c r="B629" s="181" t="s">
        <v>826</v>
      </c>
      <c r="C629" s="190" t="s">
        <v>827</v>
      </c>
      <c r="D629" s="182" t="s">
        <v>156</v>
      </c>
      <c r="E629" s="183">
        <v>7</v>
      </c>
      <c r="F629" s="184"/>
      <c r="G629" s="185">
        <f>ROUND(E629*F629,2)</f>
        <v>0</v>
      </c>
      <c r="H629" s="184"/>
      <c r="I629" s="185">
        <f>ROUND(E629*H629,2)</f>
        <v>0</v>
      </c>
      <c r="J629" s="184"/>
      <c r="K629" s="185">
        <f>ROUND(E629*J629,2)</f>
        <v>0</v>
      </c>
      <c r="L629" s="185">
        <v>21</v>
      </c>
      <c r="M629" s="185">
        <f>G629*(1+L629/100)</f>
        <v>0</v>
      </c>
      <c r="N629" s="183">
        <v>0</v>
      </c>
      <c r="O629" s="183">
        <f>ROUND(E629*N629,2)</f>
        <v>0</v>
      </c>
      <c r="P629" s="183">
        <v>0</v>
      </c>
      <c r="Q629" s="183">
        <f>ROUND(E629*P629,2)</f>
        <v>0</v>
      </c>
      <c r="R629" s="185"/>
      <c r="S629" s="185" t="s">
        <v>157</v>
      </c>
      <c r="T629" s="186" t="s">
        <v>157</v>
      </c>
      <c r="U629" s="160">
        <v>0.66</v>
      </c>
      <c r="V629" s="160">
        <f>ROUND(E629*U629,2)</f>
        <v>4.62</v>
      </c>
      <c r="W629" s="160"/>
      <c r="X629" s="160" t="s">
        <v>158</v>
      </c>
      <c r="Y629" s="160" t="s">
        <v>159</v>
      </c>
      <c r="Z629" s="150"/>
      <c r="AA629" s="150"/>
      <c r="AB629" s="150"/>
      <c r="AC629" s="150"/>
      <c r="AD629" s="150"/>
      <c r="AE629" s="150"/>
      <c r="AF629" s="150"/>
      <c r="AG629" s="150" t="s">
        <v>160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73">
        <v>122</v>
      </c>
      <c r="B630" s="174" t="s">
        <v>828</v>
      </c>
      <c r="C630" s="188" t="s">
        <v>829</v>
      </c>
      <c r="D630" s="175" t="s">
        <v>236</v>
      </c>
      <c r="E630" s="176">
        <v>18</v>
      </c>
      <c r="F630" s="177"/>
      <c r="G630" s="178">
        <f>ROUND(E630*F630,2)</f>
        <v>0</v>
      </c>
      <c r="H630" s="177"/>
      <c r="I630" s="178">
        <f>ROUND(E630*H630,2)</f>
        <v>0</v>
      </c>
      <c r="J630" s="177"/>
      <c r="K630" s="178">
        <f>ROUND(E630*J630,2)</f>
        <v>0</v>
      </c>
      <c r="L630" s="178">
        <v>21</v>
      </c>
      <c r="M630" s="178">
        <f>G630*(1+L630/100)</f>
        <v>0</v>
      </c>
      <c r="N630" s="176">
        <v>0</v>
      </c>
      <c r="O630" s="176">
        <f>ROUND(E630*N630,2)</f>
        <v>0</v>
      </c>
      <c r="P630" s="176">
        <v>0</v>
      </c>
      <c r="Q630" s="176">
        <f>ROUND(E630*P630,2)</f>
        <v>0</v>
      </c>
      <c r="R630" s="178"/>
      <c r="S630" s="178" t="s">
        <v>157</v>
      </c>
      <c r="T630" s="179" t="s">
        <v>157</v>
      </c>
      <c r="U630" s="160">
        <v>0.24</v>
      </c>
      <c r="V630" s="160">
        <f>ROUND(E630*U630,2)</f>
        <v>4.32</v>
      </c>
      <c r="W630" s="160"/>
      <c r="X630" s="160" t="s">
        <v>158</v>
      </c>
      <c r="Y630" s="160" t="s">
        <v>159</v>
      </c>
      <c r="Z630" s="150"/>
      <c r="AA630" s="150"/>
      <c r="AB630" s="150"/>
      <c r="AC630" s="150"/>
      <c r="AD630" s="150"/>
      <c r="AE630" s="150"/>
      <c r="AF630" s="150"/>
      <c r="AG630" s="150" t="s">
        <v>160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2" x14ac:dyDescent="0.2">
      <c r="A631" s="157"/>
      <c r="B631" s="158"/>
      <c r="C631" s="189" t="s">
        <v>830</v>
      </c>
      <c r="D631" s="161"/>
      <c r="E631" s="162">
        <v>4.5</v>
      </c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50"/>
      <c r="AA631" s="150"/>
      <c r="AB631" s="150"/>
      <c r="AC631" s="150"/>
      <c r="AD631" s="150"/>
      <c r="AE631" s="150"/>
      <c r="AF631" s="150"/>
      <c r="AG631" s="150" t="s">
        <v>162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3" x14ac:dyDescent="0.2">
      <c r="A632" s="157"/>
      <c r="B632" s="158"/>
      <c r="C632" s="189" t="s">
        <v>831</v>
      </c>
      <c r="D632" s="161"/>
      <c r="E632" s="162">
        <v>13.5</v>
      </c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50"/>
      <c r="AA632" s="150"/>
      <c r="AB632" s="150"/>
      <c r="AC632" s="150"/>
      <c r="AD632" s="150"/>
      <c r="AE632" s="150"/>
      <c r="AF632" s="150"/>
      <c r="AG632" s="150" t="s">
        <v>162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ht="22.5" outlineLevel="1" x14ac:dyDescent="0.2">
      <c r="A633" s="180">
        <v>123</v>
      </c>
      <c r="B633" s="181" t="s">
        <v>832</v>
      </c>
      <c r="C633" s="190" t="s">
        <v>833</v>
      </c>
      <c r="D633" s="182" t="s">
        <v>236</v>
      </c>
      <c r="E633" s="183">
        <v>25</v>
      </c>
      <c r="F633" s="184"/>
      <c r="G633" s="185">
        <f>ROUND(E633*F633,2)</f>
        <v>0</v>
      </c>
      <c r="H633" s="184"/>
      <c r="I633" s="185">
        <f>ROUND(E633*H633,2)</f>
        <v>0</v>
      </c>
      <c r="J633" s="184"/>
      <c r="K633" s="185">
        <f>ROUND(E633*J633,2)</f>
        <v>0</v>
      </c>
      <c r="L633" s="185">
        <v>21</v>
      </c>
      <c r="M633" s="185">
        <f>G633*(1+L633/100)</f>
        <v>0</v>
      </c>
      <c r="N633" s="183">
        <v>1.8000000000000001E-4</v>
      </c>
      <c r="O633" s="183">
        <f>ROUND(E633*N633,2)</f>
        <v>0</v>
      </c>
      <c r="P633" s="183">
        <v>0</v>
      </c>
      <c r="Q633" s="183">
        <f>ROUND(E633*P633,2)</f>
        <v>0</v>
      </c>
      <c r="R633" s="185"/>
      <c r="S633" s="185" t="s">
        <v>157</v>
      </c>
      <c r="T633" s="186" t="s">
        <v>157</v>
      </c>
      <c r="U633" s="160">
        <v>6.4149999999999999E-2</v>
      </c>
      <c r="V633" s="160">
        <f>ROUND(E633*U633,2)</f>
        <v>1.6</v>
      </c>
      <c r="W633" s="160"/>
      <c r="X633" s="160" t="s">
        <v>158</v>
      </c>
      <c r="Y633" s="160" t="s">
        <v>159</v>
      </c>
      <c r="Z633" s="150"/>
      <c r="AA633" s="150"/>
      <c r="AB633" s="150"/>
      <c r="AC633" s="150"/>
      <c r="AD633" s="150"/>
      <c r="AE633" s="150"/>
      <c r="AF633" s="150"/>
      <c r="AG633" s="150" t="s">
        <v>160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ht="22.5" outlineLevel="1" x14ac:dyDescent="0.2">
      <c r="A634" s="173">
        <v>124</v>
      </c>
      <c r="B634" s="174" t="s">
        <v>834</v>
      </c>
      <c r="C634" s="188" t="s">
        <v>835</v>
      </c>
      <c r="D634" s="175" t="s">
        <v>231</v>
      </c>
      <c r="E634" s="176">
        <v>1</v>
      </c>
      <c r="F634" s="177"/>
      <c r="G634" s="178">
        <f>ROUND(E634*F634,2)</f>
        <v>0</v>
      </c>
      <c r="H634" s="177"/>
      <c r="I634" s="178">
        <f>ROUND(E634*H634,2)</f>
        <v>0</v>
      </c>
      <c r="J634" s="177"/>
      <c r="K634" s="178">
        <f>ROUND(E634*J634,2)</f>
        <v>0</v>
      </c>
      <c r="L634" s="178">
        <v>21</v>
      </c>
      <c r="M634" s="178">
        <f>G634*(1+L634/100)</f>
        <v>0</v>
      </c>
      <c r="N634" s="176">
        <v>0</v>
      </c>
      <c r="O634" s="176">
        <f>ROUND(E634*N634,2)</f>
        <v>0</v>
      </c>
      <c r="P634" s="176">
        <v>0</v>
      </c>
      <c r="Q634" s="176">
        <f>ROUND(E634*P634,2)</f>
        <v>0</v>
      </c>
      <c r="R634" s="178"/>
      <c r="S634" s="178" t="s">
        <v>174</v>
      </c>
      <c r="T634" s="179" t="s">
        <v>175</v>
      </c>
      <c r="U634" s="160">
        <v>0</v>
      </c>
      <c r="V634" s="160">
        <f>ROUND(E634*U634,2)</f>
        <v>0</v>
      </c>
      <c r="W634" s="160"/>
      <c r="X634" s="160" t="s">
        <v>158</v>
      </c>
      <c r="Y634" s="160" t="s">
        <v>159</v>
      </c>
      <c r="Z634" s="150"/>
      <c r="AA634" s="150"/>
      <c r="AB634" s="150"/>
      <c r="AC634" s="150"/>
      <c r="AD634" s="150"/>
      <c r="AE634" s="150"/>
      <c r="AF634" s="150"/>
      <c r="AG634" s="150" t="s">
        <v>160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2" x14ac:dyDescent="0.2">
      <c r="A635" s="157"/>
      <c r="B635" s="158"/>
      <c r="C635" s="189" t="s">
        <v>836</v>
      </c>
      <c r="D635" s="161"/>
      <c r="E635" s="162">
        <v>1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60"/>
      <c r="Z635" s="150"/>
      <c r="AA635" s="150"/>
      <c r="AB635" s="150"/>
      <c r="AC635" s="150"/>
      <c r="AD635" s="150"/>
      <c r="AE635" s="150"/>
      <c r="AF635" s="150"/>
      <c r="AG635" s="150" t="s">
        <v>162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ht="22.5" outlineLevel="1" x14ac:dyDescent="0.2">
      <c r="A636" s="180">
        <v>125</v>
      </c>
      <c r="B636" s="181" t="s">
        <v>837</v>
      </c>
      <c r="C636" s="190" t="s">
        <v>838</v>
      </c>
      <c r="D636" s="182" t="s">
        <v>173</v>
      </c>
      <c r="E636" s="183">
        <v>1</v>
      </c>
      <c r="F636" s="184"/>
      <c r="G636" s="185">
        <f t="shared" ref="G636:G642" si="14">ROUND(E636*F636,2)</f>
        <v>0</v>
      </c>
      <c r="H636" s="184"/>
      <c r="I636" s="185">
        <f t="shared" ref="I636:I642" si="15">ROUND(E636*H636,2)</f>
        <v>0</v>
      </c>
      <c r="J636" s="184"/>
      <c r="K636" s="185">
        <f t="shared" ref="K636:K642" si="16">ROUND(E636*J636,2)</f>
        <v>0</v>
      </c>
      <c r="L636" s="185">
        <v>21</v>
      </c>
      <c r="M636" s="185">
        <f t="shared" ref="M636:M642" si="17">G636*(1+L636/100)</f>
        <v>0</v>
      </c>
      <c r="N636" s="183">
        <v>0</v>
      </c>
      <c r="O636" s="183">
        <f t="shared" ref="O636:O642" si="18">ROUND(E636*N636,2)</f>
        <v>0</v>
      </c>
      <c r="P636" s="183">
        <v>0</v>
      </c>
      <c r="Q636" s="183">
        <f t="shared" ref="Q636:Q642" si="19">ROUND(E636*P636,2)</f>
        <v>0</v>
      </c>
      <c r="R636" s="185"/>
      <c r="S636" s="185" t="s">
        <v>174</v>
      </c>
      <c r="T636" s="186" t="s">
        <v>175</v>
      </c>
      <c r="U636" s="160">
        <v>0</v>
      </c>
      <c r="V636" s="160">
        <f t="shared" ref="V636:V642" si="20">ROUND(E636*U636,2)</f>
        <v>0</v>
      </c>
      <c r="W636" s="160"/>
      <c r="X636" s="160" t="s">
        <v>158</v>
      </c>
      <c r="Y636" s="160" t="s">
        <v>159</v>
      </c>
      <c r="Z636" s="150"/>
      <c r="AA636" s="150"/>
      <c r="AB636" s="150"/>
      <c r="AC636" s="150"/>
      <c r="AD636" s="150"/>
      <c r="AE636" s="150"/>
      <c r="AF636" s="150"/>
      <c r="AG636" s="150" t="s">
        <v>160</v>
      </c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ht="22.5" outlineLevel="1" x14ac:dyDescent="0.2">
      <c r="A637" s="180">
        <v>126</v>
      </c>
      <c r="B637" s="181" t="s">
        <v>839</v>
      </c>
      <c r="C637" s="190" t="s">
        <v>840</v>
      </c>
      <c r="D637" s="182" t="s">
        <v>173</v>
      </c>
      <c r="E637" s="183">
        <v>1</v>
      </c>
      <c r="F637" s="184"/>
      <c r="G637" s="185">
        <f t="shared" si="14"/>
        <v>0</v>
      </c>
      <c r="H637" s="184"/>
      <c r="I637" s="185">
        <f t="shared" si="15"/>
        <v>0</v>
      </c>
      <c r="J637" s="184"/>
      <c r="K637" s="185">
        <f t="shared" si="16"/>
        <v>0</v>
      </c>
      <c r="L637" s="185">
        <v>21</v>
      </c>
      <c r="M637" s="185">
        <f t="shared" si="17"/>
        <v>0</v>
      </c>
      <c r="N637" s="183">
        <v>0</v>
      </c>
      <c r="O637" s="183">
        <f t="shared" si="18"/>
        <v>0</v>
      </c>
      <c r="P637" s="183">
        <v>0</v>
      </c>
      <c r="Q637" s="183">
        <f t="shared" si="19"/>
        <v>0</v>
      </c>
      <c r="R637" s="185"/>
      <c r="S637" s="185" t="s">
        <v>174</v>
      </c>
      <c r="T637" s="186" t="s">
        <v>175</v>
      </c>
      <c r="U637" s="160">
        <v>0</v>
      </c>
      <c r="V637" s="160">
        <f t="shared" si="20"/>
        <v>0</v>
      </c>
      <c r="W637" s="160"/>
      <c r="X637" s="160" t="s">
        <v>158</v>
      </c>
      <c r="Y637" s="160" t="s">
        <v>159</v>
      </c>
      <c r="Z637" s="150"/>
      <c r="AA637" s="150"/>
      <c r="AB637" s="150"/>
      <c r="AC637" s="150"/>
      <c r="AD637" s="150"/>
      <c r="AE637" s="150"/>
      <c r="AF637" s="150"/>
      <c r="AG637" s="150" t="s">
        <v>160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 x14ac:dyDescent="0.2">
      <c r="A638" s="180">
        <v>127</v>
      </c>
      <c r="B638" s="181" t="s">
        <v>841</v>
      </c>
      <c r="C638" s="190" t="s">
        <v>842</v>
      </c>
      <c r="D638" s="182" t="s">
        <v>173</v>
      </c>
      <c r="E638" s="183">
        <v>1</v>
      </c>
      <c r="F638" s="184"/>
      <c r="G638" s="185">
        <f t="shared" si="14"/>
        <v>0</v>
      </c>
      <c r="H638" s="184"/>
      <c r="I638" s="185">
        <f t="shared" si="15"/>
        <v>0</v>
      </c>
      <c r="J638" s="184"/>
      <c r="K638" s="185">
        <f t="shared" si="16"/>
        <v>0</v>
      </c>
      <c r="L638" s="185">
        <v>21</v>
      </c>
      <c r="M638" s="185">
        <f t="shared" si="17"/>
        <v>0</v>
      </c>
      <c r="N638" s="183">
        <v>0</v>
      </c>
      <c r="O638" s="183">
        <f t="shared" si="18"/>
        <v>0</v>
      </c>
      <c r="P638" s="183">
        <v>0</v>
      </c>
      <c r="Q638" s="183">
        <f t="shared" si="19"/>
        <v>0</v>
      </c>
      <c r="R638" s="185"/>
      <c r="S638" s="185" t="s">
        <v>174</v>
      </c>
      <c r="T638" s="186" t="s">
        <v>175</v>
      </c>
      <c r="U638" s="160">
        <v>0</v>
      </c>
      <c r="V638" s="160">
        <f t="shared" si="20"/>
        <v>0</v>
      </c>
      <c r="W638" s="160"/>
      <c r="X638" s="160" t="s">
        <v>158</v>
      </c>
      <c r="Y638" s="160" t="s">
        <v>159</v>
      </c>
      <c r="Z638" s="150"/>
      <c r="AA638" s="150"/>
      <c r="AB638" s="150"/>
      <c r="AC638" s="150"/>
      <c r="AD638" s="150"/>
      <c r="AE638" s="150"/>
      <c r="AF638" s="150"/>
      <c r="AG638" s="150" t="s">
        <v>160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80">
        <v>128</v>
      </c>
      <c r="B639" s="181" t="s">
        <v>843</v>
      </c>
      <c r="C639" s="190" t="s">
        <v>844</v>
      </c>
      <c r="D639" s="182" t="s">
        <v>173</v>
      </c>
      <c r="E639" s="183">
        <v>1</v>
      </c>
      <c r="F639" s="184"/>
      <c r="G639" s="185">
        <f t="shared" si="14"/>
        <v>0</v>
      </c>
      <c r="H639" s="184"/>
      <c r="I639" s="185">
        <f t="shared" si="15"/>
        <v>0</v>
      </c>
      <c r="J639" s="184"/>
      <c r="K639" s="185">
        <f t="shared" si="16"/>
        <v>0</v>
      </c>
      <c r="L639" s="185">
        <v>21</v>
      </c>
      <c r="M639" s="185">
        <f t="shared" si="17"/>
        <v>0</v>
      </c>
      <c r="N639" s="183">
        <v>0</v>
      </c>
      <c r="O639" s="183">
        <f t="shared" si="18"/>
        <v>0</v>
      </c>
      <c r="P639" s="183">
        <v>0</v>
      </c>
      <c r="Q639" s="183">
        <f t="shared" si="19"/>
        <v>0</v>
      </c>
      <c r="R639" s="185"/>
      <c r="S639" s="185" t="s">
        <v>174</v>
      </c>
      <c r="T639" s="186" t="s">
        <v>175</v>
      </c>
      <c r="U639" s="160">
        <v>0</v>
      </c>
      <c r="V639" s="160">
        <f t="shared" si="20"/>
        <v>0</v>
      </c>
      <c r="W639" s="160"/>
      <c r="X639" s="160" t="s">
        <v>158</v>
      </c>
      <c r="Y639" s="160" t="s">
        <v>159</v>
      </c>
      <c r="Z639" s="150"/>
      <c r="AA639" s="150"/>
      <c r="AB639" s="150"/>
      <c r="AC639" s="150"/>
      <c r="AD639" s="150"/>
      <c r="AE639" s="150"/>
      <c r="AF639" s="150"/>
      <c r="AG639" s="150" t="s">
        <v>160</v>
      </c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80">
        <v>129</v>
      </c>
      <c r="B640" s="181" t="s">
        <v>845</v>
      </c>
      <c r="C640" s="190" t="s">
        <v>846</v>
      </c>
      <c r="D640" s="182" t="s">
        <v>173</v>
      </c>
      <c r="E640" s="183">
        <v>1</v>
      </c>
      <c r="F640" s="184"/>
      <c r="G640" s="185">
        <f t="shared" si="14"/>
        <v>0</v>
      </c>
      <c r="H640" s="184"/>
      <c r="I640" s="185">
        <f t="shared" si="15"/>
        <v>0</v>
      </c>
      <c r="J640" s="184"/>
      <c r="K640" s="185">
        <f t="shared" si="16"/>
        <v>0</v>
      </c>
      <c r="L640" s="185">
        <v>21</v>
      </c>
      <c r="M640" s="185">
        <f t="shared" si="17"/>
        <v>0</v>
      </c>
      <c r="N640" s="183">
        <v>0</v>
      </c>
      <c r="O640" s="183">
        <f t="shared" si="18"/>
        <v>0</v>
      </c>
      <c r="P640" s="183">
        <v>0</v>
      </c>
      <c r="Q640" s="183">
        <f t="shared" si="19"/>
        <v>0</v>
      </c>
      <c r="R640" s="185"/>
      <c r="S640" s="185" t="s">
        <v>174</v>
      </c>
      <c r="T640" s="186" t="s">
        <v>175</v>
      </c>
      <c r="U640" s="160">
        <v>0</v>
      </c>
      <c r="V640" s="160">
        <f t="shared" si="20"/>
        <v>0</v>
      </c>
      <c r="W640" s="160"/>
      <c r="X640" s="160" t="s">
        <v>158</v>
      </c>
      <c r="Y640" s="160" t="s">
        <v>159</v>
      </c>
      <c r="Z640" s="150"/>
      <c r="AA640" s="150"/>
      <c r="AB640" s="150"/>
      <c r="AC640" s="150"/>
      <c r="AD640" s="150"/>
      <c r="AE640" s="150"/>
      <c r="AF640" s="150"/>
      <c r="AG640" s="150" t="s">
        <v>160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80">
        <v>130</v>
      </c>
      <c r="B641" s="181" t="s">
        <v>847</v>
      </c>
      <c r="C641" s="190" t="s">
        <v>848</v>
      </c>
      <c r="D641" s="182" t="s">
        <v>173</v>
      </c>
      <c r="E641" s="183">
        <v>1</v>
      </c>
      <c r="F641" s="184"/>
      <c r="G641" s="185">
        <f t="shared" si="14"/>
        <v>0</v>
      </c>
      <c r="H641" s="184"/>
      <c r="I641" s="185">
        <f t="shared" si="15"/>
        <v>0</v>
      </c>
      <c r="J641" s="184"/>
      <c r="K641" s="185">
        <f t="shared" si="16"/>
        <v>0</v>
      </c>
      <c r="L641" s="185">
        <v>21</v>
      </c>
      <c r="M641" s="185">
        <f t="shared" si="17"/>
        <v>0</v>
      </c>
      <c r="N641" s="183">
        <v>0</v>
      </c>
      <c r="O641" s="183">
        <f t="shared" si="18"/>
        <v>0</v>
      </c>
      <c r="P641" s="183">
        <v>0</v>
      </c>
      <c r="Q641" s="183">
        <f t="shared" si="19"/>
        <v>0</v>
      </c>
      <c r="R641" s="185"/>
      <c r="S641" s="185" t="s">
        <v>174</v>
      </c>
      <c r="T641" s="186" t="s">
        <v>175</v>
      </c>
      <c r="U641" s="160">
        <v>0</v>
      </c>
      <c r="V641" s="160">
        <f t="shared" si="20"/>
        <v>0</v>
      </c>
      <c r="W641" s="160"/>
      <c r="X641" s="160" t="s">
        <v>158</v>
      </c>
      <c r="Y641" s="160" t="s">
        <v>159</v>
      </c>
      <c r="Z641" s="150"/>
      <c r="AA641" s="150"/>
      <c r="AB641" s="150"/>
      <c r="AC641" s="150"/>
      <c r="AD641" s="150"/>
      <c r="AE641" s="150"/>
      <c r="AF641" s="150"/>
      <c r="AG641" s="150" t="s">
        <v>160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73">
        <v>131</v>
      </c>
      <c r="B642" s="174" t="s">
        <v>849</v>
      </c>
      <c r="C642" s="188" t="s">
        <v>850</v>
      </c>
      <c r="D642" s="175" t="s">
        <v>236</v>
      </c>
      <c r="E642" s="176">
        <v>80</v>
      </c>
      <c r="F642" s="177"/>
      <c r="G642" s="178">
        <f t="shared" si="14"/>
        <v>0</v>
      </c>
      <c r="H642" s="177"/>
      <c r="I642" s="178">
        <f t="shared" si="15"/>
        <v>0</v>
      </c>
      <c r="J642" s="177"/>
      <c r="K642" s="178">
        <f t="shared" si="16"/>
        <v>0</v>
      </c>
      <c r="L642" s="178">
        <v>21</v>
      </c>
      <c r="M642" s="178">
        <f t="shared" si="17"/>
        <v>0</v>
      </c>
      <c r="N642" s="176">
        <v>0</v>
      </c>
      <c r="O642" s="176">
        <f t="shared" si="18"/>
        <v>0</v>
      </c>
      <c r="P642" s="176">
        <v>0</v>
      </c>
      <c r="Q642" s="176">
        <f t="shared" si="19"/>
        <v>0</v>
      </c>
      <c r="R642" s="178" t="s">
        <v>260</v>
      </c>
      <c r="S642" s="178" t="s">
        <v>157</v>
      </c>
      <c r="T642" s="179" t="s">
        <v>157</v>
      </c>
      <c r="U642" s="160">
        <v>0</v>
      </c>
      <c r="V642" s="160">
        <f t="shared" si="20"/>
        <v>0</v>
      </c>
      <c r="W642" s="160"/>
      <c r="X642" s="160" t="s">
        <v>261</v>
      </c>
      <c r="Y642" s="160" t="s">
        <v>159</v>
      </c>
      <c r="Z642" s="150"/>
      <c r="AA642" s="150"/>
      <c r="AB642" s="150"/>
      <c r="AC642" s="150"/>
      <c r="AD642" s="150"/>
      <c r="AE642" s="150"/>
      <c r="AF642" s="150"/>
      <c r="AG642" s="150" t="s">
        <v>262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2" x14ac:dyDescent="0.2">
      <c r="A643" s="157"/>
      <c r="B643" s="158"/>
      <c r="C643" s="189" t="s">
        <v>805</v>
      </c>
      <c r="D643" s="161"/>
      <c r="E643" s="162">
        <v>80</v>
      </c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50"/>
      <c r="AA643" s="150"/>
      <c r="AB643" s="150"/>
      <c r="AC643" s="150"/>
      <c r="AD643" s="150"/>
      <c r="AE643" s="150"/>
      <c r="AF643" s="150"/>
      <c r="AG643" s="150" t="s">
        <v>162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73">
        <v>132</v>
      </c>
      <c r="B644" s="174" t="s">
        <v>851</v>
      </c>
      <c r="C644" s="188" t="s">
        <v>852</v>
      </c>
      <c r="D644" s="175" t="s">
        <v>236</v>
      </c>
      <c r="E644" s="176">
        <v>130</v>
      </c>
      <c r="F644" s="177"/>
      <c r="G644" s="178">
        <f>ROUND(E644*F644,2)</f>
        <v>0</v>
      </c>
      <c r="H644" s="177"/>
      <c r="I644" s="178">
        <f>ROUND(E644*H644,2)</f>
        <v>0</v>
      </c>
      <c r="J644" s="177"/>
      <c r="K644" s="178">
        <f>ROUND(E644*J644,2)</f>
        <v>0</v>
      </c>
      <c r="L644" s="178">
        <v>21</v>
      </c>
      <c r="M644" s="178">
        <f>G644*(1+L644/100)</f>
        <v>0</v>
      </c>
      <c r="N644" s="176">
        <v>0</v>
      </c>
      <c r="O644" s="176">
        <f>ROUND(E644*N644,2)</f>
        <v>0</v>
      </c>
      <c r="P644" s="176">
        <v>0</v>
      </c>
      <c r="Q644" s="176">
        <f>ROUND(E644*P644,2)</f>
        <v>0</v>
      </c>
      <c r="R644" s="178" t="s">
        <v>260</v>
      </c>
      <c r="S644" s="178" t="s">
        <v>157</v>
      </c>
      <c r="T644" s="179" t="s">
        <v>157</v>
      </c>
      <c r="U644" s="160">
        <v>0</v>
      </c>
      <c r="V644" s="160">
        <f>ROUND(E644*U644,2)</f>
        <v>0</v>
      </c>
      <c r="W644" s="160"/>
      <c r="X644" s="160" t="s">
        <v>261</v>
      </c>
      <c r="Y644" s="160" t="s">
        <v>159</v>
      </c>
      <c r="Z644" s="150"/>
      <c r="AA644" s="150"/>
      <c r="AB644" s="150"/>
      <c r="AC644" s="150"/>
      <c r="AD644" s="150"/>
      <c r="AE644" s="150"/>
      <c r="AF644" s="150"/>
      <c r="AG644" s="150" t="s">
        <v>262</v>
      </c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2" x14ac:dyDescent="0.2">
      <c r="A645" s="157"/>
      <c r="B645" s="158"/>
      <c r="C645" s="189" t="s">
        <v>808</v>
      </c>
      <c r="D645" s="161"/>
      <c r="E645" s="162">
        <v>130</v>
      </c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50"/>
      <c r="AA645" s="150"/>
      <c r="AB645" s="150"/>
      <c r="AC645" s="150"/>
      <c r="AD645" s="150"/>
      <c r="AE645" s="150"/>
      <c r="AF645" s="150"/>
      <c r="AG645" s="150" t="s">
        <v>162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73">
        <v>133</v>
      </c>
      <c r="B646" s="174" t="s">
        <v>853</v>
      </c>
      <c r="C646" s="188" t="s">
        <v>854</v>
      </c>
      <c r="D646" s="175" t="s">
        <v>236</v>
      </c>
      <c r="E646" s="176">
        <v>90</v>
      </c>
      <c r="F646" s="177"/>
      <c r="G646" s="178">
        <f>ROUND(E646*F646,2)</f>
        <v>0</v>
      </c>
      <c r="H646" s="177"/>
      <c r="I646" s="178">
        <f>ROUND(E646*H646,2)</f>
        <v>0</v>
      </c>
      <c r="J646" s="177"/>
      <c r="K646" s="178">
        <f>ROUND(E646*J646,2)</f>
        <v>0</v>
      </c>
      <c r="L646" s="178">
        <v>21</v>
      </c>
      <c r="M646" s="178">
        <f>G646*(1+L646/100)</f>
        <v>0</v>
      </c>
      <c r="N646" s="176">
        <v>0</v>
      </c>
      <c r="O646" s="176">
        <f>ROUND(E646*N646,2)</f>
        <v>0</v>
      </c>
      <c r="P646" s="176">
        <v>0</v>
      </c>
      <c r="Q646" s="176">
        <f>ROUND(E646*P646,2)</f>
        <v>0</v>
      </c>
      <c r="R646" s="178" t="s">
        <v>260</v>
      </c>
      <c r="S646" s="178" t="s">
        <v>157</v>
      </c>
      <c r="T646" s="179" t="s">
        <v>157</v>
      </c>
      <c r="U646" s="160">
        <v>0</v>
      </c>
      <c r="V646" s="160">
        <f>ROUND(E646*U646,2)</f>
        <v>0</v>
      </c>
      <c r="W646" s="160"/>
      <c r="X646" s="160" t="s">
        <v>261</v>
      </c>
      <c r="Y646" s="160" t="s">
        <v>159</v>
      </c>
      <c r="Z646" s="150"/>
      <c r="AA646" s="150"/>
      <c r="AB646" s="150"/>
      <c r="AC646" s="150"/>
      <c r="AD646" s="150"/>
      <c r="AE646" s="150"/>
      <c r="AF646" s="150"/>
      <c r="AG646" s="150" t="s">
        <v>262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2" x14ac:dyDescent="0.2">
      <c r="A647" s="157"/>
      <c r="B647" s="158"/>
      <c r="C647" s="189" t="s">
        <v>809</v>
      </c>
      <c r="D647" s="161"/>
      <c r="E647" s="162">
        <v>90</v>
      </c>
      <c r="F647" s="160"/>
      <c r="G647" s="160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60"/>
      <c r="Z647" s="150"/>
      <c r="AA647" s="150"/>
      <c r="AB647" s="150"/>
      <c r="AC647" s="150"/>
      <c r="AD647" s="150"/>
      <c r="AE647" s="150"/>
      <c r="AF647" s="150"/>
      <c r="AG647" s="150" t="s">
        <v>162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80">
        <v>134</v>
      </c>
      <c r="B648" s="181" t="s">
        <v>855</v>
      </c>
      <c r="C648" s="190" t="s">
        <v>856</v>
      </c>
      <c r="D648" s="182" t="s">
        <v>156</v>
      </c>
      <c r="E648" s="183">
        <v>1</v>
      </c>
      <c r="F648" s="184"/>
      <c r="G648" s="185">
        <f>ROUND(E648*F648,2)</f>
        <v>0</v>
      </c>
      <c r="H648" s="184"/>
      <c r="I648" s="185">
        <f>ROUND(E648*H648,2)</f>
        <v>0</v>
      </c>
      <c r="J648" s="184"/>
      <c r="K648" s="185">
        <f>ROUND(E648*J648,2)</f>
        <v>0</v>
      </c>
      <c r="L648" s="185">
        <v>21</v>
      </c>
      <c r="M648" s="185">
        <f>G648*(1+L648/100)</f>
        <v>0</v>
      </c>
      <c r="N648" s="183">
        <v>1.0000000000000001E-5</v>
      </c>
      <c r="O648" s="183">
        <f>ROUND(E648*N648,2)</f>
        <v>0</v>
      </c>
      <c r="P648" s="183">
        <v>0</v>
      </c>
      <c r="Q648" s="183">
        <f>ROUND(E648*P648,2)</f>
        <v>0</v>
      </c>
      <c r="R648" s="185" t="s">
        <v>260</v>
      </c>
      <c r="S648" s="185" t="s">
        <v>157</v>
      </c>
      <c r="T648" s="186" t="s">
        <v>157</v>
      </c>
      <c r="U648" s="160">
        <v>0</v>
      </c>
      <c r="V648" s="160">
        <f>ROUND(E648*U648,2)</f>
        <v>0</v>
      </c>
      <c r="W648" s="160"/>
      <c r="X648" s="160" t="s">
        <v>261</v>
      </c>
      <c r="Y648" s="160" t="s">
        <v>159</v>
      </c>
      <c r="Z648" s="150"/>
      <c r="AA648" s="150"/>
      <c r="AB648" s="150"/>
      <c r="AC648" s="150"/>
      <c r="AD648" s="150"/>
      <c r="AE648" s="150"/>
      <c r="AF648" s="150"/>
      <c r="AG648" s="150" t="s">
        <v>262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80">
        <v>135</v>
      </c>
      <c r="B649" s="181" t="s">
        <v>857</v>
      </c>
      <c r="C649" s="190" t="s">
        <v>858</v>
      </c>
      <c r="D649" s="182" t="s">
        <v>156</v>
      </c>
      <c r="E649" s="183">
        <v>2</v>
      </c>
      <c r="F649" s="184"/>
      <c r="G649" s="185">
        <f>ROUND(E649*F649,2)</f>
        <v>0</v>
      </c>
      <c r="H649" s="184"/>
      <c r="I649" s="185">
        <f>ROUND(E649*H649,2)</f>
        <v>0</v>
      </c>
      <c r="J649" s="184"/>
      <c r="K649" s="185">
        <f>ROUND(E649*J649,2)</f>
        <v>0</v>
      </c>
      <c r="L649" s="185">
        <v>21</v>
      </c>
      <c r="M649" s="185">
        <f>G649*(1+L649/100)</f>
        <v>0</v>
      </c>
      <c r="N649" s="183">
        <v>1.0000000000000001E-5</v>
      </c>
      <c r="O649" s="183">
        <f>ROUND(E649*N649,2)</f>
        <v>0</v>
      </c>
      <c r="P649" s="183">
        <v>0</v>
      </c>
      <c r="Q649" s="183">
        <f>ROUND(E649*P649,2)</f>
        <v>0</v>
      </c>
      <c r="R649" s="185" t="s">
        <v>260</v>
      </c>
      <c r="S649" s="185" t="s">
        <v>157</v>
      </c>
      <c r="T649" s="186" t="s">
        <v>157</v>
      </c>
      <c r="U649" s="160">
        <v>0</v>
      </c>
      <c r="V649" s="160">
        <f>ROUND(E649*U649,2)</f>
        <v>0</v>
      </c>
      <c r="W649" s="160"/>
      <c r="X649" s="160" t="s">
        <v>261</v>
      </c>
      <c r="Y649" s="160" t="s">
        <v>159</v>
      </c>
      <c r="Z649" s="150"/>
      <c r="AA649" s="150"/>
      <c r="AB649" s="150"/>
      <c r="AC649" s="150"/>
      <c r="AD649" s="150"/>
      <c r="AE649" s="150"/>
      <c r="AF649" s="150"/>
      <c r="AG649" s="150" t="s">
        <v>262</v>
      </c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ht="22.5" outlineLevel="1" x14ac:dyDescent="0.2">
      <c r="A650" s="180">
        <v>136</v>
      </c>
      <c r="B650" s="181" t="s">
        <v>859</v>
      </c>
      <c r="C650" s="190" t="s">
        <v>860</v>
      </c>
      <c r="D650" s="182" t="s">
        <v>156</v>
      </c>
      <c r="E650" s="183">
        <v>3</v>
      </c>
      <c r="F650" s="184"/>
      <c r="G650" s="185">
        <f>ROUND(E650*F650,2)</f>
        <v>0</v>
      </c>
      <c r="H650" s="184"/>
      <c r="I650" s="185">
        <f>ROUND(E650*H650,2)</f>
        <v>0</v>
      </c>
      <c r="J650" s="184"/>
      <c r="K650" s="185">
        <f>ROUND(E650*J650,2)</f>
        <v>0</v>
      </c>
      <c r="L650" s="185">
        <v>21</v>
      </c>
      <c r="M650" s="185">
        <f>G650*(1+L650/100)</f>
        <v>0</v>
      </c>
      <c r="N650" s="183">
        <v>8.8999999999999995E-4</v>
      </c>
      <c r="O650" s="183">
        <f>ROUND(E650*N650,2)</f>
        <v>0</v>
      </c>
      <c r="P650" s="183">
        <v>0</v>
      </c>
      <c r="Q650" s="183">
        <f>ROUND(E650*P650,2)</f>
        <v>0</v>
      </c>
      <c r="R650" s="185" t="s">
        <v>260</v>
      </c>
      <c r="S650" s="185" t="s">
        <v>157</v>
      </c>
      <c r="T650" s="186" t="s">
        <v>157</v>
      </c>
      <c r="U650" s="160">
        <v>0</v>
      </c>
      <c r="V650" s="160">
        <f>ROUND(E650*U650,2)</f>
        <v>0</v>
      </c>
      <c r="W650" s="160"/>
      <c r="X650" s="160" t="s">
        <v>261</v>
      </c>
      <c r="Y650" s="160" t="s">
        <v>159</v>
      </c>
      <c r="Z650" s="150"/>
      <c r="AA650" s="150"/>
      <c r="AB650" s="150"/>
      <c r="AC650" s="150"/>
      <c r="AD650" s="150"/>
      <c r="AE650" s="150"/>
      <c r="AF650" s="150"/>
      <c r="AG650" s="150" t="s">
        <v>262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73">
        <v>137</v>
      </c>
      <c r="B651" s="174" t="s">
        <v>861</v>
      </c>
      <c r="C651" s="188" t="s">
        <v>862</v>
      </c>
      <c r="D651" s="175" t="s">
        <v>156</v>
      </c>
      <c r="E651" s="176">
        <v>7</v>
      </c>
      <c r="F651" s="177"/>
      <c r="G651" s="178">
        <f>ROUND(E651*F651,2)</f>
        <v>0</v>
      </c>
      <c r="H651" s="177"/>
      <c r="I651" s="178">
        <f>ROUND(E651*H651,2)</f>
        <v>0</v>
      </c>
      <c r="J651" s="177"/>
      <c r="K651" s="178">
        <f>ROUND(E651*J651,2)</f>
        <v>0</v>
      </c>
      <c r="L651" s="178">
        <v>21</v>
      </c>
      <c r="M651" s="178">
        <f>G651*(1+L651/100)</f>
        <v>0</v>
      </c>
      <c r="N651" s="176">
        <v>1.1999999999999999E-3</v>
      </c>
      <c r="O651" s="176">
        <f>ROUND(E651*N651,2)</f>
        <v>0.01</v>
      </c>
      <c r="P651" s="176">
        <v>0</v>
      </c>
      <c r="Q651" s="176">
        <f>ROUND(E651*P651,2)</f>
        <v>0</v>
      </c>
      <c r="R651" s="178" t="s">
        <v>260</v>
      </c>
      <c r="S651" s="178" t="s">
        <v>157</v>
      </c>
      <c r="T651" s="179" t="s">
        <v>175</v>
      </c>
      <c r="U651" s="160">
        <v>0</v>
      </c>
      <c r="V651" s="160">
        <f>ROUND(E651*U651,2)</f>
        <v>0</v>
      </c>
      <c r="W651" s="160"/>
      <c r="X651" s="160" t="s">
        <v>261</v>
      </c>
      <c r="Y651" s="160" t="s">
        <v>159</v>
      </c>
      <c r="Z651" s="150"/>
      <c r="AA651" s="150"/>
      <c r="AB651" s="150"/>
      <c r="AC651" s="150"/>
      <c r="AD651" s="150"/>
      <c r="AE651" s="150"/>
      <c r="AF651" s="150"/>
      <c r="AG651" s="150" t="s">
        <v>262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ht="22.5" outlineLevel="2" x14ac:dyDescent="0.2">
      <c r="A652" s="157"/>
      <c r="B652" s="158"/>
      <c r="C652" s="264" t="s">
        <v>863</v>
      </c>
      <c r="D652" s="265"/>
      <c r="E652" s="265"/>
      <c r="F652" s="265"/>
      <c r="G652" s="265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50"/>
      <c r="AA652" s="150"/>
      <c r="AB652" s="150"/>
      <c r="AC652" s="150"/>
      <c r="AD652" s="150"/>
      <c r="AE652" s="150"/>
      <c r="AF652" s="150"/>
      <c r="AG652" s="150" t="s">
        <v>192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95" t="str">
        <f>C652</f>
        <v>Přisazené LED nouzové svítidlo, optika otevřený prostor, 2W, 380lm, Ra80, 6500K, IP20, LOVATO LV3N/O/2W</v>
      </c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80">
        <v>138</v>
      </c>
      <c r="B653" s="181" t="s">
        <v>864</v>
      </c>
      <c r="C653" s="190" t="s">
        <v>865</v>
      </c>
      <c r="D653" s="182" t="s">
        <v>156</v>
      </c>
      <c r="E653" s="183">
        <v>8</v>
      </c>
      <c r="F653" s="184"/>
      <c r="G653" s="185">
        <f>ROUND(E653*F653,2)</f>
        <v>0</v>
      </c>
      <c r="H653" s="184"/>
      <c r="I653" s="185">
        <f>ROUND(E653*H653,2)</f>
        <v>0</v>
      </c>
      <c r="J653" s="184"/>
      <c r="K653" s="185">
        <f>ROUND(E653*J653,2)</f>
        <v>0</v>
      </c>
      <c r="L653" s="185">
        <v>21</v>
      </c>
      <c r="M653" s="185">
        <f>G653*(1+L653/100)</f>
        <v>0</v>
      </c>
      <c r="N653" s="183">
        <v>1.4E-3</v>
      </c>
      <c r="O653" s="183">
        <f>ROUND(E653*N653,2)</f>
        <v>0.01</v>
      </c>
      <c r="P653" s="183">
        <v>0</v>
      </c>
      <c r="Q653" s="183">
        <f>ROUND(E653*P653,2)</f>
        <v>0</v>
      </c>
      <c r="R653" s="185" t="s">
        <v>260</v>
      </c>
      <c r="S653" s="185" t="s">
        <v>157</v>
      </c>
      <c r="T653" s="186" t="s">
        <v>157</v>
      </c>
      <c r="U653" s="160">
        <v>0</v>
      </c>
      <c r="V653" s="160">
        <f>ROUND(E653*U653,2)</f>
        <v>0</v>
      </c>
      <c r="W653" s="160"/>
      <c r="X653" s="160" t="s">
        <v>261</v>
      </c>
      <c r="Y653" s="160" t="s">
        <v>159</v>
      </c>
      <c r="Z653" s="150"/>
      <c r="AA653" s="150"/>
      <c r="AB653" s="150"/>
      <c r="AC653" s="150"/>
      <c r="AD653" s="150"/>
      <c r="AE653" s="150"/>
      <c r="AF653" s="150"/>
      <c r="AG653" s="150" t="s">
        <v>262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73">
        <v>139</v>
      </c>
      <c r="B654" s="174" t="s">
        <v>866</v>
      </c>
      <c r="C654" s="188" t="s">
        <v>867</v>
      </c>
      <c r="D654" s="175" t="s">
        <v>479</v>
      </c>
      <c r="E654" s="176">
        <v>18</v>
      </c>
      <c r="F654" s="177"/>
      <c r="G654" s="178">
        <f>ROUND(E654*F654,2)</f>
        <v>0</v>
      </c>
      <c r="H654" s="177"/>
      <c r="I654" s="178">
        <f>ROUND(E654*H654,2)</f>
        <v>0</v>
      </c>
      <c r="J654" s="177"/>
      <c r="K654" s="178">
        <f>ROUND(E654*J654,2)</f>
        <v>0</v>
      </c>
      <c r="L654" s="178">
        <v>21</v>
      </c>
      <c r="M654" s="178">
        <f>G654*(1+L654/100)</f>
        <v>0</v>
      </c>
      <c r="N654" s="176">
        <v>2.3E-3</v>
      </c>
      <c r="O654" s="176">
        <f>ROUND(E654*N654,2)</f>
        <v>0.04</v>
      </c>
      <c r="P654" s="176">
        <v>0</v>
      </c>
      <c r="Q654" s="176">
        <f>ROUND(E654*P654,2)</f>
        <v>0</v>
      </c>
      <c r="R654" s="178" t="s">
        <v>260</v>
      </c>
      <c r="S654" s="178" t="s">
        <v>868</v>
      </c>
      <c r="T654" s="179" t="s">
        <v>175</v>
      </c>
      <c r="U654" s="160">
        <v>0</v>
      </c>
      <c r="V654" s="160">
        <f>ROUND(E654*U654,2)</f>
        <v>0</v>
      </c>
      <c r="W654" s="160"/>
      <c r="X654" s="160" t="s">
        <v>261</v>
      </c>
      <c r="Y654" s="160" t="s">
        <v>159</v>
      </c>
      <c r="Z654" s="150"/>
      <c r="AA654" s="150"/>
      <c r="AB654" s="150"/>
      <c r="AC654" s="150"/>
      <c r="AD654" s="150"/>
      <c r="AE654" s="150"/>
      <c r="AF654" s="150"/>
      <c r="AG654" s="150" t="s">
        <v>262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2" x14ac:dyDescent="0.2">
      <c r="A655" s="157"/>
      <c r="B655" s="158"/>
      <c r="C655" s="189" t="s">
        <v>830</v>
      </c>
      <c r="D655" s="161"/>
      <c r="E655" s="162">
        <v>4.5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50"/>
      <c r="AA655" s="150"/>
      <c r="AB655" s="150"/>
      <c r="AC655" s="150"/>
      <c r="AD655" s="150"/>
      <c r="AE655" s="150"/>
      <c r="AF655" s="150"/>
      <c r="AG655" s="150" t="s">
        <v>162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3" x14ac:dyDescent="0.2">
      <c r="A656" s="157"/>
      <c r="B656" s="158"/>
      <c r="C656" s="189" t="s">
        <v>831</v>
      </c>
      <c r="D656" s="161"/>
      <c r="E656" s="162">
        <v>13.5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50"/>
      <c r="AA656" s="150"/>
      <c r="AB656" s="150"/>
      <c r="AC656" s="150"/>
      <c r="AD656" s="150"/>
      <c r="AE656" s="150"/>
      <c r="AF656" s="150"/>
      <c r="AG656" s="150" t="s">
        <v>162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80">
        <v>140</v>
      </c>
      <c r="B657" s="181" t="s">
        <v>869</v>
      </c>
      <c r="C657" s="190" t="s">
        <v>870</v>
      </c>
      <c r="D657" s="182" t="s">
        <v>156</v>
      </c>
      <c r="E657" s="183">
        <v>4</v>
      </c>
      <c r="F657" s="184"/>
      <c r="G657" s="185">
        <f>ROUND(E657*F657,2)</f>
        <v>0</v>
      </c>
      <c r="H657" s="184"/>
      <c r="I657" s="185">
        <f>ROUND(E657*H657,2)</f>
        <v>0</v>
      </c>
      <c r="J657" s="184"/>
      <c r="K657" s="185">
        <f>ROUND(E657*J657,2)</f>
        <v>0</v>
      </c>
      <c r="L657" s="185">
        <v>21</v>
      </c>
      <c r="M657" s="185">
        <f>G657*(1+L657/100)</f>
        <v>0</v>
      </c>
      <c r="N657" s="183">
        <v>1.8E-3</v>
      </c>
      <c r="O657" s="183">
        <f>ROUND(E657*N657,2)</f>
        <v>0.01</v>
      </c>
      <c r="P657" s="183">
        <v>0</v>
      </c>
      <c r="Q657" s="183">
        <f>ROUND(E657*P657,2)</f>
        <v>0</v>
      </c>
      <c r="R657" s="185" t="s">
        <v>260</v>
      </c>
      <c r="S657" s="185" t="s">
        <v>157</v>
      </c>
      <c r="T657" s="186" t="s">
        <v>157</v>
      </c>
      <c r="U657" s="160">
        <v>0</v>
      </c>
      <c r="V657" s="160">
        <f>ROUND(E657*U657,2)</f>
        <v>0</v>
      </c>
      <c r="W657" s="160"/>
      <c r="X657" s="160" t="s">
        <v>261</v>
      </c>
      <c r="Y657" s="160" t="s">
        <v>159</v>
      </c>
      <c r="Z657" s="150"/>
      <c r="AA657" s="150"/>
      <c r="AB657" s="150"/>
      <c r="AC657" s="150"/>
      <c r="AD657" s="150"/>
      <c r="AE657" s="150"/>
      <c r="AF657" s="150"/>
      <c r="AG657" s="150" t="s">
        <v>262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ht="22.5" outlineLevel="1" x14ac:dyDescent="0.2">
      <c r="A658" s="180">
        <v>141</v>
      </c>
      <c r="B658" s="181" t="s">
        <v>871</v>
      </c>
      <c r="C658" s="190" t="s">
        <v>872</v>
      </c>
      <c r="D658" s="182" t="s">
        <v>156</v>
      </c>
      <c r="E658" s="183">
        <v>1</v>
      </c>
      <c r="F658" s="184"/>
      <c r="G658" s="185">
        <f>ROUND(E658*F658,2)</f>
        <v>0</v>
      </c>
      <c r="H658" s="184"/>
      <c r="I658" s="185">
        <f>ROUND(E658*H658,2)</f>
        <v>0</v>
      </c>
      <c r="J658" s="184"/>
      <c r="K658" s="185">
        <f>ROUND(E658*J658,2)</f>
        <v>0</v>
      </c>
      <c r="L658" s="185">
        <v>21</v>
      </c>
      <c r="M658" s="185">
        <f>G658*(1+L658/100)</f>
        <v>0</v>
      </c>
      <c r="N658" s="183">
        <v>2.2000000000000001E-3</v>
      </c>
      <c r="O658" s="183">
        <f>ROUND(E658*N658,2)</f>
        <v>0</v>
      </c>
      <c r="P658" s="183">
        <v>0</v>
      </c>
      <c r="Q658" s="183">
        <f>ROUND(E658*P658,2)</f>
        <v>0</v>
      </c>
      <c r="R658" s="185" t="s">
        <v>260</v>
      </c>
      <c r="S658" s="185" t="s">
        <v>157</v>
      </c>
      <c r="T658" s="186" t="s">
        <v>157</v>
      </c>
      <c r="U658" s="160">
        <v>0</v>
      </c>
      <c r="V658" s="160">
        <f>ROUND(E658*U658,2)</f>
        <v>0</v>
      </c>
      <c r="W658" s="160"/>
      <c r="X658" s="160" t="s">
        <v>261</v>
      </c>
      <c r="Y658" s="160" t="s">
        <v>159</v>
      </c>
      <c r="Z658" s="150"/>
      <c r="AA658" s="150"/>
      <c r="AB658" s="150"/>
      <c r="AC658" s="150"/>
      <c r="AD658" s="150"/>
      <c r="AE658" s="150"/>
      <c r="AF658" s="150"/>
      <c r="AG658" s="150" t="s">
        <v>262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80">
        <v>142</v>
      </c>
      <c r="B659" s="181" t="s">
        <v>873</v>
      </c>
      <c r="C659" s="190" t="s">
        <v>874</v>
      </c>
      <c r="D659" s="182" t="s">
        <v>236</v>
      </c>
      <c r="E659" s="183">
        <v>240</v>
      </c>
      <c r="F659" s="184"/>
      <c r="G659" s="185">
        <f>ROUND(E659*F659,2)</f>
        <v>0</v>
      </c>
      <c r="H659" s="184"/>
      <c r="I659" s="185">
        <f>ROUND(E659*H659,2)</f>
        <v>0</v>
      </c>
      <c r="J659" s="184"/>
      <c r="K659" s="185">
        <f>ROUND(E659*J659,2)</f>
        <v>0</v>
      </c>
      <c r="L659" s="185">
        <v>21</v>
      </c>
      <c r="M659" s="185">
        <f>G659*(1+L659/100)</f>
        <v>0</v>
      </c>
      <c r="N659" s="183">
        <v>0</v>
      </c>
      <c r="O659" s="183">
        <f>ROUND(E659*N659,2)</f>
        <v>0</v>
      </c>
      <c r="P659" s="183">
        <v>0</v>
      </c>
      <c r="Q659" s="183">
        <f>ROUND(E659*P659,2)</f>
        <v>0</v>
      </c>
      <c r="R659" s="185" t="s">
        <v>260</v>
      </c>
      <c r="S659" s="185" t="s">
        <v>157</v>
      </c>
      <c r="T659" s="186" t="s">
        <v>157</v>
      </c>
      <c r="U659" s="160">
        <v>0</v>
      </c>
      <c r="V659" s="160">
        <f>ROUND(E659*U659,2)</f>
        <v>0</v>
      </c>
      <c r="W659" s="160"/>
      <c r="X659" s="160" t="s">
        <v>261</v>
      </c>
      <c r="Y659" s="160" t="s">
        <v>159</v>
      </c>
      <c r="Z659" s="150"/>
      <c r="AA659" s="150"/>
      <c r="AB659" s="150"/>
      <c r="AC659" s="150"/>
      <c r="AD659" s="150"/>
      <c r="AE659" s="150"/>
      <c r="AF659" s="150"/>
      <c r="AG659" s="150" t="s">
        <v>262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80">
        <v>143</v>
      </c>
      <c r="B660" s="181" t="s">
        <v>875</v>
      </c>
      <c r="C660" s="190" t="s">
        <v>876</v>
      </c>
      <c r="D660" s="182" t="s">
        <v>156</v>
      </c>
      <c r="E660" s="183">
        <v>6</v>
      </c>
      <c r="F660" s="184"/>
      <c r="G660" s="185">
        <f>ROUND(E660*F660,2)</f>
        <v>0</v>
      </c>
      <c r="H660" s="184"/>
      <c r="I660" s="185">
        <f>ROUND(E660*H660,2)</f>
        <v>0</v>
      </c>
      <c r="J660" s="184"/>
      <c r="K660" s="185">
        <f>ROUND(E660*J660,2)</f>
        <v>0</v>
      </c>
      <c r="L660" s="185">
        <v>21</v>
      </c>
      <c r="M660" s="185">
        <f>G660*(1+L660/100)</f>
        <v>0</v>
      </c>
      <c r="N660" s="183">
        <v>0</v>
      </c>
      <c r="O660" s="183">
        <f>ROUND(E660*N660,2)</f>
        <v>0</v>
      </c>
      <c r="P660" s="183">
        <v>0</v>
      </c>
      <c r="Q660" s="183">
        <f>ROUND(E660*P660,2)</f>
        <v>0</v>
      </c>
      <c r="R660" s="185" t="s">
        <v>260</v>
      </c>
      <c r="S660" s="185" t="s">
        <v>157</v>
      </c>
      <c r="T660" s="186" t="s">
        <v>157</v>
      </c>
      <c r="U660" s="160">
        <v>0</v>
      </c>
      <c r="V660" s="160">
        <f>ROUND(E660*U660,2)</f>
        <v>0</v>
      </c>
      <c r="W660" s="160"/>
      <c r="X660" s="160" t="s">
        <v>261</v>
      </c>
      <c r="Y660" s="160" t="s">
        <v>159</v>
      </c>
      <c r="Z660" s="150"/>
      <c r="AA660" s="150"/>
      <c r="AB660" s="150"/>
      <c r="AC660" s="150"/>
      <c r="AD660" s="150"/>
      <c r="AE660" s="150"/>
      <c r="AF660" s="150"/>
      <c r="AG660" s="150" t="s">
        <v>262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x14ac:dyDescent="0.2">
      <c r="A661" s="166" t="s">
        <v>152</v>
      </c>
      <c r="B661" s="167" t="s">
        <v>121</v>
      </c>
      <c r="C661" s="187" t="s">
        <v>122</v>
      </c>
      <c r="D661" s="168"/>
      <c r="E661" s="169"/>
      <c r="F661" s="170"/>
      <c r="G661" s="170">
        <f>SUMIF(AG662:AG674,"&lt;&gt;NOR",G662:G674)</f>
        <v>0</v>
      </c>
      <c r="H661" s="170"/>
      <c r="I661" s="170">
        <f>SUM(I662:I674)</f>
        <v>0</v>
      </c>
      <c r="J661" s="170"/>
      <c r="K661" s="170">
        <f>SUM(K662:K674)</f>
        <v>0</v>
      </c>
      <c r="L661" s="170"/>
      <c r="M661" s="170">
        <f>SUM(M662:M674)</f>
        <v>0</v>
      </c>
      <c r="N661" s="169"/>
      <c r="O661" s="169">
        <f>SUM(O662:O674)</f>
        <v>0</v>
      </c>
      <c r="P661" s="169"/>
      <c r="Q661" s="169">
        <f>SUM(Q662:Q674)</f>
        <v>0</v>
      </c>
      <c r="R661" s="170"/>
      <c r="S661" s="170"/>
      <c r="T661" s="171"/>
      <c r="U661" s="165"/>
      <c r="V661" s="165">
        <f>SUM(V662:V674)</f>
        <v>45.25</v>
      </c>
      <c r="W661" s="165"/>
      <c r="X661" s="165"/>
      <c r="Y661" s="165"/>
      <c r="AG661" t="s">
        <v>153</v>
      </c>
    </row>
    <row r="662" spans="1:60" outlineLevel="1" x14ac:dyDescent="0.2">
      <c r="A662" s="173">
        <v>144</v>
      </c>
      <c r="B662" s="174" t="s">
        <v>877</v>
      </c>
      <c r="C662" s="188" t="s">
        <v>878</v>
      </c>
      <c r="D662" s="175" t="s">
        <v>226</v>
      </c>
      <c r="E662" s="176">
        <v>0.75231999999999999</v>
      </c>
      <c r="F662" s="177"/>
      <c r="G662" s="178">
        <f>ROUND(E662*F662,2)</f>
        <v>0</v>
      </c>
      <c r="H662" s="177"/>
      <c r="I662" s="178">
        <f>ROUND(E662*H662,2)</f>
        <v>0</v>
      </c>
      <c r="J662" s="177"/>
      <c r="K662" s="178">
        <f>ROUND(E662*J662,2)</f>
        <v>0</v>
      </c>
      <c r="L662" s="178">
        <v>21</v>
      </c>
      <c r="M662" s="178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8"/>
      <c r="S662" s="178" t="s">
        <v>157</v>
      </c>
      <c r="T662" s="179" t="s">
        <v>157</v>
      </c>
      <c r="U662" s="160">
        <v>0</v>
      </c>
      <c r="V662" s="160">
        <f>ROUND(E662*U662,2)</f>
        <v>0</v>
      </c>
      <c r="W662" s="160"/>
      <c r="X662" s="160" t="s">
        <v>158</v>
      </c>
      <c r="Y662" s="160" t="s">
        <v>159</v>
      </c>
      <c r="Z662" s="150"/>
      <c r="AA662" s="150"/>
      <c r="AB662" s="150"/>
      <c r="AC662" s="150"/>
      <c r="AD662" s="150"/>
      <c r="AE662" s="150"/>
      <c r="AF662" s="150"/>
      <c r="AG662" s="150" t="s">
        <v>160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ht="22.5" outlineLevel="2" x14ac:dyDescent="0.2">
      <c r="A663" s="157"/>
      <c r="B663" s="158"/>
      <c r="C663" s="264" t="s">
        <v>879</v>
      </c>
      <c r="D663" s="265"/>
      <c r="E663" s="265"/>
      <c r="F663" s="265"/>
      <c r="G663" s="265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50"/>
      <c r="AA663" s="150"/>
      <c r="AB663" s="150"/>
      <c r="AC663" s="150"/>
      <c r="AD663" s="150"/>
      <c r="AE663" s="150"/>
      <c r="AF663" s="150"/>
      <c r="AG663" s="150" t="s">
        <v>192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95" t="str">
        <f>C663</f>
        <v>Pro vyjádření výnosu ve prospěch zhotovitele je nutné jednotkovou cenu uvést se záporným znaménkem. (Získaná částka ponižuje náklad stavby.)</v>
      </c>
      <c r="BB663" s="150"/>
      <c r="BC663" s="150"/>
      <c r="BD663" s="150"/>
      <c r="BE663" s="150"/>
      <c r="BF663" s="150"/>
      <c r="BG663" s="150"/>
      <c r="BH663" s="150"/>
    </row>
    <row r="664" spans="1:60" outlineLevel="2" x14ac:dyDescent="0.2">
      <c r="A664" s="157"/>
      <c r="B664" s="158"/>
      <c r="C664" s="189" t="s">
        <v>880</v>
      </c>
      <c r="D664" s="161"/>
      <c r="E664" s="162">
        <v>0.75231999999999999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50"/>
      <c r="AA664" s="150"/>
      <c r="AB664" s="150"/>
      <c r="AC664" s="150"/>
      <c r="AD664" s="150"/>
      <c r="AE664" s="150"/>
      <c r="AF664" s="150"/>
      <c r="AG664" s="150" t="s">
        <v>162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ht="22.5" outlineLevel="1" x14ac:dyDescent="0.2">
      <c r="A665" s="173">
        <v>145</v>
      </c>
      <c r="B665" s="174" t="s">
        <v>368</v>
      </c>
      <c r="C665" s="188" t="s">
        <v>369</v>
      </c>
      <c r="D665" s="175" t="s">
        <v>226</v>
      </c>
      <c r="E665" s="176">
        <v>12.63979</v>
      </c>
      <c r="F665" s="177"/>
      <c r="G665" s="178">
        <f>ROUND(E665*F665,2)</f>
        <v>0</v>
      </c>
      <c r="H665" s="177"/>
      <c r="I665" s="178">
        <f>ROUND(E665*H665,2)</f>
        <v>0</v>
      </c>
      <c r="J665" s="177"/>
      <c r="K665" s="178">
        <f>ROUND(E665*J665,2)</f>
        <v>0</v>
      </c>
      <c r="L665" s="178">
        <v>21</v>
      </c>
      <c r="M665" s="178">
        <f>G665*(1+L665/100)</f>
        <v>0</v>
      </c>
      <c r="N665" s="176">
        <v>0</v>
      </c>
      <c r="O665" s="176">
        <f>ROUND(E665*N665,2)</f>
        <v>0</v>
      </c>
      <c r="P665" s="176">
        <v>0</v>
      </c>
      <c r="Q665" s="176">
        <f>ROUND(E665*P665,2)</f>
        <v>0</v>
      </c>
      <c r="R665" s="178"/>
      <c r="S665" s="178" t="s">
        <v>157</v>
      </c>
      <c r="T665" s="179" t="s">
        <v>175</v>
      </c>
      <c r="U665" s="160">
        <v>0</v>
      </c>
      <c r="V665" s="160">
        <f>ROUND(E665*U665,2)</f>
        <v>0</v>
      </c>
      <c r="W665" s="160"/>
      <c r="X665" s="160" t="s">
        <v>158</v>
      </c>
      <c r="Y665" s="160" t="s">
        <v>159</v>
      </c>
      <c r="Z665" s="150"/>
      <c r="AA665" s="150"/>
      <c r="AB665" s="150"/>
      <c r="AC665" s="150"/>
      <c r="AD665" s="150"/>
      <c r="AE665" s="150"/>
      <c r="AF665" s="150"/>
      <c r="AG665" s="150" t="s">
        <v>160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2" x14ac:dyDescent="0.2">
      <c r="A666" s="157"/>
      <c r="B666" s="158"/>
      <c r="C666" s="189" t="s">
        <v>881</v>
      </c>
      <c r="D666" s="161"/>
      <c r="E666" s="162">
        <v>17.592110000000002</v>
      </c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60"/>
      <c r="Z666" s="150"/>
      <c r="AA666" s="150"/>
      <c r="AB666" s="150"/>
      <c r="AC666" s="150"/>
      <c r="AD666" s="150"/>
      <c r="AE666" s="150"/>
      <c r="AF666" s="150"/>
      <c r="AG666" s="150" t="s">
        <v>162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3" x14ac:dyDescent="0.2">
      <c r="A667" s="157"/>
      <c r="B667" s="158"/>
      <c r="C667" s="189" t="s">
        <v>882</v>
      </c>
      <c r="D667" s="161"/>
      <c r="E667" s="162">
        <v>-0.75231999999999999</v>
      </c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50"/>
      <c r="AA667" s="150"/>
      <c r="AB667" s="150"/>
      <c r="AC667" s="150"/>
      <c r="AD667" s="150"/>
      <c r="AE667" s="150"/>
      <c r="AF667" s="150"/>
      <c r="AG667" s="150" t="s">
        <v>162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3" x14ac:dyDescent="0.2">
      <c r="A668" s="157"/>
      <c r="B668" s="158"/>
      <c r="C668" s="189" t="s">
        <v>883</v>
      </c>
      <c r="D668" s="161"/>
      <c r="E668" s="162">
        <v>-4.2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50"/>
      <c r="AA668" s="150"/>
      <c r="AB668" s="150"/>
      <c r="AC668" s="150"/>
      <c r="AD668" s="150"/>
      <c r="AE668" s="150"/>
      <c r="AF668" s="150"/>
      <c r="AG668" s="150" t="s">
        <v>162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73">
        <v>146</v>
      </c>
      <c r="B669" s="174" t="s">
        <v>884</v>
      </c>
      <c r="C669" s="188" t="s">
        <v>885</v>
      </c>
      <c r="D669" s="175" t="s">
        <v>226</v>
      </c>
      <c r="E669" s="176">
        <v>4.2</v>
      </c>
      <c r="F669" s="177"/>
      <c r="G669" s="178">
        <f>ROUND(E669*F669,2)</f>
        <v>0</v>
      </c>
      <c r="H669" s="177"/>
      <c r="I669" s="178">
        <f>ROUND(E669*H669,2)</f>
        <v>0</v>
      </c>
      <c r="J669" s="177"/>
      <c r="K669" s="178">
        <f>ROUND(E669*J669,2)</f>
        <v>0</v>
      </c>
      <c r="L669" s="178">
        <v>21</v>
      </c>
      <c r="M669" s="178">
        <f>G669*(1+L669/100)</f>
        <v>0</v>
      </c>
      <c r="N669" s="176">
        <v>0</v>
      </c>
      <c r="O669" s="176">
        <f>ROUND(E669*N669,2)</f>
        <v>0</v>
      </c>
      <c r="P669" s="176">
        <v>0</v>
      </c>
      <c r="Q669" s="176">
        <f>ROUND(E669*P669,2)</f>
        <v>0</v>
      </c>
      <c r="R669" s="178"/>
      <c r="S669" s="178" t="s">
        <v>157</v>
      </c>
      <c r="T669" s="179" t="s">
        <v>157</v>
      </c>
      <c r="U669" s="160">
        <v>0</v>
      </c>
      <c r="V669" s="160">
        <f>ROUND(E669*U669,2)</f>
        <v>0</v>
      </c>
      <c r="W669" s="160"/>
      <c r="X669" s="160" t="s">
        <v>158</v>
      </c>
      <c r="Y669" s="160" t="s">
        <v>159</v>
      </c>
      <c r="Z669" s="150"/>
      <c r="AA669" s="150"/>
      <c r="AB669" s="150"/>
      <c r="AC669" s="150"/>
      <c r="AD669" s="150"/>
      <c r="AE669" s="150"/>
      <c r="AF669" s="150"/>
      <c r="AG669" s="150" t="s">
        <v>160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2" x14ac:dyDescent="0.2">
      <c r="A670" s="157"/>
      <c r="B670" s="158"/>
      <c r="C670" s="189" t="s">
        <v>886</v>
      </c>
      <c r="D670" s="161"/>
      <c r="E670" s="162">
        <v>4.2</v>
      </c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50"/>
      <c r="AA670" s="150"/>
      <c r="AB670" s="150"/>
      <c r="AC670" s="150"/>
      <c r="AD670" s="150"/>
      <c r="AE670" s="150"/>
      <c r="AF670" s="150"/>
      <c r="AG670" s="150" t="s">
        <v>162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80">
        <v>147</v>
      </c>
      <c r="B671" s="181" t="s">
        <v>357</v>
      </c>
      <c r="C671" s="190" t="s">
        <v>358</v>
      </c>
      <c r="D671" s="182" t="s">
        <v>226</v>
      </c>
      <c r="E671" s="183">
        <v>17.592110000000002</v>
      </c>
      <c r="F671" s="184"/>
      <c r="G671" s="185">
        <f>ROUND(E671*F671,2)</f>
        <v>0</v>
      </c>
      <c r="H671" s="184"/>
      <c r="I671" s="185">
        <f>ROUND(E671*H671,2)</f>
        <v>0</v>
      </c>
      <c r="J671" s="184"/>
      <c r="K671" s="185">
        <f>ROUND(E671*J671,2)</f>
        <v>0</v>
      </c>
      <c r="L671" s="185">
        <v>21</v>
      </c>
      <c r="M671" s="185">
        <f>G671*(1+L671/100)</f>
        <v>0</v>
      </c>
      <c r="N671" s="183">
        <v>0</v>
      </c>
      <c r="O671" s="183">
        <f>ROUND(E671*N671,2)</f>
        <v>0</v>
      </c>
      <c r="P671" s="183">
        <v>0</v>
      </c>
      <c r="Q671" s="183">
        <f>ROUND(E671*P671,2)</f>
        <v>0</v>
      </c>
      <c r="R671" s="185"/>
      <c r="S671" s="185" t="s">
        <v>157</v>
      </c>
      <c r="T671" s="186" t="s">
        <v>157</v>
      </c>
      <c r="U671" s="160">
        <v>1.1399999999999999</v>
      </c>
      <c r="V671" s="160">
        <f>ROUND(E671*U671,2)</f>
        <v>20.059999999999999</v>
      </c>
      <c r="W671" s="160"/>
      <c r="X671" s="160" t="s">
        <v>359</v>
      </c>
      <c r="Y671" s="160" t="s">
        <v>159</v>
      </c>
      <c r="Z671" s="150"/>
      <c r="AA671" s="150"/>
      <c r="AB671" s="150"/>
      <c r="AC671" s="150"/>
      <c r="AD671" s="150"/>
      <c r="AE671" s="150"/>
      <c r="AF671" s="150"/>
      <c r="AG671" s="150" t="s">
        <v>360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80">
        <v>148</v>
      </c>
      <c r="B672" s="181" t="s">
        <v>361</v>
      </c>
      <c r="C672" s="190" t="s">
        <v>362</v>
      </c>
      <c r="D672" s="182" t="s">
        <v>226</v>
      </c>
      <c r="E672" s="183">
        <v>17.592110000000002</v>
      </c>
      <c r="F672" s="184"/>
      <c r="G672" s="185">
        <f>ROUND(E672*F672,2)</f>
        <v>0</v>
      </c>
      <c r="H672" s="184"/>
      <c r="I672" s="185">
        <f>ROUND(E672*H672,2)</f>
        <v>0</v>
      </c>
      <c r="J672" s="184"/>
      <c r="K672" s="185">
        <f>ROUND(E672*J672,2)</f>
        <v>0</v>
      </c>
      <c r="L672" s="185">
        <v>21</v>
      </c>
      <c r="M672" s="185">
        <f>G672*(1+L672/100)</f>
        <v>0</v>
      </c>
      <c r="N672" s="183">
        <v>0</v>
      </c>
      <c r="O672" s="183">
        <f>ROUND(E672*N672,2)</f>
        <v>0</v>
      </c>
      <c r="P672" s="183">
        <v>0</v>
      </c>
      <c r="Q672" s="183">
        <f>ROUND(E672*P672,2)</f>
        <v>0</v>
      </c>
      <c r="R672" s="185"/>
      <c r="S672" s="185" t="s">
        <v>157</v>
      </c>
      <c r="T672" s="186" t="s">
        <v>157</v>
      </c>
      <c r="U672" s="160">
        <v>0.49</v>
      </c>
      <c r="V672" s="160">
        <f>ROUND(E672*U672,2)</f>
        <v>8.6199999999999992</v>
      </c>
      <c r="W672" s="160"/>
      <c r="X672" s="160" t="s">
        <v>359</v>
      </c>
      <c r="Y672" s="160" t="s">
        <v>159</v>
      </c>
      <c r="Z672" s="150"/>
      <c r="AA672" s="150"/>
      <c r="AB672" s="150"/>
      <c r="AC672" s="150"/>
      <c r="AD672" s="150"/>
      <c r="AE672" s="150"/>
      <c r="AF672" s="150"/>
      <c r="AG672" s="150" t="s">
        <v>360</v>
      </c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80">
        <v>149</v>
      </c>
      <c r="B673" s="181" t="s">
        <v>364</v>
      </c>
      <c r="C673" s="190" t="s">
        <v>365</v>
      </c>
      <c r="D673" s="182" t="s">
        <v>226</v>
      </c>
      <c r="E673" s="183">
        <v>175.92113000000001</v>
      </c>
      <c r="F673" s="184"/>
      <c r="G673" s="185">
        <f>ROUND(E673*F673,2)</f>
        <v>0</v>
      </c>
      <c r="H673" s="184"/>
      <c r="I673" s="185">
        <f>ROUND(E673*H673,2)</f>
        <v>0</v>
      </c>
      <c r="J673" s="184"/>
      <c r="K673" s="185">
        <f>ROUND(E673*J673,2)</f>
        <v>0</v>
      </c>
      <c r="L673" s="185">
        <v>21</v>
      </c>
      <c r="M673" s="185">
        <f>G673*(1+L673/100)</f>
        <v>0</v>
      </c>
      <c r="N673" s="183">
        <v>0</v>
      </c>
      <c r="O673" s="183">
        <f>ROUND(E673*N673,2)</f>
        <v>0</v>
      </c>
      <c r="P673" s="183">
        <v>0</v>
      </c>
      <c r="Q673" s="183">
        <f>ROUND(E673*P673,2)</f>
        <v>0</v>
      </c>
      <c r="R673" s="185"/>
      <c r="S673" s="185" t="s">
        <v>157</v>
      </c>
      <c r="T673" s="186" t="s">
        <v>157</v>
      </c>
      <c r="U673" s="160">
        <v>0</v>
      </c>
      <c r="V673" s="160">
        <f>ROUND(E673*U673,2)</f>
        <v>0</v>
      </c>
      <c r="W673" s="160"/>
      <c r="X673" s="160" t="s">
        <v>359</v>
      </c>
      <c r="Y673" s="160" t="s">
        <v>159</v>
      </c>
      <c r="Z673" s="150"/>
      <c r="AA673" s="150"/>
      <c r="AB673" s="150"/>
      <c r="AC673" s="150"/>
      <c r="AD673" s="150"/>
      <c r="AE673" s="150"/>
      <c r="AF673" s="150"/>
      <c r="AG673" s="150" t="s">
        <v>360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73">
        <v>150</v>
      </c>
      <c r="B674" s="174" t="s">
        <v>366</v>
      </c>
      <c r="C674" s="188" t="s">
        <v>367</v>
      </c>
      <c r="D674" s="175" t="s">
        <v>226</v>
      </c>
      <c r="E674" s="176">
        <v>17.592110000000002</v>
      </c>
      <c r="F674" s="177"/>
      <c r="G674" s="178">
        <f>ROUND(E674*F674,2)</f>
        <v>0</v>
      </c>
      <c r="H674" s="177"/>
      <c r="I674" s="178">
        <f>ROUND(E674*H674,2)</f>
        <v>0</v>
      </c>
      <c r="J674" s="177"/>
      <c r="K674" s="178">
        <f>ROUND(E674*J674,2)</f>
        <v>0</v>
      </c>
      <c r="L674" s="178">
        <v>21</v>
      </c>
      <c r="M674" s="178">
        <f>G674*(1+L674/100)</f>
        <v>0</v>
      </c>
      <c r="N674" s="176">
        <v>0</v>
      </c>
      <c r="O674" s="176">
        <f>ROUND(E674*N674,2)</f>
        <v>0</v>
      </c>
      <c r="P674" s="176">
        <v>0</v>
      </c>
      <c r="Q674" s="176">
        <f>ROUND(E674*P674,2)</f>
        <v>0</v>
      </c>
      <c r="R674" s="178"/>
      <c r="S674" s="178" t="s">
        <v>157</v>
      </c>
      <c r="T674" s="179" t="s">
        <v>157</v>
      </c>
      <c r="U674" s="160">
        <v>0.94199999999999995</v>
      </c>
      <c r="V674" s="160">
        <f>ROUND(E674*U674,2)</f>
        <v>16.57</v>
      </c>
      <c r="W674" s="160"/>
      <c r="X674" s="160" t="s">
        <v>359</v>
      </c>
      <c r="Y674" s="160" t="s">
        <v>159</v>
      </c>
      <c r="Z674" s="150"/>
      <c r="AA674" s="150"/>
      <c r="AB674" s="150"/>
      <c r="AC674" s="150"/>
      <c r="AD674" s="150"/>
      <c r="AE674" s="150"/>
      <c r="AF674" s="150"/>
      <c r="AG674" s="150" t="s">
        <v>360</v>
      </c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x14ac:dyDescent="0.2">
      <c r="A675" s="3"/>
      <c r="B675" s="4"/>
      <c r="C675" s="192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AE675">
        <v>12</v>
      </c>
      <c r="AF675">
        <v>21</v>
      </c>
      <c r="AG675" t="s">
        <v>138</v>
      </c>
    </row>
    <row r="676" spans="1:60" x14ac:dyDescent="0.2">
      <c r="A676" s="153"/>
      <c r="B676" s="154" t="s">
        <v>31</v>
      </c>
      <c r="C676" s="193"/>
      <c r="D676" s="155"/>
      <c r="E676" s="156"/>
      <c r="F676" s="156"/>
      <c r="G676" s="172">
        <f>G8+G15+G25+G28+G34+G190+G196+G219+G250+G252+G262+G275+G308+G317+G321+G332+G373+G392+G399+G405+G409+G454+G591+G595+G661</f>
        <v>0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AE676">
        <f>SUMIF(L7:L674,AE675,G7:G674)</f>
        <v>0</v>
      </c>
      <c r="AF676">
        <f>SUMIF(L7:L674,AF675,G7:G674)</f>
        <v>0</v>
      </c>
      <c r="AG676" t="s">
        <v>371</v>
      </c>
    </row>
    <row r="677" spans="1:60" x14ac:dyDescent="0.2">
      <c r="A677" s="3"/>
      <c r="B677" s="4"/>
      <c r="C677" s="192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60" x14ac:dyDescent="0.2">
      <c r="A678" s="3"/>
      <c r="B678" s="4"/>
      <c r="C678" s="192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60" x14ac:dyDescent="0.2">
      <c r="A679" s="250" t="s">
        <v>372</v>
      </c>
      <c r="B679" s="250"/>
      <c r="C679" s="251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60" x14ac:dyDescent="0.2">
      <c r="A680" s="252"/>
      <c r="B680" s="253"/>
      <c r="C680" s="254"/>
      <c r="D680" s="253"/>
      <c r="E680" s="253"/>
      <c r="F680" s="253"/>
      <c r="G680" s="25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G680" t="s">
        <v>373</v>
      </c>
    </row>
    <row r="681" spans="1:60" x14ac:dyDescent="0.2">
      <c r="A681" s="256"/>
      <c r="B681" s="257"/>
      <c r="C681" s="258"/>
      <c r="D681" s="257"/>
      <c r="E681" s="257"/>
      <c r="F681" s="257"/>
      <c r="G681" s="259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">
      <c r="A682" s="256"/>
      <c r="B682" s="257"/>
      <c r="C682" s="258"/>
      <c r="D682" s="257"/>
      <c r="E682" s="257"/>
      <c r="F682" s="257"/>
      <c r="G682" s="259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">
      <c r="A683" s="256"/>
      <c r="B683" s="257"/>
      <c r="C683" s="258"/>
      <c r="D683" s="257"/>
      <c r="E683" s="257"/>
      <c r="F683" s="257"/>
      <c r="G683" s="259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">
      <c r="A684" s="260"/>
      <c r="B684" s="261"/>
      <c r="C684" s="262"/>
      <c r="D684" s="261"/>
      <c r="E684" s="261"/>
      <c r="F684" s="261"/>
      <c r="G684" s="26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60" x14ac:dyDescent="0.2">
      <c r="A685" s="3"/>
      <c r="B685" s="4"/>
      <c r="C685" s="192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">
      <c r="C686" s="194"/>
      <c r="D686" s="10"/>
      <c r="AG686" t="s">
        <v>374</v>
      </c>
    </row>
    <row r="687" spans="1:60" x14ac:dyDescent="0.2">
      <c r="D687" s="10"/>
    </row>
    <row r="688" spans="1:60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C315:G315"/>
    <mergeCell ref="C316:G316"/>
    <mergeCell ref="C411:G411"/>
    <mergeCell ref="A1:G1"/>
    <mergeCell ref="C2:G2"/>
    <mergeCell ref="C3:G3"/>
    <mergeCell ref="C4:G4"/>
    <mergeCell ref="C266:G266"/>
    <mergeCell ref="A679:C679"/>
    <mergeCell ref="A680:G684"/>
    <mergeCell ref="C54:G54"/>
    <mergeCell ref="C77:G77"/>
    <mergeCell ref="C254:G254"/>
    <mergeCell ref="C255:G255"/>
    <mergeCell ref="C310:G310"/>
    <mergeCell ref="C277:G277"/>
    <mergeCell ref="C280:G280"/>
    <mergeCell ref="C281:G281"/>
    <mergeCell ref="C284:G284"/>
    <mergeCell ref="C652:G652"/>
    <mergeCell ref="C663:G663"/>
    <mergeCell ref="C311:G311"/>
    <mergeCell ref="C312:G312"/>
    <mergeCell ref="C313:G3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422C-CA5E-4C82-8E3A-D16B19D67D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267" t="s">
        <v>42</v>
      </c>
      <c r="D2" s="268"/>
      <c r="E2" s="268"/>
      <c r="F2" s="268"/>
      <c r="G2" s="269"/>
      <c r="AG2" t="s">
        <v>127</v>
      </c>
    </row>
    <row r="3" spans="1:60" ht="25.15" customHeight="1" x14ac:dyDescent="0.2">
      <c r="A3" s="50" t="s">
        <v>9</v>
      </c>
      <c r="B3" s="49" t="s">
        <v>49</v>
      </c>
      <c r="C3" s="267" t="s">
        <v>50</v>
      </c>
      <c r="D3" s="268"/>
      <c r="E3" s="268"/>
      <c r="F3" s="268"/>
      <c r="G3" s="269"/>
      <c r="AC3" s="124" t="s">
        <v>127</v>
      </c>
      <c r="AG3" t="s">
        <v>128</v>
      </c>
    </row>
    <row r="4" spans="1:60" ht="25.15" customHeight="1" x14ac:dyDescent="0.2">
      <c r="A4" s="143" t="s">
        <v>10</v>
      </c>
      <c r="B4" s="144" t="s">
        <v>41</v>
      </c>
      <c r="C4" s="270" t="s">
        <v>46</v>
      </c>
      <c r="D4" s="271"/>
      <c r="E4" s="271"/>
      <c r="F4" s="271"/>
      <c r="G4" s="272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31</v>
      </c>
      <c r="H6" s="149" t="s">
        <v>32</v>
      </c>
      <c r="I6" s="149" t="s">
        <v>136</v>
      </c>
      <c r="J6" s="149" t="s">
        <v>33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152</v>
      </c>
      <c r="B8" s="167" t="s">
        <v>57</v>
      </c>
      <c r="C8" s="187" t="s">
        <v>58</v>
      </c>
      <c r="D8" s="168"/>
      <c r="E8" s="169"/>
      <c r="F8" s="170"/>
      <c r="G8" s="170">
        <f>SUMIF(AG9:AG17,"&lt;&gt;NOR",G9:G17)</f>
        <v>0</v>
      </c>
      <c r="H8" s="170"/>
      <c r="I8" s="170">
        <f>SUM(I9:I17)</f>
        <v>0</v>
      </c>
      <c r="J8" s="170"/>
      <c r="K8" s="170">
        <f>SUM(K9:K17)</f>
        <v>0</v>
      </c>
      <c r="L8" s="170"/>
      <c r="M8" s="170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70"/>
      <c r="S8" s="170"/>
      <c r="T8" s="171"/>
      <c r="U8" s="165"/>
      <c r="V8" s="165">
        <f>SUM(V9:V17)</f>
        <v>8.7999999999999989</v>
      </c>
      <c r="W8" s="165"/>
      <c r="X8" s="165"/>
      <c r="Y8" s="165"/>
      <c r="AG8" t="s">
        <v>153</v>
      </c>
    </row>
    <row r="9" spans="1:60" outlineLevel="1" x14ac:dyDescent="0.2">
      <c r="A9" s="173">
        <v>1</v>
      </c>
      <c r="B9" s="174" t="s">
        <v>888</v>
      </c>
      <c r="C9" s="188" t="s">
        <v>889</v>
      </c>
      <c r="D9" s="175" t="s">
        <v>178</v>
      </c>
      <c r="E9" s="176">
        <v>16.8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157</v>
      </c>
      <c r="T9" s="179" t="s">
        <v>157</v>
      </c>
      <c r="U9" s="160">
        <v>0.1</v>
      </c>
      <c r="V9" s="160">
        <f>ROUND(E9*U9,2)</f>
        <v>1.68</v>
      </c>
      <c r="W9" s="160"/>
      <c r="X9" s="160" t="s">
        <v>158</v>
      </c>
      <c r="Y9" s="160" t="s">
        <v>159</v>
      </c>
      <c r="Z9" s="150"/>
      <c r="AA9" s="150"/>
      <c r="AB9" s="150"/>
      <c r="AC9" s="150"/>
      <c r="AD9" s="150"/>
      <c r="AE9" s="150"/>
      <c r="AF9" s="150"/>
      <c r="AG9" s="150" t="s">
        <v>160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9" t="s">
        <v>890</v>
      </c>
      <c r="D10" s="161"/>
      <c r="E10" s="162">
        <v>16.8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162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891</v>
      </c>
      <c r="C11" s="188" t="s">
        <v>892</v>
      </c>
      <c r="D11" s="175" t="s">
        <v>251</v>
      </c>
      <c r="E11" s="176">
        <v>1.69062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157</v>
      </c>
      <c r="T11" s="179" t="s">
        <v>157</v>
      </c>
      <c r="U11" s="160">
        <v>3.5329999999999999</v>
      </c>
      <c r="V11" s="160">
        <f>ROUND(E11*U11,2)</f>
        <v>5.97</v>
      </c>
      <c r="W11" s="160"/>
      <c r="X11" s="160" t="s">
        <v>158</v>
      </c>
      <c r="Y11" s="160" t="s">
        <v>159</v>
      </c>
      <c r="Z11" s="150"/>
      <c r="AA11" s="150"/>
      <c r="AB11" s="150"/>
      <c r="AC11" s="150"/>
      <c r="AD11" s="150"/>
      <c r="AE11" s="150"/>
      <c r="AF11" s="150"/>
      <c r="AG11" s="150" t="s">
        <v>160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89" t="s">
        <v>893</v>
      </c>
      <c r="D12" s="161"/>
      <c r="E12" s="162">
        <v>1.58125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89" t="s">
        <v>894</v>
      </c>
      <c r="D13" s="161"/>
      <c r="E13" s="162">
        <v>0.10938000000000001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162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3">
        <v>3</v>
      </c>
      <c r="B14" s="174" t="s">
        <v>895</v>
      </c>
      <c r="C14" s="188" t="s">
        <v>896</v>
      </c>
      <c r="D14" s="175" t="s">
        <v>251</v>
      </c>
      <c r="E14" s="176">
        <v>1.69062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157</v>
      </c>
      <c r="T14" s="179" t="s">
        <v>157</v>
      </c>
      <c r="U14" s="160">
        <v>1.0999999999999999E-2</v>
      </c>
      <c r="V14" s="160">
        <f>ROUND(E14*U14,2)</f>
        <v>0.02</v>
      </c>
      <c r="W14" s="160"/>
      <c r="X14" s="160" t="s">
        <v>158</v>
      </c>
      <c r="Y14" s="160" t="s">
        <v>159</v>
      </c>
      <c r="Z14" s="150"/>
      <c r="AA14" s="150"/>
      <c r="AB14" s="150"/>
      <c r="AC14" s="150"/>
      <c r="AD14" s="150"/>
      <c r="AE14" s="150"/>
      <c r="AF14" s="150"/>
      <c r="AG14" s="150" t="s">
        <v>160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89" t="s">
        <v>897</v>
      </c>
      <c r="D15" s="161"/>
      <c r="E15" s="162">
        <v>1.69062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4</v>
      </c>
      <c r="B16" s="174" t="s">
        <v>898</v>
      </c>
      <c r="C16" s="188" t="s">
        <v>899</v>
      </c>
      <c r="D16" s="175" t="s">
        <v>251</v>
      </c>
      <c r="E16" s="176">
        <v>1.69062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157</v>
      </c>
      <c r="T16" s="179" t="s">
        <v>157</v>
      </c>
      <c r="U16" s="160">
        <v>0.66800000000000004</v>
      </c>
      <c r="V16" s="160">
        <f>ROUND(E16*U16,2)</f>
        <v>1.1299999999999999</v>
      </c>
      <c r="W16" s="160"/>
      <c r="X16" s="160" t="s">
        <v>158</v>
      </c>
      <c r="Y16" s="160" t="s">
        <v>159</v>
      </c>
      <c r="Z16" s="150"/>
      <c r="AA16" s="150"/>
      <c r="AB16" s="150"/>
      <c r="AC16" s="150"/>
      <c r="AD16" s="150"/>
      <c r="AE16" s="150"/>
      <c r="AF16" s="150"/>
      <c r="AG16" s="150" t="s">
        <v>160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89" t="s">
        <v>900</v>
      </c>
      <c r="D17" s="161"/>
      <c r="E17" s="162">
        <v>1.69062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162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6" t="s">
        <v>152</v>
      </c>
      <c r="B18" s="167" t="s">
        <v>67</v>
      </c>
      <c r="C18" s="187" t="s">
        <v>68</v>
      </c>
      <c r="D18" s="168"/>
      <c r="E18" s="169"/>
      <c r="F18" s="170"/>
      <c r="G18" s="170">
        <f>SUMIF(AG19:AG25,"&lt;&gt;NOR",G19:G25)</f>
        <v>0</v>
      </c>
      <c r="H18" s="170"/>
      <c r="I18" s="170">
        <f>SUM(I19:I25)</f>
        <v>0</v>
      </c>
      <c r="J18" s="170"/>
      <c r="K18" s="170">
        <f>SUM(K19:K25)</f>
        <v>0</v>
      </c>
      <c r="L18" s="170"/>
      <c r="M18" s="170">
        <f>SUM(M19:M25)</f>
        <v>0</v>
      </c>
      <c r="N18" s="169"/>
      <c r="O18" s="169">
        <f>SUM(O19:O25)</f>
        <v>10.23</v>
      </c>
      <c r="P18" s="169"/>
      <c r="Q18" s="169">
        <f>SUM(Q19:Q25)</f>
        <v>0</v>
      </c>
      <c r="R18" s="170"/>
      <c r="S18" s="170"/>
      <c r="T18" s="171"/>
      <c r="U18" s="165"/>
      <c r="V18" s="165">
        <f>SUM(V19:V25)</f>
        <v>17.36</v>
      </c>
      <c r="W18" s="165"/>
      <c r="X18" s="165"/>
      <c r="Y18" s="165"/>
      <c r="AG18" t="s">
        <v>153</v>
      </c>
    </row>
    <row r="19" spans="1:60" outlineLevel="1" x14ac:dyDescent="0.2">
      <c r="A19" s="173">
        <v>5</v>
      </c>
      <c r="B19" s="174" t="s">
        <v>901</v>
      </c>
      <c r="C19" s="188" t="s">
        <v>902</v>
      </c>
      <c r="D19" s="175" t="s">
        <v>178</v>
      </c>
      <c r="E19" s="176">
        <v>12.65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0.46</v>
      </c>
      <c r="O19" s="176">
        <f>ROUND(E19*N19,2)</f>
        <v>5.82</v>
      </c>
      <c r="P19" s="176">
        <v>0</v>
      </c>
      <c r="Q19" s="176">
        <f>ROUND(E19*P19,2)</f>
        <v>0</v>
      </c>
      <c r="R19" s="178"/>
      <c r="S19" s="178" t="s">
        <v>157</v>
      </c>
      <c r="T19" s="179" t="s">
        <v>157</v>
      </c>
      <c r="U19" s="160">
        <v>2.9000000000000001E-2</v>
      </c>
      <c r="V19" s="160">
        <f>ROUND(E19*U19,2)</f>
        <v>0.37</v>
      </c>
      <c r="W19" s="160"/>
      <c r="X19" s="160" t="s">
        <v>158</v>
      </c>
      <c r="Y19" s="160" t="s">
        <v>159</v>
      </c>
      <c r="Z19" s="150"/>
      <c r="AA19" s="150"/>
      <c r="AB19" s="150"/>
      <c r="AC19" s="150"/>
      <c r="AD19" s="150"/>
      <c r="AE19" s="150"/>
      <c r="AF19" s="150"/>
      <c r="AG19" s="150" t="s">
        <v>160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89" t="s">
        <v>903</v>
      </c>
      <c r="D20" s="161"/>
      <c r="E20" s="162">
        <v>12.65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6</v>
      </c>
      <c r="B21" s="174" t="s">
        <v>904</v>
      </c>
      <c r="C21" s="188" t="s">
        <v>905</v>
      </c>
      <c r="D21" s="175" t="s">
        <v>178</v>
      </c>
      <c r="E21" s="176">
        <v>14.24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0.31</v>
      </c>
      <c r="O21" s="176">
        <f>ROUND(E21*N21,2)</f>
        <v>4.41</v>
      </c>
      <c r="P21" s="176">
        <v>0</v>
      </c>
      <c r="Q21" s="176">
        <f>ROUND(E21*P21,2)</f>
        <v>0</v>
      </c>
      <c r="R21" s="178"/>
      <c r="S21" s="178" t="s">
        <v>157</v>
      </c>
      <c r="T21" s="179" t="s">
        <v>157</v>
      </c>
      <c r="U21" s="160">
        <v>1.1930000000000001</v>
      </c>
      <c r="V21" s="160">
        <f>ROUND(E21*U21,2)</f>
        <v>16.989999999999998</v>
      </c>
      <c r="W21" s="160"/>
      <c r="X21" s="160" t="s">
        <v>158</v>
      </c>
      <c r="Y21" s="160" t="s">
        <v>159</v>
      </c>
      <c r="Z21" s="150"/>
      <c r="AA21" s="150"/>
      <c r="AB21" s="150"/>
      <c r="AC21" s="150"/>
      <c r="AD21" s="150"/>
      <c r="AE21" s="150"/>
      <c r="AF21" s="150"/>
      <c r="AG21" s="150" t="s">
        <v>160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9" t="s">
        <v>906</v>
      </c>
      <c r="D22" s="161"/>
      <c r="E22" s="162">
        <v>16.8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9" t="s">
        <v>907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9" t="s">
        <v>908</v>
      </c>
      <c r="D24" s="161"/>
      <c r="E24" s="162">
        <v>-1.76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89" t="s">
        <v>909</v>
      </c>
      <c r="D25" s="161"/>
      <c r="E25" s="162">
        <v>-0.8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6" t="s">
        <v>152</v>
      </c>
      <c r="B26" s="167" t="s">
        <v>73</v>
      </c>
      <c r="C26" s="187" t="s">
        <v>74</v>
      </c>
      <c r="D26" s="168"/>
      <c r="E26" s="169"/>
      <c r="F26" s="170"/>
      <c r="G26" s="170">
        <f>SUMIF(AG27:AG32,"&lt;&gt;NOR",G27:G32)</f>
        <v>0</v>
      </c>
      <c r="H26" s="170"/>
      <c r="I26" s="170">
        <f>SUM(I27:I32)</f>
        <v>0</v>
      </c>
      <c r="J26" s="170"/>
      <c r="K26" s="170">
        <f>SUM(K27:K32)</f>
        <v>0</v>
      </c>
      <c r="L26" s="170"/>
      <c r="M26" s="170">
        <f>SUM(M27:M32)</f>
        <v>0</v>
      </c>
      <c r="N26" s="169"/>
      <c r="O26" s="169">
        <f>SUM(O27:O32)</f>
        <v>2.91</v>
      </c>
      <c r="P26" s="169"/>
      <c r="Q26" s="169">
        <f>SUM(Q27:Q32)</f>
        <v>0</v>
      </c>
      <c r="R26" s="170"/>
      <c r="S26" s="170"/>
      <c r="T26" s="171"/>
      <c r="U26" s="165"/>
      <c r="V26" s="165">
        <f>SUM(V27:V32)</f>
        <v>2.36</v>
      </c>
      <c r="W26" s="165"/>
      <c r="X26" s="165"/>
      <c r="Y26" s="165"/>
      <c r="AG26" t="s">
        <v>153</v>
      </c>
    </row>
    <row r="27" spans="1:60" outlineLevel="1" x14ac:dyDescent="0.2">
      <c r="A27" s="173">
        <v>7</v>
      </c>
      <c r="B27" s="174" t="s">
        <v>910</v>
      </c>
      <c r="C27" s="188" t="s">
        <v>911</v>
      </c>
      <c r="D27" s="175" t="s">
        <v>236</v>
      </c>
      <c r="E27" s="176">
        <v>8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0.15673999999999999</v>
      </c>
      <c r="O27" s="176">
        <f>ROUND(E27*N27,2)</f>
        <v>1.25</v>
      </c>
      <c r="P27" s="176">
        <v>0</v>
      </c>
      <c r="Q27" s="176">
        <f>ROUND(E27*P27,2)</f>
        <v>0</v>
      </c>
      <c r="R27" s="178"/>
      <c r="S27" s="178" t="s">
        <v>157</v>
      </c>
      <c r="T27" s="179" t="s">
        <v>157</v>
      </c>
      <c r="U27" s="160">
        <v>0.29548000000000002</v>
      </c>
      <c r="V27" s="160">
        <f>ROUND(E27*U27,2)</f>
        <v>2.36</v>
      </c>
      <c r="W27" s="160"/>
      <c r="X27" s="160" t="s">
        <v>158</v>
      </c>
      <c r="Y27" s="160" t="s">
        <v>159</v>
      </c>
      <c r="Z27" s="150"/>
      <c r="AA27" s="150"/>
      <c r="AB27" s="150"/>
      <c r="AC27" s="150"/>
      <c r="AD27" s="150"/>
      <c r="AE27" s="150"/>
      <c r="AF27" s="150"/>
      <c r="AG27" s="150" t="s">
        <v>160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89" t="s">
        <v>912</v>
      </c>
      <c r="D28" s="161"/>
      <c r="E28" s="162">
        <v>5.5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9" t="s">
        <v>913</v>
      </c>
      <c r="D29" s="161"/>
      <c r="E29" s="162">
        <v>2.5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3">
        <v>8</v>
      </c>
      <c r="B30" s="174" t="s">
        <v>914</v>
      </c>
      <c r="C30" s="188" t="s">
        <v>915</v>
      </c>
      <c r="D30" s="175" t="s">
        <v>236</v>
      </c>
      <c r="E30" s="176">
        <v>8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0.20799999999999999</v>
      </c>
      <c r="O30" s="176">
        <f>ROUND(E30*N30,2)</f>
        <v>1.66</v>
      </c>
      <c r="P30" s="176">
        <v>0</v>
      </c>
      <c r="Q30" s="176">
        <f>ROUND(E30*P30,2)</f>
        <v>0</v>
      </c>
      <c r="R30" s="178" t="s">
        <v>260</v>
      </c>
      <c r="S30" s="178" t="s">
        <v>157</v>
      </c>
      <c r="T30" s="179" t="s">
        <v>157</v>
      </c>
      <c r="U30" s="160">
        <v>0</v>
      </c>
      <c r="V30" s="160">
        <f>ROUND(E30*U30,2)</f>
        <v>0</v>
      </c>
      <c r="W30" s="160"/>
      <c r="X30" s="160" t="s">
        <v>261</v>
      </c>
      <c r="Y30" s="160" t="s">
        <v>159</v>
      </c>
      <c r="Z30" s="150"/>
      <c r="AA30" s="150"/>
      <c r="AB30" s="150"/>
      <c r="AC30" s="150"/>
      <c r="AD30" s="150"/>
      <c r="AE30" s="150"/>
      <c r="AF30" s="150"/>
      <c r="AG30" s="150" t="s">
        <v>262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89" t="s">
        <v>912</v>
      </c>
      <c r="D31" s="161"/>
      <c r="E31" s="162">
        <v>5.5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9" t="s">
        <v>913</v>
      </c>
      <c r="D32" s="161"/>
      <c r="E32" s="162">
        <v>2.5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6" t="s">
        <v>152</v>
      </c>
      <c r="B33" s="167" t="s">
        <v>79</v>
      </c>
      <c r="C33" s="187" t="s">
        <v>80</v>
      </c>
      <c r="D33" s="168"/>
      <c r="E33" s="169"/>
      <c r="F33" s="170"/>
      <c r="G33" s="170">
        <f>SUMIF(AG34:AG37,"&lt;&gt;NOR",G34:G37)</f>
        <v>0</v>
      </c>
      <c r="H33" s="170"/>
      <c r="I33" s="170">
        <f>SUM(I34:I37)</f>
        <v>0</v>
      </c>
      <c r="J33" s="170"/>
      <c r="K33" s="170">
        <f>SUM(K34:K37)</f>
        <v>0</v>
      </c>
      <c r="L33" s="170"/>
      <c r="M33" s="170">
        <f>SUM(M34:M37)</f>
        <v>0</v>
      </c>
      <c r="N33" s="169"/>
      <c r="O33" s="169">
        <f>SUM(O34:O37)</f>
        <v>0</v>
      </c>
      <c r="P33" s="169"/>
      <c r="Q33" s="169">
        <f>SUM(Q34:Q37)</f>
        <v>0.27</v>
      </c>
      <c r="R33" s="170"/>
      <c r="S33" s="170"/>
      <c r="T33" s="171"/>
      <c r="U33" s="165"/>
      <c r="V33" s="165">
        <f>SUM(V34:V37)</f>
        <v>2.38</v>
      </c>
      <c r="W33" s="165"/>
      <c r="X33" s="165"/>
      <c r="Y33" s="165"/>
      <c r="AG33" t="s">
        <v>153</v>
      </c>
    </row>
    <row r="34" spans="1:60" outlineLevel="1" x14ac:dyDescent="0.2">
      <c r="A34" s="173">
        <v>9</v>
      </c>
      <c r="B34" s="174" t="s">
        <v>916</v>
      </c>
      <c r="C34" s="188" t="s">
        <v>917</v>
      </c>
      <c r="D34" s="175" t="s">
        <v>236</v>
      </c>
      <c r="E34" s="176">
        <v>2.44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0.112</v>
      </c>
      <c r="Q34" s="176">
        <f>ROUND(E34*P34,2)</f>
        <v>0.27</v>
      </c>
      <c r="R34" s="178"/>
      <c r="S34" s="178" t="s">
        <v>157</v>
      </c>
      <c r="T34" s="179" t="s">
        <v>157</v>
      </c>
      <c r="U34" s="160">
        <v>0.28499999999999998</v>
      </c>
      <c r="V34" s="160">
        <f>ROUND(E34*U34,2)</f>
        <v>0.7</v>
      </c>
      <c r="W34" s="160"/>
      <c r="X34" s="160" t="s">
        <v>158</v>
      </c>
      <c r="Y34" s="160" t="s">
        <v>159</v>
      </c>
      <c r="Z34" s="150"/>
      <c r="AA34" s="150"/>
      <c r="AB34" s="150"/>
      <c r="AC34" s="150"/>
      <c r="AD34" s="150"/>
      <c r="AE34" s="150"/>
      <c r="AF34" s="150"/>
      <c r="AG34" s="150" t="s">
        <v>160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9" t="s">
        <v>918</v>
      </c>
      <c r="D35" s="161"/>
      <c r="E35" s="162">
        <v>2.44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3">
        <v>10</v>
      </c>
      <c r="B36" s="174" t="s">
        <v>919</v>
      </c>
      <c r="C36" s="188" t="s">
        <v>920</v>
      </c>
      <c r="D36" s="175" t="s">
        <v>178</v>
      </c>
      <c r="E36" s="176">
        <v>16.8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157</v>
      </c>
      <c r="T36" s="179" t="s">
        <v>157</v>
      </c>
      <c r="U36" s="160">
        <v>0.1</v>
      </c>
      <c r="V36" s="160">
        <f>ROUND(E36*U36,2)</f>
        <v>1.68</v>
      </c>
      <c r="W36" s="160"/>
      <c r="X36" s="160" t="s">
        <v>158</v>
      </c>
      <c r="Y36" s="160" t="s">
        <v>159</v>
      </c>
      <c r="Z36" s="150"/>
      <c r="AA36" s="150"/>
      <c r="AB36" s="150"/>
      <c r="AC36" s="150"/>
      <c r="AD36" s="150"/>
      <c r="AE36" s="150"/>
      <c r="AF36" s="150"/>
      <c r="AG36" s="150" t="s">
        <v>160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89" t="s">
        <v>921</v>
      </c>
      <c r="D37" s="161"/>
      <c r="E37" s="162">
        <v>16.8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6" t="s">
        <v>152</v>
      </c>
      <c r="B38" s="167" t="s">
        <v>81</v>
      </c>
      <c r="C38" s="187" t="s">
        <v>82</v>
      </c>
      <c r="D38" s="168"/>
      <c r="E38" s="169"/>
      <c r="F38" s="170"/>
      <c r="G38" s="170">
        <f>SUMIF(AG39:AG39,"&lt;&gt;NOR",G39:G39)</f>
        <v>0</v>
      </c>
      <c r="H38" s="170"/>
      <c r="I38" s="170">
        <f>SUM(I39:I39)</f>
        <v>0</v>
      </c>
      <c r="J38" s="170"/>
      <c r="K38" s="170">
        <f>SUM(K39:K39)</f>
        <v>0</v>
      </c>
      <c r="L38" s="170"/>
      <c r="M38" s="170">
        <f>SUM(M39:M39)</f>
        <v>0</v>
      </c>
      <c r="N38" s="169"/>
      <c r="O38" s="169">
        <f>SUM(O39:O39)</f>
        <v>0</v>
      </c>
      <c r="P38" s="169"/>
      <c r="Q38" s="169">
        <f>SUM(Q39:Q39)</f>
        <v>0</v>
      </c>
      <c r="R38" s="170"/>
      <c r="S38" s="170"/>
      <c r="T38" s="171"/>
      <c r="U38" s="165"/>
      <c r="V38" s="165">
        <f>SUM(V39:V39)</f>
        <v>5.13</v>
      </c>
      <c r="W38" s="165"/>
      <c r="X38" s="165"/>
      <c r="Y38" s="165"/>
      <c r="AG38" t="s">
        <v>153</v>
      </c>
    </row>
    <row r="39" spans="1:60" outlineLevel="1" x14ac:dyDescent="0.2">
      <c r="A39" s="180">
        <v>11</v>
      </c>
      <c r="B39" s="181" t="s">
        <v>922</v>
      </c>
      <c r="C39" s="190" t="s">
        <v>923</v>
      </c>
      <c r="D39" s="182" t="s">
        <v>226</v>
      </c>
      <c r="E39" s="183">
        <v>13.15132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21</v>
      </c>
      <c r="M39" s="185">
        <f>G39*(1+L39/100)</f>
        <v>0</v>
      </c>
      <c r="N39" s="183">
        <v>0</v>
      </c>
      <c r="O39" s="183">
        <f>ROUND(E39*N39,2)</f>
        <v>0</v>
      </c>
      <c r="P39" s="183">
        <v>0</v>
      </c>
      <c r="Q39" s="183">
        <f>ROUND(E39*P39,2)</f>
        <v>0</v>
      </c>
      <c r="R39" s="185"/>
      <c r="S39" s="185" t="s">
        <v>157</v>
      </c>
      <c r="T39" s="186" t="s">
        <v>157</v>
      </c>
      <c r="U39" s="160">
        <v>0.39</v>
      </c>
      <c r="V39" s="160">
        <f>ROUND(E39*U39,2)</f>
        <v>5.13</v>
      </c>
      <c r="W39" s="160"/>
      <c r="X39" s="160" t="s">
        <v>227</v>
      </c>
      <c r="Y39" s="160" t="s">
        <v>159</v>
      </c>
      <c r="Z39" s="150"/>
      <c r="AA39" s="150"/>
      <c r="AB39" s="150"/>
      <c r="AC39" s="150"/>
      <c r="AD39" s="150"/>
      <c r="AE39" s="150"/>
      <c r="AF39" s="150"/>
      <c r="AG39" s="150" t="s">
        <v>228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66" t="s">
        <v>152</v>
      </c>
      <c r="B40" s="167" t="s">
        <v>83</v>
      </c>
      <c r="C40" s="187" t="s">
        <v>84</v>
      </c>
      <c r="D40" s="168"/>
      <c r="E40" s="169"/>
      <c r="F40" s="170"/>
      <c r="G40" s="170">
        <f>SUMIF(AG41:AG43,"&lt;&gt;NOR",G41:G43)</f>
        <v>0</v>
      </c>
      <c r="H40" s="170"/>
      <c r="I40" s="170">
        <f>SUM(I41:I43)</f>
        <v>0</v>
      </c>
      <c r="J40" s="170"/>
      <c r="K40" s="170">
        <f>SUM(K41:K43)</f>
        <v>0</v>
      </c>
      <c r="L40" s="170"/>
      <c r="M40" s="170">
        <f>SUM(M41:M43)</f>
        <v>0</v>
      </c>
      <c r="N40" s="169"/>
      <c r="O40" s="169">
        <f>SUM(O41:O43)</f>
        <v>0.01</v>
      </c>
      <c r="P40" s="169"/>
      <c r="Q40" s="169">
        <f>SUM(Q41:Q43)</f>
        <v>0</v>
      </c>
      <c r="R40" s="170"/>
      <c r="S40" s="170"/>
      <c r="T40" s="171"/>
      <c r="U40" s="165"/>
      <c r="V40" s="165">
        <f>SUM(V41:V43)</f>
        <v>0.9</v>
      </c>
      <c r="W40" s="165"/>
      <c r="X40" s="165"/>
      <c r="Y40" s="165"/>
      <c r="AG40" t="s">
        <v>153</v>
      </c>
    </row>
    <row r="41" spans="1:60" outlineLevel="1" x14ac:dyDescent="0.2">
      <c r="A41" s="173">
        <v>12</v>
      </c>
      <c r="B41" s="174" t="s">
        <v>924</v>
      </c>
      <c r="C41" s="188" t="s">
        <v>925</v>
      </c>
      <c r="D41" s="175" t="s">
        <v>178</v>
      </c>
      <c r="E41" s="176">
        <v>2.34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3.6800000000000001E-3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157</v>
      </c>
      <c r="T41" s="179" t="s">
        <v>157</v>
      </c>
      <c r="U41" s="160">
        <v>0.38500000000000001</v>
      </c>
      <c r="V41" s="160">
        <f>ROUND(E41*U41,2)</f>
        <v>0.9</v>
      </c>
      <c r="W41" s="160"/>
      <c r="X41" s="160" t="s">
        <v>158</v>
      </c>
      <c r="Y41" s="160" t="s">
        <v>159</v>
      </c>
      <c r="Z41" s="150"/>
      <c r="AA41" s="150"/>
      <c r="AB41" s="150"/>
      <c r="AC41" s="150"/>
      <c r="AD41" s="150"/>
      <c r="AE41" s="150"/>
      <c r="AF41" s="150"/>
      <c r="AG41" s="150" t="s">
        <v>160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64" t="s">
        <v>926</v>
      </c>
      <c r="D42" s="265"/>
      <c r="E42" s="265"/>
      <c r="F42" s="265"/>
      <c r="G42" s="265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192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189" t="s">
        <v>927</v>
      </c>
      <c r="D43" s="161"/>
      <c r="E43" s="162">
        <v>2.34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3"/>
      <c r="B44" s="4"/>
      <c r="C44" s="19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138</v>
      </c>
    </row>
    <row r="45" spans="1:60" x14ac:dyDescent="0.2">
      <c r="A45" s="153"/>
      <c r="B45" s="154" t="s">
        <v>31</v>
      </c>
      <c r="C45" s="193"/>
      <c r="D45" s="155"/>
      <c r="E45" s="156"/>
      <c r="F45" s="156"/>
      <c r="G45" s="172">
        <f>G8+G18+G26+G33+G38+G40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371</v>
      </c>
    </row>
    <row r="46" spans="1:60" x14ac:dyDescent="0.2">
      <c r="A46" s="3"/>
      <c r="B46" s="4"/>
      <c r="C46" s="19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9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0" t="s">
        <v>372</v>
      </c>
      <c r="B48" s="250"/>
      <c r="C48" s="25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2"/>
      <c r="B49" s="253"/>
      <c r="C49" s="254"/>
      <c r="D49" s="253"/>
      <c r="E49" s="253"/>
      <c r="F49" s="253"/>
      <c r="G49" s="25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373</v>
      </c>
    </row>
    <row r="50" spans="1:33" x14ac:dyDescent="0.2">
      <c r="A50" s="256"/>
      <c r="B50" s="257"/>
      <c r="C50" s="258"/>
      <c r="D50" s="257"/>
      <c r="E50" s="257"/>
      <c r="F50" s="257"/>
      <c r="G50" s="25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6"/>
      <c r="B51" s="257"/>
      <c r="C51" s="258"/>
      <c r="D51" s="257"/>
      <c r="E51" s="257"/>
      <c r="F51" s="257"/>
      <c r="G51" s="25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6"/>
      <c r="B52" s="257"/>
      <c r="C52" s="258"/>
      <c r="D52" s="257"/>
      <c r="E52" s="257"/>
      <c r="F52" s="257"/>
      <c r="G52" s="25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9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94"/>
      <c r="D55" s="10"/>
      <c r="AG55" t="s">
        <v>374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9:G53"/>
    <mergeCell ref="C42:G42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90E8-5BCC-42E9-A29D-B62BE48998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267" t="s">
        <v>42</v>
      </c>
      <c r="D2" s="268"/>
      <c r="E2" s="268"/>
      <c r="F2" s="268"/>
      <c r="G2" s="269"/>
      <c r="AG2" t="s">
        <v>127</v>
      </c>
    </row>
    <row r="3" spans="1:60" ht="25.15" customHeight="1" x14ac:dyDescent="0.2">
      <c r="A3" s="50" t="s">
        <v>9</v>
      </c>
      <c r="B3" s="49" t="s">
        <v>51</v>
      </c>
      <c r="C3" s="267" t="s">
        <v>52</v>
      </c>
      <c r="D3" s="268"/>
      <c r="E3" s="268"/>
      <c r="F3" s="268"/>
      <c r="G3" s="269"/>
      <c r="AC3" s="124" t="s">
        <v>127</v>
      </c>
      <c r="AG3" t="s">
        <v>128</v>
      </c>
    </row>
    <row r="4" spans="1:60" ht="25.15" customHeight="1" x14ac:dyDescent="0.2">
      <c r="A4" s="143" t="s">
        <v>10</v>
      </c>
      <c r="B4" s="144" t="s">
        <v>41</v>
      </c>
      <c r="C4" s="270" t="s">
        <v>46</v>
      </c>
      <c r="D4" s="271"/>
      <c r="E4" s="271"/>
      <c r="F4" s="271"/>
      <c r="G4" s="272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31</v>
      </c>
      <c r="H6" s="149" t="s">
        <v>32</v>
      </c>
      <c r="I6" s="149" t="s">
        <v>136</v>
      </c>
      <c r="J6" s="149" t="s">
        <v>33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152</v>
      </c>
      <c r="B8" s="167" t="s">
        <v>63</v>
      </c>
      <c r="C8" s="187" t="s">
        <v>64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0.05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1.01</v>
      </c>
      <c r="W8" s="165"/>
      <c r="X8" s="165"/>
      <c r="Y8" s="165"/>
      <c r="AG8" t="s">
        <v>153</v>
      </c>
    </row>
    <row r="9" spans="1:60" ht="22.5" outlineLevel="1" x14ac:dyDescent="0.2">
      <c r="A9" s="180">
        <v>1</v>
      </c>
      <c r="B9" s="181" t="s">
        <v>928</v>
      </c>
      <c r="C9" s="190" t="s">
        <v>929</v>
      </c>
      <c r="D9" s="182" t="s">
        <v>156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5.203E-2</v>
      </c>
      <c r="O9" s="183">
        <f>ROUND(E9*N9,2)</f>
        <v>0.05</v>
      </c>
      <c r="P9" s="183">
        <v>0</v>
      </c>
      <c r="Q9" s="183">
        <f>ROUND(E9*P9,2)</f>
        <v>0</v>
      </c>
      <c r="R9" s="185"/>
      <c r="S9" s="185" t="s">
        <v>157</v>
      </c>
      <c r="T9" s="186" t="s">
        <v>157</v>
      </c>
      <c r="U9" s="160">
        <v>1.006</v>
      </c>
      <c r="V9" s="160">
        <f>ROUND(E9*U9,2)</f>
        <v>1.01</v>
      </c>
      <c r="W9" s="160"/>
      <c r="X9" s="160" t="s">
        <v>158</v>
      </c>
      <c r="Y9" s="160" t="s">
        <v>159</v>
      </c>
      <c r="Z9" s="150"/>
      <c r="AA9" s="150"/>
      <c r="AB9" s="150"/>
      <c r="AC9" s="150"/>
      <c r="AD9" s="150"/>
      <c r="AE9" s="150"/>
      <c r="AF9" s="150"/>
      <c r="AG9" s="150" t="s">
        <v>160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6" t="s">
        <v>152</v>
      </c>
      <c r="B10" s="167" t="s">
        <v>75</v>
      </c>
      <c r="C10" s="187" t="s">
        <v>76</v>
      </c>
      <c r="D10" s="168"/>
      <c r="E10" s="169"/>
      <c r="F10" s="170"/>
      <c r="G10" s="170">
        <f>SUMIF(AG11:AG12,"&lt;&gt;NOR",G11:G12)</f>
        <v>0</v>
      </c>
      <c r="H10" s="170"/>
      <c r="I10" s="170">
        <f>SUM(I11:I12)</f>
        <v>0</v>
      </c>
      <c r="J10" s="170"/>
      <c r="K10" s="170">
        <f>SUM(K11:K12)</f>
        <v>0</v>
      </c>
      <c r="L10" s="170"/>
      <c r="M10" s="170">
        <f>SUM(M11:M12)</f>
        <v>0</v>
      </c>
      <c r="N10" s="169"/>
      <c r="O10" s="169">
        <f>SUM(O11:O12)</f>
        <v>0.11</v>
      </c>
      <c r="P10" s="169"/>
      <c r="Q10" s="169">
        <f>SUM(Q11:Q12)</f>
        <v>0</v>
      </c>
      <c r="R10" s="170"/>
      <c r="S10" s="170"/>
      <c r="T10" s="171"/>
      <c r="U10" s="165"/>
      <c r="V10" s="165">
        <f>SUM(V11:V12)</f>
        <v>4.68</v>
      </c>
      <c r="W10" s="165"/>
      <c r="X10" s="165"/>
      <c r="Y10" s="165"/>
      <c r="AG10" t="s">
        <v>153</v>
      </c>
    </row>
    <row r="11" spans="1:60" outlineLevel="1" x14ac:dyDescent="0.2">
      <c r="A11" s="173">
        <v>2</v>
      </c>
      <c r="B11" s="174" t="s">
        <v>930</v>
      </c>
      <c r="C11" s="188" t="s">
        <v>931</v>
      </c>
      <c r="D11" s="175" t="s">
        <v>178</v>
      </c>
      <c r="E11" s="176">
        <v>18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6.3400000000000001E-3</v>
      </c>
      <c r="O11" s="176">
        <f>ROUND(E11*N11,2)</f>
        <v>0.11</v>
      </c>
      <c r="P11" s="176">
        <v>0</v>
      </c>
      <c r="Q11" s="176">
        <f>ROUND(E11*P11,2)</f>
        <v>0</v>
      </c>
      <c r="R11" s="178"/>
      <c r="S11" s="178" t="s">
        <v>157</v>
      </c>
      <c r="T11" s="179" t="s">
        <v>157</v>
      </c>
      <c r="U11" s="160">
        <v>0.26</v>
      </c>
      <c r="V11" s="160">
        <f>ROUND(E11*U11,2)</f>
        <v>4.68</v>
      </c>
      <c r="W11" s="160"/>
      <c r="X11" s="160" t="s">
        <v>158</v>
      </c>
      <c r="Y11" s="160" t="s">
        <v>159</v>
      </c>
      <c r="Z11" s="150"/>
      <c r="AA11" s="150"/>
      <c r="AB11" s="150"/>
      <c r="AC11" s="150"/>
      <c r="AD11" s="150"/>
      <c r="AE11" s="150"/>
      <c r="AF11" s="150"/>
      <c r="AG11" s="150" t="s">
        <v>160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89" t="s">
        <v>932</v>
      </c>
      <c r="D12" s="161"/>
      <c r="E12" s="162">
        <v>18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6" t="s">
        <v>152</v>
      </c>
      <c r="B13" s="167" t="s">
        <v>79</v>
      </c>
      <c r="C13" s="187" t="s">
        <v>80</v>
      </c>
      <c r="D13" s="168"/>
      <c r="E13" s="169"/>
      <c r="F13" s="170"/>
      <c r="G13" s="170">
        <f>SUMIF(AG14:AG15,"&lt;&gt;NOR",G14:G15)</f>
        <v>0</v>
      </c>
      <c r="H13" s="170"/>
      <c r="I13" s="170">
        <f>SUM(I14:I15)</f>
        <v>0</v>
      </c>
      <c r="J13" s="170"/>
      <c r="K13" s="170">
        <f>SUM(K14:K15)</f>
        <v>0</v>
      </c>
      <c r="L13" s="170"/>
      <c r="M13" s="170">
        <f>SUM(M14:M15)</f>
        <v>0</v>
      </c>
      <c r="N13" s="169"/>
      <c r="O13" s="169">
        <f>SUM(O14:O15)</f>
        <v>0</v>
      </c>
      <c r="P13" s="169"/>
      <c r="Q13" s="169">
        <f>SUM(Q14:Q15)</f>
        <v>0.01</v>
      </c>
      <c r="R13" s="170"/>
      <c r="S13" s="170"/>
      <c r="T13" s="171"/>
      <c r="U13" s="165"/>
      <c r="V13" s="165">
        <f>SUM(V14:V15)</f>
        <v>0.51</v>
      </c>
      <c r="W13" s="165"/>
      <c r="X13" s="165"/>
      <c r="Y13" s="165"/>
      <c r="AG13" t="s">
        <v>153</v>
      </c>
    </row>
    <row r="14" spans="1:60" outlineLevel="1" x14ac:dyDescent="0.2">
      <c r="A14" s="173">
        <v>3</v>
      </c>
      <c r="B14" s="174" t="s">
        <v>933</v>
      </c>
      <c r="C14" s="188" t="s">
        <v>934</v>
      </c>
      <c r="D14" s="175" t="s">
        <v>156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8.0000000000000002E-3</v>
      </c>
      <c r="Q14" s="176">
        <f>ROUND(E14*P14,2)</f>
        <v>0.01</v>
      </c>
      <c r="R14" s="178"/>
      <c r="S14" s="178" t="s">
        <v>157</v>
      </c>
      <c r="T14" s="179" t="s">
        <v>157</v>
      </c>
      <c r="U14" s="160">
        <v>0.51200000000000001</v>
      </c>
      <c r="V14" s="160">
        <f>ROUND(E14*U14,2)</f>
        <v>0.51</v>
      </c>
      <c r="W14" s="160"/>
      <c r="X14" s="160" t="s">
        <v>158</v>
      </c>
      <c r="Y14" s="160" t="s">
        <v>159</v>
      </c>
      <c r="Z14" s="150"/>
      <c r="AA14" s="150"/>
      <c r="AB14" s="150"/>
      <c r="AC14" s="150"/>
      <c r="AD14" s="150"/>
      <c r="AE14" s="150"/>
      <c r="AF14" s="150"/>
      <c r="AG14" s="150" t="s">
        <v>160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89" t="s">
        <v>935</v>
      </c>
      <c r="D15" s="161"/>
      <c r="E15" s="162">
        <v>1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6" t="s">
        <v>152</v>
      </c>
      <c r="B16" s="167" t="s">
        <v>81</v>
      </c>
      <c r="C16" s="187" t="s">
        <v>82</v>
      </c>
      <c r="D16" s="168"/>
      <c r="E16" s="169"/>
      <c r="F16" s="170"/>
      <c r="G16" s="170">
        <f>SUMIF(AG17:AG17,"&lt;&gt;NOR",G17:G17)</f>
        <v>0</v>
      </c>
      <c r="H16" s="170"/>
      <c r="I16" s="170">
        <f>SUM(I17:I17)</f>
        <v>0</v>
      </c>
      <c r="J16" s="170"/>
      <c r="K16" s="170">
        <f>SUM(K17:K17)</f>
        <v>0</v>
      </c>
      <c r="L16" s="170"/>
      <c r="M16" s="170">
        <f>SUM(M17:M17)</f>
        <v>0</v>
      </c>
      <c r="N16" s="169"/>
      <c r="O16" s="169">
        <f>SUM(O17:O17)</f>
        <v>0</v>
      </c>
      <c r="P16" s="169"/>
      <c r="Q16" s="169">
        <f>SUM(Q17:Q17)</f>
        <v>0</v>
      </c>
      <c r="R16" s="170"/>
      <c r="S16" s="170"/>
      <c r="T16" s="171"/>
      <c r="U16" s="165"/>
      <c r="V16" s="165">
        <f>SUM(V17:V17)</f>
        <v>0.35</v>
      </c>
      <c r="W16" s="165"/>
      <c r="X16" s="165"/>
      <c r="Y16" s="165"/>
      <c r="AG16" t="s">
        <v>153</v>
      </c>
    </row>
    <row r="17" spans="1:60" ht="22.5" outlineLevel="1" x14ac:dyDescent="0.2">
      <c r="A17" s="180">
        <v>4</v>
      </c>
      <c r="B17" s="181" t="s">
        <v>936</v>
      </c>
      <c r="C17" s="190" t="s">
        <v>937</v>
      </c>
      <c r="D17" s="182" t="s">
        <v>226</v>
      </c>
      <c r="E17" s="183">
        <v>0.16614999999999999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3">
        <v>0</v>
      </c>
      <c r="O17" s="183">
        <f>ROUND(E17*N17,2)</f>
        <v>0</v>
      </c>
      <c r="P17" s="183">
        <v>0</v>
      </c>
      <c r="Q17" s="183">
        <f>ROUND(E17*P17,2)</f>
        <v>0</v>
      </c>
      <c r="R17" s="185"/>
      <c r="S17" s="185" t="s">
        <v>157</v>
      </c>
      <c r="T17" s="186" t="s">
        <v>157</v>
      </c>
      <c r="U17" s="160">
        <v>2.1</v>
      </c>
      <c r="V17" s="160">
        <f>ROUND(E17*U17,2)</f>
        <v>0.35</v>
      </c>
      <c r="W17" s="160"/>
      <c r="X17" s="160" t="s">
        <v>227</v>
      </c>
      <c r="Y17" s="160" t="s">
        <v>159</v>
      </c>
      <c r="Z17" s="150"/>
      <c r="AA17" s="150"/>
      <c r="AB17" s="150"/>
      <c r="AC17" s="150"/>
      <c r="AD17" s="150"/>
      <c r="AE17" s="150"/>
      <c r="AF17" s="150"/>
      <c r="AG17" s="150" t="s">
        <v>228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6" t="s">
        <v>152</v>
      </c>
      <c r="B18" s="167" t="s">
        <v>87</v>
      </c>
      <c r="C18" s="187" t="s">
        <v>88</v>
      </c>
      <c r="D18" s="168"/>
      <c r="E18" s="169"/>
      <c r="F18" s="170"/>
      <c r="G18" s="170">
        <f>SUMIF(AG19:AG24,"&lt;&gt;NOR",G19:G24)</f>
        <v>0</v>
      </c>
      <c r="H18" s="170"/>
      <c r="I18" s="170">
        <f>SUM(I19:I24)</f>
        <v>0</v>
      </c>
      <c r="J18" s="170"/>
      <c r="K18" s="170">
        <f>SUM(K19:K24)</f>
        <v>0</v>
      </c>
      <c r="L18" s="170"/>
      <c r="M18" s="170">
        <f>SUM(M19:M24)</f>
        <v>0</v>
      </c>
      <c r="N18" s="169"/>
      <c r="O18" s="169">
        <f>SUM(O19:O24)</f>
        <v>0.15000000000000002</v>
      </c>
      <c r="P18" s="169"/>
      <c r="Q18" s="169">
        <f>SUM(Q19:Q24)</f>
        <v>0</v>
      </c>
      <c r="R18" s="170"/>
      <c r="S18" s="170"/>
      <c r="T18" s="171"/>
      <c r="U18" s="165"/>
      <c r="V18" s="165">
        <f>SUM(V19:V24)</f>
        <v>21.909999999999997</v>
      </c>
      <c r="W18" s="165"/>
      <c r="X18" s="165"/>
      <c r="Y18" s="165"/>
      <c r="AG18" t="s">
        <v>153</v>
      </c>
    </row>
    <row r="19" spans="1:60" ht="22.5" outlineLevel="1" x14ac:dyDescent="0.2">
      <c r="A19" s="180">
        <v>5</v>
      </c>
      <c r="B19" s="181" t="s">
        <v>938</v>
      </c>
      <c r="C19" s="190" t="s">
        <v>939</v>
      </c>
      <c r="D19" s="182" t="s">
        <v>156</v>
      </c>
      <c r="E19" s="183">
        <v>1</v>
      </c>
      <c r="F19" s="184"/>
      <c r="G19" s="185">
        <f>ROUND(E19*F19,2)</f>
        <v>0</v>
      </c>
      <c r="H19" s="184"/>
      <c r="I19" s="185">
        <f>ROUND(E19*H19,2)</f>
        <v>0</v>
      </c>
      <c r="J19" s="184"/>
      <c r="K19" s="185">
        <f>ROUND(E19*J19,2)</f>
        <v>0</v>
      </c>
      <c r="L19" s="185">
        <v>21</v>
      </c>
      <c r="M19" s="185">
        <f>G19*(1+L19/100)</f>
        <v>0</v>
      </c>
      <c r="N19" s="183">
        <v>7.2700000000000001E-2</v>
      </c>
      <c r="O19" s="183">
        <f>ROUND(E19*N19,2)</f>
        <v>7.0000000000000007E-2</v>
      </c>
      <c r="P19" s="183">
        <v>0</v>
      </c>
      <c r="Q19" s="183">
        <f>ROUND(E19*P19,2)</f>
        <v>0</v>
      </c>
      <c r="R19" s="185"/>
      <c r="S19" s="185" t="s">
        <v>157</v>
      </c>
      <c r="T19" s="186" t="s">
        <v>157</v>
      </c>
      <c r="U19" s="160">
        <v>2.63</v>
      </c>
      <c r="V19" s="160">
        <f>ROUND(E19*U19,2)</f>
        <v>2.63</v>
      </c>
      <c r="W19" s="160"/>
      <c r="X19" s="160" t="s">
        <v>158</v>
      </c>
      <c r="Y19" s="160" t="s">
        <v>159</v>
      </c>
      <c r="Z19" s="150"/>
      <c r="AA19" s="150"/>
      <c r="AB19" s="150"/>
      <c r="AC19" s="150"/>
      <c r="AD19" s="150"/>
      <c r="AE19" s="150"/>
      <c r="AF19" s="150"/>
      <c r="AG19" s="150" t="s">
        <v>160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3">
        <v>6</v>
      </c>
      <c r="B20" s="174" t="s">
        <v>940</v>
      </c>
      <c r="C20" s="188" t="s">
        <v>941</v>
      </c>
      <c r="D20" s="175" t="s">
        <v>236</v>
      </c>
      <c r="E20" s="176">
        <v>19.8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3.98E-3</v>
      </c>
      <c r="O20" s="176">
        <f>ROUND(E20*N20,2)</f>
        <v>0.08</v>
      </c>
      <c r="P20" s="176">
        <v>0</v>
      </c>
      <c r="Q20" s="176">
        <f>ROUND(E20*P20,2)</f>
        <v>0</v>
      </c>
      <c r="R20" s="178"/>
      <c r="S20" s="178" t="s">
        <v>157</v>
      </c>
      <c r="T20" s="179" t="s">
        <v>157</v>
      </c>
      <c r="U20" s="160">
        <v>0.91479999999999995</v>
      </c>
      <c r="V20" s="160">
        <f>ROUND(E20*U20,2)</f>
        <v>18.11</v>
      </c>
      <c r="W20" s="160"/>
      <c r="X20" s="160" t="s">
        <v>158</v>
      </c>
      <c r="Y20" s="160" t="s">
        <v>159</v>
      </c>
      <c r="Z20" s="150"/>
      <c r="AA20" s="150"/>
      <c r="AB20" s="150"/>
      <c r="AC20" s="150"/>
      <c r="AD20" s="150"/>
      <c r="AE20" s="150"/>
      <c r="AF20" s="150"/>
      <c r="AG20" s="150" t="s">
        <v>160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89" t="s">
        <v>942</v>
      </c>
      <c r="D21" s="161"/>
      <c r="E21" s="162">
        <v>19.8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3">
        <v>7</v>
      </c>
      <c r="B22" s="174" t="s">
        <v>943</v>
      </c>
      <c r="C22" s="188" t="s">
        <v>944</v>
      </c>
      <c r="D22" s="175" t="s">
        <v>236</v>
      </c>
      <c r="E22" s="176">
        <v>19.8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157</v>
      </c>
      <c r="T22" s="179" t="s">
        <v>157</v>
      </c>
      <c r="U22" s="160">
        <v>4.8000000000000001E-2</v>
      </c>
      <c r="V22" s="160">
        <f>ROUND(E22*U22,2)</f>
        <v>0.95</v>
      </c>
      <c r="W22" s="160"/>
      <c r="X22" s="160" t="s">
        <v>158</v>
      </c>
      <c r="Y22" s="160" t="s">
        <v>159</v>
      </c>
      <c r="Z22" s="150"/>
      <c r="AA22" s="150"/>
      <c r="AB22" s="150"/>
      <c r="AC22" s="150"/>
      <c r="AD22" s="150"/>
      <c r="AE22" s="150"/>
      <c r="AF22" s="150"/>
      <c r="AG22" s="150" t="s">
        <v>160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89" t="s">
        <v>942</v>
      </c>
      <c r="D23" s="161"/>
      <c r="E23" s="162">
        <v>19.8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0">
        <v>8</v>
      </c>
      <c r="B24" s="181" t="s">
        <v>586</v>
      </c>
      <c r="C24" s="190" t="s">
        <v>587</v>
      </c>
      <c r="D24" s="182" t="s">
        <v>226</v>
      </c>
      <c r="E24" s="183">
        <v>0.1515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3">
        <v>0</v>
      </c>
      <c r="O24" s="183">
        <f>ROUND(E24*N24,2)</f>
        <v>0</v>
      </c>
      <c r="P24" s="183">
        <v>0</v>
      </c>
      <c r="Q24" s="183">
        <f>ROUND(E24*P24,2)</f>
        <v>0</v>
      </c>
      <c r="R24" s="185"/>
      <c r="S24" s="185" t="s">
        <v>157</v>
      </c>
      <c r="T24" s="186" t="s">
        <v>157</v>
      </c>
      <c r="U24" s="160">
        <v>1.47</v>
      </c>
      <c r="V24" s="160">
        <f>ROUND(E24*U24,2)</f>
        <v>0.22</v>
      </c>
      <c r="W24" s="160"/>
      <c r="X24" s="160" t="s">
        <v>227</v>
      </c>
      <c r="Y24" s="160" t="s">
        <v>159</v>
      </c>
      <c r="Z24" s="150"/>
      <c r="AA24" s="150"/>
      <c r="AB24" s="150"/>
      <c r="AC24" s="150"/>
      <c r="AD24" s="150"/>
      <c r="AE24" s="150"/>
      <c r="AF24" s="150"/>
      <c r="AG24" s="150" t="s">
        <v>228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6" t="s">
        <v>152</v>
      </c>
      <c r="B25" s="167" t="s">
        <v>89</v>
      </c>
      <c r="C25" s="187" t="s">
        <v>90</v>
      </c>
      <c r="D25" s="168"/>
      <c r="E25" s="169"/>
      <c r="F25" s="170"/>
      <c r="G25" s="170">
        <f>SUMIF(AG26:AG38,"&lt;&gt;NOR",G26:G38)</f>
        <v>0</v>
      </c>
      <c r="H25" s="170"/>
      <c r="I25" s="170">
        <f>SUM(I26:I38)</f>
        <v>0</v>
      </c>
      <c r="J25" s="170"/>
      <c r="K25" s="170">
        <f>SUM(K26:K38)</f>
        <v>0</v>
      </c>
      <c r="L25" s="170"/>
      <c r="M25" s="170">
        <f>SUM(M26:M38)</f>
        <v>0</v>
      </c>
      <c r="N25" s="169"/>
      <c r="O25" s="169">
        <f>SUM(O26:O38)</f>
        <v>0.12</v>
      </c>
      <c r="P25" s="169"/>
      <c r="Q25" s="169">
        <f>SUM(Q26:Q38)</f>
        <v>0</v>
      </c>
      <c r="R25" s="170"/>
      <c r="S25" s="170"/>
      <c r="T25" s="171"/>
      <c r="U25" s="165"/>
      <c r="V25" s="165">
        <f>SUM(V26:V38)</f>
        <v>17.689999999999998</v>
      </c>
      <c r="W25" s="165"/>
      <c r="X25" s="165"/>
      <c r="Y25" s="165"/>
      <c r="AG25" t="s">
        <v>153</v>
      </c>
    </row>
    <row r="26" spans="1:60" ht="22.5" outlineLevel="1" x14ac:dyDescent="0.2">
      <c r="A26" s="180">
        <v>9</v>
      </c>
      <c r="B26" s="181" t="s">
        <v>945</v>
      </c>
      <c r="C26" s="190" t="s">
        <v>946</v>
      </c>
      <c r="D26" s="182" t="s">
        <v>156</v>
      </c>
      <c r="E26" s="183">
        <v>1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3">
        <v>6.5700000000000003E-3</v>
      </c>
      <c r="O26" s="183">
        <f>ROUND(E26*N26,2)</f>
        <v>0.01</v>
      </c>
      <c r="P26" s="183">
        <v>0</v>
      </c>
      <c r="Q26" s="183">
        <f>ROUND(E26*P26,2)</f>
        <v>0</v>
      </c>
      <c r="R26" s="185"/>
      <c r="S26" s="185" t="s">
        <v>157</v>
      </c>
      <c r="T26" s="186" t="s">
        <v>157</v>
      </c>
      <c r="U26" s="160">
        <v>0.69899999999999995</v>
      </c>
      <c r="V26" s="160">
        <f>ROUND(E26*U26,2)</f>
        <v>0.7</v>
      </c>
      <c r="W26" s="160"/>
      <c r="X26" s="160" t="s">
        <v>158</v>
      </c>
      <c r="Y26" s="160" t="s">
        <v>159</v>
      </c>
      <c r="Z26" s="150"/>
      <c r="AA26" s="150"/>
      <c r="AB26" s="150"/>
      <c r="AC26" s="150"/>
      <c r="AD26" s="150"/>
      <c r="AE26" s="150"/>
      <c r="AF26" s="150"/>
      <c r="AG26" s="150" t="s">
        <v>160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3">
        <v>10</v>
      </c>
      <c r="B27" s="174" t="s">
        <v>947</v>
      </c>
      <c r="C27" s="188" t="s">
        <v>948</v>
      </c>
      <c r="D27" s="175" t="s">
        <v>236</v>
      </c>
      <c r="E27" s="176">
        <v>20.399999999999999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5.2199999999999998E-3</v>
      </c>
      <c r="O27" s="176">
        <f>ROUND(E27*N27,2)</f>
        <v>0.11</v>
      </c>
      <c r="P27" s="176">
        <v>0</v>
      </c>
      <c r="Q27" s="176">
        <f>ROUND(E27*P27,2)</f>
        <v>0</v>
      </c>
      <c r="R27" s="178"/>
      <c r="S27" s="178" t="s">
        <v>157</v>
      </c>
      <c r="T27" s="179" t="s">
        <v>157</v>
      </c>
      <c r="U27" s="160">
        <v>0.63429999999999997</v>
      </c>
      <c r="V27" s="160">
        <f>ROUND(E27*U27,2)</f>
        <v>12.94</v>
      </c>
      <c r="W27" s="160"/>
      <c r="X27" s="160" t="s">
        <v>158</v>
      </c>
      <c r="Y27" s="160" t="s">
        <v>159</v>
      </c>
      <c r="Z27" s="150"/>
      <c r="AA27" s="150"/>
      <c r="AB27" s="150"/>
      <c r="AC27" s="150"/>
      <c r="AD27" s="150"/>
      <c r="AE27" s="150"/>
      <c r="AF27" s="150"/>
      <c r="AG27" s="150" t="s">
        <v>160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264" t="s">
        <v>592</v>
      </c>
      <c r="D28" s="265"/>
      <c r="E28" s="265"/>
      <c r="F28" s="265"/>
      <c r="G28" s="265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192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273" t="s">
        <v>563</v>
      </c>
      <c r="D29" s="274"/>
      <c r="E29" s="274"/>
      <c r="F29" s="274"/>
      <c r="G29" s="27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192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89" t="s">
        <v>949</v>
      </c>
      <c r="D30" s="161"/>
      <c r="E30" s="162">
        <v>20.399999999999999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3">
        <v>11</v>
      </c>
      <c r="B31" s="174" t="s">
        <v>950</v>
      </c>
      <c r="C31" s="188" t="s">
        <v>951</v>
      </c>
      <c r="D31" s="175" t="s">
        <v>236</v>
      </c>
      <c r="E31" s="176">
        <v>20.399999999999999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6.0000000000000002E-5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157</v>
      </c>
      <c r="T31" s="179" t="s">
        <v>157</v>
      </c>
      <c r="U31" s="160">
        <v>0.129</v>
      </c>
      <c r="V31" s="160">
        <f>ROUND(E31*U31,2)</f>
        <v>2.63</v>
      </c>
      <c r="W31" s="160"/>
      <c r="X31" s="160" t="s">
        <v>158</v>
      </c>
      <c r="Y31" s="160" t="s">
        <v>159</v>
      </c>
      <c r="Z31" s="150"/>
      <c r="AA31" s="150"/>
      <c r="AB31" s="150"/>
      <c r="AC31" s="150"/>
      <c r="AD31" s="150"/>
      <c r="AE31" s="150"/>
      <c r="AF31" s="150"/>
      <c r="AG31" s="150" t="s">
        <v>160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64" t="s">
        <v>597</v>
      </c>
      <c r="D32" s="265"/>
      <c r="E32" s="265"/>
      <c r="F32" s="265"/>
      <c r="G32" s="265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192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9" t="s">
        <v>949</v>
      </c>
      <c r="D33" s="161"/>
      <c r="E33" s="162">
        <v>20.399999999999999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0">
        <v>12</v>
      </c>
      <c r="B34" s="181" t="s">
        <v>952</v>
      </c>
      <c r="C34" s="190" t="s">
        <v>953</v>
      </c>
      <c r="D34" s="182" t="s">
        <v>156</v>
      </c>
      <c r="E34" s="183">
        <v>2</v>
      </c>
      <c r="F34" s="184"/>
      <c r="G34" s="185">
        <f>ROUND(E34*F34,2)</f>
        <v>0</v>
      </c>
      <c r="H34" s="184"/>
      <c r="I34" s="185">
        <f>ROUND(E34*H34,2)</f>
        <v>0</v>
      </c>
      <c r="J34" s="184"/>
      <c r="K34" s="185">
        <f>ROUND(E34*J34,2)</f>
        <v>0</v>
      </c>
      <c r="L34" s="185">
        <v>21</v>
      </c>
      <c r="M34" s="185">
        <f>G34*(1+L34/100)</f>
        <v>0</v>
      </c>
      <c r="N34" s="183">
        <v>1.2999999999999999E-4</v>
      </c>
      <c r="O34" s="183">
        <f>ROUND(E34*N34,2)</f>
        <v>0</v>
      </c>
      <c r="P34" s="183">
        <v>0</v>
      </c>
      <c r="Q34" s="183">
        <f>ROUND(E34*P34,2)</f>
        <v>0</v>
      </c>
      <c r="R34" s="185"/>
      <c r="S34" s="185" t="s">
        <v>157</v>
      </c>
      <c r="T34" s="186" t="s">
        <v>157</v>
      </c>
      <c r="U34" s="160">
        <v>0.20269000000000001</v>
      </c>
      <c r="V34" s="160">
        <f>ROUND(E34*U34,2)</f>
        <v>0.41</v>
      </c>
      <c r="W34" s="160"/>
      <c r="X34" s="160" t="s">
        <v>158</v>
      </c>
      <c r="Y34" s="160" t="s">
        <v>159</v>
      </c>
      <c r="Z34" s="150"/>
      <c r="AA34" s="150"/>
      <c r="AB34" s="150"/>
      <c r="AC34" s="150"/>
      <c r="AD34" s="150"/>
      <c r="AE34" s="150"/>
      <c r="AF34" s="150"/>
      <c r="AG34" s="150" t="s">
        <v>160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3">
        <v>13</v>
      </c>
      <c r="B35" s="174" t="s">
        <v>954</v>
      </c>
      <c r="C35" s="188" t="s">
        <v>955</v>
      </c>
      <c r="D35" s="175" t="s">
        <v>236</v>
      </c>
      <c r="E35" s="176">
        <v>20.399999999999999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157</v>
      </c>
      <c r="T35" s="179" t="s">
        <v>157</v>
      </c>
      <c r="U35" s="160">
        <v>4.2000000000000003E-2</v>
      </c>
      <c r="V35" s="160">
        <f>ROUND(E35*U35,2)</f>
        <v>0.86</v>
      </c>
      <c r="W35" s="160"/>
      <c r="X35" s="160" t="s">
        <v>158</v>
      </c>
      <c r="Y35" s="160" t="s">
        <v>159</v>
      </c>
      <c r="Z35" s="150"/>
      <c r="AA35" s="150"/>
      <c r="AB35" s="150"/>
      <c r="AC35" s="150"/>
      <c r="AD35" s="150"/>
      <c r="AE35" s="150"/>
      <c r="AF35" s="150"/>
      <c r="AG35" s="150" t="s">
        <v>160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264" t="s">
        <v>956</v>
      </c>
      <c r="D36" s="265"/>
      <c r="E36" s="265"/>
      <c r="F36" s="265"/>
      <c r="G36" s="265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192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89" t="s">
        <v>949</v>
      </c>
      <c r="D37" s="161"/>
      <c r="E37" s="162">
        <v>20.399999999999999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0">
        <v>14</v>
      </c>
      <c r="B38" s="181" t="s">
        <v>611</v>
      </c>
      <c r="C38" s="190" t="s">
        <v>612</v>
      </c>
      <c r="D38" s="182" t="s">
        <v>226</v>
      </c>
      <c r="E38" s="183">
        <v>0.11454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21</v>
      </c>
      <c r="M38" s="185">
        <f>G38*(1+L38/100)</f>
        <v>0</v>
      </c>
      <c r="N38" s="183">
        <v>0</v>
      </c>
      <c r="O38" s="183">
        <f>ROUND(E38*N38,2)</f>
        <v>0</v>
      </c>
      <c r="P38" s="183">
        <v>0</v>
      </c>
      <c r="Q38" s="183">
        <f>ROUND(E38*P38,2)</f>
        <v>0</v>
      </c>
      <c r="R38" s="185"/>
      <c r="S38" s="185" t="s">
        <v>157</v>
      </c>
      <c r="T38" s="186" t="s">
        <v>157</v>
      </c>
      <c r="U38" s="160">
        <v>1.327</v>
      </c>
      <c r="V38" s="160">
        <f>ROUND(E38*U38,2)</f>
        <v>0.15</v>
      </c>
      <c r="W38" s="160"/>
      <c r="X38" s="160" t="s">
        <v>227</v>
      </c>
      <c r="Y38" s="160" t="s">
        <v>159</v>
      </c>
      <c r="Z38" s="150"/>
      <c r="AA38" s="150"/>
      <c r="AB38" s="150"/>
      <c r="AC38" s="150"/>
      <c r="AD38" s="150"/>
      <c r="AE38" s="150"/>
      <c r="AF38" s="150"/>
      <c r="AG38" s="150" t="s">
        <v>228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6" t="s">
        <v>152</v>
      </c>
      <c r="B39" s="167" t="s">
        <v>121</v>
      </c>
      <c r="C39" s="187" t="s">
        <v>122</v>
      </c>
      <c r="D39" s="168"/>
      <c r="E39" s="169"/>
      <c r="F39" s="170"/>
      <c r="G39" s="170">
        <f>SUMIF(AG40:AG46,"&lt;&gt;NOR",G40:G46)</f>
        <v>0</v>
      </c>
      <c r="H39" s="170"/>
      <c r="I39" s="170">
        <f>SUM(I40:I46)</f>
        <v>0</v>
      </c>
      <c r="J39" s="170"/>
      <c r="K39" s="170">
        <f>SUM(K40:K46)</f>
        <v>0</v>
      </c>
      <c r="L39" s="170"/>
      <c r="M39" s="170">
        <f>SUM(M40:M46)</f>
        <v>0</v>
      </c>
      <c r="N39" s="169"/>
      <c r="O39" s="169">
        <f>SUM(O40:O46)</f>
        <v>0</v>
      </c>
      <c r="P39" s="169"/>
      <c r="Q39" s="169">
        <f>SUM(Q40:Q46)</f>
        <v>0</v>
      </c>
      <c r="R39" s="170"/>
      <c r="S39" s="170"/>
      <c r="T39" s="171"/>
      <c r="U39" s="165"/>
      <c r="V39" s="165">
        <f>SUM(V40:V46)</f>
        <v>0.02</v>
      </c>
      <c r="W39" s="165"/>
      <c r="X39" s="165"/>
      <c r="Y39" s="165"/>
      <c r="AG39" t="s">
        <v>153</v>
      </c>
    </row>
    <row r="40" spans="1:60" outlineLevel="1" x14ac:dyDescent="0.2">
      <c r="A40" s="180">
        <v>15</v>
      </c>
      <c r="B40" s="181" t="s">
        <v>357</v>
      </c>
      <c r="C40" s="190" t="s">
        <v>358</v>
      </c>
      <c r="D40" s="182" t="s">
        <v>226</v>
      </c>
      <c r="E40" s="183">
        <v>8.0000000000000002E-3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3">
        <v>0</v>
      </c>
      <c r="O40" s="183">
        <f>ROUND(E40*N40,2)</f>
        <v>0</v>
      </c>
      <c r="P40" s="183">
        <v>0</v>
      </c>
      <c r="Q40" s="183">
        <f>ROUND(E40*P40,2)</f>
        <v>0</v>
      </c>
      <c r="R40" s="185"/>
      <c r="S40" s="185" t="s">
        <v>157</v>
      </c>
      <c r="T40" s="186" t="s">
        <v>157</v>
      </c>
      <c r="U40" s="160">
        <v>1.1399999999999999</v>
      </c>
      <c r="V40" s="160">
        <f>ROUND(E40*U40,2)</f>
        <v>0.01</v>
      </c>
      <c r="W40" s="160"/>
      <c r="X40" s="160" t="s">
        <v>359</v>
      </c>
      <c r="Y40" s="160" t="s">
        <v>159</v>
      </c>
      <c r="Z40" s="150"/>
      <c r="AA40" s="150"/>
      <c r="AB40" s="150"/>
      <c r="AC40" s="150"/>
      <c r="AD40" s="150"/>
      <c r="AE40" s="150"/>
      <c r="AF40" s="150"/>
      <c r="AG40" s="150" t="s">
        <v>360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16</v>
      </c>
      <c r="B41" s="174" t="s">
        <v>361</v>
      </c>
      <c r="C41" s="188" t="s">
        <v>362</v>
      </c>
      <c r="D41" s="175" t="s">
        <v>226</v>
      </c>
      <c r="E41" s="176">
        <v>8.0000000000000002E-3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157</v>
      </c>
      <c r="T41" s="179" t="s">
        <v>157</v>
      </c>
      <c r="U41" s="160">
        <v>0.49</v>
      </c>
      <c r="V41" s="160">
        <f>ROUND(E41*U41,2)</f>
        <v>0</v>
      </c>
      <c r="W41" s="160"/>
      <c r="X41" s="160" t="s">
        <v>359</v>
      </c>
      <c r="Y41" s="160" t="s">
        <v>159</v>
      </c>
      <c r="Z41" s="150"/>
      <c r="AA41" s="150"/>
      <c r="AB41" s="150"/>
      <c r="AC41" s="150"/>
      <c r="AD41" s="150"/>
      <c r="AE41" s="150"/>
      <c r="AF41" s="150"/>
      <c r="AG41" s="150" t="s">
        <v>360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64" t="s">
        <v>363</v>
      </c>
      <c r="D42" s="265"/>
      <c r="E42" s="265"/>
      <c r="F42" s="265"/>
      <c r="G42" s="265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192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80">
        <v>17</v>
      </c>
      <c r="B43" s="181" t="s">
        <v>364</v>
      </c>
      <c r="C43" s="190" t="s">
        <v>365</v>
      </c>
      <c r="D43" s="182" t="s">
        <v>226</v>
      </c>
      <c r="E43" s="183">
        <v>0.08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3">
        <v>0</v>
      </c>
      <c r="O43" s="183">
        <f>ROUND(E43*N43,2)</f>
        <v>0</v>
      </c>
      <c r="P43" s="183">
        <v>0</v>
      </c>
      <c r="Q43" s="183">
        <f>ROUND(E43*P43,2)</f>
        <v>0</v>
      </c>
      <c r="R43" s="185"/>
      <c r="S43" s="185" t="s">
        <v>157</v>
      </c>
      <c r="T43" s="186" t="s">
        <v>157</v>
      </c>
      <c r="U43" s="160">
        <v>0</v>
      </c>
      <c r="V43" s="160">
        <f>ROUND(E43*U43,2)</f>
        <v>0</v>
      </c>
      <c r="W43" s="160"/>
      <c r="X43" s="160" t="s">
        <v>359</v>
      </c>
      <c r="Y43" s="160" t="s">
        <v>159</v>
      </c>
      <c r="Z43" s="150"/>
      <c r="AA43" s="150"/>
      <c r="AB43" s="150"/>
      <c r="AC43" s="150"/>
      <c r="AD43" s="150"/>
      <c r="AE43" s="150"/>
      <c r="AF43" s="150"/>
      <c r="AG43" s="150" t="s">
        <v>360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0">
        <v>18</v>
      </c>
      <c r="B44" s="181" t="s">
        <v>366</v>
      </c>
      <c r="C44" s="190" t="s">
        <v>367</v>
      </c>
      <c r="D44" s="182" t="s">
        <v>226</v>
      </c>
      <c r="E44" s="183">
        <v>8.0000000000000002E-3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5"/>
      <c r="S44" s="185" t="s">
        <v>157</v>
      </c>
      <c r="T44" s="186" t="s">
        <v>157</v>
      </c>
      <c r="U44" s="160">
        <v>0.94199999999999995</v>
      </c>
      <c r="V44" s="160">
        <f>ROUND(E44*U44,2)</f>
        <v>0.01</v>
      </c>
      <c r="W44" s="160"/>
      <c r="X44" s="160" t="s">
        <v>359</v>
      </c>
      <c r="Y44" s="160" t="s">
        <v>159</v>
      </c>
      <c r="Z44" s="150"/>
      <c r="AA44" s="150"/>
      <c r="AB44" s="150"/>
      <c r="AC44" s="150"/>
      <c r="AD44" s="150"/>
      <c r="AE44" s="150"/>
      <c r="AF44" s="150"/>
      <c r="AG44" s="150" t="s">
        <v>360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3">
        <v>19</v>
      </c>
      <c r="B45" s="174" t="s">
        <v>368</v>
      </c>
      <c r="C45" s="188" t="s">
        <v>369</v>
      </c>
      <c r="D45" s="175" t="s">
        <v>226</v>
      </c>
      <c r="E45" s="176">
        <v>8.0000000000000002E-3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157</v>
      </c>
      <c r="T45" s="179" t="s">
        <v>175</v>
      </c>
      <c r="U45" s="160">
        <v>0</v>
      </c>
      <c r="V45" s="160">
        <f>ROUND(E45*U45,2)</f>
        <v>0</v>
      </c>
      <c r="W45" s="160"/>
      <c r="X45" s="160" t="s">
        <v>359</v>
      </c>
      <c r="Y45" s="160" t="s">
        <v>159</v>
      </c>
      <c r="Z45" s="150"/>
      <c r="AA45" s="150"/>
      <c r="AB45" s="150"/>
      <c r="AC45" s="150"/>
      <c r="AD45" s="150"/>
      <c r="AE45" s="150"/>
      <c r="AF45" s="150"/>
      <c r="AG45" s="150" t="s">
        <v>360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64" t="s">
        <v>370</v>
      </c>
      <c r="D46" s="265"/>
      <c r="E46" s="265"/>
      <c r="F46" s="265"/>
      <c r="G46" s="26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192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3"/>
      <c r="B47" s="4"/>
      <c r="C47" s="19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138</v>
      </c>
    </row>
    <row r="48" spans="1:60" x14ac:dyDescent="0.2">
      <c r="A48" s="153"/>
      <c r="B48" s="154" t="s">
        <v>31</v>
      </c>
      <c r="C48" s="193"/>
      <c r="D48" s="155"/>
      <c r="E48" s="156"/>
      <c r="F48" s="156"/>
      <c r="G48" s="172">
        <f>G8+G10+G13+G16+G18+G25+G39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371</v>
      </c>
    </row>
    <row r="49" spans="1:33" x14ac:dyDescent="0.2">
      <c r="A49" s="3"/>
      <c r="B49" s="4"/>
      <c r="C49" s="19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0" t="s">
        <v>372</v>
      </c>
      <c r="B51" s="250"/>
      <c r="C51" s="25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2"/>
      <c r="B52" s="253"/>
      <c r="C52" s="254"/>
      <c r="D52" s="253"/>
      <c r="E52" s="253"/>
      <c r="F52" s="253"/>
      <c r="G52" s="25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373</v>
      </c>
    </row>
    <row r="53" spans="1:33" x14ac:dyDescent="0.2">
      <c r="A53" s="256"/>
      <c r="B53" s="257"/>
      <c r="C53" s="258"/>
      <c r="D53" s="257"/>
      <c r="E53" s="257"/>
      <c r="F53" s="257"/>
      <c r="G53" s="25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6"/>
      <c r="B54" s="257"/>
      <c r="C54" s="258"/>
      <c r="D54" s="257"/>
      <c r="E54" s="257"/>
      <c r="F54" s="257"/>
      <c r="G54" s="25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6"/>
      <c r="B55" s="257"/>
      <c r="C55" s="258"/>
      <c r="D55" s="257"/>
      <c r="E55" s="257"/>
      <c r="F55" s="257"/>
      <c r="G55" s="25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0"/>
      <c r="B56" s="261"/>
      <c r="C56" s="262"/>
      <c r="D56" s="261"/>
      <c r="E56" s="261"/>
      <c r="F56" s="261"/>
      <c r="G56" s="26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3"/>
      <c r="B57" s="4"/>
      <c r="C57" s="19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C58" s="194"/>
      <c r="D58" s="10"/>
      <c r="AG58" t="s">
        <v>374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A1:G1"/>
    <mergeCell ref="C2:G2"/>
    <mergeCell ref="C3:G3"/>
    <mergeCell ref="C4:G4"/>
    <mergeCell ref="A51:C51"/>
    <mergeCell ref="A52:G56"/>
    <mergeCell ref="C28:G28"/>
    <mergeCell ref="C29:G29"/>
    <mergeCell ref="C32:G32"/>
    <mergeCell ref="C36:G36"/>
    <mergeCell ref="C42:G42"/>
    <mergeCell ref="C46:G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C0564-1742-464B-BD85-98470DD695E3}">
  <ds:schemaRefs>
    <ds:schemaRef ds:uri="http://schemas.microsoft.com/office/2006/metadata/properties"/>
    <ds:schemaRef ds:uri="http://schemas.microsoft.com/office/infopath/2007/PartnerControls"/>
    <ds:schemaRef ds:uri="2b870d30-e543-4857-8181-1e439428867c"/>
    <ds:schemaRef ds:uri="ebf73d20-a26e-4321-b5dc-75ca7bbfa1fe"/>
  </ds:schemaRefs>
</ds:datastoreItem>
</file>

<file path=customXml/itemProps2.xml><?xml version="1.0" encoding="utf-8"?>
<ds:datastoreItem xmlns:ds="http://schemas.openxmlformats.org/officeDocument/2006/customXml" ds:itemID="{07389750-4C3B-409C-84F3-01246464E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288F8-547F-4F00-8EE0-E08E81B90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70d30-e543-4857-8181-1e439428867c"/>
    <ds:schemaRef ds:uri="ebf73d20-a26e-4321-b5dc-75ca7bbfa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03 2024045 Pol</vt:lpstr>
      <vt:lpstr>04.2 2024045 Pol</vt:lpstr>
      <vt:lpstr>05 2024045 Pol</vt:lpstr>
      <vt:lpstr>06 2024045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2024045 Pol'!Názvy_tisku</vt:lpstr>
      <vt:lpstr>'04.2 2024045 Pol'!Názvy_tisku</vt:lpstr>
      <vt:lpstr>'05 2024045 Pol'!Názvy_tisku</vt:lpstr>
      <vt:lpstr>'06 2024045 Pol'!Názvy_tisku</vt:lpstr>
      <vt:lpstr>oadresa</vt:lpstr>
      <vt:lpstr>Stavba!Objednatel</vt:lpstr>
      <vt:lpstr>Stavba!Objekt</vt:lpstr>
      <vt:lpstr>'03 2024045 Pol'!Oblast_tisku</vt:lpstr>
      <vt:lpstr>'04.2 2024045 Pol'!Oblast_tisku</vt:lpstr>
      <vt:lpstr>'05 2024045 Pol'!Oblast_tisku</vt:lpstr>
      <vt:lpstr>'06 2024045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2025-02-12T15:33:58Z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