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a\Desktop\Záloha_15.6.2022\Rozpočty\CDM_trafostanice\"/>
    </mc:Choice>
  </mc:AlternateContent>
  <xr:revisionPtr revIDLastSave="0" documentId="13_ncr:1_{43E8B0EA-B34F-4BDC-A5DD-07DEC9B5855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B   Naklady" sheetId="12" r:id="rId4"/>
    <sheet name="A SO.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'A SO.01 Pol'!$1:$7</definedName>
    <definedName name="_xlnm.Print_Titles" localSheetId="3">'B  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'A SO.01 Pol'!$A$1:$Y$586</definedName>
    <definedName name="_xlnm.Print_Area" localSheetId="3">'B   Naklady'!$A$1:$Y$69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3" i="1"/>
  <c r="I62" i="1"/>
  <c r="I61" i="1"/>
  <c r="I60" i="1"/>
  <c r="I59" i="1"/>
  <c r="I58" i="1"/>
  <c r="I57" i="1"/>
  <c r="G41" i="1"/>
  <c r="F41" i="1"/>
  <c r="G40" i="1"/>
  <c r="F40" i="1"/>
  <c r="BA531" i="13"/>
  <c r="BA509" i="13"/>
  <c r="BA505" i="13"/>
  <c r="BA504" i="13"/>
  <c r="BA500" i="13"/>
  <c r="BA494" i="13"/>
  <c r="BA493" i="13"/>
  <c r="BA487" i="13"/>
  <c r="BA474" i="13"/>
  <c r="BA469" i="13"/>
  <c r="BA465" i="13"/>
  <c r="BA463" i="13"/>
  <c r="BA454" i="13"/>
  <c r="BA452" i="13"/>
  <c r="BA448" i="13"/>
  <c r="BA446" i="13"/>
  <c r="BA444" i="13"/>
  <c r="BA383" i="13"/>
  <c r="BA234" i="13"/>
  <c r="BA207" i="13"/>
  <c r="BA176" i="13"/>
  <c r="BA42" i="13"/>
  <c r="BA38" i="13"/>
  <c r="BA35" i="13"/>
  <c r="BA32" i="13"/>
  <c r="BA28" i="13"/>
  <c r="BA18" i="13"/>
  <c r="BA16" i="13"/>
  <c r="BA14" i="13"/>
  <c r="BA12" i="13"/>
  <c r="BA10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Q8" i="13" s="1"/>
  <c r="V19" i="13"/>
  <c r="G22" i="13"/>
  <c r="I22" i="13"/>
  <c r="K22" i="13"/>
  <c r="M22" i="13"/>
  <c r="O22" i="13"/>
  <c r="Q22" i="13"/>
  <c r="V22" i="13"/>
  <c r="G27" i="13"/>
  <c r="I27" i="13"/>
  <c r="K27" i="13"/>
  <c r="M27" i="13"/>
  <c r="O27" i="13"/>
  <c r="Q27" i="13"/>
  <c r="V27" i="13"/>
  <c r="G31" i="13"/>
  <c r="M31" i="13" s="1"/>
  <c r="I31" i="13"/>
  <c r="K31" i="13"/>
  <c r="O31" i="13"/>
  <c r="Q31" i="13"/>
  <c r="V31" i="13"/>
  <c r="G34" i="13"/>
  <c r="I34" i="13"/>
  <c r="K34" i="13"/>
  <c r="M34" i="13"/>
  <c r="O34" i="13"/>
  <c r="Q34" i="13"/>
  <c r="V34" i="13"/>
  <c r="G37" i="13"/>
  <c r="M37" i="13" s="1"/>
  <c r="I37" i="13"/>
  <c r="K37" i="13"/>
  <c r="O37" i="13"/>
  <c r="Q37" i="13"/>
  <c r="V37" i="13"/>
  <c r="G41" i="13"/>
  <c r="I41" i="13"/>
  <c r="K41" i="13"/>
  <c r="M41" i="13"/>
  <c r="O41" i="13"/>
  <c r="Q41" i="13"/>
  <c r="V41" i="13"/>
  <c r="G45" i="13"/>
  <c r="M45" i="13" s="1"/>
  <c r="I45" i="13"/>
  <c r="K45" i="13"/>
  <c r="O45" i="13"/>
  <c r="Q45" i="13"/>
  <c r="V45" i="13"/>
  <c r="G51" i="13"/>
  <c r="I51" i="13"/>
  <c r="K51" i="13"/>
  <c r="M51" i="13"/>
  <c r="O51" i="13"/>
  <c r="Q51" i="13"/>
  <c r="V51" i="13"/>
  <c r="G74" i="13"/>
  <c r="I74" i="13"/>
  <c r="K74" i="13"/>
  <c r="M74" i="13"/>
  <c r="O74" i="13"/>
  <c r="Q74" i="13"/>
  <c r="V74" i="13"/>
  <c r="G84" i="13"/>
  <c r="I84" i="13"/>
  <c r="K84" i="13"/>
  <c r="M84" i="13"/>
  <c r="O84" i="13"/>
  <c r="Q84" i="13"/>
  <c r="V84" i="13"/>
  <c r="G94" i="13"/>
  <c r="M94" i="13" s="1"/>
  <c r="I94" i="13"/>
  <c r="K94" i="13"/>
  <c r="O94" i="13"/>
  <c r="Q94" i="13"/>
  <c r="V94" i="13"/>
  <c r="G100" i="13"/>
  <c r="I100" i="13"/>
  <c r="K100" i="13"/>
  <c r="M100" i="13"/>
  <c r="O100" i="13"/>
  <c r="Q100" i="13"/>
  <c r="V100" i="13"/>
  <c r="G116" i="13"/>
  <c r="M116" i="13" s="1"/>
  <c r="I116" i="13"/>
  <c r="K116" i="13"/>
  <c r="O116" i="13"/>
  <c r="Q116" i="13"/>
  <c r="V116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M132" i="13" s="1"/>
  <c r="I132" i="13"/>
  <c r="K132" i="13"/>
  <c r="O132" i="13"/>
  <c r="Q132" i="13"/>
  <c r="V132" i="13"/>
  <c r="G154" i="13"/>
  <c r="I154" i="13"/>
  <c r="K154" i="13"/>
  <c r="M154" i="13"/>
  <c r="O154" i="13"/>
  <c r="Q154" i="13"/>
  <c r="V154" i="13"/>
  <c r="G159" i="13"/>
  <c r="M159" i="13" s="1"/>
  <c r="I159" i="13"/>
  <c r="K159" i="13"/>
  <c r="O159" i="13"/>
  <c r="Q159" i="13"/>
  <c r="V159" i="13"/>
  <c r="G175" i="13"/>
  <c r="I175" i="13"/>
  <c r="K175" i="13"/>
  <c r="M175" i="13"/>
  <c r="O175" i="13"/>
  <c r="Q175" i="13"/>
  <c r="V175" i="13"/>
  <c r="G191" i="13"/>
  <c r="I191" i="13"/>
  <c r="K191" i="13"/>
  <c r="M191" i="13"/>
  <c r="O191" i="13"/>
  <c r="Q191" i="13"/>
  <c r="V191" i="13"/>
  <c r="G195" i="13"/>
  <c r="I195" i="13"/>
  <c r="K195" i="13"/>
  <c r="M195" i="13"/>
  <c r="O195" i="13"/>
  <c r="Q195" i="13"/>
  <c r="V195" i="13"/>
  <c r="G200" i="13"/>
  <c r="M200" i="13" s="1"/>
  <c r="I200" i="13"/>
  <c r="K200" i="13"/>
  <c r="O200" i="13"/>
  <c r="Q200" i="13"/>
  <c r="V200" i="13"/>
  <c r="G206" i="13"/>
  <c r="I206" i="13"/>
  <c r="K206" i="13"/>
  <c r="M206" i="13"/>
  <c r="O206" i="13"/>
  <c r="Q206" i="13"/>
  <c r="V206" i="13"/>
  <c r="G215" i="13"/>
  <c r="M215" i="13" s="1"/>
  <c r="I215" i="13"/>
  <c r="K215" i="13"/>
  <c r="O215" i="13"/>
  <c r="Q215" i="13"/>
  <c r="V215" i="13"/>
  <c r="G224" i="13"/>
  <c r="M224" i="13" s="1"/>
  <c r="I224" i="13"/>
  <c r="K224" i="13"/>
  <c r="O224" i="13"/>
  <c r="Q224" i="13"/>
  <c r="V224" i="13"/>
  <c r="G233" i="13"/>
  <c r="M233" i="13" s="1"/>
  <c r="I233" i="13"/>
  <c r="K233" i="13"/>
  <c r="O233" i="13"/>
  <c r="Q233" i="13"/>
  <c r="V233" i="13"/>
  <c r="G242" i="13"/>
  <c r="I242" i="13"/>
  <c r="K242" i="13"/>
  <c r="M242" i="13"/>
  <c r="O242" i="13"/>
  <c r="Q242" i="13"/>
  <c r="V242" i="13"/>
  <c r="G252" i="13"/>
  <c r="I252" i="13"/>
  <c r="K252" i="13"/>
  <c r="M252" i="13"/>
  <c r="O252" i="13"/>
  <c r="Q252" i="13"/>
  <c r="V252" i="13"/>
  <c r="G256" i="13"/>
  <c r="I256" i="13"/>
  <c r="K256" i="13"/>
  <c r="M256" i="13"/>
  <c r="O256" i="13"/>
  <c r="Q256" i="13"/>
  <c r="V256" i="13"/>
  <c r="G259" i="13"/>
  <c r="G260" i="13"/>
  <c r="I260" i="13"/>
  <c r="I259" i="13" s="1"/>
  <c r="K260" i="13"/>
  <c r="M260" i="13"/>
  <c r="O260" i="13"/>
  <c r="Q260" i="13"/>
  <c r="Q259" i="13" s="1"/>
  <c r="V260" i="13"/>
  <c r="V259" i="13" s="1"/>
  <c r="G264" i="13"/>
  <c r="M264" i="13" s="1"/>
  <c r="I264" i="13"/>
  <c r="K264" i="13"/>
  <c r="K259" i="13" s="1"/>
  <c r="O264" i="13"/>
  <c r="Q264" i="13"/>
  <c r="V264" i="13"/>
  <c r="G269" i="13"/>
  <c r="I269" i="13"/>
  <c r="K269" i="13"/>
  <c r="M269" i="13"/>
  <c r="O269" i="13"/>
  <c r="Q269" i="13"/>
  <c r="V269" i="13"/>
  <c r="G272" i="13"/>
  <c r="M272" i="13" s="1"/>
  <c r="I272" i="13"/>
  <c r="K272" i="13"/>
  <c r="O272" i="13"/>
  <c r="O259" i="13" s="1"/>
  <c r="Q272" i="13"/>
  <c r="V272" i="13"/>
  <c r="G279" i="13"/>
  <c r="M279" i="13" s="1"/>
  <c r="I279" i="13"/>
  <c r="K279" i="13"/>
  <c r="O279" i="13"/>
  <c r="Q279" i="13"/>
  <c r="V279" i="13"/>
  <c r="G282" i="13"/>
  <c r="I282" i="13"/>
  <c r="K282" i="13"/>
  <c r="M282" i="13"/>
  <c r="O282" i="13"/>
  <c r="Q282" i="13"/>
  <c r="V282" i="13"/>
  <c r="G289" i="13"/>
  <c r="I289" i="13"/>
  <c r="K289" i="13"/>
  <c r="M289" i="13"/>
  <c r="O289" i="13"/>
  <c r="Q289" i="13"/>
  <c r="V289" i="13"/>
  <c r="G292" i="13"/>
  <c r="M292" i="13" s="1"/>
  <c r="I292" i="13"/>
  <c r="K292" i="13"/>
  <c r="O292" i="13"/>
  <c r="Q292" i="13"/>
  <c r="V292" i="13"/>
  <c r="G301" i="13"/>
  <c r="G300" i="13" s="1"/>
  <c r="I301" i="13"/>
  <c r="K301" i="13"/>
  <c r="K300" i="13" s="1"/>
  <c r="O301" i="13"/>
  <c r="O300" i="13" s="1"/>
  <c r="Q301" i="13"/>
  <c r="V301" i="13"/>
  <c r="V300" i="13" s="1"/>
  <c r="G306" i="13"/>
  <c r="I306" i="13"/>
  <c r="K306" i="13"/>
  <c r="M306" i="13"/>
  <c r="O306" i="13"/>
  <c r="Q306" i="13"/>
  <c r="V306" i="13"/>
  <c r="G311" i="13"/>
  <c r="M311" i="13" s="1"/>
  <c r="I311" i="13"/>
  <c r="K311" i="13"/>
  <c r="O311" i="13"/>
  <c r="Q311" i="13"/>
  <c r="V311" i="13"/>
  <c r="G317" i="13"/>
  <c r="M317" i="13" s="1"/>
  <c r="I317" i="13"/>
  <c r="K317" i="13"/>
  <c r="O317" i="13"/>
  <c r="Q317" i="13"/>
  <c r="Q300" i="13" s="1"/>
  <c r="V317" i="13"/>
  <c r="G323" i="13"/>
  <c r="I323" i="13"/>
  <c r="K323" i="13"/>
  <c r="M323" i="13"/>
  <c r="O323" i="13"/>
  <c r="Q323" i="13"/>
  <c r="V323" i="13"/>
  <c r="G328" i="13"/>
  <c r="I328" i="13"/>
  <c r="K328" i="13"/>
  <c r="M328" i="13"/>
  <c r="O328" i="13"/>
  <c r="Q328" i="13"/>
  <c r="V328" i="13"/>
  <c r="G334" i="13"/>
  <c r="M334" i="13" s="1"/>
  <c r="I334" i="13"/>
  <c r="K334" i="13"/>
  <c r="O334" i="13"/>
  <c r="Q334" i="13"/>
  <c r="V334" i="13"/>
  <c r="G342" i="13"/>
  <c r="I342" i="13"/>
  <c r="I300" i="13" s="1"/>
  <c r="K342" i="13"/>
  <c r="M342" i="13"/>
  <c r="O342" i="13"/>
  <c r="Q342" i="13"/>
  <c r="V342" i="13"/>
  <c r="K347" i="13"/>
  <c r="V347" i="13"/>
  <c r="G348" i="13"/>
  <c r="G347" i="13" s="1"/>
  <c r="I348" i="13"/>
  <c r="I347" i="13" s="1"/>
  <c r="K348" i="13"/>
  <c r="M348" i="13"/>
  <c r="M347" i="13" s="1"/>
  <c r="O348" i="13"/>
  <c r="Q348" i="13"/>
  <c r="Q347" i="13" s="1"/>
  <c r="V348" i="13"/>
  <c r="G352" i="13"/>
  <c r="M352" i="13" s="1"/>
  <c r="I352" i="13"/>
  <c r="K352" i="13"/>
  <c r="O352" i="13"/>
  <c r="O347" i="13" s="1"/>
  <c r="Q352" i="13"/>
  <c r="V352" i="13"/>
  <c r="G356" i="13"/>
  <c r="G357" i="13"/>
  <c r="I357" i="13"/>
  <c r="I356" i="13" s="1"/>
  <c r="K357" i="13"/>
  <c r="K356" i="13" s="1"/>
  <c r="M357" i="13"/>
  <c r="O357" i="13"/>
  <c r="O356" i="13" s="1"/>
  <c r="Q357" i="13"/>
  <c r="V357" i="13"/>
  <c r="V356" i="13" s="1"/>
  <c r="G361" i="13"/>
  <c r="I361" i="13"/>
  <c r="K361" i="13"/>
  <c r="M361" i="13"/>
  <c r="O361" i="13"/>
  <c r="Q361" i="13"/>
  <c r="V361" i="13"/>
  <c r="G365" i="13"/>
  <c r="I365" i="13"/>
  <c r="K365" i="13"/>
  <c r="M365" i="13"/>
  <c r="O365" i="13"/>
  <c r="Q365" i="13"/>
  <c r="V365" i="13"/>
  <c r="G367" i="13"/>
  <c r="I367" i="13"/>
  <c r="K367" i="13"/>
  <c r="M367" i="13"/>
  <c r="O367" i="13"/>
  <c r="Q367" i="13"/>
  <c r="V367" i="13"/>
  <c r="G372" i="13"/>
  <c r="M372" i="13" s="1"/>
  <c r="I372" i="13"/>
  <c r="K372" i="13"/>
  <c r="O372" i="13"/>
  <c r="Q372" i="13"/>
  <c r="Q356" i="13" s="1"/>
  <c r="V372" i="13"/>
  <c r="G377" i="13"/>
  <c r="Q377" i="13"/>
  <c r="V377" i="13"/>
  <c r="G378" i="13"/>
  <c r="M378" i="13" s="1"/>
  <c r="M377" i="13" s="1"/>
  <c r="I378" i="13"/>
  <c r="I377" i="13" s="1"/>
  <c r="K378" i="13"/>
  <c r="K377" i="13" s="1"/>
  <c r="O378" i="13"/>
  <c r="O377" i="13" s="1"/>
  <c r="Q378" i="13"/>
  <c r="V378" i="13"/>
  <c r="G381" i="13"/>
  <c r="K381" i="13"/>
  <c r="Q381" i="13"/>
  <c r="G382" i="13"/>
  <c r="I382" i="13"/>
  <c r="I381" i="13" s="1"/>
  <c r="K382" i="13"/>
  <c r="M382" i="13"/>
  <c r="M381" i="13" s="1"/>
  <c r="O382" i="13"/>
  <c r="O381" i="13" s="1"/>
  <c r="Q382" i="13"/>
  <c r="V382" i="13"/>
  <c r="V381" i="13" s="1"/>
  <c r="G416" i="13"/>
  <c r="G415" i="13" s="1"/>
  <c r="I64" i="1" s="1"/>
  <c r="I416" i="13"/>
  <c r="K416" i="13"/>
  <c r="M416" i="13"/>
  <c r="O416" i="13"/>
  <c r="Q416" i="13"/>
  <c r="V416" i="13"/>
  <c r="G432" i="13"/>
  <c r="I432" i="13"/>
  <c r="I415" i="13" s="1"/>
  <c r="K432" i="13"/>
  <c r="M432" i="13"/>
  <c r="O432" i="13"/>
  <c r="Q432" i="13"/>
  <c r="V432" i="13"/>
  <c r="G436" i="13"/>
  <c r="M436" i="13" s="1"/>
  <c r="I436" i="13"/>
  <c r="K436" i="13"/>
  <c r="O436" i="13"/>
  <c r="Q436" i="13"/>
  <c r="V436" i="13"/>
  <c r="G439" i="13"/>
  <c r="M439" i="13" s="1"/>
  <c r="I439" i="13"/>
  <c r="K439" i="13"/>
  <c r="O439" i="13"/>
  <c r="Q439" i="13"/>
  <c r="V439" i="13"/>
  <c r="G443" i="13"/>
  <c r="M443" i="13" s="1"/>
  <c r="I443" i="13"/>
  <c r="K443" i="13"/>
  <c r="O443" i="13"/>
  <c r="Q443" i="13"/>
  <c r="V443" i="13"/>
  <c r="G445" i="13"/>
  <c r="M445" i="13" s="1"/>
  <c r="I445" i="13"/>
  <c r="K445" i="13"/>
  <c r="K415" i="13" s="1"/>
  <c r="O445" i="13"/>
  <c r="Q445" i="13"/>
  <c r="V445" i="13"/>
  <c r="G447" i="13"/>
  <c r="I447" i="13"/>
  <c r="K447" i="13"/>
  <c r="M447" i="13"/>
  <c r="O447" i="13"/>
  <c r="Q447" i="13"/>
  <c r="V447" i="13"/>
  <c r="G449" i="13"/>
  <c r="I449" i="13"/>
  <c r="K449" i="13"/>
  <c r="M449" i="13"/>
  <c r="O449" i="13"/>
  <c r="Q449" i="13"/>
  <c r="V449" i="13"/>
  <c r="G451" i="13"/>
  <c r="I451" i="13"/>
  <c r="K451" i="13"/>
  <c r="M451" i="13"/>
  <c r="O451" i="13"/>
  <c r="Q451" i="13"/>
  <c r="V451" i="13"/>
  <c r="G453" i="13"/>
  <c r="I453" i="13"/>
  <c r="K453" i="13"/>
  <c r="M453" i="13"/>
  <c r="O453" i="13"/>
  <c r="Q453" i="13"/>
  <c r="V453" i="13"/>
  <c r="G457" i="13"/>
  <c r="M457" i="13" s="1"/>
  <c r="I457" i="13"/>
  <c r="K457" i="13"/>
  <c r="O457" i="13"/>
  <c r="Q457" i="13"/>
  <c r="V457" i="13"/>
  <c r="G460" i="13"/>
  <c r="M460" i="13" s="1"/>
  <c r="I460" i="13"/>
  <c r="K460" i="13"/>
  <c r="O460" i="13"/>
  <c r="Q460" i="13"/>
  <c r="V460" i="13"/>
  <c r="G462" i="13"/>
  <c r="M462" i="13" s="1"/>
  <c r="I462" i="13"/>
  <c r="K462" i="13"/>
  <c r="O462" i="13"/>
  <c r="Q462" i="13"/>
  <c r="V462" i="13"/>
  <c r="G468" i="13"/>
  <c r="M468" i="13" s="1"/>
  <c r="I468" i="13"/>
  <c r="K468" i="13"/>
  <c r="O468" i="13"/>
  <c r="Q468" i="13"/>
  <c r="V468" i="13"/>
  <c r="G470" i="13"/>
  <c r="I470" i="13"/>
  <c r="K470" i="13"/>
  <c r="M470" i="13"/>
  <c r="O470" i="13"/>
  <c r="Q470" i="13"/>
  <c r="V470" i="13"/>
  <c r="K516" i="13"/>
  <c r="O516" i="13"/>
  <c r="G517" i="13"/>
  <c r="G516" i="13" s="1"/>
  <c r="I517" i="13"/>
  <c r="K517" i="13"/>
  <c r="M517" i="13"/>
  <c r="O517" i="13"/>
  <c r="Q517" i="13"/>
  <c r="Q516" i="13" s="1"/>
  <c r="V517" i="13"/>
  <c r="V516" i="13" s="1"/>
  <c r="G518" i="13"/>
  <c r="I518" i="13"/>
  <c r="I516" i="13" s="1"/>
  <c r="K518" i="13"/>
  <c r="M518" i="13"/>
  <c r="O518" i="13"/>
  <c r="Q518" i="13"/>
  <c r="V518" i="13"/>
  <c r="G521" i="13"/>
  <c r="M521" i="13" s="1"/>
  <c r="I521" i="13"/>
  <c r="K521" i="13"/>
  <c r="O521" i="13"/>
  <c r="Q521" i="13"/>
  <c r="V521" i="13"/>
  <c r="G526" i="13"/>
  <c r="G527" i="13"/>
  <c r="M527" i="13" s="1"/>
  <c r="M526" i="13" s="1"/>
  <c r="I527" i="13"/>
  <c r="I526" i="13" s="1"/>
  <c r="K527" i="13"/>
  <c r="K526" i="13" s="1"/>
  <c r="O527" i="13"/>
  <c r="O526" i="13" s="1"/>
  <c r="Q527" i="13"/>
  <c r="V527" i="13"/>
  <c r="G542" i="13"/>
  <c r="M542" i="13" s="1"/>
  <c r="I542" i="13"/>
  <c r="K542" i="13"/>
  <c r="O542" i="13"/>
  <c r="Q542" i="13"/>
  <c r="Q526" i="13" s="1"/>
  <c r="V542" i="13"/>
  <c r="G553" i="13"/>
  <c r="I553" i="13"/>
  <c r="K553" i="13"/>
  <c r="M553" i="13"/>
  <c r="O553" i="13"/>
  <c r="Q553" i="13"/>
  <c r="V553" i="13"/>
  <c r="G558" i="13"/>
  <c r="I558" i="13"/>
  <c r="K558" i="13"/>
  <c r="M558" i="13"/>
  <c r="O558" i="13"/>
  <c r="Q558" i="13"/>
  <c r="V558" i="13"/>
  <c r="G568" i="13"/>
  <c r="I568" i="13"/>
  <c r="K568" i="13"/>
  <c r="M568" i="13"/>
  <c r="O568" i="13"/>
  <c r="Q568" i="13"/>
  <c r="V568" i="13"/>
  <c r="G578" i="13"/>
  <c r="I578" i="13"/>
  <c r="K578" i="13"/>
  <c r="M578" i="13"/>
  <c r="O578" i="13"/>
  <c r="Q578" i="13"/>
  <c r="V578" i="13"/>
  <c r="V526" i="13" s="1"/>
  <c r="G581" i="13"/>
  <c r="M581" i="13" s="1"/>
  <c r="I581" i="13"/>
  <c r="K581" i="13"/>
  <c r="O581" i="13"/>
  <c r="Q581" i="13"/>
  <c r="V581" i="13"/>
  <c r="AE585" i="13"/>
  <c r="F44" i="1" s="1"/>
  <c r="H44" i="1" s="1"/>
  <c r="I44" i="1" s="1"/>
  <c r="AF585" i="13"/>
  <c r="G44" i="1" s="1"/>
  <c r="G68" i="12"/>
  <c r="BA66" i="12"/>
  <c r="BA62" i="12"/>
  <c r="BA60" i="12"/>
  <c r="BA58" i="12"/>
  <c r="BA54" i="12"/>
  <c r="BA52" i="12"/>
  <c r="BA50" i="12"/>
  <c r="BA44" i="12"/>
  <c r="BA42" i="12"/>
  <c r="BA40" i="12"/>
  <c r="BA38" i="12"/>
  <c r="BA36" i="12"/>
  <c r="BA30" i="12"/>
  <c r="BA24" i="12"/>
  <c r="BA19" i="12"/>
  <c r="BA17" i="12"/>
  <c r="BA13" i="12"/>
  <c r="BA11" i="12"/>
  <c r="G8" i="12"/>
  <c r="I8" i="12"/>
  <c r="G9" i="12"/>
  <c r="M9" i="12" s="1"/>
  <c r="I9" i="12"/>
  <c r="K9" i="12"/>
  <c r="K8" i="12" s="1"/>
  <c r="O9" i="12"/>
  <c r="O8" i="12" s="1"/>
  <c r="Q9" i="12"/>
  <c r="Q8" i="12" s="1"/>
  <c r="V9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V8" i="12" s="1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G23" i="12"/>
  <c r="M23" i="12" s="1"/>
  <c r="I23" i="12"/>
  <c r="I22" i="12" s="1"/>
  <c r="K23" i="12"/>
  <c r="O23" i="12"/>
  <c r="O22" i="12" s="1"/>
  <c r="Q23" i="12"/>
  <c r="V23" i="12"/>
  <c r="G29" i="12"/>
  <c r="M29" i="12" s="1"/>
  <c r="I29" i="12"/>
  <c r="K29" i="12"/>
  <c r="K22" i="12" s="1"/>
  <c r="O29" i="12"/>
  <c r="Q29" i="12"/>
  <c r="V29" i="12"/>
  <c r="G33" i="12"/>
  <c r="I33" i="12"/>
  <c r="K33" i="12"/>
  <c r="M33" i="12"/>
  <c r="O33" i="12"/>
  <c r="Q33" i="12"/>
  <c r="Q22" i="12" s="1"/>
  <c r="V33" i="12"/>
  <c r="G35" i="12"/>
  <c r="I35" i="12"/>
  <c r="K35" i="12"/>
  <c r="M35" i="12"/>
  <c r="O35" i="12"/>
  <c r="Q35" i="12"/>
  <c r="V35" i="12"/>
  <c r="V22" i="12" s="1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AE68" i="12"/>
  <c r="AF68" i="12"/>
  <c r="I20" i="1"/>
  <c r="I19" i="1"/>
  <c r="I17" i="1"/>
  <c r="I16" i="1"/>
  <c r="H42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18" i="1" l="1"/>
  <c r="I69" i="1"/>
  <c r="J68" i="1" s="1"/>
  <c r="F43" i="1"/>
  <c r="H43" i="1" s="1"/>
  <c r="I43" i="1" s="1"/>
  <c r="G585" i="13"/>
  <c r="G43" i="1"/>
  <c r="O415" i="13"/>
  <c r="F39" i="1"/>
  <c r="G39" i="1"/>
  <c r="G45" i="1" s="1"/>
  <c r="G25" i="1" s="1"/>
  <c r="A25" i="1" s="1"/>
  <c r="G26" i="1" s="1"/>
  <c r="V415" i="13"/>
  <c r="Q415" i="13"/>
  <c r="J58" i="1"/>
  <c r="J61" i="1"/>
  <c r="J60" i="1"/>
  <c r="M8" i="13"/>
  <c r="M516" i="13"/>
  <c r="M356" i="13"/>
  <c r="M259" i="13"/>
  <c r="M415" i="13"/>
  <c r="M301" i="13"/>
  <c r="M300" i="13" s="1"/>
  <c r="G8" i="13"/>
  <c r="M8" i="12"/>
  <c r="M22" i="12"/>
  <c r="I21" i="1"/>
  <c r="J59" i="1" l="1"/>
  <c r="A26" i="1"/>
  <c r="J67" i="1"/>
  <c r="J63" i="1"/>
  <c r="J64" i="1"/>
  <c r="F45" i="1"/>
  <c r="H39" i="1"/>
  <c r="H45" i="1" s="1"/>
  <c r="J57" i="1"/>
  <c r="J69" i="1" s="1"/>
  <c r="J66" i="1"/>
  <c r="J65" i="1"/>
  <c r="J62" i="1"/>
  <c r="G28" i="1" l="1"/>
  <c r="G23" i="1"/>
  <c r="A23" i="1" s="1"/>
  <c r="G24" i="1" s="1"/>
  <c r="A27" i="1" s="1"/>
  <c r="I39" i="1"/>
  <c r="I45" i="1" s="1"/>
  <c r="J39" i="1" l="1"/>
  <c r="J45" i="1" s="1"/>
  <c r="J44" i="1"/>
  <c r="J43" i="1"/>
  <c r="J40" i="1"/>
  <c r="J41" i="1"/>
  <c r="A24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Bernatík</author>
  </authors>
  <commentList>
    <comment ref="S6" authorId="0" shapeId="0" xr:uid="{F6FBFAB9-E255-4FCA-B84D-5DD7A23F95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EFFA20-6D87-416F-A19D-F24C2F5267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Bernatík</author>
  </authors>
  <commentList>
    <comment ref="S6" authorId="0" shapeId="0" xr:uid="{68A7288C-F41F-47E4-B628-396DB19488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4F8E34-A313-4FA8-85DD-9C4AD150D0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<sst xmlns="http://schemas.openxmlformats.org/spreadsheetml/2006/main" count="2260" uniqueCount="641">
  <si>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</si>
  <si>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</si>
  <si>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</si>
  <si>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</si>
  <si>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</si>
  <si>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</si>
  <si>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</si>
  <si>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</si>
  <si>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</si>
  <si>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</si>
  <si>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</si>
  <si>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</si>
  <si>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</si>
  <si>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</si>
  <si>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</si>
  <si>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</si>
  <si>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</si>
  <si>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</si>
  <si>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</si>
  <si>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</si>
  <si>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</si>
  <si>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</si>
  <si>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</si>
  <si>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</si>
  <si>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</si>
  <si>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</si>
  <si>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</si>
  <si>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</si>
  <si>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</si>
  <si>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</si>
  <si>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</si>
  <si>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</si>
  <si>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</si>
  <si>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</si>
  <si>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</si>
  <si>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</si>
  <si>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</si>
  <si>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</si>
  <si>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</si>
  <si>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</si>
  <si>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</si>
  <si>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</si>
  <si>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</si>
  <si>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2023371</t>
  </si>
  <si>
    <t>Centrum dětí a mládeže č.p. 328, 811 a 338, Česká Kamenice - Náhrada tepelných zdrojů</t>
  </si>
  <si>
    <t>Město Česká Kamenice</t>
  </si>
  <si>
    <t>Náměstí Míru 219</t>
  </si>
  <si>
    <t>Česká Kamenice</t>
  </si>
  <si>
    <t>40721</t>
  </si>
  <si>
    <t>00261220</t>
  </si>
  <si>
    <t>CZ00261220</t>
  </si>
  <si>
    <t>Jan Hošek</t>
  </si>
  <si>
    <t>Mikulášovice 795</t>
  </si>
  <si>
    <t>Mikulášovice</t>
  </si>
  <si>
    <t>40779</t>
  </si>
  <si>
    <t>03454339</t>
  </si>
  <si>
    <t>CZ8712182600</t>
  </si>
  <si>
    <t>Stavba</t>
  </si>
  <si>
    <t>Ostatní a vedlejší náklady</t>
  </si>
  <si>
    <t xml:space="preserve"> </t>
  </si>
  <si>
    <t>Vedlejší a ostatní náklady</t>
  </si>
  <si>
    <t>Stavební objekt</t>
  </si>
  <si>
    <t>A</t>
  </si>
  <si>
    <t>SO.01</t>
  </si>
  <si>
    <t>Stavba trafostanice</t>
  </si>
  <si>
    <t>Celkem za stavbu</t>
  </si>
  <si>
    <t>CZK</t>
  </si>
  <si>
    <t>#POPS</t>
  </si>
  <si>
    <t>Popis stavby: 2023371 - Centrum dětí a mládeže č.p. 328, 811 a 338, Česká Kamenice - Náhrada tepelných zdrojů</t>
  </si>
  <si>
    <t>#POPO</t>
  </si>
  <si>
    <t>Popis objektu: A - Stavba</t>
  </si>
  <si>
    <t>#POPR</t>
  </si>
  <si>
    <t>Popis rozpočtu: SO.01 - Stavba trafostanice</t>
  </si>
  <si>
    <t>Popis objektu: B - Vedlejší a ostatní náklady</t>
  </si>
  <si>
    <t>Popis rozpočtu:  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</si>
  <si>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</si>
  <si>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</si>
  <si>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</si>
  <si>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</si>
  <si>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</si>
  <si>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</si>
  <si>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</si>
  <si>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</si>
  <si>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900</t>
  </si>
  <si>
    <t>HZS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</si>
  <si>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</si>
  <si>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</si>
  <si>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</si>
  <si>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</si>
  <si>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</si>
  <si>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</si>
  <si>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</si>
  <si>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</si>
  <si>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</si>
  <si>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</si>
  <si>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</si>
  <si>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</si>
  <si>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</si>
  <si>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</si>
  <si>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</si>
  <si>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</si>
  <si>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</si>
  <si>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</si>
  <si>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B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</si>
  <si>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</si>
  <si>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</si>
  <si>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</si>
  <si>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</si>
  <si>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</si>
  <si>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</si>
  <si>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</si>
  <si>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</si>
  <si>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</si>
  <si>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</si>
  <si>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</si>
  <si>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</si>
  <si>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</si>
  <si>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</si>
  <si>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</si>
  <si>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</si>
  <si>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</si>
  <si>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</si>
  <si>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</si>
  <si>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</si>
  <si>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</si>
  <si>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</si>
  <si>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</si>
  <si>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</si>
  <si>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</si>
  <si>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</si>
  <si>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</si>
  <si>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</si>
  <si>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</si>
  <si>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</si>
  <si>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</t>
  </si>
  <si>
    <t>Indiv</t>
  </si>
  <si>
    <t>VRN</t>
  </si>
  <si>
    <t>Běžná</t>
  </si>
  <si>
    <t>POL99_2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</si>
  <si>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</si>
  <si>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</si>
  <si>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</si>
  <si>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</si>
  <si>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</si>
  <si>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</si>
  <si>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</si>
  <si>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</si>
  <si>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</si>
  <si>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</si>
  <si>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</si>
  <si>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</si>
  <si>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</si>
  <si>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</si>
  <si>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</si>
  <si>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</si>
  <si>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</si>
  <si>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</si>
  <si>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</si>
  <si>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</si>
  <si>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/>
  </si>
  <si>
    <t>Včetně:</t>
  </si>
  <si>
    <t>- Průzkumné sondy a kontrola stavu konstrukcí</t>
  </si>
  <si>
    <t>- Stavební průzkum</t>
  </si>
  <si>
    <t>004111020R</t>
  </si>
  <si>
    <t xml:space="preserve">Vypracování projektové dokumentace </t>
  </si>
  <si>
    <t>- Výrobní a dílenská dokumentace pro provedení kompletní stavby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</si>
  <si>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</si>
  <si>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</si>
  <si>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</si>
  <si>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</si>
  <si>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</si>
  <si>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</si>
  <si>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</si>
  <si>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</si>
  <si>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</si>
  <si>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</si>
  <si>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</si>
  <si>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</si>
  <si>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</si>
  <si>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</si>
  <si>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</si>
  <si>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</si>
  <si>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</si>
  <si>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</si>
  <si>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- revize uzemnění</t>
  </si>
  <si>
    <t>- revize elektoinstalací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</si>
  <si>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</si>
  <si>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</si>
  <si>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</si>
  <si>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</si>
  <si>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</si>
  <si>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</si>
  <si>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</si>
  <si>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</si>
  <si>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</si>
  <si>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- plán BOZP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</si>
  <si>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</si>
  <si>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</si>
  <si>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</si>
  <si>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</si>
  <si>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</si>
  <si>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</si>
  <si>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</si>
  <si>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</si>
  <si>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</si>
  <si>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 R</t>
  </si>
  <si>
    <t>Podmínky dotačních programů</t>
  </si>
  <si>
    <t>Náklady zhotovitele, které vznikají v souvislosti se specifickými obchodními podmínkami objednatele.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</si>
  <si>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</si>
  <si>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</si>
  <si>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</si>
  <si>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SUM</t>
  </si>
  <si>
    <t>Geodetické zaměření rohů stavby, stabilizace bodů a sestavení laviček.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</si>
  <si>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</si>
  <si>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Revize: :</t>
  </si>
  <si>
    <t>END</t>
  </si>
  <si>
    <t>Položkový soupis prací a dodávek</t>
  </si>
  <si>
    <t>111201101R00</t>
  </si>
  <si>
    <t>Odstranění křovin a stromů o průměru do 10 cm při celkové ploše do 1 000 m2</t>
  </si>
  <si>
    <t>m2</t>
  </si>
  <si>
    <t>800-1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</si>
  <si>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</si>
  <si>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</si>
  <si>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</si>
  <si>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</si>
  <si>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112101111R00</t>
  </si>
  <si>
    <t>Pokácení stromu listnaté, průměr do 200 mm, v rovině nebo na svahu do 1:5</t>
  </si>
  <si>
    <t>kus</t>
  </si>
  <si>
    <t>823-1</t>
  </si>
  <si>
    <t>s rozřezáním a odstraněním větví a kmene do vzdálenosti 20 m, se složením na hromady nebo s naložením na dopravní prostředek,</t>
  </si>
  <si>
    <t>112101114R00</t>
  </si>
  <si>
    <t>Pokácení stromu listnaté, průměr přes 400 do 500 mm, v rovině nebo na svahu do 1:5</t>
  </si>
  <si>
    <t>112201111R00</t>
  </si>
  <si>
    <t>Odstranění pařezu průměr do 200 mm, v rovině nebo na svahu do 1:5</t>
  </si>
  <si>
    <t>s odklizením získaného dřeva na vzdálenost do 20 m, se složením na hromady nebo s naložením na dopravní prostředek, se zasypáním jámy, doplněním zeminy, zhutněním a úpravou terénu,</t>
  </si>
  <si>
    <t>112201114R00</t>
  </si>
  <si>
    <t>Odstranění pařezu průměr přes 400 do 500 mm, v rovině nebo na svahu do 1:5</t>
  </si>
  <si>
    <t>113107520R00</t>
  </si>
  <si>
    <t>Odstranění podkladů nebo krytů z kameniva hrubého drceného, v ploše jednotlivě do 50 m2, tloušťka vrstvy 200 mm</t>
  </si>
  <si>
    <t>822-1</t>
  </si>
  <si>
    <t>asfaltová plocha - u výkopu NN přípojky : 10*2</t>
  </si>
  <si>
    <t>VV</t>
  </si>
  <si>
    <t>Mezisoučet</t>
  </si>
  <si>
    <t>113108310R00</t>
  </si>
  <si>
    <t>Odstranění podkladů nebo krytů živičných, v ploše jednotlivě do 50 m2, tloušťka vrstvy 100 mm</t>
  </si>
  <si>
    <t>asfaltová plocha pro přesah : 0,5*2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</si>
  <si>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</si>
  <si>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</si>
  <si>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</si>
  <si>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</si>
  <si>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obrubíky u chodníku : 10+2</t>
  </si>
  <si>
    <t>119001411R00</t>
  </si>
  <si>
    <t>Dočasné zajištění podzemního potrubí nebo vedení betonového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</si>
  <si>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</si>
  <si>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119001421R00</t>
  </si>
  <si>
    <t>Dočasné zajištění podzemního potrubí nebo vedení kabelů do 3 kabelů</t>
  </si>
  <si>
    <t>121101100R00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</si>
  <si>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</si>
  <si>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</si>
  <si>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</si>
  <si>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pro TS : 9,38*6,98*0,15</t>
  </si>
  <si>
    <t>131301111R00</t>
  </si>
  <si>
    <t>Hloubení nezapažených jam a zářezů do 100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</si>
  <si>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</si>
  <si>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pro TS : 9,38*6,98*1,0</t>
  </si>
  <si>
    <t>139601102R00</t>
  </si>
  <si>
    <t>Ruční výkop jam, rýh a šachet v hornině 3</t>
  </si>
  <si>
    <t>s přehozením na vzdálenost do 5 m nebo s naložením na ruční dopravní prostředek</t>
  </si>
  <si>
    <t>pro přípojku NN : 31,5*0,5*0,8</t>
  </si>
  <si>
    <t>drenáž : 4,5*2*0,5*0,8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</si>
  <si>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</si>
  <si>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</si>
  <si>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</si>
  <si>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odvoz : </t>
  </si>
  <si>
    <t>pro TS : 9,38*6,98*1</t>
  </si>
  <si>
    <t xml:space="preserve">dovoz : </t>
  </si>
  <si>
    <t>pro přípojku NN : 31,5*0,5*0,3</t>
  </si>
  <si>
    <t>odečet : -31,5*0,5*0,3</t>
  </si>
  <si>
    <t>odečet : -5,38*2,98*0,75</t>
  </si>
  <si>
    <t>-9,38*6,98*0,25</t>
  </si>
  <si>
    <t>odečet : -4,5*2*0,5*0,5</t>
  </si>
  <si>
    <t>162701105R00</t>
  </si>
  <si>
    <t>Vodorovné přemístění výkopku z horniny 1 až 4, na vzdálenost přes 9 000  do 10 000 m</t>
  </si>
  <si>
    <t>pro TS : 5,38*2,98*0,75</t>
  </si>
  <si>
    <t>9,38*6,98*0,25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</si>
  <si>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</si>
  <si>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</si>
  <si>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</si>
  <si>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</si>
  <si>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</si>
  <si>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 xml:space="preserve">ornice : </t>
  </si>
  <si>
    <t>odečet TS : -5,38*2,98*0,15</t>
  </si>
  <si>
    <t>162201210R00</t>
  </si>
  <si>
    <t>Vodorovné přemístění výkopku příplatek za každých dalších 10 m  z horniny 1 až 4, kolečkem</t>
  </si>
  <si>
    <t>odvoz - přední strana objektu od silnice a boční strany : 6,99*1*1</t>
  </si>
  <si>
    <t>7,905*1*1</t>
  </si>
  <si>
    <t>2,545*1*1</t>
  </si>
  <si>
    <t>6,42*1*1</t>
  </si>
  <si>
    <t>2,585*1*1</t>
  </si>
  <si>
    <t>7,925*1*1</t>
  </si>
  <si>
    <t>svahování : 6,99*0,5/2</t>
  </si>
  <si>
    <t>7,905*0,5/2</t>
  </si>
  <si>
    <t>2,545*0,5/2</t>
  </si>
  <si>
    <t>6,42*0,5/2</t>
  </si>
  <si>
    <t>2,585*0,5/2</t>
  </si>
  <si>
    <t>7,925*0,5/2</t>
  </si>
  <si>
    <t>162301401R00</t>
  </si>
  <si>
    <t>Vodorovné přemístění větví, kmenů, nebo pařezů větví stromů listnatých, průměru kmene přes 100 do 300 mm, na vzdálenost do 5 000 m</t>
  </si>
  <si>
    <t xml:space="preserve"> s naložením, složením a dopravou,</t>
  </si>
  <si>
    <t>162301411R00</t>
  </si>
  <si>
    <t>Vodorovné přemístění větví, kmenů, nebo pařezů kmenů stromů listnatých, průměru kmene přes 100 do 300 mm, na vzdálenost do 5 000 m</t>
  </si>
  <si>
    <t>162301412R00</t>
  </si>
  <si>
    <t>Vodorovné přemístění větví, kmenů, nebo pařezů kmenů stromů listnatých, průměru kmene přes 300 do 500 mm, na vzdálenost do 5 000 m</t>
  </si>
  <si>
    <t>162301421R00</t>
  </si>
  <si>
    <t>Vodorovné přemístění větví, kmenů, nebo pařezů pařezů, průměru kmene přes 100 do 300 mm, na vzdálenost do 5 000 m</t>
  </si>
  <si>
    <t>162301422R00</t>
  </si>
  <si>
    <t>Vodorovné přemístění větví, kmenů, nebo pařezů pařezů, průměru kmene přes 300 do 500 mm, na vzdálenost do 5 000 m</t>
  </si>
  <si>
    <t>162301901R00</t>
  </si>
  <si>
    <t>Vodorovné přemístění větví, kmenů, nebo pařezů příplatek k cenám za každých dalších i započatých 5 000 m přes 5 000 m  větví stromů listnatých, průměru kmene přes 100 do 300 mm</t>
  </si>
  <si>
    <t>162301921R00</t>
  </si>
  <si>
    <t>Vodorovné přemístění větví, kmenů, nebo pařezů příplatek k cenám za každých dalších i započatých 5 000 m přes 5 000 m  pařezů, průměru kmene přes 100 do 300 mm</t>
  </si>
  <si>
    <t>162301922R00</t>
  </si>
  <si>
    <t>Vodorovné přemístění větví, kmenů, nebo pařezů příplatek k cenám za každých dalších i započatých 5 000 m přes 5 000 m  pařezů, průměru kmene přes 300 do 500 mm</t>
  </si>
  <si>
    <t>167101101R00</t>
  </si>
  <si>
    <t>Nakládání, skládání, překládání neulehlého výkopku nakládání výkopku  do 100 m3, z horniny 1 až 4</t>
  </si>
  <si>
    <t>167101201R00</t>
  </si>
  <si>
    <t>Nakládání, skládání, překládání neulehlého výkopku nakládání, skládání, překládání neulehléno výkopku nebo zeminy - ručně 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</si>
  <si>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</si>
  <si>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</si>
  <si>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</si>
  <si>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175101209R00</t>
  </si>
  <si>
    <t>Obsyp objektů příplatek za prohození sypaniny</t>
  </si>
  <si>
    <t>sypaninou z vhodných hornin tř. 1 - 4 nebo materiálem, uloženým ve vzdálenosti do 30 m od vnějšího kraje objektu, pro jakoukoliv míru zhutnění,</t>
  </si>
  <si>
    <t>180402112R00</t>
  </si>
  <si>
    <t>Založení trávníku parkový trávník, výsevem, na svahu přes 1:5 do 1:2</t>
  </si>
  <si>
    <t>na půdě předem připravené s pokosením, naložením, odvozem odpadu do 20 km a se složením,</t>
  </si>
  <si>
    <t>travnatá plocha : 28,2*2</t>
  </si>
  <si>
    <t>181101102R00</t>
  </si>
  <si>
    <t>Úprava pláně v zářezech v hornině 1 až 4, se zhutněním</t>
  </si>
  <si>
    <t>vyrovnáním výškových rozdílů, ploch vodorovných a ploch do sklonu 1 : 5.</t>
  </si>
  <si>
    <t>Úprava pláně v zářezech v hor. 1-4, se zhutněním, zhutněno na hodnotu E2,def = 30 MPa</t>
  </si>
  <si>
    <t>pro TS : 9,38*6,98</t>
  </si>
  <si>
    <t>181101111R00</t>
  </si>
  <si>
    <t>Úprava pláně v zářezech bez rozlišení horniny, se zhutněním - ručně</t>
  </si>
  <si>
    <t>pro přípojku NN : 31,5*0,5</t>
  </si>
  <si>
    <t>drenáž : 4,5*2*0,5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</si>
  <si>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</si>
  <si>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</si>
  <si>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</si>
  <si>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odečet TS : -5,38*2,98</t>
  </si>
  <si>
    <t>182001121R00</t>
  </si>
  <si>
    <t>Plošná úprava terénu při nerovnostech terénu přes 100 do 150 mm, v rovině nebo na svahu do 1:5</t>
  </si>
  <si>
    <t>s urovnáním povrchu, bez doplnění ornice, v hornině 1 až 4,</t>
  </si>
  <si>
    <t>182001151R00</t>
  </si>
  <si>
    <t xml:space="preserve">Plošná úprava terénu prokypření rotavátorem,  </t>
  </si>
  <si>
    <t>185803112R00</t>
  </si>
  <si>
    <t>Ošetření trávníku na svahu přes 1:5 do 1:2</t>
  </si>
  <si>
    <t>bez ohledu na způsob založení, tj. pokosení se shrabáním, naložením shrabků na dopravní prostředek s odvezením do 20 km a se složením,</t>
  </si>
  <si>
    <t>199000002R00</t>
  </si>
  <si>
    <t>Poplatky za skládku horniny 1- 4, skupina 17 05 04 z Katalogu odpadů</t>
  </si>
  <si>
    <t>Cena dle Pískovny Černovice. www.piskovna-cernovice.cz</t>
  </si>
  <si>
    <t>174100050RAC</t>
  </si>
  <si>
    <t>Zásyp jam, rýh a šachet štěrkopískem, dovoz ze vzdálenosti 10 000 m</t>
  </si>
  <si>
    <t>AP-HSV</t>
  </si>
  <si>
    <t>Agregovaná položka</t>
  </si>
  <si>
    <t>POL2_</t>
  </si>
  <si>
    <t>sypaninou s vodorovnou přepravou k místu zásypu, uložením ve vrstvách a zhutněním.</t>
  </si>
  <si>
    <t>pro přípojku NN : 31,5*0,5*0,1</t>
  </si>
  <si>
    <t>00572400R</t>
  </si>
  <si>
    <t>směs travní parková, pro běžnou zátěž</t>
  </si>
  <si>
    <t>kg</t>
  </si>
  <si>
    <t>SPCM</t>
  </si>
  <si>
    <t>Specifikace</t>
  </si>
  <si>
    <t>POL3_</t>
  </si>
  <si>
    <t>travnatá plocha : 28,2*2*0,05</t>
  </si>
  <si>
    <t>211561111R00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</si>
  <si>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</si>
  <si>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</si>
  <si>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</si>
  <si>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>drenáž : (4,5*0,5*0,5)*2</t>
  </si>
  <si>
    <t>212753114R00</t>
  </si>
  <si>
    <t>Plastové drenážní trubky montáž ohebné plastové drenážní trubky do rýhy, DN 100, bez lože</t>
  </si>
  <si>
    <t>827-1</t>
  </si>
  <si>
    <t>drenáž : 5*2</t>
  </si>
  <si>
    <t>7,4*2</t>
  </si>
  <si>
    <t>4,5*2</t>
  </si>
  <si>
    <t>212753511R00</t>
  </si>
  <si>
    <t>Plastové drenážní trubky montáž drenážní tvarovky,  , s jedním spojem</t>
  </si>
  <si>
    <t>drenáž : 1+1</t>
  </si>
  <si>
    <t>212971110R00</t>
  </si>
  <si>
    <t xml:space="preserve">Zřízení opláštění odvod. trativodů z geotextilie o sklonu do 2,5,  </t>
  </si>
  <si>
    <t>v rýze nebo v zářezu se stěnami,</t>
  </si>
  <si>
    <t>drenáž : 5*2*0,35</t>
  </si>
  <si>
    <t>7,4*2*0,35</t>
  </si>
  <si>
    <t>4,5*2*0,35</t>
  </si>
  <si>
    <t>4,5*2*2,2</t>
  </si>
  <si>
    <t>271571111R00</t>
  </si>
  <si>
    <t xml:space="preserve">Polštáře zhutněné pod základy štěrkopísek tříděný,  </t>
  </si>
  <si>
    <t>pro TS : 9,38*6,98*0,25</t>
  </si>
  <si>
    <t>28611253.AR</t>
  </si>
  <si>
    <t>Trubka plastová drenážní spoj: západkový; potrubí: jednovrstvé; materiál: PVC-U; povrch: korugovaný; ohebná; DN = 100; perforování: TP; vsakovací plocha = 29,5 cm2/m</t>
  </si>
  <si>
    <t>ztratné : 33,8*0,1</t>
  </si>
  <si>
    <t>28611326.AR</t>
  </si>
  <si>
    <t>Zátka plastová drenážní spoj: západkový; potrubí: jednovrstvé; materiál: PVC; DN = 100</t>
  </si>
  <si>
    <t>drenáž : 2</t>
  </si>
  <si>
    <t>69366081R</t>
  </si>
  <si>
    <t>geotextilie PP; funkce drenážní, separační, výztužná, filtrační; plošná hmotnost 500 g/m2; tl. při 2 kPa 5,50 mm</t>
  </si>
  <si>
    <t>ztratné : 31,63*0,1</t>
  </si>
  <si>
    <t>564851111R00</t>
  </si>
  <si>
    <t>Podklad ze štěrkodrti s rozprostřením a zhutněním frakce 0-63 mm, tloušťka po zhutnění 150 mm</t>
  </si>
  <si>
    <t>564861111RT2</t>
  </si>
  <si>
    <t>Podklad ze štěrkodrti s rozprostřením a zhutněním frakce 0-32 mm, tloušťka po zhutnění 200 mm</t>
  </si>
  <si>
    <t>565131111R00</t>
  </si>
  <si>
    <t>Podklad z kameniva obaleného asfaltem ACP 16+, v pruhu šířky do 3 m, třídy 1, tloušťka po zhutnění 50 mm</t>
  </si>
  <si>
    <t>s rozprostřením a zhutněním</t>
  </si>
  <si>
    <t>567122113R00</t>
  </si>
  <si>
    <t>Podklad z kameniva zpevněného cementem SC C8/10, tloušťka po zhutnění 140 mm</t>
  </si>
  <si>
    <t>bez dilatačních spár, s rozprostřením a zhutněním, ošetřením povrchu podkladu vodou</t>
  </si>
  <si>
    <t>573111114R00</t>
  </si>
  <si>
    <t>Postřik infiltrační asfaltovým pojivem v množství 2 kg/m2</t>
  </si>
  <si>
    <t>573231125R00</t>
  </si>
  <si>
    <t>Postřik spojovací kationaktivní emulzí KAE , množství zbytkového asfaltu 0,50 kg/m2</t>
  </si>
  <si>
    <t>bez posypu kamenivem</t>
  </si>
  <si>
    <t>asfaltová plocha - u výkopu NN přípojky : 10*2*2</t>
  </si>
  <si>
    <t>asfaltová plocha pro přesah : 0,5*2*2</t>
  </si>
  <si>
    <t>998225311R00</t>
  </si>
  <si>
    <t>Přesun hmot pro opravy a údržbu komunikací Přesun hmot, oprava komunikací, kryt živič. a bet.</t>
  </si>
  <si>
    <t>t</t>
  </si>
  <si>
    <t>a letišť s krytem živičným nebo betonovým</t>
  </si>
  <si>
    <t>Odkaz na hmot. položky pořadí 51 : 2,76948</t>
  </si>
  <si>
    <t>Odkaz na hmot. položky pořadí 52 : 7,50960</t>
  </si>
  <si>
    <t>Odkaz na hmot. položky pořadí 53 : 0,14742</t>
  </si>
  <si>
    <t>Odkaz na hmot. položky pořadí 54 : 0,02100</t>
  </si>
  <si>
    <t>Odkaz na hmot. položky pořadí 56 : 2,77200</t>
  </si>
  <si>
    <t>Odkaz na hmot. položky pořadí 49 : 7,24500</t>
  </si>
  <si>
    <t>574B03</t>
  </si>
  <si>
    <t>ASFALTOVÝ BETON PRO OBRUSNÉ VRSTVY MODIFIK ACO 11</t>
  </si>
  <si>
    <t>M3</t>
  </si>
  <si>
    <t>OTSKP 23</t>
  </si>
  <si>
    <t>asfaltová plocha - u výkopu NN přípojky : 10*2*0,06</t>
  </si>
  <si>
    <t>asfaltová plocha pro přesah : 0,5*2*0,06</t>
  </si>
  <si>
    <t>909      R00</t>
  </si>
  <si>
    <t>Hzs-nezmeritelne stavebni prace</t>
  </si>
  <si>
    <t>h</t>
  </si>
  <si>
    <t>Prav.M</t>
  </si>
  <si>
    <t>POL10_</t>
  </si>
  <si>
    <t>Čerpání na základě odsouhlasení TDI a investora stavby.</t>
  </si>
  <si>
    <t>Stavební práce, ostatní pomocné práce, bourací práce vč. přípomocí : 16</t>
  </si>
  <si>
    <t>913      R00</t>
  </si>
  <si>
    <t>Hzs - Stavební dělník</t>
  </si>
  <si>
    <t>pomocné práce a úklid : 8+8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</si>
  <si>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</si>
  <si>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</si>
  <si>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</si>
  <si>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obrubníky u chodníku : 10+2</t>
  </si>
  <si>
    <t>918101111R00</t>
  </si>
  <si>
    <t>Lože pod obrubníky, krajníky nebo obruby z betonu prostého C 12/15</t>
  </si>
  <si>
    <t>z dlažebních kostek z betonu prostého</t>
  </si>
  <si>
    <t>pro obrubníky : (10+2)*0,2*0,3</t>
  </si>
  <si>
    <t>460030081RT3</t>
  </si>
  <si>
    <t>Řezání spáry v asfaltu nebo betonu, v tloušťce vrstvy do 8-10 cm</t>
  </si>
  <si>
    <t>asfaltová ploch chodníku : 2+2</t>
  </si>
  <si>
    <t>998223011R00</t>
  </si>
  <si>
    <t>Přesun hmot pozemních komunikací, kryt dlážděný Přesun hmot, pozemní komunikace, kryt dlážděný</t>
  </si>
  <si>
    <t>POL1_1</t>
  </si>
  <si>
    <t>vodorovně do 200 m</t>
  </si>
  <si>
    <t>Odkaz na hmot. položky pořadí 59 : 2,25600</t>
  </si>
  <si>
    <t>Odkaz na hmot. položky pořadí 60 : 1,81800</t>
  </si>
  <si>
    <t>Odkaz na hmot. položky pořadí 63 : 0,71504</t>
  </si>
  <si>
    <t>59217001R</t>
  </si>
  <si>
    <t>obrubník parkový materiál beton; l = 1000,0 mm; š = 100,0 mm; h = 250,0 mm; barva přírodní</t>
  </si>
  <si>
    <t>ztratné : 12*0,1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</si>
  <si>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</si>
  <si>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</si>
  <si>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</si>
  <si>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pro TS : 5,38*2,98</t>
  </si>
  <si>
    <t>998011031R00</t>
  </si>
  <si>
    <t>Přesun hmot pro budovy s nosnou konstrukcí z bloků Přesun hmot pro budovy z bloků výšky do 6 m</t>
  </si>
  <si>
    <t>Přesun hmot pro budovy občanské výstavby (JKSO 801), budovy pro bydlení (JKSO 803) budovy pro výrobu a služby (JKSO 812), s nosnou svislou konstrukcí z bloků</t>
  </si>
  <si>
    <t>Odkaz na hmot. položky pořadí 82 : 6,44963</t>
  </si>
  <si>
    <t>Odkaz na hmot. položky pořadí 83 : 0,00208</t>
  </si>
  <si>
    <t>Odkaz na hmot. položky pořadí 9 : 0,02140</t>
  </si>
  <si>
    <t>Odkaz na hmot. položky pořadí 10 : 0,04956</t>
  </si>
  <si>
    <t>Odkaz na hmot. položky pořadí 40 : 0,00282</t>
  </si>
  <si>
    <t>Odkaz na hmot. položky pořadí 41 : 3,74625</t>
  </si>
  <si>
    <t>Odkaz na hmot. položky pořadí 44 : 0,00569</t>
  </si>
  <si>
    <t>Odkaz na hmot. položky pořadí 45 : 34,37301</t>
  </si>
  <si>
    <t>Odkaz na hmot. položky pořadí 46 : 0,02714</t>
  </si>
  <si>
    <t>Odkaz na hmot. položky pořadí 47 : 0,00200</t>
  </si>
  <si>
    <t>Odkaz na hmot. položky pořadí 48 : 0,02088</t>
  </si>
  <si>
    <t>Odkaz na hmot. položky pořadí 66 : 0,06473</t>
  </si>
  <si>
    <t>Odkaz na hmot. položky pořadí 67 : 0,00320</t>
  </si>
  <si>
    <t>Odkaz na hmot. položky pořadí 68 : 0,00004</t>
  </si>
  <si>
    <t>Odkaz na hmot. položky pořadí 69 : 0,00144</t>
  </si>
  <si>
    <t>Odkaz na hmot. položky pořadí 70 : 0,30000</t>
  </si>
  <si>
    <t>Odkaz na hmot. položky pořadí 71 : 0,20000</t>
  </si>
  <si>
    <t>Odkaz na hmot. položky pořadí 72 : 1,50000</t>
  </si>
  <si>
    <t>Odkaz na hmot. položky pořadí 73 : 0,25000</t>
  </si>
  <si>
    <t>Odkaz na hmot. položky pořadí 74 : 1,55000</t>
  </si>
  <si>
    <t>Odkaz na hmot. položky pořadí 75 : 0,80000</t>
  </si>
  <si>
    <t>Odkaz na hmot. položky pořadí 76 : 0,50000</t>
  </si>
  <si>
    <t>Odkaz na hmot. položky pořadí 77 : 0,25000</t>
  </si>
  <si>
    <t>Odkaz na hmot. položky pořadí 78 : 0,65000</t>
  </si>
  <si>
    <t>Odkaz na hmot. položky pořadí 80 : 30,11000</t>
  </si>
  <si>
    <t>Odkaz na hmot. položky pořadí 64 : 0,00064</t>
  </si>
  <si>
    <t>210220001RT1</t>
  </si>
  <si>
    <t>Montáž uzemňovacího vedení na povrchu, včetně svorek upevnění a připojení, z profilů ocelových pozinkovaných  (FeZn), průřezu do 120 mm2, včetně dodávky pásku 30 x 4 mm, bez nátěru</t>
  </si>
  <si>
    <t>včetně montáže svorek spojovacích, odbočných, upevňovacích a spojovacího materiálu.</t>
  </si>
  <si>
    <t xml:space="preserve">uzemnění pro TS : </t>
  </si>
  <si>
    <t>5,98*2</t>
  </si>
  <si>
    <t>8,38*2</t>
  </si>
  <si>
    <t>3,98*2</t>
  </si>
  <si>
    <t>6,38*2</t>
  </si>
  <si>
    <t>1,0*4</t>
  </si>
  <si>
    <t>0,5*4</t>
  </si>
  <si>
    <t>1*4</t>
  </si>
  <si>
    <t>ztratné a přesahy : 59,44*0,1</t>
  </si>
  <si>
    <t>210220301RT3</t>
  </si>
  <si>
    <t>Montáž svorky hromosvodové včetně dodávky svorky zkušební (SZ)</t>
  </si>
  <si>
    <t>uzemnění pro TS : 2+2+2+2</t>
  </si>
  <si>
    <t>2+2+2+2</t>
  </si>
  <si>
    <t>210950101RT1</t>
  </si>
  <si>
    <t>Vodiče, šňůry a kabely hliníkové označovací štítek na kabel,  , včetně dodávky materiálu</t>
  </si>
  <si>
    <t>2+2</t>
  </si>
  <si>
    <t>460260011R00</t>
  </si>
  <si>
    <t>Pevné spojení páskových zemničů</t>
  </si>
  <si>
    <t>210.001RT00</t>
  </si>
  <si>
    <t>Průchodky VN a NN, specifikace dle PD</t>
  </si>
  <si>
    <t>soubor</t>
  </si>
  <si>
    <t>Vlastní</t>
  </si>
  <si>
    <t>průchodba VN - 1 ks, průchodka NN - 10 ks, specifikace dle PD. Jedná se o kompletní dodávku a montáž.</t>
  </si>
  <si>
    <t>210.002RT00</t>
  </si>
  <si>
    <t>Kompletace elektroinstalací, specifikace dle PD</t>
  </si>
  <si>
    <t>Kompletace elektroinstalací, vnitřní zemnící okruh, propojení VN a NN - dle specifikace PD. Jedná se o kompletní dodávku a montáž.</t>
  </si>
  <si>
    <t>210.003RT00</t>
  </si>
  <si>
    <t>VN rozvadeč, specifikace dle PD</t>
  </si>
  <si>
    <t>Skříňový VN rozvaděč v provedení V+M+TS – 1x přívod s vakuovým vypínačem, 1x měření, 1x vývod na trafo s pojistkami) - dle specifikace PD. Jedná se o kompletní dodávku a montáž.</t>
  </si>
  <si>
    <t>210.004RT00</t>
  </si>
  <si>
    <t>VN ochrany, specifikace dle PD</t>
  </si>
  <si>
    <t>Výpočet a nastavení VN ochrany uložené ve VN rozvaděč. Jedná se o kompletní dodávku a montáž.</t>
  </si>
  <si>
    <t>210.005RT00</t>
  </si>
  <si>
    <t>Transformátor 250 kVA, specifikace dle PD</t>
  </si>
  <si>
    <t>Olejový hermetizovaný transformátor 35/0,4kV, 250kVA, IP00 podle  Ecodesing 2. Jedná se o kompletní dodávku a montáž.</t>
  </si>
  <si>
    <t>210.006RT00</t>
  </si>
  <si>
    <t>NN rozvadeč RST 1600 - 800V, specifikace dle PD</t>
  </si>
  <si>
    <t>Druhé pole obsahuje i obvody vlastní spotřeby trafostanice 230/400V.</t>
  </si>
  <si>
    <t>Jedná se o kompletní dodávku a montáž.</t>
  </si>
  <si>
    <t>210.007RT00</t>
  </si>
  <si>
    <t>Skříňový rozvaděč 600x2000+100x600 s prostorem přenosů AXY se záložní baterií 12V 9Ah.</t>
  </si>
  <si>
    <t>210.008RT00</t>
  </si>
  <si>
    <t>Rozvadeč USM, specifikace dle PD</t>
  </si>
  <si>
    <t>Rozvaděč pro elektroměr SM2. Jedná se o kompletní dodávku a montáž.</t>
  </si>
  <si>
    <t>210.009RT00</t>
  </si>
  <si>
    <t>Přípojka NN, specifikace dle PD</t>
  </si>
  <si>
    <t>Přípojka NN - kabel silový s AL jádrem AYKY 3Bx240+120mm2 vč.kab.ok a příslušenství ukončení vodič izolovaný do 240 mm2 v rozváděči nebo na přístroji vč. příslušenství.</t>
  </si>
  <si>
    <t>Přívod NN bude v délce 2x 38,5m dvěma kabely AYKY 3Bx240+120mm2 v paralelním zapojení v uložení v zemi nezámrzné hloubce v pískovém loži s ochrannou fólií. V místě příp.pojezdu vozidel v kabelové chráničce – trubce korugované 100/91.</t>
  </si>
  <si>
    <t>210.010RT00</t>
  </si>
  <si>
    <t>Doprava a usazení trafostanice, specifikace dle PD</t>
  </si>
  <si>
    <t>Doprava na místo instalace a usazení stanice jeřábem do předem připraveného lože do 3m od zpevněné plochy pro jeřáb. Jedná se o kompletní dodávku a montáž.</t>
  </si>
  <si>
    <t>74592.001RTA0</t>
  </si>
  <si>
    <t>Trafostanice typová s vnitřní obsluhou, Specifikace dle PD</t>
  </si>
  <si>
    <t>Pochozí trafostanice s vnitřní obsluhou dle specifikace v PD vč. montáží</t>
  </si>
  <si>
    <t>Popis :</t>
  </si>
  <si>
    <t>- nová kabelová TS, přístupná z veřejného místa</t>
  </si>
  <si>
    <t>- fakturační (obchodní) měření bude v souladu s PPDS a Připojovacími podmínkami pro VN a souv. předpisy</t>
  </si>
  <si>
    <t>- elektroměrový rozvaděč bude umístěn vně TS</t>
  </si>
  <si>
    <t xml:space="preserve">          2x vstupní pole VN</t>
  </si>
  <si>
    <t xml:space="preserve">          1x pole VN pro připojení zařízení žadavetele</t>
  </si>
  <si>
    <t xml:space="preserve">               se zkratovou odolností 16 kA/1s v kat. IAC-A FL .</t>
  </si>
  <si>
    <t>- v distribuční části VN rozvaděče bude osazen řídící systém AXV</t>
  </si>
  <si>
    <t>- zajistit věcné břemeno TS</t>
  </si>
  <si>
    <t>- TS bude mít zkoušku zkratem 16kA/1s tř.IAC-AB dle ČSN 62 271-202</t>
  </si>
  <si>
    <t>- napojení :</t>
  </si>
  <si>
    <t xml:space="preserve">      kabel VN 35 kV bude přerušen , naspojkován, prodloužen</t>
  </si>
  <si>
    <t xml:space="preserve"> - VN kabel bude v TS ukončen v novém RVN 35 kV k konfiguraci KKTM pro chytrou TS s výbavou optického rozvaděče AXV a přidružené technologie</t>
  </si>
  <si>
    <t>- odběratel bude připojen z nově vybudovaného RVN modulu T</t>
  </si>
  <si>
    <t>- Pi = 250 kW z napěťové hladiny 35 kV</t>
  </si>
  <si>
    <t>- realizace v souladu s 23_SOBS01_4122165104</t>
  </si>
  <si>
    <t xml:space="preserve"> - TS bude rozdělena na část distribučního zařízení PDS a část zařízení Žadatele.</t>
  </si>
  <si>
    <t xml:space="preserve"> - vstup do části odběratelské TS s distribučním zařízením ve vlastnictví PDS bude oddělen. Vstupní dveře do tohoto prostoru budou uzamčeny univerzálním klíčem PDS.</t>
  </si>
  <si>
    <t xml:space="preserve"> - TS musí být prostorově oddělena a elektricky odpojitelná část zařízení VN, která se stane součástí zařízení distribuční soustavy (dále jen „DS").</t>
  </si>
  <si>
    <t xml:space="preserve"> - zařízení DS a konkrétně rozvaděč VN bude obsahovat :</t>
  </si>
  <si>
    <t xml:space="preserve"> - 2 x vstupní pole VN</t>
  </si>
  <si>
    <t xml:space="preserve"> - 1 x pole VN pro připojení elektrického zařízení VN</t>
  </si>
  <si>
    <t xml:space="preserve"> - 1 x pole převodový transformátor napětí</t>
  </si>
  <si>
    <t xml:space="preserve"> - zařízení se zkratovou odolností 16kA/Is v kat. IAC-A FL</t>
  </si>
  <si>
    <t xml:space="preserve"> - rozvaděč VN bude osazen rozšiřujícími sadami pro chytré TS s nadstavbou výšky 250 mm. V distribuční části VN nové odběratelské TS bude dále osazen rozvaděč řídícího systému AXV o minimálních rozměrech v x š x h:1200 x 600 x 300 mm.</t>
  </si>
  <si>
    <t xml:space="preserve"> - nutná koordinace s projektantem PDS.</t>
  </si>
  <si>
    <t>FAKTURAČNÍ MĚŘENÍ</t>
  </si>
  <si>
    <t>Fakturační (obchodní) měření nového odběrného místa musí být provedeno v souladu s Připojovacími podmínkami VN, VVN pro osazení měřicích zařízení v odběrných a předávacích místech napojených z distribuční sítě vysokého a velmi vysokého napětí v platném znění a souvisejícími předpisy.</t>
  </si>
  <si>
    <t>Elektroměrový rozvaděč tohoto měření musí být umístěn vně odběratelské TS tak, aby byl volné přístupný oprávněným pracovníkům PDS.</t>
  </si>
  <si>
    <t xml:space="preserve"> - umístění měřicího zařízení: rozvodna</t>
  </si>
  <si>
    <t xml:space="preserve"> - přístupnost měřícího zařízení: nepřístupné</t>
  </si>
  <si>
    <t xml:space="preserve"> - typ měření:A</t>
  </si>
  <si>
    <t xml:space="preserve"> - převod měřicích transformátorů proudu: 400/5 A, třída přesnosti 0,5 S / max. 10VA ( s certifikátem - ověřením )</t>
  </si>
  <si>
    <t xml:space="preserve"> - elektroměrová souprava bude umístěna v samostatném rozvaděči - typové skříni USM</t>
  </si>
  <si>
    <t xml:space="preserve"> - před zkušební svorkovnicí schváleného typu bude umístěn pojistkový odpínač napěťového obvodu.</t>
  </si>
  <si>
    <t>Stavba bude dodána včetně výstražných a bezpečnostních značek a tabulek viz PBŘ a dle ČSN.</t>
  </si>
  <si>
    <t>Jedná se o kompletní dodávku a montáž. Specifikace dle PD.</t>
  </si>
  <si>
    <t>460110101R01</t>
  </si>
  <si>
    <t>Sonda pro vyhledání kabelů - zához, 65 x 120 hor. 4</t>
  </si>
  <si>
    <t>460420022R00</t>
  </si>
  <si>
    <t>Zřízení kabelového lože v rýze š. do 65 cm z písku</t>
  </si>
  <si>
    <t>pro přípojku NN : 31,5</t>
  </si>
  <si>
    <t>460490012RT1</t>
  </si>
  <si>
    <t>Fólie výstražná z PVC, šířka 33 cm, fólie PVC šířka 33 cm</t>
  </si>
  <si>
    <t>přesahy : 31,5*0,1</t>
  </si>
  <si>
    <t>979086112R00</t>
  </si>
  <si>
    <t>Vodorovná doprava suti a vybouraných hmot Nakládání nebo překládání suti a vybouraných hmot</t>
  </si>
  <si>
    <t>832-1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</si>
  <si>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</si>
  <si>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</si>
  <si>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</si>
  <si>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</si>
  <si>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Odkaz na dem. hmot. položky pořadí 8 : 2,64000</t>
  </si>
  <si>
    <t>Odkaz na dem. hmot. položky pořadí 6 : 8,80000</t>
  </si>
  <si>
    <t>Odkaz na dem. hmot. položky pořadí 7 : 4,62000</t>
  </si>
  <si>
    <t>Odkaz na dem. hmot. položky pořadí 1 : 0,20000</t>
  </si>
  <si>
    <t>979081111R00</t>
  </si>
  <si>
    <t>Odvoz suti a vybouraných hmot na skládku Odvoz suti a vybour.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</si>
  <si>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</si>
  <si>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</si>
  <si>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</si>
  <si>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k odvozu za každý další 1 km</t>
  </si>
  <si>
    <t>odvoz : (2,64+8,8+4,62+0,2)*10</t>
  </si>
  <si>
    <t>dovoz : 8,8*10</t>
  </si>
  <si>
    <t>979082111R00</t>
  </si>
  <si>
    <t>Vnitrostaveništní doprava suti a vybouraných hmot do 10 m</t>
  </si>
  <si>
    <t>979082121R00</t>
  </si>
  <si>
    <t>Vnitrostaveništní doprava suti a vybouraných hmot Příplatek k vnitrost. dopravě suti za dalších 5 m</t>
  </si>
  <si>
    <t>979990107R00</t>
  </si>
  <si>
    <t>Poplatek za skládku za uložení suti - směs betonu, cihel, dřeva, skupina odpadu 170904</t>
  </si>
  <si>
    <t>kategorie 17 09 04 smíšené stavební a demoliční odpady</t>
  </si>
  <si>
    <t>979999995R00</t>
  </si>
  <si>
    <t>Poplatek za skládku za recyklaci, obalovaného kameniva a asfaltu, kusovost do 1600 cm2, skupina 17 03 02 z Katalogu odpadů</t>
  </si>
  <si>
    <t>170 302</t>
  </si>
  <si>
    <t>Skříňový rozvaděč složený ze dvou polí 600+800x2000+100x600 s hlavním jističem, s vypínací spouští, místem pro elektroměr, svodiče přepětí, trafo vlastní spotřeby 10kVA, pomocné obvody a 7 vývodů pojistkových odpínačů 400A.</t>
  </si>
  <si>
    <t>- rozvaděč VN bude obsahovat</t>
  </si>
  <si>
    <t xml:space="preserve">          1x pole pro převodový transformátor napětí žadatele</t>
  </si>
  <si>
    <t xml:space="preserve">      TS napojena přes  kabelovou smyčku</t>
  </si>
  <si>
    <t>Rozvadeč AXY a RU1, specifikace dle PD dodávka správce distribuční sítě (ČEZ a.s.)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</si>
</sst>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JM6hqjI9jh39l7xs3R6PZ4VTqoo94bVBXfjZWTxFc9ILus5d7M7EE6xzQi+5sjDi1ENfWGvDNgb6ym0RNTyzAg==" saltValue="5iQn0ihxM8KZ5rCt9+Gha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E23" sqref="E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2" t="s">
        <v>22</v>
      </c>
      <c r="C2" s="73"/>
      <c r="D2" s="74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5"/>
      <c r="C3" s="73"/>
      <c r="D3" s="76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77"/>
      <c r="C4" s="78"/>
      <c r="D4" s="79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0" t="s">
        <v>42</v>
      </c>
      <c r="D5" s="225" t="s">
        <v>45</v>
      </c>
      <c r="E5" s="226"/>
      <c r="F5" s="226"/>
      <c r="G5" s="226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7"/>
      <c r="C6" s="52"/>
      <c r="D6" s="227" t="s">
        <v>46</v>
      </c>
      <c r="E6" s="228"/>
      <c r="F6" s="228"/>
      <c r="G6" s="228"/>
      <c r="H6" s="18" t="s">
        <v>34</v>
      </c>
      <c r="I6" s="82" t="s">
        <v>50</v>
      </c>
      <c r="J6" s="8"/>
    </row>
    <row r="7" spans="1:15" ht="15.75" customHeight="1" x14ac:dyDescent="0.2">
      <c r="A7" s="2"/>
      <c r="B7" s="28"/>
      <c r="C7" s="53"/>
      <c r="D7" s="81" t="s">
        <v>48</v>
      </c>
      <c r="E7" s="229" t="s">
        <v>47</v>
      </c>
      <c r="F7" s="230"/>
      <c r="G7" s="230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51</v>
      </c>
      <c r="H8" s="18" t="s">
        <v>40</v>
      </c>
      <c r="I8" s="82" t="s">
        <v>55</v>
      </c>
      <c r="J8" s="8"/>
    </row>
    <row r="9" spans="1:15" ht="15.75" hidden="1" customHeight="1" x14ac:dyDescent="0.2">
      <c r="A9" s="2"/>
      <c r="B9" s="2"/>
      <c r="D9" s="80" t="s">
        <v>52</v>
      </c>
      <c r="H9" s="18" t="s">
        <v>34</v>
      </c>
      <c r="I9" s="82" t="s">
        <v>56</v>
      </c>
      <c r="J9" s="8"/>
    </row>
    <row r="10" spans="1:15" ht="15.75" hidden="1" customHeight="1" x14ac:dyDescent="0.2">
      <c r="A10" s="2"/>
      <c r="B10" s="34"/>
      <c r="C10" s="53"/>
      <c r="D10" s="81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4"/>
      <c r="E11" s="244"/>
      <c r="F11" s="244"/>
      <c r="G11" s="244"/>
      <c r="H11" s="18" t="s">
        <v>40</v>
      </c>
      <c r="I11" s="84"/>
      <c r="J11" s="8"/>
    </row>
    <row r="12" spans="1:15" ht="15.75" customHeight="1" x14ac:dyDescent="0.2">
      <c r="A12" s="2"/>
      <c r="B12" s="27"/>
      <c r="C12" s="52"/>
      <c r="D12" s="220"/>
      <c r="E12" s="220"/>
      <c r="F12" s="220"/>
      <c r="G12" s="220"/>
      <c r="H12" s="18" t="s">
        <v>34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23"/>
      <c r="F13" s="224"/>
      <c r="G13" s="224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209"/>
      <c r="F16" s="210"/>
      <c r="G16" s="209"/>
      <c r="H16" s="210"/>
      <c r="I16" s="209">
        <f>SUMIF(F57:F68,A16,I57:I68)+SUMIF(F57:F68,"PSU",I57:I68)</f>
        <v>0</v>
      </c>
      <c r="J16" s="211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209"/>
      <c r="F17" s="210"/>
      <c r="G17" s="209"/>
      <c r="H17" s="210"/>
      <c r="I17" s="209">
        <f>SUMIF(F57:F68,A17,I57:I68)</f>
        <v>0</v>
      </c>
      <c r="J17" s="211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209"/>
      <c r="F18" s="210"/>
      <c r="G18" s="209"/>
      <c r="H18" s="210"/>
      <c r="I18" s="209">
        <f>SUMIF(F57:F68,A18,I57:I68)</f>
        <v>0</v>
      </c>
      <c r="J18" s="211"/>
    </row>
    <row r="19" spans="1:10" ht="23.25" customHeight="1" x14ac:dyDescent="0.2">
      <c r="A19" s="138" t="s">
        <v>98</v>
      </c>
      <c r="B19" s="37" t="s">
        <v>27</v>
      </c>
      <c r="C19" s="58"/>
      <c r="D19" s="59"/>
      <c r="E19" s="209"/>
      <c r="F19" s="210"/>
      <c r="G19" s="209"/>
      <c r="H19" s="210"/>
      <c r="I19" s="209">
        <f>SUMIF(F57:F68,A19,I57:I68)</f>
        <v>0</v>
      </c>
      <c r="J19" s="211"/>
    </row>
    <row r="20" spans="1:10" ht="23.25" customHeight="1" x14ac:dyDescent="0.2">
      <c r="A20" s="138" t="s">
        <v>99</v>
      </c>
      <c r="B20" s="37" t="s">
        <v>28</v>
      </c>
      <c r="C20" s="58"/>
      <c r="D20" s="59"/>
      <c r="E20" s="209"/>
      <c r="F20" s="210"/>
      <c r="G20" s="209"/>
      <c r="H20" s="210"/>
      <c r="I20" s="209">
        <f>SUMIF(F57:F68,A20,I57:I68)</f>
        <v>0</v>
      </c>
      <c r="J20" s="211"/>
    </row>
    <row r="21" spans="1:10" ht="23.25" customHeight="1" x14ac:dyDescent="0.2">
      <c r="A21" s="2"/>
      <c r="B21" s="47" t="s">
        <v>29</v>
      </c>
      <c r="C21" s="60"/>
      <c r="D21" s="61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07">
        <f>ZakladDPHSniVypocet</f>
        <v>0</v>
      </c>
      <c r="H23" s="208"/>
      <c r="I23" s="208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05">
        <f>A23</f>
        <v>0</v>
      </c>
      <c r="H24" s="206"/>
      <c r="I24" s="206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07">
        <f>ZakladDPHZaklVypocet</f>
        <v>0</v>
      </c>
      <c r="H25" s="208"/>
      <c r="I25" s="208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34">
        <f>A25</f>
        <v>0</v>
      </c>
      <c r="H26" s="235"/>
      <c r="I26" s="235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36">
        <f>CenaCelkem-(ZakladDPHSni+DPHSni+ZakladDPHZakl+DPHZakl)</f>
        <v>0</v>
      </c>
      <c r="H27" s="236"/>
      <c r="I27" s="236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5">
        <f>ZakladDPHSniVypocet+ZakladDPHZaklVypocet</f>
        <v>0</v>
      </c>
      <c r="H28" s="215"/>
      <c r="I28" s="215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4">
        <f>A27</f>
        <v>0</v>
      </c>
      <c r="H29" s="214"/>
      <c r="I29" s="214"/>
      <c r="J29" s="118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6"/>
      <c r="E34" s="217"/>
      <c r="G34" s="218"/>
      <c r="H34" s="219"/>
      <c r="I34" s="219"/>
      <c r="J34" s="24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199"/>
      <c r="D39" s="199"/>
      <c r="E39" s="199"/>
      <c r="F39" s="98">
        <f>'B   Naklady'!AE68+'A SO.01 Pol'!AE585</f>
        <v>0</v>
      </c>
      <c r="G39" s="99">
        <f>'B   Naklady'!AF68+'A SO.01 Pol'!AF585</f>
        <v>0</v>
      </c>
      <c r="H39" s="100">
        <f t="shared" ref="H39:H44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3" t="s">
        <v>58</v>
      </c>
      <c r="D40" s="203"/>
      <c r="E40" s="203"/>
      <c r="F40" s="103">
        <f>'B   Naklady'!AE68</f>
        <v>0</v>
      </c>
      <c r="G40" s="104">
        <f>'B   Naklady'!AF68</f>
        <v>0</v>
      </c>
      <c r="H40" s="104">
        <f t="shared" si="1"/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59</v>
      </c>
      <c r="C41" s="199" t="s">
        <v>60</v>
      </c>
      <c r="D41" s="199"/>
      <c r="E41" s="199"/>
      <c r="F41" s="107">
        <f>'B   Naklady'!AE68</f>
        <v>0</v>
      </c>
      <c r="G41" s="100">
        <f>'B   Naklady'!AF68</f>
        <v>0</v>
      </c>
      <c r="H41" s="100">
        <f t="shared" si="1"/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2</v>
      </c>
      <c r="B42" s="102"/>
      <c r="C42" s="203" t="s">
        <v>61</v>
      </c>
      <c r="D42" s="203"/>
      <c r="E42" s="203"/>
      <c r="F42" s="103"/>
      <c r="G42" s="104"/>
      <c r="H42" s="104">
        <f t="shared" si="1"/>
        <v>0</v>
      </c>
      <c r="I42" s="104"/>
      <c r="J42" s="105"/>
    </row>
    <row r="43" spans="1:10" ht="25.5" customHeight="1" x14ac:dyDescent="0.2">
      <c r="A43" s="87">
        <v>2</v>
      </c>
      <c r="B43" s="102" t="s">
        <v>62</v>
      </c>
      <c r="C43" s="203" t="s">
        <v>57</v>
      </c>
      <c r="D43" s="203"/>
      <c r="E43" s="203"/>
      <c r="F43" s="103">
        <f>'A SO.01 Pol'!AE585</f>
        <v>0</v>
      </c>
      <c r="G43" s="104">
        <f>'A SO.01 Pol'!AF585</f>
        <v>0</v>
      </c>
      <c r="H43" s="104">
        <f t="shared" si="1"/>
        <v>0</v>
      </c>
      <c r="I43" s="104">
        <f>F43+G43+H43</f>
        <v>0</v>
      </c>
      <c r="J43" s="105" t="str">
        <f>IF(CenaCelkemVypocet=0,"",I43/CenaCelkemVypocet*100)</f>
        <v/>
      </c>
    </row>
    <row r="44" spans="1:10" ht="25.5" customHeight="1" x14ac:dyDescent="0.2">
      <c r="A44" s="87">
        <v>3</v>
      </c>
      <c r="B44" s="106" t="s">
        <v>63</v>
      </c>
      <c r="C44" s="199" t="s">
        <v>64</v>
      </c>
      <c r="D44" s="199"/>
      <c r="E44" s="199"/>
      <c r="F44" s="107">
        <f>'A SO.01 Pol'!AE585</f>
        <v>0</v>
      </c>
      <c r="G44" s="100">
        <f>'A SO.01 Pol'!AF585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10" ht="25.5" customHeight="1" x14ac:dyDescent="0.2">
      <c r="A45" s="87"/>
      <c r="B45" s="200" t="s">
        <v>65</v>
      </c>
      <c r="C45" s="201"/>
      <c r="D45" s="201"/>
      <c r="E45" s="202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 x14ac:dyDescent="0.2">
      <c r="A47" t="s">
        <v>67</v>
      </c>
      <c r="B47" t="s">
        <v>68</v>
      </c>
    </row>
    <row r="48" spans="1:10" x14ac:dyDescent="0.2">
      <c r="A48" t="s">
        <v>69</v>
      </c>
      <c r="B48" t="s">
        <v>70</v>
      </c>
    </row>
    <row r="49" spans="1:10" x14ac:dyDescent="0.2">
      <c r="A49" t="s">
        <v>71</v>
      </c>
      <c r="B49" t="s">
        <v>72</v>
      </c>
    </row>
    <row r="50" spans="1:10" x14ac:dyDescent="0.2">
      <c r="A50" t="s">
        <v>69</v>
      </c>
      <c r="B50" t="s">
        <v>73</v>
      </c>
    </row>
    <row r="51" spans="1:10" x14ac:dyDescent="0.2">
      <c r="A51" t="s">
        <v>71</v>
      </c>
      <c r="B51" t="s">
        <v>74</v>
      </c>
    </row>
    <row r="54" spans="1:10" ht="15.75" x14ac:dyDescent="0.25">
      <c r="B54" s="119" t="s">
        <v>75</v>
      </c>
    </row>
    <row r="56" spans="1:10" ht="25.5" customHeight="1" x14ac:dyDescent="0.2">
      <c r="A56" s="121"/>
      <c r="B56" s="124" t="s">
        <v>17</v>
      </c>
      <c r="C56" s="124" t="s">
        <v>5</v>
      </c>
      <c r="D56" s="125"/>
      <c r="E56" s="125"/>
      <c r="F56" s="126" t="s">
        <v>76</v>
      </c>
      <c r="G56" s="126"/>
      <c r="H56" s="126"/>
      <c r="I56" s="126" t="s">
        <v>29</v>
      </c>
      <c r="J56" s="126" t="s">
        <v>0</v>
      </c>
    </row>
    <row r="57" spans="1:10" ht="36.75" customHeight="1" x14ac:dyDescent="0.2">
      <c r="A57" s="122"/>
      <c r="B57" s="127" t="s">
        <v>77</v>
      </c>
      <c r="C57" s="197" t="s">
        <v>78</v>
      </c>
      <c r="D57" s="198"/>
      <c r="E57" s="198"/>
      <c r="F57" s="134" t="s">
        <v>24</v>
      </c>
      <c r="G57" s="135"/>
      <c r="H57" s="135"/>
      <c r="I57" s="135">
        <f>'A SO.01 Pol'!G8</f>
        <v>0</v>
      </c>
      <c r="J57" s="131" t="str">
        <f>IF(I69=0,"",I57/I69*100)</f>
        <v/>
      </c>
    </row>
    <row r="58" spans="1:10" ht="36.75" customHeight="1" x14ac:dyDescent="0.2">
      <c r="A58" s="122"/>
      <c r="B58" s="127" t="s">
        <v>79</v>
      </c>
      <c r="C58" s="197" t="s">
        <v>80</v>
      </c>
      <c r="D58" s="198"/>
      <c r="E58" s="198"/>
      <c r="F58" s="134" t="s">
        <v>24</v>
      </c>
      <c r="G58" s="135"/>
      <c r="H58" s="135"/>
      <c r="I58" s="135">
        <f>'A SO.01 Pol'!G259</f>
        <v>0</v>
      </c>
      <c r="J58" s="131" t="str">
        <f>IF(I69=0,"",I58/I69*100)</f>
        <v/>
      </c>
    </row>
    <row r="59" spans="1:10" ht="36.75" customHeight="1" x14ac:dyDescent="0.2">
      <c r="A59" s="122"/>
      <c r="B59" s="127" t="s">
        <v>81</v>
      </c>
      <c r="C59" s="197" t="s">
        <v>82</v>
      </c>
      <c r="D59" s="198"/>
      <c r="E59" s="198"/>
      <c r="F59" s="134" t="s">
        <v>24</v>
      </c>
      <c r="G59" s="135"/>
      <c r="H59" s="135"/>
      <c r="I59" s="135">
        <f>'A SO.01 Pol'!G300</f>
        <v>0</v>
      </c>
      <c r="J59" s="131" t="str">
        <f>IF(I69=0,"",I59/I69*100)</f>
        <v/>
      </c>
    </row>
    <row r="60" spans="1:10" ht="36.75" customHeight="1" x14ac:dyDescent="0.2">
      <c r="A60" s="122"/>
      <c r="B60" s="127" t="s">
        <v>83</v>
      </c>
      <c r="C60" s="197" t="s">
        <v>84</v>
      </c>
      <c r="D60" s="198"/>
      <c r="E60" s="198"/>
      <c r="F60" s="134" t="s">
        <v>24</v>
      </c>
      <c r="G60" s="135"/>
      <c r="H60" s="135"/>
      <c r="I60" s="135">
        <f>'A SO.01 Pol'!G347</f>
        <v>0</v>
      </c>
      <c r="J60" s="131" t="str">
        <f>IF(I69=0,"",I60/I69*100)</f>
        <v/>
      </c>
    </row>
    <row r="61" spans="1:10" ht="36.75" customHeight="1" x14ac:dyDescent="0.2">
      <c r="A61" s="122"/>
      <c r="B61" s="127" t="s">
        <v>85</v>
      </c>
      <c r="C61" s="197" t="s">
        <v>86</v>
      </c>
      <c r="D61" s="198"/>
      <c r="E61" s="198"/>
      <c r="F61" s="134" t="s">
        <v>24</v>
      </c>
      <c r="G61" s="135"/>
      <c r="H61" s="135"/>
      <c r="I61" s="135">
        <f>'A SO.01 Pol'!G356</f>
        <v>0</v>
      </c>
      <c r="J61" s="131" t="str">
        <f>IF(I69=0,"",I61/I69*100)</f>
        <v/>
      </c>
    </row>
    <row r="62" spans="1:10" ht="36.75" customHeight="1" x14ac:dyDescent="0.2">
      <c r="A62" s="122"/>
      <c r="B62" s="127" t="s">
        <v>87</v>
      </c>
      <c r="C62" s="197" t="s">
        <v>88</v>
      </c>
      <c r="D62" s="198"/>
      <c r="E62" s="198"/>
      <c r="F62" s="134" t="s">
        <v>24</v>
      </c>
      <c r="G62" s="135"/>
      <c r="H62" s="135"/>
      <c r="I62" s="135">
        <f>'A SO.01 Pol'!G377</f>
        <v>0</v>
      </c>
      <c r="J62" s="131" t="str">
        <f>IF(I69=0,"",I62/I69*100)</f>
        <v/>
      </c>
    </row>
    <row r="63" spans="1:10" ht="36.75" customHeight="1" x14ac:dyDescent="0.2">
      <c r="A63" s="122"/>
      <c r="B63" s="127" t="s">
        <v>89</v>
      </c>
      <c r="C63" s="197" t="s">
        <v>90</v>
      </c>
      <c r="D63" s="198"/>
      <c r="E63" s="198"/>
      <c r="F63" s="134" t="s">
        <v>24</v>
      </c>
      <c r="G63" s="135"/>
      <c r="H63" s="135"/>
      <c r="I63" s="135">
        <f>'A SO.01 Pol'!G381</f>
        <v>0</v>
      </c>
      <c r="J63" s="131" t="str">
        <f>IF(I69=0,"",I63/I69*100)</f>
        <v/>
      </c>
    </row>
    <row r="64" spans="1:10" ht="36.75" customHeight="1" x14ac:dyDescent="0.2">
      <c r="A64" s="122"/>
      <c r="B64" s="127" t="s">
        <v>91</v>
      </c>
      <c r="C64" s="197" t="s">
        <v>92</v>
      </c>
      <c r="D64" s="198"/>
      <c r="E64" s="198"/>
      <c r="F64" s="134" t="s">
        <v>26</v>
      </c>
      <c r="G64" s="135"/>
      <c r="H64" s="135"/>
      <c r="I64" s="135">
        <f>'A SO.01 Pol'!G415</f>
        <v>0</v>
      </c>
      <c r="J64" s="131" t="str">
        <f>IF(I69=0,"",I64/I69*100)</f>
        <v/>
      </c>
    </row>
    <row r="65" spans="1:10" ht="36.75" customHeight="1" x14ac:dyDescent="0.2">
      <c r="A65" s="122"/>
      <c r="B65" s="127" t="s">
        <v>93</v>
      </c>
      <c r="C65" s="197" t="s">
        <v>94</v>
      </c>
      <c r="D65" s="198"/>
      <c r="E65" s="198"/>
      <c r="F65" s="134" t="s">
        <v>26</v>
      </c>
      <c r="G65" s="135"/>
      <c r="H65" s="135"/>
      <c r="I65" s="135">
        <f>'A SO.01 Pol'!G516</f>
        <v>0</v>
      </c>
      <c r="J65" s="131" t="str">
        <f>IF(I69=0,"",I65/I69*100)</f>
        <v/>
      </c>
    </row>
    <row r="66" spans="1:10" ht="36.75" customHeight="1" x14ac:dyDescent="0.2">
      <c r="A66" s="122"/>
      <c r="B66" s="127" t="s">
        <v>95</v>
      </c>
      <c r="C66" s="197" t="s">
        <v>96</v>
      </c>
      <c r="D66" s="198"/>
      <c r="E66" s="198"/>
      <c r="F66" s="134" t="s">
        <v>97</v>
      </c>
      <c r="G66" s="135"/>
      <c r="H66" s="135"/>
      <c r="I66" s="135">
        <f>'A SO.01 Pol'!G526</f>
        <v>0</v>
      </c>
      <c r="J66" s="131" t="str">
        <f>IF(I69=0,"",I66/I69*100)</f>
        <v/>
      </c>
    </row>
    <row r="67" spans="1:10" ht="36.75" customHeight="1" x14ac:dyDescent="0.2">
      <c r="A67" s="122"/>
      <c r="B67" s="127" t="s">
        <v>98</v>
      </c>
      <c r="C67" s="197" t="s">
        <v>27</v>
      </c>
      <c r="D67" s="198"/>
      <c r="E67" s="198"/>
      <c r="F67" s="134" t="s">
        <v>98</v>
      </c>
      <c r="G67" s="135"/>
      <c r="H67" s="135"/>
      <c r="I67" s="135">
        <f>'B   Naklady'!G8</f>
        <v>0</v>
      </c>
      <c r="J67" s="131" t="str">
        <f>IF(I69=0,"",I67/I69*100)</f>
        <v/>
      </c>
    </row>
    <row r="68" spans="1:10" ht="36.75" customHeight="1" x14ac:dyDescent="0.2">
      <c r="A68" s="122"/>
      <c r="B68" s="127" t="s">
        <v>99</v>
      </c>
      <c r="C68" s="197" t="s">
        <v>28</v>
      </c>
      <c r="D68" s="198"/>
      <c r="E68" s="198"/>
      <c r="F68" s="134" t="s">
        <v>99</v>
      </c>
      <c r="G68" s="135"/>
      <c r="H68" s="135"/>
      <c r="I68" s="135">
        <f>'B   Naklady'!G22</f>
        <v>0</v>
      </c>
      <c r="J68" s="131" t="str">
        <f>IF(I69=0,"",I68/I69*100)</f>
        <v/>
      </c>
    </row>
    <row r="69" spans="1:10" ht="25.5" customHeight="1" x14ac:dyDescent="0.2">
      <c r="A69" s="123"/>
      <c r="B69" s="128" t="s">
        <v>1</v>
      </c>
      <c r="C69" s="129"/>
      <c r="D69" s="130"/>
      <c r="E69" s="130"/>
      <c r="F69" s="136"/>
      <c r="G69" s="137"/>
      <c r="H69" s="137"/>
      <c r="I69" s="137">
        <f>SUM(I57:I68)</f>
        <v>0</v>
      </c>
      <c r="J69" s="132">
        <f>SUM(J57:J68)</f>
        <v>0</v>
      </c>
    </row>
    <row r="70" spans="1:10" x14ac:dyDescent="0.2">
      <c r="F70" s="86"/>
      <c r="G70" s="86"/>
      <c r="H70" s="86"/>
      <c r="I70" s="86"/>
      <c r="J70" s="133"/>
    </row>
    <row r="71" spans="1:10" x14ac:dyDescent="0.2">
      <c r="F71" s="86"/>
      <c r="G71" s="86"/>
      <c r="H71" s="86"/>
      <c r="I71" s="86"/>
      <c r="J71" s="133"/>
    </row>
    <row r="72" spans="1:10" x14ac:dyDescent="0.2">
      <c r="F72" s="86"/>
      <c r="G72" s="86"/>
      <c r="H72" s="86"/>
      <c r="I72" s="86"/>
      <c r="J72" s="133"/>
    </row>
  </sheetData>
  <sheetProtection algorithmName="SHA-512" hashValue="jMrq55BAOqCJaibbeYMnCwD2TDsyBFsLJF3sbB7E8j+ET1q2hPS4WOFvJa6z6RhqL5Y/75Y8oTyBrbwjTiZHCA==" saltValue="qPrKa4uXfPQLW1M67MjiV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49" t="s">
        <v>7</v>
      </c>
      <c r="B2" s="48"/>
      <c r="C2" s="250"/>
      <c r="D2" s="250"/>
      <c r="E2" s="250"/>
      <c r="F2" s="250"/>
      <c r="G2" s="251"/>
    </row>
    <row r="3" spans="1:7" ht="24.95" customHeight="1" x14ac:dyDescent="0.2">
      <c r="A3" s="49" t="s">
        <v>8</v>
      </c>
      <c r="B3" s="48"/>
      <c r="C3" s="250"/>
      <c r="D3" s="250"/>
      <c r="E3" s="250"/>
      <c r="F3" s="250"/>
      <c r="G3" s="251"/>
    </row>
    <row r="4" spans="1:7" ht="24.95" customHeight="1" x14ac:dyDescent="0.2">
      <c r="A4" s="49" t="s">
        <v>9</v>
      </c>
      <c r="B4" s="48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IjroQ+LvWhf5ylFy3XvB9ngj+zHT4EbXM3NuLaGorpvaw7ho/Hdmu6lN3J/kqWhmMbz1V2QB/P5kxpUZFwAePA==" saltValue="8sZ0dp2+E+dW4RUGJHWZZ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E734-11FD-4967-9C81-FAE377EF793C}">
  <sheetPr>
    <outlinePr summaryBelow="0"/>
  </sheetPr>
  <dimension ref="A1:BH5000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100</v>
      </c>
      <c r="B1" s="256"/>
      <c r="C1" s="256"/>
      <c r="D1" s="256"/>
      <c r="E1" s="256"/>
      <c r="F1" s="256"/>
      <c r="G1" s="256"/>
      <c r="AG1" t="s">
        <v>101</v>
      </c>
    </row>
    <row r="2" spans="1:60" ht="24.95" customHeight="1" x14ac:dyDescent="0.2">
      <c r="A2" s="49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102</v>
      </c>
    </row>
    <row r="3" spans="1:60" ht="24.95" customHeight="1" x14ac:dyDescent="0.2">
      <c r="A3" s="49" t="s">
        <v>8</v>
      </c>
      <c r="B3" s="48" t="s">
        <v>103</v>
      </c>
      <c r="C3" s="257" t="s">
        <v>60</v>
      </c>
      <c r="D3" s="258"/>
      <c r="E3" s="258"/>
      <c r="F3" s="258"/>
      <c r="G3" s="259"/>
      <c r="AC3" s="120" t="s">
        <v>104</v>
      </c>
      <c r="AG3" t="s">
        <v>105</v>
      </c>
    </row>
    <row r="4" spans="1:60" ht="24.95" customHeight="1" x14ac:dyDescent="0.2">
      <c r="A4" s="139" t="s">
        <v>9</v>
      </c>
      <c r="B4" s="140" t="s">
        <v>59</v>
      </c>
      <c r="C4" s="260" t="s">
        <v>60</v>
      </c>
      <c r="D4" s="261"/>
      <c r="E4" s="261"/>
      <c r="F4" s="261"/>
      <c r="G4" s="262"/>
      <c r="AG4" t="s">
        <v>106</v>
      </c>
    </row>
    <row r="5" spans="1:60" x14ac:dyDescent="0.2">
      <c r="D5" s="10"/>
    </row>
    <row r="6" spans="1:60" ht="38.25" x14ac:dyDescent="0.2">
      <c r="A6" s="142" t="s">
        <v>107</v>
      </c>
      <c r="B6" s="144" t="s">
        <v>108</v>
      </c>
      <c r="C6" s="144" t="s">
        <v>109</v>
      </c>
      <c r="D6" s="143" t="s">
        <v>110</v>
      </c>
      <c r="E6" s="142" t="s">
        <v>111</v>
      </c>
      <c r="F6" s="141" t="s">
        <v>112</v>
      </c>
      <c r="G6" s="142" t="s">
        <v>29</v>
      </c>
      <c r="H6" s="145" t="s">
        <v>30</v>
      </c>
      <c r="I6" s="145" t="s">
        <v>113</v>
      </c>
      <c r="J6" s="145" t="s">
        <v>31</v>
      </c>
      <c r="K6" s="145" t="s">
        <v>114</v>
      </c>
      <c r="L6" s="145" t="s">
        <v>115</v>
      </c>
      <c r="M6" s="145" t="s">
        <v>116</v>
      </c>
      <c r="N6" s="145" t="s">
        <v>117</v>
      </c>
      <c r="O6" s="145" t="s">
        <v>118</v>
      </c>
      <c r="P6" s="145" t="s">
        <v>119</v>
      </c>
      <c r="Q6" s="145" t="s">
        <v>120</v>
      </c>
      <c r="R6" s="145" t="s">
        <v>121</v>
      </c>
      <c r="S6" s="145" t="s">
        <v>122</v>
      </c>
      <c r="T6" s="145" t="s">
        <v>123</v>
      </c>
      <c r="U6" s="145" t="s">
        <v>124</v>
      </c>
      <c r="V6" s="145" t="s">
        <v>125</v>
      </c>
      <c r="W6" s="145" t="s">
        <v>126</v>
      </c>
      <c r="X6" s="145" t="s">
        <v>127</v>
      </c>
      <c r="Y6" s="145" t="s">
        <v>128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1" t="s">
        <v>129</v>
      </c>
      <c r="B8" s="162" t="s">
        <v>98</v>
      </c>
      <c r="C8" s="176" t="s">
        <v>27</v>
      </c>
      <c r="D8" s="163"/>
      <c r="E8" s="164"/>
      <c r="F8" s="165"/>
      <c r="G8" s="165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4"/>
      <c r="O8" s="164">
        <f>SUM(O9:O21)</f>
        <v>0</v>
      </c>
      <c r="P8" s="164"/>
      <c r="Q8" s="164">
        <f>SUM(Q9:Q21)</f>
        <v>0</v>
      </c>
      <c r="R8" s="165"/>
      <c r="S8" s="165"/>
      <c r="T8" s="166"/>
      <c r="U8" s="160"/>
      <c r="V8" s="160">
        <f>SUM(V9:V21)</f>
        <v>0</v>
      </c>
      <c r="W8" s="160"/>
      <c r="X8" s="160"/>
      <c r="Y8" s="160"/>
      <c r="AG8" t="s">
        <v>130</v>
      </c>
    </row>
    <row r="9" spans="1:60" outlineLevel="1" x14ac:dyDescent="0.2">
      <c r="A9" s="168">
        <v>1</v>
      </c>
      <c r="B9" s="169" t="s">
        <v>131</v>
      </c>
      <c r="C9" s="177" t="s">
        <v>132</v>
      </c>
      <c r="D9" s="170" t="s">
        <v>133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134</v>
      </c>
      <c r="T9" s="174" t="s">
        <v>135</v>
      </c>
      <c r="U9" s="156">
        <v>0</v>
      </c>
      <c r="V9" s="156">
        <f>ROUND(E9*U9,2)</f>
        <v>0</v>
      </c>
      <c r="W9" s="156"/>
      <c r="X9" s="156" t="s">
        <v>136</v>
      </c>
      <c r="Y9" s="156" t="s">
        <v>137</v>
      </c>
      <c r="Z9" s="146"/>
      <c r="AA9" s="146"/>
      <c r="AB9" s="146"/>
      <c r="AC9" s="146"/>
      <c r="AD9" s="146"/>
      <c r="AE9" s="146"/>
      <c r="AF9" s="146"/>
      <c r="AG9" s="146" t="s">
        <v>138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52" t="s">
        <v>212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3" x14ac:dyDescent="0.2">
      <c r="A11" s="153"/>
      <c r="B11" s="154"/>
      <c r="C11" s="254" t="s">
        <v>140</v>
      </c>
      <c r="D11" s="255"/>
      <c r="E11" s="255"/>
      <c r="F11" s="255"/>
      <c r="G11" s="255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139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5" t="str">
        <f>C11</f>
        <v>Vyhotovení protokolu o vytyčení stavby se seznamem souřadnic vytyčených bodů a jejich polohopisnými (S-JTSK) a výškopisnými (Bpv) hodnotami.</v>
      </c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8">
        <v>2</v>
      </c>
      <c r="B12" s="169" t="s">
        <v>141</v>
      </c>
      <c r="C12" s="177" t="s">
        <v>142</v>
      </c>
      <c r="D12" s="170" t="s">
        <v>133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134</v>
      </c>
      <c r="T12" s="174" t="s">
        <v>135</v>
      </c>
      <c r="U12" s="156">
        <v>0</v>
      </c>
      <c r="V12" s="156">
        <f>ROUND(E12*U12,2)</f>
        <v>0</v>
      </c>
      <c r="W12" s="156"/>
      <c r="X12" s="156" t="s">
        <v>136</v>
      </c>
      <c r="Y12" s="156" t="s">
        <v>137</v>
      </c>
      <c r="Z12" s="146"/>
      <c r="AA12" s="146"/>
      <c r="AB12" s="146"/>
      <c r="AC12" s="146"/>
      <c r="AD12" s="146"/>
      <c r="AE12" s="146"/>
      <c r="AF12" s="146"/>
      <c r="AG12" s="146" t="s">
        <v>138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252" t="s">
        <v>143</v>
      </c>
      <c r="D13" s="253"/>
      <c r="E13" s="253"/>
      <c r="F13" s="253"/>
      <c r="G13" s="253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5" t="str">
        <f>C13</f>
        <v>Zaměření a vytýčení stávajících inženýrských sítí v místě stavby z hlediska jejich ochrany při provádění stavby.</v>
      </c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8">
        <v>3</v>
      </c>
      <c r="B14" s="169" t="s">
        <v>144</v>
      </c>
      <c r="C14" s="177" t="s">
        <v>145</v>
      </c>
      <c r="D14" s="170" t="s">
        <v>133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134</v>
      </c>
      <c r="T14" s="174" t="s">
        <v>135</v>
      </c>
      <c r="U14" s="156">
        <v>0</v>
      </c>
      <c r="V14" s="156">
        <f>ROUND(E14*U14,2)</f>
        <v>0</v>
      </c>
      <c r="W14" s="156"/>
      <c r="X14" s="156" t="s">
        <v>136</v>
      </c>
      <c r="Y14" s="156" t="s">
        <v>137</v>
      </c>
      <c r="Z14" s="146"/>
      <c r="AA14" s="146"/>
      <c r="AB14" s="146"/>
      <c r="AC14" s="146"/>
      <c r="AD14" s="146"/>
      <c r="AE14" s="146"/>
      <c r="AF14" s="146"/>
      <c r="AG14" s="146" t="s">
        <v>138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252" t="s">
        <v>146</v>
      </c>
      <c r="D15" s="253"/>
      <c r="E15" s="253"/>
      <c r="F15" s="253"/>
      <c r="G15" s="253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8">
        <v>4</v>
      </c>
      <c r="B16" s="169" t="s">
        <v>147</v>
      </c>
      <c r="C16" s="177" t="s">
        <v>148</v>
      </c>
      <c r="D16" s="170" t="s">
        <v>133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134</v>
      </c>
      <c r="T16" s="174" t="s">
        <v>135</v>
      </c>
      <c r="U16" s="156">
        <v>0</v>
      </c>
      <c r="V16" s="156">
        <f>ROUND(E16*U16,2)</f>
        <v>0</v>
      </c>
      <c r="W16" s="156"/>
      <c r="X16" s="156" t="s">
        <v>136</v>
      </c>
      <c r="Y16" s="156" t="s">
        <v>137</v>
      </c>
      <c r="Z16" s="146"/>
      <c r="AA16" s="146"/>
      <c r="AB16" s="146"/>
      <c r="AC16" s="146"/>
      <c r="AD16" s="146"/>
      <c r="AE16" s="146"/>
      <c r="AF16" s="146"/>
      <c r="AG16" s="146" t="s">
        <v>138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33.75" outlineLevel="2" x14ac:dyDescent="0.2">
      <c r="A17" s="153"/>
      <c r="B17" s="154"/>
      <c r="C17" s="252" t="s">
        <v>149</v>
      </c>
      <c r="D17" s="253"/>
      <c r="E17" s="253"/>
      <c r="F17" s="253"/>
      <c r="G17" s="253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75" t="str">
        <f>C17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8">
        <v>5</v>
      </c>
      <c r="B18" s="169" t="s">
        <v>150</v>
      </c>
      <c r="C18" s="177" t="s">
        <v>151</v>
      </c>
      <c r="D18" s="170" t="s">
        <v>133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134</v>
      </c>
      <c r="T18" s="174" t="s">
        <v>135</v>
      </c>
      <c r="U18" s="156">
        <v>0</v>
      </c>
      <c r="V18" s="156">
        <f>ROUND(E18*U18,2)</f>
        <v>0</v>
      </c>
      <c r="W18" s="156"/>
      <c r="X18" s="156" t="s">
        <v>136</v>
      </c>
      <c r="Y18" s="156" t="s">
        <v>137</v>
      </c>
      <c r="Z18" s="146"/>
      <c r="AA18" s="146"/>
      <c r="AB18" s="146"/>
      <c r="AC18" s="146"/>
      <c r="AD18" s="146"/>
      <c r="AE18" s="146"/>
      <c r="AF18" s="146"/>
      <c r="AG18" s="146" t="s">
        <v>138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2" x14ac:dyDescent="0.2">
      <c r="A19" s="153"/>
      <c r="B19" s="154"/>
      <c r="C19" s="252" t="s">
        <v>152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5" t="str">
        <f>C19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8">
        <v>6</v>
      </c>
      <c r="B20" s="169" t="s">
        <v>153</v>
      </c>
      <c r="C20" s="177" t="s">
        <v>154</v>
      </c>
      <c r="D20" s="170" t="s">
        <v>133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134</v>
      </c>
      <c r="T20" s="174" t="s">
        <v>135</v>
      </c>
      <c r="U20" s="156">
        <v>0</v>
      </c>
      <c r="V20" s="156">
        <f>ROUND(E20*U20,2)</f>
        <v>0</v>
      </c>
      <c r="W20" s="156"/>
      <c r="X20" s="156" t="s">
        <v>136</v>
      </c>
      <c r="Y20" s="156" t="s">
        <v>137</v>
      </c>
      <c r="Z20" s="146"/>
      <c r="AA20" s="146"/>
      <c r="AB20" s="146"/>
      <c r="AC20" s="146"/>
      <c r="AD20" s="146"/>
      <c r="AE20" s="146"/>
      <c r="AF20" s="146"/>
      <c r="AG20" s="146" t="s">
        <v>138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252" t="s">
        <v>155</v>
      </c>
      <c r="D21" s="253"/>
      <c r="E21" s="253"/>
      <c r="F21" s="253"/>
      <c r="G21" s="253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161" t="s">
        <v>129</v>
      </c>
      <c r="B22" s="162" t="s">
        <v>99</v>
      </c>
      <c r="C22" s="176" t="s">
        <v>28</v>
      </c>
      <c r="D22" s="163"/>
      <c r="E22" s="164"/>
      <c r="F22" s="165"/>
      <c r="G22" s="165">
        <f>SUMIF(AG23:AG66,"&lt;&gt;NOR",G23:G66)</f>
        <v>0</v>
      </c>
      <c r="H22" s="165"/>
      <c r="I22" s="165">
        <f>SUM(I23:I66)</f>
        <v>0</v>
      </c>
      <c r="J22" s="165"/>
      <c r="K22" s="165">
        <f>SUM(K23:K66)</f>
        <v>0</v>
      </c>
      <c r="L22" s="165"/>
      <c r="M22" s="165">
        <f>SUM(M23:M66)</f>
        <v>0</v>
      </c>
      <c r="N22" s="164"/>
      <c r="O22" s="164">
        <f>SUM(O23:O66)</f>
        <v>0</v>
      </c>
      <c r="P22" s="164"/>
      <c r="Q22" s="164">
        <f>SUM(Q23:Q66)</f>
        <v>0</v>
      </c>
      <c r="R22" s="165"/>
      <c r="S22" s="165"/>
      <c r="T22" s="166"/>
      <c r="U22" s="160"/>
      <c r="V22" s="160">
        <f>SUM(V23:V66)</f>
        <v>0</v>
      </c>
      <c r="W22" s="160"/>
      <c r="X22" s="160"/>
      <c r="Y22" s="160"/>
      <c r="AG22" t="s">
        <v>130</v>
      </c>
    </row>
    <row r="23" spans="1:60" outlineLevel="1" x14ac:dyDescent="0.2">
      <c r="A23" s="168">
        <v>7</v>
      </c>
      <c r="B23" s="169" t="s">
        <v>156</v>
      </c>
      <c r="C23" s="177" t="s">
        <v>157</v>
      </c>
      <c r="D23" s="170" t="s">
        <v>133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134</v>
      </c>
      <c r="T23" s="174" t="s">
        <v>135</v>
      </c>
      <c r="U23" s="156">
        <v>0</v>
      </c>
      <c r="V23" s="156">
        <f>ROUND(E23*U23,2)</f>
        <v>0</v>
      </c>
      <c r="W23" s="156"/>
      <c r="X23" s="156" t="s">
        <v>136</v>
      </c>
      <c r="Y23" s="156" t="s">
        <v>137</v>
      </c>
      <c r="Z23" s="146"/>
      <c r="AA23" s="146"/>
      <c r="AB23" s="146"/>
      <c r="AC23" s="146"/>
      <c r="AD23" s="146"/>
      <c r="AE23" s="146"/>
      <c r="AF23" s="146"/>
      <c r="AG23" s="146" t="s">
        <v>138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45" outlineLevel="2" x14ac:dyDescent="0.2">
      <c r="A24" s="153"/>
      <c r="B24" s="154"/>
      <c r="C24" s="252" t="s">
        <v>158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75" t="str">
        <f>C24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78" t="s">
        <v>159</v>
      </c>
      <c r="D25" s="157"/>
      <c r="E25" s="158"/>
      <c r="F25" s="159"/>
      <c r="G25" s="159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254" t="s">
        <v>160</v>
      </c>
      <c r="D26" s="255"/>
      <c r="E26" s="255"/>
      <c r="F26" s="255"/>
      <c r="G26" s="255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139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254" t="s">
        <v>161</v>
      </c>
      <c r="D27" s="255"/>
      <c r="E27" s="255"/>
      <c r="F27" s="255"/>
      <c r="G27" s="255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254" t="s">
        <v>162</v>
      </c>
      <c r="D28" s="255"/>
      <c r="E28" s="255"/>
      <c r="F28" s="255"/>
      <c r="G28" s="255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8">
        <v>8</v>
      </c>
      <c r="B29" s="169" t="s">
        <v>163</v>
      </c>
      <c r="C29" s="177" t="s">
        <v>164</v>
      </c>
      <c r="D29" s="170" t="s">
        <v>133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134</v>
      </c>
      <c r="T29" s="174" t="s">
        <v>135</v>
      </c>
      <c r="U29" s="156">
        <v>0</v>
      </c>
      <c r="V29" s="156">
        <f>ROUND(E29*U29,2)</f>
        <v>0</v>
      </c>
      <c r="W29" s="156"/>
      <c r="X29" s="156" t="s">
        <v>136</v>
      </c>
      <c r="Y29" s="156" t="s">
        <v>137</v>
      </c>
      <c r="Z29" s="146"/>
      <c r="AA29" s="146"/>
      <c r="AB29" s="146"/>
      <c r="AC29" s="146"/>
      <c r="AD29" s="146"/>
      <c r="AE29" s="146"/>
      <c r="AF29" s="146"/>
      <c r="AG29" s="146" t="s">
        <v>138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2" x14ac:dyDescent="0.2">
      <c r="A30" s="153"/>
      <c r="B30" s="154"/>
      <c r="C30" s="252" t="s">
        <v>213</v>
      </c>
      <c r="D30" s="253"/>
      <c r="E30" s="253"/>
      <c r="F30" s="253"/>
      <c r="G30" s="253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75" t="str">
        <f>C30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78" t="s">
        <v>159</v>
      </c>
      <c r="D31" s="157"/>
      <c r="E31" s="158"/>
      <c r="F31" s="159"/>
      <c r="G31" s="159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254" t="s">
        <v>165</v>
      </c>
      <c r="D32" s="255"/>
      <c r="E32" s="255"/>
      <c r="F32" s="255"/>
      <c r="G32" s="255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8">
        <v>9</v>
      </c>
      <c r="B33" s="169" t="s">
        <v>166</v>
      </c>
      <c r="C33" s="177" t="s">
        <v>167</v>
      </c>
      <c r="D33" s="170" t="s">
        <v>133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3"/>
      <c r="S33" s="173" t="s">
        <v>134</v>
      </c>
      <c r="T33" s="174" t="s">
        <v>135</v>
      </c>
      <c r="U33" s="156">
        <v>0</v>
      </c>
      <c r="V33" s="156">
        <f>ROUND(E33*U33,2)</f>
        <v>0</v>
      </c>
      <c r="W33" s="156"/>
      <c r="X33" s="156" t="s">
        <v>136</v>
      </c>
      <c r="Y33" s="156" t="s">
        <v>137</v>
      </c>
      <c r="Z33" s="146"/>
      <c r="AA33" s="146"/>
      <c r="AB33" s="146"/>
      <c r="AC33" s="146"/>
      <c r="AD33" s="146"/>
      <c r="AE33" s="146"/>
      <c r="AF33" s="146"/>
      <c r="AG33" s="146" t="s">
        <v>138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252" t="s">
        <v>168</v>
      </c>
      <c r="D34" s="253"/>
      <c r="E34" s="253"/>
      <c r="F34" s="253"/>
      <c r="G34" s="253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8">
        <v>10</v>
      </c>
      <c r="B35" s="169" t="s">
        <v>169</v>
      </c>
      <c r="C35" s="177" t="s">
        <v>170</v>
      </c>
      <c r="D35" s="170" t="s">
        <v>133</v>
      </c>
      <c r="E35" s="171">
        <v>1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/>
      <c r="S35" s="173" t="s">
        <v>134</v>
      </c>
      <c r="T35" s="174" t="s">
        <v>135</v>
      </c>
      <c r="U35" s="156">
        <v>0</v>
      </c>
      <c r="V35" s="156">
        <f>ROUND(E35*U35,2)</f>
        <v>0</v>
      </c>
      <c r="W35" s="156"/>
      <c r="X35" s="156" t="s">
        <v>136</v>
      </c>
      <c r="Y35" s="156" t="s">
        <v>137</v>
      </c>
      <c r="Z35" s="146"/>
      <c r="AA35" s="146"/>
      <c r="AB35" s="146"/>
      <c r="AC35" s="146"/>
      <c r="AD35" s="146"/>
      <c r="AE35" s="146"/>
      <c r="AF35" s="146"/>
      <c r="AG35" s="146" t="s">
        <v>138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2" x14ac:dyDescent="0.2">
      <c r="A36" s="153"/>
      <c r="B36" s="154"/>
      <c r="C36" s="252" t="s">
        <v>171</v>
      </c>
      <c r="D36" s="253"/>
      <c r="E36" s="253"/>
      <c r="F36" s="253"/>
      <c r="G36" s="253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139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75" t="str">
        <f>C36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8">
        <v>11</v>
      </c>
      <c r="B37" s="169" t="s">
        <v>172</v>
      </c>
      <c r="C37" s="177" t="s">
        <v>173</v>
      </c>
      <c r="D37" s="170" t="s">
        <v>133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134</v>
      </c>
      <c r="T37" s="174" t="s">
        <v>135</v>
      </c>
      <c r="U37" s="156">
        <v>0</v>
      </c>
      <c r="V37" s="156">
        <f>ROUND(E37*U37,2)</f>
        <v>0</v>
      </c>
      <c r="W37" s="156"/>
      <c r="X37" s="156" t="s">
        <v>136</v>
      </c>
      <c r="Y37" s="156" t="s">
        <v>137</v>
      </c>
      <c r="Z37" s="146"/>
      <c r="AA37" s="146"/>
      <c r="AB37" s="146"/>
      <c r="AC37" s="146"/>
      <c r="AD37" s="146"/>
      <c r="AE37" s="146"/>
      <c r="AF37" s="146"/>
      <c r="AG37" s="146" t="s">
        <v>138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33.75" outlineLevel="2" x14ac:dyDescent="0.2">
      <c r="A38" s="153"/>
      <c r="B38" s="154"/>
      <c r="C38" s="252" t="s">
        <v>174</v>
      </c>
      <c r="D38" s="253"/>
      <c r="E38" s="253"/>
      <c r="F38" s="253"/>
      <c r="G38" s="253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5" t="str">
        <f>C38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8">
        <v>12</v>
      </c>
      <c r="B39" s="169" t="s">
        <v>175</v>
      </c>
      <c r="C39" s="177" t="s">
        <v>176</v>
      </c>
      <c r="D39" s="170" t="s">
        <v>133</v>
      </c>
      <c r="E39" s="171">
        <v>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3"/>
      <c r="S39" s="173" t="s">
        <v>134</v>
      </c>
      <c r="T39" s="174" t="s">
        <v>135</v>
      </c>
      <c r="U39" s="156">
        <v>0</v>
      </c>
      <c r="V39" s="156">
        <f>ROUND(E39*U39,2)</f>
        <v>0</v>
      </c>
      <c r="W39" s="156"/>
      <c r="X39" s="156" t="s">
        <v>136</v>
      </c>
      <c r="Y39" s="156" t="s">
        <v>137</v>
      </c>
      <c r="Z39" s="146"/>
      <c r="AA39" s="146"/>
      <c r="AB39" s="146"/>
      <c r="AC39" s="146"/>
      <c r="AD39" s="146"/>
      <c r="AE39" s="146"/>
      <c r="AF39" s="146"/>
      <c r="AG39" s="146" t="s">
        <v>138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2" x14ac:dyDescent="0.2">
      <c r="A40" s="153"/>
      <c r="B40" s="154"/>
      <c r="C40" s="252" t="s">
        <v>177</v>
      </c>
      <c r="D40" s="253"/>
      <c r="E40" s="253"/>
      <c r="F40" s="253"/>
      <c r="G40" s="253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139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75" t="str">
        <f>C40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8">
        <v>13</v>
      </c>
      <c r="B41" s="169" t="s">
        <v>178</v>
      </c>
      <c r="C41" s="177" t="s">
        <v>179</v>
      </c>
      <c r="D41" s="170" t="s">
        <v>133</v>
      </c>
      <c r="E41" s="171">
        <v>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173" t="s">
        <v>134</v>
      </c>
      <c r="T41" s="174" t="s">
        <v>135</v>
      </c>
      <c r="U41" s="156">
        <v>0</v>
      </c>
      <c r="V41" s="156">
        <f>ROUND(E41*U41,2)</f>
        <v>0</v>
      </c>
      <c r="W41" s="156"/>
      <c r="X41" s="156" t="s">
        <v>136</v>
      </c>
      <c r="Y41" s="156" t="s">
        <v>137</v>
      </c>
      <c r="Z41" s="146"/>
      <c r="AA41" s="146"/>
      <c r="AB41" s="146"/>
      <c r="AC41" s="146"/>
      <c r="AD41" s="146"/>
      <c r="AE41" s="146"/>
      <c r="AF41" s="146"/>
      <c r="AG41" s="146" t="s">
        <v>138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2" x14ac:dyDescent="0.2">
      <c r="A42" s="153"/>
      <c r="B42" s="154"/>
      <c r="C42" s="252" t="s">
        <v>180</v>
      </c>
      <c r="D42" s="253"/>
      <c r="E42" s="253"/>
      <c r="F42" s="253"/>
      <c r="G42" s="253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75" t="str">
        <f>C42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8">
        <v>14</v>
      </c>
      <c r="B43" s="169" t="s">
        <v>181</v>
      </c>
      <c r="C43" s="177" t="s">
        <v>182</v>
      </c>
      <c r="D43" s="170" t="s">
        <v>133</v>
      </c>
      <c r="E43" s="171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134</v>
      </c>
      <c r="T43" s="174" t="s">
        <v>135</v>
      </c>
      <c r="U43" s="156">
        <v>0</v>
      </c>
      <c r="V43" s="156">
        <f>ROUND(E43*U43,2)</f>
        <v>0</v>
      </c>
      <c r="W43" s="156"/>
      <c r="X43" s="156" t="s">
        <v>136</v>
      </c>
      <c r="Y43" s="156" t="s">
        <v>137</v>
      </c>
      <c r="Z43" s="146"/>
      <c r="AA43" s="146"/>
      <c r="AB43" s="146"/>
      <c r="AC43" s="146"/>
      <c r="AD43" s="146"/>
      <c r="AE43" s="146"/>
      <c r="AF43" s="146"/>
      <c r="AG43" s="146" t="s">
        <v>138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2" x14ac:dyDescent="0.2">
      <c r="A44" s="153"/>
      <c r="B44" s="154"/>
      <c r="C44" s="252" t="s">
        <v>183</v>
      </c>
      <c r="D44" s="253"/>
      <c r="E44" s="253"/>
      <c r="F44" s="253"/>
      <c r="G44" s="253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75" t="str">
        <f>C44</f>
        <v>Náklady zhotovitele, související s prováděním zkoušek a revizí předepsaných technickými normami nebo objednatelem a které jsou pro provedení díla nezbytné.</v>
      </c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78" t="s">
        <v>159</v>
      </c>
      <c r="D45" s="157"/>
      <c r="E45" s="158"/>
      <c r="F45" s="159"/>
      <c r="G45" s="159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254" t="s">
        <v>214</v>
      </c>
      <c r="D46" s="255"/>
      <c r="E46" s="255"/>
      <c r="F46" s="255"/>
      <c r="G46" s="255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139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254" t="s">
        <v>184</v>
      </c>
      <c r="D47" s="255"/>
      <c r="E47" s="255"/>
      <c r="F47" s="255"/>
      <c r="G47" s="255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139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254" t="s">
        <v>185</v>
      </c>
      <c r="D48" s="255"/>
      <c r="E48" s="255"/>
      <c r="F48" s="255"/>
      <c r="G48" s="255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8">
        <v>15</v>
      </c>
      <c r="B49" s="169" t="s">
        <v>186</v>
      </c>
      <c r="C49" s="177" t="s">
        <v>187</v>
      </c>
      <c r="D49" s="170" t="s">
        <v>133</v>
      </c>
      <c r="E49" s="171">
        <v>1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3"/>
      <c r="S49" s="173" t="s">
        <v>134</v>
      </c>
      <c r="T49" s="174" t="s">
        <v>135</v>
      </c>
      <c r="U49" s="156">
        <v>0</v>
      </c>
      <c r="V49" s="156">
        <f>ROUND(E49*U49,2)</f>
        <v>0</v>
      </c>
      <c r="W49" s="156"/>
      <c r="X49" s="156" t="s">
        <v>136</v>
      </c>
      <c r="Y49" s="156" t="s">
        <v>137</v>
      </c>
      <c r="Z49" s="146"/>
      <c r="AA49" s="146"/>
      <c r="AB49" s="146"/>
      <c r="AC49" s="146"/>
      <c r="AD49" s="146"/>
      <c r="AE49" s="146"/>
      <c r="AF49" s="146"/>
      <c r="AG49" s="146" t="s">
        <v>138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252" t="s">
        <v>188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139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75" t="str">
        <f>C50</f>
        <v>Náklady na individuální zkoušky dodaných a smontovaných technologických zařízení včetně komplexního vyzkoušení.</v>
      </c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8">
        <v>16</v>
      </c>
      <c r="B51" s="169" t="s">
        <v>189</v>
      </c>
      <c r="C51" s="177" t="s">
        <v>190</v>
      </c>
      <c r="D51" s="170" t="s">
        <v>133</v>
      </c>
      <c r="E51" s="171">
        <v>1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/>
      <c r="S51" s="173" t="s">
        <v>134</v>
      </c>
      <c r="T51" s="174" t="s">
        <v>135</v>
      </c>
      <c r="U51" s="156">
        <v>0</v>
      </c>
      <c r="V51" s="156">
        <f>ROUND(E51*U51,2)</f>
        <v>0</v>
      </c>
      <c r="W51" s="156"/>
      <c r="X51" s="156" t="s">
        <v>136</v>
      </c>
      <c r="Y51" s="156" t="s">
        <v>137</v>
      </c>
      <c r="Z51" s="146"/>
      <c r="AA51" s="146"/>
      <c r="AB51" s="146"/>
      <c r="AC51" s="146"/>
      <c r="AD51" s="146"/>
      <c r="AE51" s="146"/>
      <c r="AF51" s="146"/>
      <c r="AG51" s="146" t="s">
        <v>138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252" t="s">
        <v>191</v>
      </c>
      <c r="D52" s="253"/>
      <c r="E52" s="253"/>
      <c r="F52" s="253"/>
      <c r="G52" s="253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139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75" t="str">
        <f>C52</f>
        <v>Náklady zhotovitele na účast na zkušebním provozu včetně všech rizik vyplývajících z nutnosti zásahu či úprav zkoušeného zařízení.</v>
      </c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8">
        <v>17</v>
      </c>
      <c r="B53" s="169" t="s">
        <v>192</v>
      </c>
      <c r="C53" s="177" t="s">
        <v>193</v>
      </c>
      <c r="D53" s="170" t="s">
        <v>133</v>
      </c>
      <c r="E53" s="171">
        <v>1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3"/>
      <c r="S53" s="173" t="s">
        <v>134</v>
      </c>
      <c r="T53" s="174" t="s">
        <v>135</v>
      </c>
      <c r="U53" s="156">
        <v>0</v>
      </c>
      <c r="V53" s="156">
        <f>ROUND(E53*U53,2)</f>
        <v>0</v>
      </c>
      <c r="W53" s="156"/>
      <c r="X53" s="156" t="s">
        <v>136</v>
      </c>
      <c r="Y53" s="156" t="s">
        <v>137</v>
      </c>
      <c r="Z53" s="146"/>
      <c r="AA53" s="146"/>
      <c r="AB53" s="146"/>
      <c r="AC53" s="146"/>
      <c r="AD53" s="146"/>
      <c r="AE53" s="146"/>
      <c r="AF53" s="146"/>
      <c r="AG53" s="146" t="s">
        <v>138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2" x14ac:dyDescent="0.2">
      <c r="A54" s="153"/>
      <c r="B54" s="154"/>
      <c r="C54" s="252" t="s">
        <v>194</v>
      </c>
      <c r="D54" s="253"/>
      <c r="E54" s="253"/>
      <c r="F54" s="253"/>
      <c r="G54" s="253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139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75" t="str">
        <f>C54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78" t="s">
        <v>159</v>
      </c>
      <c r="D55" s="157"/>
      <c r="E55" s="158"/>
      <c r="F55" s="159"/>
      <c r="G55" s="159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254" t="s">
        <v>195</v>
      </c>
      <c r="D56" s="255"/>
      <c r="E56" s="255"/>
      <c r="F56" s="255"/>
      <c r="G56" s="255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139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68">
        <v>18</v>
      </c>
      <c r="B57" s="169" t="s">
        <v>196</v>
      </c>
      <c r="C57" s="177" t="s">
        <v>197</v>
      </c>
      <c r="D57" s="170" t="s">
        <v>133</v>
      </c>
      <c r="E57" s="171">
        <v>1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3"/>
      <c r="S57" s="173" t="s">
        <v>134</v>
      </c>
      <c r="T57" s="174" t="s">
        <v>135</v>
      </c>
      <c r="U57" s="156">
        <v>0</v>
      </c>
      <c r="V57" s="156">
        <f>ROUND(E57*U57,2)</f>
        <v>0</v>
      </c>
      <c r="W57" s="156"/>
      <c r="X57" s="156" t="s">
        <v>136</v>
      </c>
      <c r="Y57" s="156" t="s">
        <v>137</v>
      </c>
      <c r="Z57" s="146"/>
      <c r="AA57" s="146"/>
      <c r="AB57" s="146"/>
      <c r="AC57" s="146"/>
      <c r="AD57" s="146"/>
      <c r="AE57" s="146"/>
      <c r="AF57" s="146"/>
      <c r="AG57" s="146" t="s">
        <v>138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252" t="s">
        <v>198</v>
      </c>
      <c r="D58" s="253"/>
      <c r="E58" s="253"/>
      <c r="F58" s="253"/>
      <c r="G58" s="253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139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75" t="str">
        <f>C58</f>
        <v>Náklady zhotovitele, které vzniknou v souvislosti s povinnostmi zhotovitele při předání a převzetí díla.</v>
      </c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68">
        <v>19</v>
      </c>
      <c r="B59" s="169" t="s">
        <v>199</v>
      </c>
      <c r="C59" s="177" t="s">
        <v>200</v>
      </c>
      <c r="D59" s="170" t="s">
        <v>133</v>
      </c>
      <c r="E59" s="171">
        <v>1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3"/>
      <c r="S59" s="173" t="s">
        <v>134</v>
      </c>
      <c r="T59" s="174" t="s">
        <v>135</v>
      </c>
      <c r="U59" s="156">
        <v>0</v>
      </c>
      <c r="V59" s="156">
        <f>ROUND(E59*U59,2)</f>
        <v>0</v>
      </c>
      <c r="W59" s="156"/>
      <c r="X59" s="156" t="s">
        <v>136</v>
      </c>
      <c r="Y59" s="156" t="s">
        <v>137</v>
      </c>
      <c r="Z59" s="146"/>
      <c r="AA59" s="146"/>
      <c r="AB59" s="146"/>
      <c r="AC59" s="146"/>
      <c r="AD59" s="146"/>
      <c r="AE59" s="146"/>
      <c r="AF59" s="146"/>
      <c r="AG59" s="146" t="s">
        <v>138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252" t="s">
        <v>201</v>
      </c>
      <c r="D60" s="253"/>
      <c r="E60" s="253"/>
      <c r="F60" s="253"/>
      <c r="G60" s="253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139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75" t="str">
        <f>C60</f>
        <v>Náklady na vyhotovení dokumentace skutečného provedení stavby a její předání objednateli v požadované formě a požadovaném počtu.</v>
      </c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68">
        <v>20</v>
      </c>
      <c r="B61" s="169" t="s">
        <v>202</v>
      </c>
      <c r="C61" s="177" t="s">
        <v>203</v>
      </c>
      <c r="D61" s="170" t="s">
        <v>133</v>
      </c>
      <c r="E61" s="171">
        <v>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3"/>
      <c r="S61" s="173" t="s">
        <v>134</v>
      </c>
      <c r="T61" s="174" t="s">
        <v>135</v>
      </c>
      <c r="U61" s="156">
        <v>0</v>
      </c>
      <c r="V61" s="156">
        <f>ROUND(E61*U61,2)</f>
        <v>0</v>
      </c>
      <c r="W61" s="156"/>
      <c r="X61" s="156" t="s">
        <v>136</v>
      </c>
      <c r="Y61" s="156" t="s">
        <v>137</v>
      </c>
      <c r="Z61" s="146"/>
      <c r="AA61" s="146"/>
      <c r="AB61" s="146"/>
      <c r="AC61" s="146"/>
      <c r="AD61" s="146"/>
      <c r="AE61" s="146"/>
      <c r="AF61" s="146"/>
      <c r="AG61" s="146" t="s">
        <v>138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252" t="s">
        <v>204</v>
      </c>
      <c r="D62" s="253"/>
      <c r="E62" s="253"/>
      <c r="F62" s="253"/>
      <c r="G62" s="253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75" t="str">
        <f>C62</f>
        <v>Náklady na provedení skutečného zaměření stavby v rozsahu nezbytném pro zápis změny do katastru nemovitostí.</v>
      </c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8">
        <v>21</v>
      </c>
      <c r="B63" s="169" t="s">
        <v>205</v>
      </c>
      <c r="C63" s="177" t="s">
        <v>206</v>
      </c>
      <c r="D63" s="170" t="s">
        <v>133</v>
      </c>
      <c r="E63" s="171">
        <v>1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3"/>
      <c r="S63" s="173" t="s">
        <v>134</v>
      </c>
      <c r="T63" s="174" t="s">
        <v>135</v>
      </c>
      <c r="U63" s="156">
        <v>0</v>
      </c>
      <c r="V63" s="156">
        <f>ROUND(E63*U63,2)</f>
        <v>0</v>
      </c>
      <c r="W63" s="156"/>
      <c r="X63" s="156" t="s">
        <v>136</v>
      </c>
      <c r="Y63" s="156" t="s">
        <v>137</v>
      </c>
      <c r="Z63" s="146"/>
      <c r="AA63" s="146"/>
      <c r="AB63" s="146"/>
      <c r="AC63" s="146"/>
      <c r="AD63" s="146"/>
      <c r="AE63" s="146"/>
      <c r="AF63" s="146"/>
      <c r="AG63" s="146" t="s">
        <v>138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252" t="s">
        <v>207</v>
      </c>
      <c r="D64" s="253"/>
      <c r="E64" s="253"/>
      <c r="F64" s="253"/>
      <c r="G64" s="253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68">
        <v>22</v>
      </c>
      <c r="B65" s="169" t="s">
        <v>208</v>
      </c>
      <c r="C65" s="177" t="s">
        <v>209</v>
      </c>
      <c r="D65" s="170" t="s">
        <v>133</v>
      </c>
      <c r="E65" s="171">
        <v>1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/>
      <c r="S65" s="173" t="s">
        <v>134</v>
      </c>
      <c r="T65" s="174" t="s">
        <v>135</v>
      </c>
      <c r="U65" s="156">
        <v>0</v>
      </c>
      <c r="V65" s="156">
        <f>ROUND(E65*U65,2)</f>
        <v>0</v>
      </c>
      <c r="W65" s="156"/>
      <c r="X65" s="156" t="s">
        <v>136</v>
      </c>
      <c r="Y65" s="156" t="s">
        <v>137</v>
      </c>
      <c r="Z65" s="146"/>
      <c r="AA65" s="146"/>
      <c r="AB65" s="146"/>
      <c r="AC65" s="146"/>
      <c r="AD65" s="146"/>
      <c r="AE65" s="146"/>
      <c r="AF65" s="146"/>
      <c r="AG65" s="146" t="s">
        <v>138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2" x14ac:dyDescent="0.2">
      <c r="A66" s="153"/>
      <c r="B66" s="154"/>
      <c r="C66" s="252" t="s">
        <v>210</v>
      </c>
      <c r="D66" s="253"/>
      <c r="E66" s="253"/>
      <c r="F66" s="253"/>
      <c r="G66" s="253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139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75" t="str">
        <f>C66</f>
        <v>Náklady spojené s povinnou publicitou, pokud ji objednatel požaduje. Zahrnuje zejména náklady na propagační a informační billboardy, tabule, internetovou propagaci, tiskoviny apod.</v>
      </c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3"/>
      <c r="B67" s="4"/>
      <c r="C67" s="17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115</v>
      </c>
    </row>
    <row r="68" spans="1:60" x14ac:dyDescent="0.2">
      <c r="A68" s="149"/>
      <c r="B68" s="150" t="s">
        <v>29</v>
      </c>
      <c r="C68" s="180"/>
      <c r="D68" s="151"/>
      <c r="E68" s="152"/>
      <c r="F68" s="152"/>
      <c r="G68" s="167">
        <f>G8+G22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C69" s="181"/>
      <c r="D69" s="10"/>
      <c r="AG69" t="s">
        <v>215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Y//0hVC4pnI7On/eGh30t0xXQ05AH2fqgj37Lxk6BD/ww3Htuwg+vguDWSNEf3rsiPnh1IWIX6bnin5jIMQcA==" saltValue="lqgud+n7et0rmz1M3h0Eow==" spinCount="100000" sheet="1" formatRows="0"/>
  <mergeCells count="35">
    <mergeCell ref="C11:G11"/>
    <mergeCell ref="A1:G1"/>
    <mergeCell ref="C2:G2"/>
    <mergeCell ref="C3:G3"/>
    <mergeCell ref="C4:G4"/>
    <mergeCell ref="C10:G10"/>
    <mergeCell ref="C34:G34"/>
    <mergeCell ref="C13:G13"/>
    <mergeCell ref="C15:G15"/>
    <mergeCell ref="C17:G17"/>
    <mergeCell ref="C19:G19"/>
    <mergeCell ref="C21:G21"/>
    <mergeCell ref="C24:G24"/>
    <mergeCell ref="C26:G26"/>
    <mergeCell ref="C27:G27"/>
    <mergeCell ref="C28:G28"/>
    <mergeCell ref="C30:G30"/>
    <mergeCell ref="C32:G32"/>
    <mergeCell ref="C56:G56"/>
    <mergeCell ref="C36:G36"/>
    <mergeCell ref="C38:G38"/>
    <mergeCell ref="C40:G40"/>
    <mergeCell ref="C42:G42"/>
    <mergeCell ref="C44:G44"/>
    <mergeCell ref="C46:G46"/>
    <mergeCell ref="C47:G47"/>
    <mergeCell ref="C48:G48"/>
    <mergeCell ref="C50:G50"/>
    <mergeCell ref="C52:G52"/>
    <mergeCell ref="C54:G54"/>
    <mergeCell ref="C58:G58"/>
    <mergeCell ref="C60:G60"/>
    <mergeCell ref="C62:G62"/>
    <mergeCell ref="C64:G64"/>
    <mergeCell ref="C66:G66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1982-AC12-46AB-80E8-515A5BC7EA20}">
  <sheetPr>
    <outlinePr summaryBelow="0"/>
  </sheetPr>
  <dimension ref="A1:BH5000"/>
  <sheetViews>
    <sheetView workbookViewId="0">
      <pane ySplit="7" topLeftCell="A8" activePane="bottomLeft" state="frozen"/>
      <selection pane="bottomLeft" activeCell="C457" sqref="C457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216</v>
      </c>
      <c r="B1" s="256"/>
      <c r="C1" s="256"/>
      <c r="D1" s="256"/>
      <c r="E1" s="256"/>
      <c r="F1" s="256"/>
      <c r="G1" s="256"/>
      <c r="AG1" t="s">
        <v>101</v>
      </c>
    </row>
    <row r="2" spans="1:60" ht="24.95" customHeight="1" x14ac:dyDescent="0.2">
      <c r="A2" s="49" t="s">
        <v>7</v>
      </c>
      <c r="B2" s="48" t="s">
        <v>43</v>
      </c>
      <c r="C2" s="257" t="s">
        <v>44</v>
      </c>
      <c r="D2" s="258"/>
      <c r="E2" s="258"/>
      <c r="F2" s="258"/>
      <c r="G2" s="259"/>
      <c r="AG2" t="s">
        <v>102</v>
      </c>
    </row>
    <row r="3" spans="1:60" ht="24.95" customHeight="1" x14ac:dyDescent="0.2">
      <c r="A3" s="49" t="s">
        <v>8</v>
      </c>
      <c r="B3" s="48" t="s">
        <v>62</v>
      </c>
      <c r="C3" s="257" t="s">
        <v>57</v>
      </c>
      <c r="D3" s="258"/>
      <c r="E3" s="258"/>
      <c r="F3" s="258"/>
      <c r="G3" s="259"/>
      <c r="AC3" s="120" t="s">
        <v>102</v>
      </c>
      <c r="AG3" t="s">
        <v>105</v>
      </c>
    </row>
    <row r="4" spans="1:60" ht="24.95" customHeight="1" x14ac:dyDescent="0.2">
      <c r="A4" s="139" t="s">
        <v>9</v>
      </c>
      <c r="B4" s="140" t="s">
        <v>63</v>
      </c>
      <c r="C4" s="260" t="s">
        <v>64</v>
      </c>
      <c r="D4" s="261"/>
      <c r="E4" s="261"/>
      <c r="F4" s="261"/>
      <c r="G4" s="262"/>
      <c r="AG4" t="s">
        <v>106</v>
      </c>
    </row>
    <row r="5" spans="1:60" x14ac:dyDescent="0.2">
      <c r="D5" s="10"/>
    </row>
    <row r="6" spans="1:60" ht="38.25" x14ac:dyDescent="0.2">
      <c r="A6" s="142" t="s">
        <v>107</v>
      </c>
      <c r="B6" s="144" t="s">
        <v>108</v>
      </c>
      <c r="C6" s="144" t="s">
        <v>109</v>
      </c>
      <c r="D6" s="143" t="s">
        <v>110</v>
      </c>
      <c r="E6" s="142" t="s">
        <v>111</v>
      </c>
      <c r="F6" s="141" t="s">
        <v>112</v>
      </c>
      <c r="G6" s="142" t="s">
        <v>29</v>
      </c>
      <c r="H6" s="145" t="s">
        <v>30</v>
      </c>
      <c r="I6" s="145" t="s">
        <v>113</v>
      </c>
      <c r="J6" s="145" t="s">
        <v>31</v>
      </c>
      <c r="K6" s="145" t="s">
        <v>114</v>
      </c>
      <c r="L6" s="145" t="s">
        <v>115</v>
      </c>
      <c r="M6" s="145" t="s">
        <v>116</v>
      </c>
      <c r="N6" s="145" t="s">
        <v>117</v>
      </c>
      <c r="O6" s="145" t="s">
        <v>118</v>
      </c>
      <c r="P6" s="145" t="s">
        <v>119</v>
      </c>
      <c r="Q6" s="145" t="s">
        <v>120</v>
      </c>
      <c r="R6" s="145" t="s">
        <v>121</v>
      </c>
      <c r="S6" s="145" t="s">
        <v>122</v>
      </c>
      <c r="T6" s="145" t="s">
        <v>123</v>
      </c>
      <c r="U6" s="145" t="s">
        <v>124</v>
      </c>
      <c r="V6" s="145" t="s">
        <v>125</v>
      </c>
      <c r="W6" s="145" t="s">
        <v>126</v>
      </c>
      <c r="X6" s="145" t="s">
        <v>127</v>
      </c>
      <c r="Y6" s="145" t="s">
        <v>128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1" t="s">
        <v>129</v>
      </c>
      <c r="B8" s="162" t="s">
        <v>77</v>
      </c>
      <c r="C8" s="176" t="s">
        <v>78</v>
      </c>
      <c r="D8" s="163"/>
      <c r="E8" s="164"/>
      <c r="F8" s="165"/>
      <c r="G8" s="165">
        <f>SUMIF(AG9:AG258,"&lt;&gt;NOR",G9:G258)</f>
        <v>0</v>
      </c>
      <c r="H8" s="165"/>
      <c r="I8" s="165">
        <f>SUM(I9:I258)</f>
        <v>0</v>
      </c>
      <c r="J8" s="165"/>
      <c r="K8" s="165">
        <f>SUM(K9:K258)</f>
        <v>0</v>
      </c>
      <c r="L8" s="165"/>
      <c r="M8" s="165">
        <f>SUM(M9:M258)</f>
        <v>0</v>
      </c>
      <c r="N8" s="164"/>
      <c r="O8" s="164">
        <f>SUM(O9:O258)</f>
        <v>2.6999999999999997</v>
      </c>
      <c r="P8" s="164"/>
      <c r="Q8" s="164">
        <f>SUM(Q9:Q258)</f>
        <v>16.260000000000002</v>
      </c>
      <c r="R8" s="165"/>
      <c r="S8" s="165"/>
      <c r="T8" s="166"/>
      <c r="U8" s="160"/>
      <c r="V8" s="160">
        <f>SUM(V9:V258)</f>
        <v>380.52999999999992</v>
      </c>
      <c r="W8" s="160"/>
      <c r="X8" s="160"/>
      <c r="Y8" s="160"/>
      <c r="AG8" t="s">
        <v>130</v>
      </c>
    </row>
    <row r="9" spans="1:60" outlineLevel="1" x14ac:dyDescent="0.2">
      <c r="A9" s="168">
        <v>1</v>
      </c>
      <c r="B9" s="169" t="s">
        <v>217</v>
      </c>
      <c r="C9" s="177" t="s">
        <v>218</v>
      </c>
      <c r="D9" s="170" t="s">
        <v>219</v>
      </c>
      <c r="E9" s="171">
        <v>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0.1</v>
      </c>
      <c r="Q9" s="171">
        <f>ROUND(E9*P9,2)</f>
        <v>0.2</v>
      </c>
      <c r="R9" s="173" t="s">
        <v>220</v>
      </c>
      <c r="S9" s="173" t="s">
        <v>134</v>
      </c>
      <c r="T9" s="174" t="s">
        <v>134</v>
      </c>
      <c r="U9" s="156">
        <v>0.17</v>
      </c>
      <c r="V9" s="156">
        <f>ROUND(E9*U9,2)</f>
        <v>0.34</v>
      </c>
      <c r="W9" s="156"/>
      <c r="X9" s="156" t="s">
        <v>221</v>
      </c>
      <c r="Y9" s="156" t="s">
        <v>137</v>
      </c>
      <c r="Z9" s="146"/>
      <c r="AA9" s="146"/>
      <c r="AB9" s="146"/>
      <c r="AC9" s="146"/>
      <c r="AD9" s="146"/>
      <c r="AE9" s="146"/>
      <c r="AF9" s="146"/>
      <c r="AG9" s="146" t="s">
        <v>222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 x14ac:dyDescent="0.2">
      <c r="A10" s="153"/>
      <c r="B10" s="154"/>
      <c r="C10" s="263" t="s">
        <v>223</v>
      </c>
      <c r="D10" s="264"/>
      <c r="E10" s="264"/>
      <c r="F10" s="264"/>
      <c r="G10" s="264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224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5" t="str">
        <f>C10</f>
        <v>s odstraněním kořenů a s případným nutným odklizením křovin a stromů na hromady na vzdálenost do 50 m nebo s naložením na dopravní prostředek, do sklonu terénu 1 : 5,</v>
      </c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8">
        <v>2</v>
      </c>
      <c r="B11" s="169" t="s">
        <v>225</v>
      </c>
      <c r="C11" s="177" t="s">
        <v>226</v>
      </c>
      <c r="D11" s="170" t="s">
        <v>227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 t="s">
        <v>228</v>
      </c>
      <c r="S11" s="173" t="s">
        <v>134</v>
      </c>
      <c r="T11" s="174" t="s">
        <v>134</v>
      </c>
      <c r="U11" s="156">
        <v>1.0029999999999999</v>
      </c>
      <c r="V11" s="156">
        <f>ROUND(E11*U11,2)</f>
        <v>1</v>
      </c>
      <c r="W11" s="156"/>
      <c r="X11" s="156" t="s">
        <v>221</v>
      </c>
      <c r="Y11" s="156" t="s">
        <v>137</v>
      </c>
      <c r="Z11" s="146"/>
      <c r="AA11" s="146"/>
      <c r="AB11" s="146"/>
      <c r="AC11" s="146"/>
      <c r="AD11" s="146"/>
      <c r="AE11" s="146"/>
      <c r="AF11" s="146"/>
      <c r="AG11" s="146" t="s">
        <v>222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263" t="s">
        <v>229</v>
      </c>
      <c r="D12" s="264"/>
      <c r="E12" s="264"/>
      <c r="F12" s="264"/>
      <c r="G12" s="264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224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5" t="str">
        <f>C12</f>
        <v>s rozřezáním a odstraněním větví a kmene do vzdálenosti 20 m, se složením na hromady nebo s naložením na dopravní prostředek,</v>
      </c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8">
        <v>3</v>
      </c>
      <c r="B13" s="169" t="s">
        <v>230</v>
      </c>
      <c r="C13" s="177" t="s">
        <v>231</v>
      </c>
      <c r="D13" s="170" t="s">
        <v>227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 t="s">
        <v>228</v>
      </c>
      <c r="S13" s="173" t="s">
        <v>134</v>
      </c>
      <c r="T13" s="174" t="s">
        <v>134</v>
      </c>
      <c r="U13" s="156">
        <v>5.883</v>
      </c>
      <c r="V13" s="156">
        <f>ROUND(E13*U13,2)</f>
        <v>5.88</v>
      </c>
      <c r="W13" s="156"/>
      <c r="X13" s="156" t="s">
        <v>221</v>
      </c>
      <c r="Y13" s="156" t="s">
        <v>137</v>
      </c>
      <c r="Z13" s="146"/>
      <c r="AA13" s="146"/>
      <c r="AB13" s="146"/>
      <c r="AC13" s="146"/>
      <c r="AD13" s="146"/>
      <c r="AE13" s="146"/>
      <c r="AF13" s="146"/>
      <c r="AG13" s="146" t="s">
        <v>222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63" t="s">
        <v>229</v>
      </c>
      <c r="D14" s="264"/>
      <c r="E14" s="264"/>
      <c r="F14" s="264"/>
      <c r="G14" s="264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224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5" t="str">
        <f>C14</f>
        <v>s rozřezáním a odstraněním větví a kmene do vzdálenosti 20 m, se složením na hromady nebo s naložením na dopravní prostředek,</v>
      </c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8">
        <v>4</v>
      </c>
      <c r="B15" s="169" t="s">
        <v>232</v>
      </c>
      <c r="C15" s="177" t="s">
        <v>233</v>
      </c>
      <c r="D15" s="170" t="s">
        <v>227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 t="s">
        <v>228</v>
      </c>
      <c r="S15" s="173" t="s">
        <v>134</v>
      </c>
      <c r="T15" s="174" t="s">
        <v>134</v>
      </c>
      <c r="U15" s="156">
        <v>1.357</v>
      </c>
      <c r="V15" s="156">
        <f>ROUND(E15*U15,2)</f>
        <v>1.36</v>
      </c>
      <c r="W15" s="156"/>
      <c r="X15" s="156" t="s">
        <v>221</v>
      </c>
      <c r="Y15" s="156" t="s">
        <v>137</v>
      </c>
      <c r="Z15" s="146"/>
      <c r="AA15" s="146"/>
      <c r="AB15" s="146"/>
      <c r="AC15" s="146"/>
      <c r="AD15" s="146"/>
      <c r="AE15" s="146"/>
      <c r="AF15" s="146"/>
      <c r="AG15" s="146" t="s">
        <v>222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2" x14ac:dyDescent="0.2">
      <c r="A16" s="153"/>
      <c r="B16" s="154"/>
      <c r="C16" s="263" t="s">
        <v>234</v>
      </c>
      <c r="D16" s="264"/>
      <c r="E16" s="264"/>
      <c r="F16" s="264"/>
      <c r="G16" s="264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224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5" t="str">
        <f>C16</f>
        <v>s odklizením získaného dřeva na vzdálenost do 20 m, se složením na hromady nebo s naložením na dopravní prostředek, se zasypáním jámy, doplněním zeminy, zhutněním a úpravou terénu,</v>
      </c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8">
        <v>5</v>
      </c>
      <c r="B17" s="169" t="s">
        <v>235</v>
      </c>
      <c r="C17" s="177" t="s">
        <v>236</v>
      </c>
      <c r="D17" s="170" t="s">
        <v>227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 t="s">
        <v>228</v>
      </c>
      <c r="S17" s="173" t="s">
        <v>134</v>
      </c>
      <c r="T17" s="174" t="s">
        <v>134</v>
      </c>
      <c r="U17" s="156">
        <v>7.65</v>
      </c>
      <c r="V17" s="156">
        <f>ROUND(E17*U17,2)</f>
        <v>7.65</v>
      </c>
      <c r="W17" s="156"/>
      <c r="X17" s="156" t="s">
        <v>221</v>
      </c>
      <c r="Y17" s="156" t="s">
        <v>137</v>
      </c>
      <c r="Z17" s="146"/>
      <c r="AA17" s="146"/>
      <c r="AB17" s="146"/>
      <c r="AC17" s="146"/>
      <c r="AD17" s="146"/>
      <c r="AE17" s="146"/>
      <c r="AF17" s="146"/>
      <c r="AG17" s="146" t="s">
        <v>222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2" x14ac:dyDescent="0.2">
      <c r="A18" s="153"/>
      <c r="B18" s="154"/>
      <c r="C18" s="263" t="s">
        <v>234</v>
      </c>
      <c r="D18" s="264"/>
      <c r="E18" s="264"/>
      <c r="F18" s="264"/>
      <c r="G18" s="264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224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5" t="str">
        <f>C18</f>
        <v>s odklizením získaného dřeva na vzdálenost do 20 m, se složením na hromady nebo s naložením na dopravní prostředek, se zasypáním jámy, doplněním zeminy, zhutněním a úpravou terénu,</v>
      </c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68">
        <v>6</v>
      </c>
      <c r="B19" s="169" t="s">
        <v>237</v>
      </c>
      <c r="C19" s="177" t="s">
        <v>238</v>
      </c>
      <c r="D19" s="170" t="s">
        <v>219</v>
      </c>
      <c r="E19" s="171">
        <v>20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0.44</v>
      </c>
      <c r="Q19" s="171">
        <f>ROUND(E19*P19,2)</f>
        <v>8.8000000000000007</v>
      </c>
      <c r="R19" s="173" t="s">
        <v>239</v>
      </c>
      <c r="S19" s="173" t="s">
        <v>134</v>
      </c>
      <c r="T19" s="174" t="s">
        <v>134</v>
      </c>
      <c r="U19" s="156">
        <v>0.63</v>
      </c>
      <c r="V19" s="156">
        <f>ROUND(E19*U19,2)</f>
        <v>12.6</v>
      </c>
      <c r="W19" s="156"/>
      <c r="X19" s="156" t="s">
        <v>221</v>
      </c>
      <c r="Y19" s="156" t="s">
        <v>137</v>
      </c>
      <c r="Z19" s="146"/>
      <c r="AA19" s="146"/>
      <c r="AB19" s="146"/>
      <c r="AC19" s="146"/>
      <c r="AD19" s="146"/>
      <c r="AE19" s="146"/>
      <c r="AF19" s="146"/>
      <c r="AG19" s="146" t="s">
        <v>222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93" t="s">
        <v>240</v>
      </c>
      <c r="D20" s="182"/>
      <c r="E20" s="183">
        <v>20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241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94" t="s">
        <v>242</v>
      </c>
      <c r="D21" s="184"/>
      <c r="E21" s="185">
        <v>20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241</v>
      </c>
      <c r="AH21" s="146">
        <v>1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68">
        <v>7</v>
      </c>
      <c r="B22" s="169" t="s">
        <v>243</v>
      </c>
      <c r="C22" s="177" t="s">
        <v>244</v>
      </c>
      <c r="D22" s="170" t="s">
        <v>219</v>
      </c>
      <c r="E22" s="171">
        <v>21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0.22</v>
      </c>
      <c r="Q22" s="171">
        <f>ROUND(E22*P22,2)</f>
        <v>4.62</v>
      </c>
      <c r="R22" s="173" t="s">
        <v>239</v>
      </c>
      <c r="S22" s="173" t="s">
        <v>134</v>
      </c>
      <c r="T22" s="174" t="s">
        <v>134</v>
      </c>
      <c r="U22" s="156">
        <v>0.38</v>
      </c>
      <c r="V22" s="156">
        <f>ROUND(E22*U22,2)</f>
        <v>7.98</v>
      </c>
      <c r="W22" s="156"/>
      <c r="X22" s="156" t="s">
        <v>221</v>
      </c>
      <c r="Y22" s="156" t="s">
        <v>137</v>
      </c>
      <c r="Z22" s="146"/>
      <c r="AA22" s="146"/>
      <c r="AB22" s="146"/>
      <c r="AC22" s="146"/>
      <c r="AD22" s="146"/>
      <c r="AE22" s="146"/>
      <c r="AF22" s="146"/>
      <c r="AG22" s="146" t="s">
        <v>222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93" t="s">
        <v>240</v>
      </c>
      <c r="D23" s="182"/>
      <c r="E23" s="183">
        <v>20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241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94" t="s">
        <v>242</v>
      </c>
      <c r="D24" s="184"/>
      <c r="E24" s="185">
        <v>20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241</v>
      </c>
      <c r="AH24" s="146">
        <v>1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93" t="s">
        <v>245</v>
      </c>
      <c r="D25" s="182"/>
      <c r="E25" s="183">
        <v>1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241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94" t="s">
        <v>242</v>
      </c>
      <c r="D26" s="184"/>
      <c r="E26" s="185">
        <v>1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241</v>
      </c>
      <c r="AH26" s="146">
        <v>1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8">
        <v>8</v>
      </c>
      <c r="B27" s="169" t="s">
        <v>246</v>
      </c>
      <c r="C27" s="177" t="s">
        <v>247</v>
      </c>
      <c r="D27" s="170" t="s">
        <v>248</v>
      </c>
      <c r="E27" s="171">
        <v>12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0.22</v>
      </c>
      <c r="Q27" s="171">
        <f>ROUND(E27*P27,2)</f>
        <v>2.64</v>
      </c>
      <c r="R27" s="173" t="s">
        <v>239</v>
      </c>
      <c r="S27" s="173" t="s">
        <v>134</v>
      </c>
      <c r="T27" s="174" t="s">
        <v>134</v>
      </c>
      <c r="U27" s="156">
        <v>0.14000000000000001</v>
      </c>
      <c r="V27" s="156">
        <f>ROUND(E27*U27,2)</f>
        <v>1.68</v>
      </c>
      <c r="W27" s="156"/>
      <c r="X27" s="156" t="s">
        <v>221</v>
      </c>
      <c r="Y27" s="156" t="s">
        <v>137</v>
      </c>
      <c r="Z27" s="146"/>
      <c r="AA27" s="146"/>
      <c r="AB27" s="146"/>
      <c r="AC27" s="146"/>
      <c r="AD27" s="146"/>
      <c r="AE27" s="146"/>
      <c r="AF27" s="146"/>
      <c r="AG27" s="146" t="s">
        <v>222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263" t="s">
        <v>249</v>
      </c>
      <c r="D28" s="264"/>
      <c r="E28" s="264"/>
      <c r="F28" s="264"/>
      <c r="G28" s="264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224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75" t="str">
        <f>C28</f>
        <v>s vybouráním lože, s přemístěním hmot na skládku na vzdálenost do 3 m nebo naložením na dopravní prostředek</v>
      </c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93" t="s">
        <v>250</v>
      </c>
      <c r="D29" s="182"/>
      <c r="E29" s="183">
        <v>12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241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94" t="s">
        <v>242</v>
      </c>
      <c r="D30" s="184"/>
      <c r="E30" s="185">
        <v>12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241</v>
      </c>
      <c r="AH30" s="146">
        <v>1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8">
        <v>9</v>
      </c>
      <c r="B31" s="169" t="s">
        <v>251</v>
      </c>
      <c r="C31" s="177" t="s">
        <v>252</v>
      </c>
      <c r="D31" s="170" t="s">
        <v>248</v>
      </c>
      <c r="E31" s="171">
        <v>2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1.0699999999999999E-2</v>
      </c>
      <c r="O31" s="171">
        <f>ROUND(E31*N31,2)</f>
        <v>0.02</v>
      </c>
      <c r="P31" s="171">
        <v>0</v>
      </c>
      <c r="Q31" s="171">
        <f>ROUND(E31*P31,2)</f>
        <v>0</v>
      </c>
      <c r="R31" s="173" t="s">
        <v>220</v>
      </c>
      <c r="S31" s="173" t="s">
        <v>134</v>
      </c>
      <c r="T31" s="174" t="s">
        <v>134</v>
      </c>
      <c r="U31" s="156">
        <v>0.91</v>
      </c>
      <c r="V31" s="156">
        <f>ROUND(E31*U31,2)</f>
        <v>1.82</v>
      </c>
      <c r="W31" s="156"/>
      <c r="X31" s="156" t="s">
        <v>221</v>
      </c>
      <c r="Y31" s="156" t="s">
        <v>137</v>
      </c>
      <c r="Z31" s="146"/>
      <c r="AA31" s="146"/>
      <c r="AB31" s="146"/>
      <c r="AC31" s="146"/>
      <c r="AD31" s="146"/>
      <c r="AE31" s="146"/>
      <c r="AF31" s="146"/>
      <c r="AG31" s="146" t="s">
        <v>222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2" x14ac:dyDescent="0.2">
      <c r="A32" s="153"/>
      <c r="B32" s="154"/>
      <c r="C32" s="263" t="s">
        <v>253</v>
      </c>
      <c r="D32" s="264"/>
      <c r="E32" s="264"/>
      <c r="F32" s="264"/>
      <c r="G32" s="264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224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5" t="str">
        <f>C32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93" t="s">
        <v>79</v>
      </c>
      <c r="D33" s="182"/>
      <c r="E33" s="183">
        <v>2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241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8">
        <v>10</v>
      </c>
      <c r="B34" s="169" t="s">
        <v>254</v>
      </c>
      <c r="C34" s="177" t="s">
        <v>255</v>
      </c>
      <c r="D34" s="170" t="s">
        <v>248</v>
      </c>
      <c r="E34" s="171">
        <v>2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2.478E-2</v>
      </c>
      <c r="O34" s="171">
        <f>ROUND(E34*N34,2)</f>
        <v>0.05</v>
      </c>
      <c r="P34" s="171">
        <v>0</v>
      </c>
      <c r="Q34" s="171">
        <f>ROUND(E34*P34,2)</f>
        <v>0</v>
      </c>
      <c r="R34" s="173" t="s">
        <v>220</v>
      </c>
      <c r="S34" s="173" t="s">
        <v>134</v>
      </c>
      <c r="T34" s="174" t="s">
        <v>134</v>
      </c>
      <c r="U34" s="156">
        <v>0.55000000000000004</v>
      </c>
      <c r="V34" s="156">
        <f>ROUND(E34*U34,2)</f>
        <v>1.1000000000000001</v>
      </c>
      <c r="W34" s="156"/>
      <c r="X34" s="156" t="s">
        <v>221</v>
      </c>
      <c r="Y34" s="156" t="s">
        <v>137</v>
      </c>
      <c r="Z34" s="146"/>
      <c r="AA34" s="146"/>
      <c r="AB34" s="146"/>
      <c r="AC34" s="146"/>
      <c r="AD34" s="146"/>
      <c r="AE34" s="146"/>
      <c r="AF34" s="146"/>
      <c r="AG34" s="146" t="s">
        <v>222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2" x14ac:dyDescent="0.2">
      <c r="A35" s="153"/>
      <c r="B35" s="154"/>
      <c r="C35" s="263" t="s">
        <v>253</v>
      </c>
      <c r="D35" s="264"/>
      <c r="E35" s="264"/>
      <c r="F35" s="264"/>
      <c r="G35" s="264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224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75" t="str">
        <f>C35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93" t="s">
        <v>79</v>
      </c>
      <c r="D36" s="182"/>
      <c r="E36" s="183">
        <v>2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241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8">
        <v>11</v>
      </c>
      <c r="B37" s="169" t="s">
        <v>256</v>
      </c>
      <c r="C37" s="177" t="s">
        <v>257</v>
      </c>
      <c r="D37" s="170" t="s">
        <v>258</v>
      </c>
      <c r="E37" s="171">
        <v>9.8208599999999997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 t="s">
        <v>220</v>
      </c>
      <c r="S37" s="173" t="s">
        <v>134</v>
      </c>
      <c r="T37" s="174" t="s">
        <v>134</v>
      </c>
      <c r="U37" s="156">
        <v>0.1</v>
      </c>
      <c r="V37" s="156">
        <f>ROUND(E37*U37,2)</f>
        <v>0.98</v>
      </c>
      <c r="W37" s="156"/>
      <c r="X37" s="156" t="s">
        <v>221</v>
      </c>
      <c r="Y37" s="156" t="s">
        <v>137</v>
      </c>
      <c r="Z37" s="146"/>
      <c r="AA37" s="146"/>
      <c r="AB37" s="146"/>
      <c r="AC37" s="146"/>
      <c r="AD37" s="146"/>
      <c r="AE37" s="146"/>
      <c r="AF37" s="146"/>
      <c r="AG37" s="146" t="s">
        <v>222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63" t="s">
        <v>259</v>
      </c>
      <c r="D38" s="264"/>
      <c r="E38" s="264"/>
      <c r="F38" s="264"/>
      <c r="G38" s="264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224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5" t="str">
        <f>C38</f>
        <v>nebo lesní půdy, s vodorovným přemístěním na hromady v místě upotřebení nebo na dočasné či trvalé skládky se složením</v>
      </c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93" t="s">
        <v>260</v>
      </c>
      <c r="D39" s="182"/>
      <c r="E39" s="183">
        <v>9.8208599999999997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241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94" t="s">
        <v>242</v>
      </c>
      <c r="D40" s="184"/>
      <c r="E40" s="185">
        <v>9.8208599999999997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241</v>
      </c>
      <c r="AH40" s="146">
        <v>1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8">
        <v>12</v>
      </c>
      <c r="B41" s="169" t="s">
        <v>261</v>
      </c>
      <c r="C41" s="177" t="s">
        <v>262</v>
      </c>
      <c r="D41" s="170" t="s">
        <v>258</v>
      </c>
      <c r="E41" s="171">
        <v>65.472399999999993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 t="s">
        <v>220</v>
      </c>
      <c r="S41" s="173" t="s">
        <v>134</v>
      </c>
      <c r="T41" s="174" t="s">
        <v>134</v>
      </c>
      <c r="U41" s="156">
        <v>0.19</v>
      </c>
      <c r="V41" s="156">
        <f>ROUND(E41*U41,2)</f>
        <v>12.44</v>
      </c>
      <c r="W41" s="156"/>
      <c r="X41" s="156" t="s">
        <v>221</v>
      </c>
      <c r="Y41" s="156" t="s">
        <v>137</v>
      </c>
      <c r="Z41" s="146"/>
      <c r="AA41" s="146"/>
      <c r="AB41" s="146"/>
      <c r="AC41" s="146"/>
      <c r="AD41" s="146"/>
      <c r="AE41" s="146"/>
      <c r="AF41" s="146"/>
      <c r="AG41" s="146" t="s">
        <v>222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2" x14ac:dyDescent="0.2">
      <c r="A42" s="153"/>
      <c r="B42" s="154"/>
      <c r="C42" s="263" t="s">
        <v>263</v>
      </c>
      <c r="D42" s="264"/>
      <c r="E42" s="264"/>
      <c r="F42" s="264"/>
      <c r="G42" s="264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224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75" t="str">
        <f>C42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93" t="s">
        <v>264</v>
      </c>
      <c r="D43" s="182"/>
      <c r="E43" s="183">
        <v>65.472399999999993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241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94" t="s">
        <v>242</v>
      </c>
      <c r="D44" s="184"/>
      <c r="E44" s="185">
        <v>65.472399999999993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241</v>
      </c>
      <c r="AH44" s="146">
        <v>1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8">
        <v>13</v>
      </c>
      <c r="B45" s="169" t="s">
        <v>265</v>
      </c>
      <c r="C45" s="177" t="s">
        <v>266</v>
      </c>
      <c r="D45" s="170" t="s">
        <v>258</v>
      </c>
      <c r="E45" s="171">
        <v>16.2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3" t="s">
        <v>220</v>
      </c>
      <c r="S45" s="173" t="s">
        <v>134</v>
      </c>
      <c r="T45" s="174" t="s">
        <v>134</v>
      </c>
      <c r="U45" s="156">
        <v>3.53</v>
      </c>
      <c r="V45" s="156">
        <f>ROUND(E45*U45,2)</f>
        <v>57.19</v>
      </c>
      <c r="W45" s="156"/>
      <c r="X45" s="156" t="s">
        <v>221</v>
      </c>
      <c r="Y45" s="156" t="s">
        <v>137</v>
      </c>
      <c r="Z45" s="146"/>
      <c r="AA45" s="146"/>
      <c r="AB45" s="146"/>
      <c r="AC45" s="146"/>
      <c r="AD45" s="146"/>
      <c r="AE45" s="146"/>
      <c r="AF45" s="146"/>
      <c r="AG45" s="146" t="s">
        <v>222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263" t="s">
        <v>267</v>
      </c>
      <c r="D46" s="264"/>
      <c r="E46" s="264"/>
      <c r="F46" s="264"/>
      <c r="G46" s="264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224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193" t="s">
        <v>268</v>
      </c>
      <c r="D47" s="182"/>
      <c r="E47" s="183">
        <v>12.6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241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94" t="s">
        <v>242</v>
      </c>
      <c r="D48" s="184"/>
      <c r="E48" s="185">
        <v>12.6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241</v>
      </c>
      <c r="AH48" s="146">
        <v>1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93" t="s">
        <v>269</v>
      </c>
      <c r="D49" s="182"/>
      <c r="E49" s="183">
        <v>3.6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241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94" t="s">
        <v>242</v>
      </c>
      <c r="D50" s="184"/>
      <c r="E50" s="185">
        <v>3.6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241</v>
      </c>
      <c r="AH50" s="146">
        <v>1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8">
        <v>14</v>
      </c>
      <c r="B51" s="169" t="s">
        <v>270</v>
      </c>
      <c r="C51" s="177" t="s">
        <v>271</v>
      </c>
      <c r="D51" s="170" t="s">
        <v>258</v>
      </c>
      <c r="E51" s="171">
        <v>120.1024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 t="s">
        <v>220</v>
      </c>
      <c r="S51" s="173" t="s">
        <v>134</v>
      </c>
      <c r="T51" s="174" t="s">
        <v>134</v>
      </c>
      <c r="U51" s="156">
        <v>0.01</v>
      </c>
      <c r="V51" s="156">
        <f>ROUND(E51*U51,2)</f>
        <v>1.2</v>
      </c>
      <c r="W51" s="156"/>
      <c r="X51" s="156" t="s">
        <v>221</v>
      </c>
      <c r="Y51" s="156" t="s">
        <v>137</v>
      </c>
      <c r="Z51" s="146"/>
      <c r="AA51" s="146"/>
      <c r="AB51" s="146"/>
      <c r="AC51" s="146"/>
      <c r="AD51" s="146"/>
      <c r="AE51" s="146"/>
      <c r="AF51" s="146"/>
      <c r="AG51" s="146" t="s">
        <v>222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263" t="s">
        <v>272</v>
      </c>
      <c r="D52" s="264"/>
      <c r="E52" s="264"/>
      <c r="F52" s="264"/>
      <c r="G52" s="264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224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93" t="s">
        <v>273</v>
      </c>
      <c r="D53" s="182"/>
      <c r="E53" s="183"/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241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93" t="s">
        <v>268</v>
      </c>
      <c r="D54" s="182"/>
      <c r="E54" s="183">
        <v>12.6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241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94" t="s">
        <v>242</v>
      </c>
      <c r="D55" s="184"/>
      <c r="E55" s="185">
        <v>12.6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241</v>
      </c>
      <c r="AH55" s="146">
        <v>1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93" t="s">
        <v>274</v>
      </c>
      <c r="D56" s="182"/>
      <c r="E56" s="183">
        <v>65.472399999999993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241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94" t="s">
        <v>242</v>
      </c>
      <c r="D57" s="184"/>
      <c r="E57" s="185">
        <v>65.472399999999993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241</v>
      </c>
      <c r="AH57" s="146">
        <v>1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93" t="s">
        <v>269</v>
      </c>
      <c r="D58" s="182"/>
      <c r="E58" s="183">
        <v>3.6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241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94" t="s">
        <v>242</v>
      </c>
      <c r="D59" s="184"/>
      <c r="E59" s="185">
        <v>3.6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241</v>
      </c>
      <c r="AH59" s="146">
        <v>1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93" t="s">
        <v>275</v>
      </c>
      <c r="D60" s="182"/>
      <c r="E60" s="183"/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241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93" t="s">
        <v>276</v>
      </c>
      <c r="D61" s="182"/>
      <c r="E61" s="183">
        <v>4.7249999999999996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241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94" t="s">
        <v>242</v>
      </c>
      <c r="D62" s="184"/>
      <c r="E62" s="185">
        <v>4.7249999999999996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241</v>
      </c>
      <c r="AH62" s="146">
        <v>1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93" t="s">
        <v>277</v>
      </c>
      <c r="D63" s="182"/>
      <c r="E63" s="183">
        <v>-4.7249999999999996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241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94" t="s">
        <v>242</v>
      </c>
      <c r="D64" s="184"/>
      <c r="E64" s="185">
        <v>-4.7249999999999996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241</v>
      </c>
      <c r="AH64" s="146">
        <v>1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93" t="s">
        <v>274</v>
      </c>
      <c r="D65" s="182"/>
      <c r="E65" s="183">
        <v>65.472399999999993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241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94" t="s">
        <v>242</v>
      </c>
      <c r="D66" s="184"/>
      <c r="E66" s="185">
        <v>65.472399999999993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241</v>
      </c>
      <c r="AH66" s="146">
        <v>1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93" t="s">
        <v>278</v>
      </c>
      <c r="D67" s="182"/>
      <c r="E67" s="183">
        <v>-12.0243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241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93" t="s">
        <v>279</v>
      </c>
      <c r="D68" s="182"/>
      <c r="E68" s="183">
        <v>-16.368099999999998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241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194" t="s">
        <v>242</v>
      </c>
      <c r="D69" s="184"/>
      <c r="E69" s="185">
        <v>-28.392399999999999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241</v>
      </c>
      <c r="AH69" s="146">
        <v>1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93" t="s">
        <v>269</v>
      </c>
      <c r="D70" s="182"/>
      <c r="E70" s="183">
        <v>3.6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241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94" t="s">
        <v>242</v>
      </c>
      <c r="D71" s="184"/>
      <c r="E71" s="185">
        <v>3.6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241</v>
      </c>
      <c r="AH71" s="146">
        <v>1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93" t="s">
        <v>280</v>
      </c>
      <c r="D72" s="182"/>
      <c r="E72" s="183">
        <v>-2.25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241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94" t="s">
        <v>242</v>
      </c>
      <c r="D73" s="184"/>
      <c r="E73" s="185">
        <v>-2.25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241</v>
      </c>
      <c r="AH73" s="146">
        <v>1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68">
        <v>15</v>
      </c>
      <c r="B74" s="169" t="s">
        <v>281</v>
      </c>
      <c r="C74" s="177" t="s">
        <v>282</v>
      </c>
      <c r="D74" s="170" t="s">
        <v>258</v>
      </c>
      <c r="E74" s="171">
        <v>36.717399999999998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3" t="s">
        <v>220</v>
      </c>
      <c r="S74" s="173" t="s">
        <v>134</v>
      </c>
      <c r="T74" s="174" t="s">
        <v>134</v>
      </c>
      <c r="U74" s="156">
        <v>0.01</v>
      </c>
      <c r="V74" s="156">
        <f>ROUND(E74*U74,2)</f>
        <v>0.37</v>
      </c>
      <c r="W74" s="156"/>
      <c r="X74" s="156" t="s">
        <v>221</v>
      </c>
      <c r="Y74" s="156" t="s">
        <v>137</v>
      </c>
      <c r="Z74" s="146"/>
      <c r="AA74" s="146"/>
      <c r="AB74" s="146"/>
      <c r="AC74" s="146"/>
      <c r="AD74" s="146"/>
      <c r="AE74" s="146"/>
      <c r="AF74" s="146"/>
      <c r="AG74" s="146" t="s">
        <v>222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263" t="s">
        <v>272</v>
      </c>
      <c r="D75" s="264"/>
      <c r="E75" s="264"/>
      <c r="F75" s="264"/>
      <c r="G75" s="264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224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93" t="s">
        <v>273</v>
      </c>
      <c r="D76" s="182"/>
      <c r="E76" s="183"/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241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93" t="s">
        <v>276</v>
      </c>
      <c r="D77" s="182"/>
      <c r="E77" s="183">
        <v>4.7249999999999996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241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94" t="s">
        <v>242</v>
      </c>
      <c r="D78" s="184"/>
      <c r="E78" s="185">
        <v>4.7249999999999996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241</v>
      </c>
      <c r="AH78" s="146">
        <v>1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93" t="s">
        <v>283</v>
      </c>
      <c r="D79" s="182"/>
      <c r="E79" s="183">
        <v>12.0243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241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93" t="s">
        <v>284</v>
      </c>
      <c r="D80" s="182"/>
      <c r="E80" s="183">
        <v>16.368099999999998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241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94" t="s">
        <v>242</v>
      </c>
      <c r="D81" s="184"/>
      <c r="E81" s="185">
        <v>28.392399999999999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241</v>
      </c>
      <c r="AH81" s="146">
        <v>1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93" t="s">
        <v>269</v>
      </c>
      <c r="D82" s="182"/>
      <c r="E82" s="183">
        <v>3.6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241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94" t="s">
        <v>242</v>
      </c>
      <c r="D83" s="184"/>
      <c r="E83" s="185">
        <v>3.6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241</v>
      </c>
      <c r="AH83" s="146">
        <v>1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168">
        <v>16</v>
      </c>
      <c r="B84" s="169" t="s">
        <v>285</v>
      </c>
      <c r="C84" s="177" t="s">
        <v>286</v>
      </c>
      <c r="D84" s="170" t="s">
        <v>258</v>
      </c>
      <c r="E84" s="171">
        <v>36.717399999999998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3" t="s">
        <v>220</v>
      </c>
      <c r="S84" s="173" t="s">
        <v>134</v>
      </c>
      <c r="T84" s="174" t="s">
        <v>134</v>
      </c>
      <c r="U84" s="156">
        <v>0</v>
      </c>
      <c r="V84" s="156">
        <f>ROUND(E84*U84,2)</f>
        <v>0</v>
      </c>
      <c r="W84" s="156"/>
      <c r="X84" s="156" t="s">
        <v>221</v>
      </c>
      <c r="Y84" s="156" t="s">
        <v>137</v>
      </c>
      <c r="Z84" s="146"/>
      <c r="AA84" s="146"/>
      <c r="AB84" s="146"/>
      <c r="AC84" s="146"/>
      <c r="AD84" s="146"/>
      <c r="AE84" s="146"/>
      <c r="AF84" s="146"/>
      <c r="AG84" s="146" t="s">
        <v>222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263" t="s">
        <v>272</v>
      </c>
      <c r="D85" s="264"/>
      <c r="E85" s="264"/>
      <c r="F85" s="264"/>
      <c r="G85" s="264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224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193" t="s">
        <v>273</v>
      </c>
      <c r="D86" s="182"/>
      <c r="E86" s="183"/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241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93" t="s">
        <v>276</v>
      </c>
      <c r="D87" s="182"/>
      <c r="E87" s="183">
        <v>4.7249999999999996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241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94" t="s">
        <v>242</v>
      </c>
      <c r="D88" s="184"/>
      <c r="E88" s="185">
        <v>4.7249999999999996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241</v>
      </c>
      <c r="AH88" s="146">
        <v>1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93" t="s">
        <v>283</v>
      </c>
      <c r="D89" s="182"/>
      <c r="E89" s="183">
        <v>12.0243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241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93" t="s">
        <v>284</v>
      </c>
      <c r="D90" s="182"/>
      <c r="E90" s="183">
        <v>16.368099999999998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241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94" t="s">
        <v>242</v>
      </c>
      <c r="D91" s="184"/>
      <c r="E91" s="185">
        <v>28.392399999999999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241</v>
      </c>
      <c r="AH91" s="146">
        <v>1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93" t="s">
        <v>269</v>
      </c>
      <c r="D92" s="182"/>
      <c r="E92" s="183">
        <v>3.6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241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94" t="s">
        <v>242</v>
      </c>
      <c r="D93" s="184"/>
      <c r="E93" s="185">
        <v>3.6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241</v>
      </c>
      <c r="AH93" s="146">
        <v>1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68">
        <v>17</v>
      </c>
      <c r="B94" s="169" t="s">
        <v>287</v>
      </c>
      <c r="C94" s="177" t="s">
        <v>288</v>
      </c>
      <c r="D94" s="170" t="s">
        <v>258</v>
      </c>
      <c r="E94" s="171">
        <v>7.4160000000000004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3" t="s">
        <v>220</v>
      </c>
      <c r="S94" s="173" t="s">
        <v>134</v>
      </c>
      <c r="T94" s="174" t="s">
        <v>134</v>
      </c>
      <c r="U94" s="156">
        <v>0.67</v>
      </c>
      <c r="V94" s="156">
        <f>ROUND(E94*U94,2)</f>
        <v>4.97</v>
      </c>
      <c r="W94" s="156"/>
      <c r="X94" s="156" t="s">
        <v>221</v>
      </c>
      <c r="Y94" s="156" t="s">
        <v>137</v>
      </c>
      <c r="Z94" s="146"/>
      <c r="AA94" s="146"/>
      <c r="AB94" s="146"/>
      <c r="AC94" s="146"/>
      <c r="AD94" s="146"/>
      <c r="AE94" s="146"/>
      <c r="AF94" s="146"/>
      <c r="AG94" s="146" t="s">
        <v>222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263" t="s">
        <v>289</v>
      </c>
      <c r="D95" s="264"/>
      <c r="E95" s="264"/>
      <c r="F95" s="264"/>
      <c r="G95" s="264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224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93" t="s">
        <v>290</v>
      </c>
      <c r="D96" s="182"/>
      <c r="E96" s="183"/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241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93" t="s">
        <v>260</v>
      </c>
      <c r="D97" s="182"/>
      <c r="E97" s="183">
        <v>9.8208599999999997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241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93" t="s">
        <v>291</v>
      </c>
      <c r="D98" s="182"/>
      <c r="E98" s="183">
        <v>-2.4048600000000002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241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94" t="s">
        <v>242</v>
      </c>
      <c r="D99" s="184"/>
      <c r="E99" s="185">
        <v>7.4160000000000004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241</v>
      </c>
      <c r="AH99" s="146">
        <v>1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68">
        <v>18</v>
      </c>
      <c r="B100" s="169" t="s">
        <v>292</v>
      </c>
      <c r="C100" s="177" t="s">
        <v>293</v>
      </c>
      <c r="D100" s="170" t="s">
        <v>258</v>
      </c>
      <c r="E100" s="171">
        <v>42.962499999999999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3" t="s">
        <v>220</v>
      </c>
      <c r="S100" s="173" t="s">
        <v>134</v>
      </c>
      <c r="T100" s="174" t="s">
        <v>134</v>
      </c>
      <c r="U100" s="156">
        <v>0.59</v>
      </c>
      <c r="V100" s="156">
        <f>ROUND(E100*U100,2)</f>
        <v>25.35</v>
      </c>
      <c r="W100" s="156"/>
      <c r="X100" s="156" t="s">
        <v>221</v>
      </c>
      <c r="Y100" s="156" t="s">
        <v>137</v>
      </c>
      <c r="Z100" s="146"/>
      <c r="AA100" s="146"/>
      <c r="AB100" s="146"/>
      <c r="AC100" s="146"/>
      <c r="AD100" s="146"/>
      <c r="AE100" s="146"/>
      <c r="AF100" s="146"/>
      <c r="AG100" s="146" t="s">
        <v>222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263" t="s">
        <v>289</v>
      </c>
      <c r="D101" s="264"/>
      <c r="E101" s="264"/>
      <c r="F101" s="264"/>
      <c r="G101" s="264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224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193" t="s">
        <v>294</v>
      </c>
      <c r="D102" s="182"/>
      <c r="E102" s="183">
        <v>6.99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241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93" t="s">
        <v>295</v>
      </c>
      <c r="D103" s="182"/>
      <c r="E103" s="183">
        <v>7.9050000000000002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241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93" t="s">
        <v>296</v>
      </c>
      <c r="D104" s="182"/>
      <c r="E104" s="183">
        <v>2.5449999999999999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241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93" t="s">
        <v>297</v>
      </c>
      <c r="D105" s="182"/>
      <c r="E105" s="183">
        <v>6.42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241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93" t="s">
        <v>298</v>
      </c>
      <c r="D106" s="182"/>
      <c r="E106" s="183">
        <v>2.585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241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93" t="s">
        <v>299</v>
      </c>
      <c r="D107" s="182"/>
      <c r="E107" s="183">
        <v>7.9249999999999998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241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94" t="s">
        <v>242</v>
      </c>
      <c r="D108" s="184"/>
      <c r="E108" s="185">
        <v>34.369999999999997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241</v>
      </c>
      <c r="AH108" s="146">
        <v>1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193" t="s">
        <v>300</v>
      </c>
      <c r="D109" s="182"/>
      <c r="E109" s="183">
        <v>1.7475000000000001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241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93" t="s">
        <v>301</v>
      </c>
      <c r="D110" s="182"/>
      <c r="E110" s="183">
        <v>1.9762500000000001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241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93" t="s">
        <v>302</v>
      </c>
      <c r="D111" s="182"/>
      <c r="E111" s="183">
        <v>0.63624999999999998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241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193" t="s">
        <v>303</v>
      </c>
      <c r="D112" s="182"/>
      <c r="E112" s="183">
        <v>1.605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241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193" t="s">
        <v>304</v>
      </c>
      <c r="D113" s="182"/>
      <c r="E113" s="183">
        <v>0.64624999999999999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241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93" t="s">
        <v>305</v>
      </c>
      <c r="D114" s="182"/>
      <c r="E114" s="183">
        <v>1.98125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241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94" t="s">
        <v>242</v>
      </c>
      <c r="D115" s="184"/>
      <c r="E115" s="185">
        <v>8.5924999999999994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241</v>
      </c>
      <c r="AH115" s="146">
        <v>1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outlineLevel="1" x14ac:dyDescent="0.2">
      <c r="A116" s="168">
        <v>19</v>
      </c>
      <c r="B116" s="169" t="s">
        <v>306</v>
      </c>
      <c r="C116" s="177" t="s">
        <v>307</v>
      </c>
      <c r="D116" s="170" t="s">
        <v>227</v>
      </c>
      <c r="E116" s="171">
        <v>10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3" t="s">
        <v>220</v>
      </c>
      <c r="S116" s="173" t="s">
        <v>134</v>
      </c>
      <c r="T116" s="174" t="s">
        <v>134</v>
      </c>
      <c r="U116" s="156">
        <v>4.4999999999999998E-2</v>
      </c>
      <c r="V116" s="156">
        <f>ROUND(E116*U116,2)</f>
        <v>0.45</v>
      </c>
      <c r="W116" s="156"/>
      <c r="X116" s="156" t="s">
        <v>221</v>
      </c>
      <c r="Y116" s="156" t="s">
        <v>137</v>
      </c>
      <c r="Z116" s="146"/>
      <c r="AA116" s="146"/>
      <c r="AB116" s="146"/>
      <c r="AC116" s="146"/>
      <c r="AD116" s="146"/>
      <c r="AE116" s="146"/>
      <c r="AF116" s="146"/>
      <c r="AG116" s="146" t="s">
        <v>222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53"/>
      <c r="B117" s="154"/>
      <c r="C117" s="263" t="s">
        <v>308</v>
      </c>
      <c r="D117" s="264"/>
      <c r="E117" s="264"/>
      <c r="F117" s="264"/>
      <c r="G117" s="264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224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68">
        <v>20</v>
      </c>
      <c r="B118" s="169" t="s">
        <v>309</v>
      </c>
      <c r="C118" s="177" t="s">
        <v>310</v>
      </c>
      <c r="D118" s="170" t="s">
        <v>227</v>
      </c>
      <c r="E118" s="171">
        <v>1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 t="s">
        <v>220</v>
      </c>
      <c r="S118" s="173" t="s">
        <v>134</v>
      </c>
      <c r="T118" s="174" t="s">
        <v>134</v>
      </c>
      <c r="U118" s="156">
        <v>0.56999999999999995</v>
      </c>
      <c r="V118" s="156">
        <f>ROUND(E118*U118,2)</f>
        <v>0.56999999999999995</v>
      </c>
      <c r="W118" s="156"/>
      <c r="X118" s="156" t="s">
        <v>221</v>
      </c>
      <c r="Y118" s="156" t="s">
        <v>137</v>
      </c>
      <c r="Z118" s="146"/>
      <c r="AA118" s="146"/>
      <c r="AB118" s="146"/>
      <c r="AC118" s="146"/>
      <c r="AD118" s="146"/>
      <c r="AE118" s="146"/>
      <c r="AF118" s="146"/>
      <c r="AG118" s="146" t="s">
        <v>222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263" t="s">
        <v>308</v>
      </c>
      <c r="D119" s="264"/>
      <c r="E119" s="264"/>
      <c r="F119" s="264"/>
      <c r="G119" s="264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224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68">
        <v>21</v>
      </c>
      <c r="B120" s="169" t="s">
        <v>311</v>
      </c>
      <c r="C120" s="177" t="s">
        <v>312</v>
      </c>
      <c r="D120" s="170" t="s">
        <v>227</v>
      </c>
      <c r="E120" s="171">
        <v>1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3" t="s">
        <v>220</v>
      </c>
      <c r="S120" s="173" t="s">
        <v>134</v>
      </c>
      <c r="T120" s="174" t="s">
        <v>134</v>
      </c>
      <c r="U120" s="156">
        <v>0.96</v>
      </c>
      <c r="V120" s="156">
        <f>ROUND(E120*U120,2)</f>
        <v>0.96</v>
      </c>
      <c r="W120" s="156"/>
      <c r="X120" s="156" t="s">
        <v>221</v>
      </c>
      <c r="Y120" s="156" t="s">
        <v>137</v>
      </c>
      <c r="Z120" s="146"/>
      <c r="AA120" s="146"/>
      <c r="AB120" s="146"/>
      <c r="AC120" s="146"/>
      <c r="AD120" s="146"/>
      <c r="AE120" s="146"/>
      <c r="AF120" s="146"/>
      <c r="AG120" s="146" t="s">
        <v>222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263" t="s">
        <v>308</v>
      </c>
      <c r="D121" s="264"/>
      <c r="E121" s="264"/>
      <c r="F121" s="264"/>
      <c r="G121" s="264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224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2.5" outlineLevel="1" x14ac:dyDescent="0.2">
      <c r="A122" s="168">
        <v>22</v>
      </c>
      <c r="B122" s="169" t="s">
        <v>313</v>
      </c>
      <c r="C122" s="177" t="s">
        <v>314</v>
      </c>
      <c r="D122" s="170" t="s">
        <v>227</v>
      </c>
      <c r="E122" s="171">
        <v>1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1">
        <v>0</v>
      </c>
      <c r="O122" s="171">
        <f>ROUND(E122*N122,2)</f>
        <v>0</v>
      </c>
      <c r="P122" s="171">
        <v>0</v>
      </c>
      <c r="Q122" s="171">
        <f>ROUND(E122*P122,2)</f>
        <v>0</v>
      </c>
      <c r="R122" s="173" t="s">
        <v>220</v>
      </c>
      <c r="S122" s="173" t="s">
        <v>134</v>
      </c>
      <c r="T122" s="174" t="s">
        <v>134</v>
      </c>
      <c r="U122" s="156">
        <v>6.6000000000000003E-2</v>
      </c>
      <c r="V122" s="156">
        <f>ROUND(E122*U122,2)</f>
        <v>7.0000000000000007E-2</v>
      </c>
      <c r="W122" s="156"/>
      <c r="X122" s="156" t="s">
        <v>221</v>
      </c>
      <c r="Y122" s="156" t="s">
        <v>137</v>
      </c>
      <c r="Z122" s="146"/>
      <c r="AA122" s="146"/>
      <c r="AB122" s="146"/>
      <c r="AC122" s="146"/>
      <c r="AD122" s="146"/>
      <c r="AE122" s="146"/>
      <c r="AF122" s="146"/>
      <c r="AG122" s="146" t="s">
        <v>222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263" t="s">
        <v>308</v>
      </c>
      <c r="D123" s="264"/>
      <c r="E123" s="264"/>
      <c r="F123" s="264"/>
      <c r="G123" s="264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224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2.5" outlineLevel="1" x14ac:dyDescent="0.2">
      <c r="A124" s="168">
        <v>23</v>
      </c>
      <c r="B124" s="169" t="s">
        <v>315</v>
      </c>
      <c r="C124" s="177" t="s">
        <v>316</v>
      </c>
      <c r="D124" s="170" t="s">
        <v>227</v>
      </c>
      <c r="E124" s="171">
        <v>1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3" t="s">
        <v>220</v>
      </c>
      <c r="S124" s="173" t="s">
        <v>134</v>
      </c>
      <c r="T124" s="174" t="s">
        <v>134</v>
      </c>
      <c r="U124" s="156">
        <v>0.3</v>
      </c>
      <c r="V124" s="156">
        <f>ROUND(E124*U124,2)</f>
        <v>0.3</v>
      </c>
      <c r="W124" s="156"/>
      <c r="X124" s="156" t="s">
        <v>221</v>
      </c>
      <c r="Y124" s="156" t="s">
        <v>137</v>
      </c>
      <c r="Z124" s="146"/>
      <c r="AA124" s="146"/>
      <c r="AB124" s="146"/>
      <c r="AC124" s="146"/>
      <c r="AD124" s="146"/>
      <c r="AE124" s="146"/>
      <c r="AF124" s="146"/>
      <c r="AG124" s="146" t="s">
        <v>222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53"/>
      <c r="B125" s="154"/>
      <c r="C125" s="263" t="s">
        <v>308</v>
      </c>
      <c r="D125" s="264"/>
      <c r="E125" s="264"/>
      <c r="F125" s="264"/>
      <c r="G125" s="264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224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33.75" outlineLevel="1" x14ac:dyDescent="0.2">
      <c r="A126" s="168">
        <v>24</v>
      </c>
      <c r="B126" s="169" t="s">
        <v>317</v>
      </c>
      <c r="C126" s="177" t="s">
        <v>318</v>
      </c>
      <c r="D126" s="170" t="s">
        <v>227</v>
      </c>
      <c r="E126" s="171">
        <v>10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21</v>
      </c>
      <c r="M126" s="173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3" t="s">
        <v>220</v>
      </c>
      <c r="S126" s="173" t="s">
        <v>134</v>
      </c>
      <c r="T126" s="174" t="s">
        <v>134</v>
      </c>
      <c r="U126" s="156">
        <v>0</v>
      </c>
      <c r="V126" s="156">
        <f>ROUND(E126*U126,2)</f>
        <v>0</v>
      </c>
      <c r="W126" s="156"/>
      <c r="X126" s="156" t="s">
        <v>221</v>
      </c>
      <c r="Y126" s="156" t="s">
        <v>137</v>
      </c>
      <c r="Z126" s="146"/>
      <c r="AA126" s="146"/>
      <c r="AB126" s="146"/>
      <c r="AC126" s="146"/>
      <c r="AD126" s="146"/>
      <c r="AE126" s="146"/>
      <c r="AF126" s="146"/>
      <c r="AG126" s="146" t="s">
        <v>222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263" t="s">
        <v>308</v>
      </c>
      <c r="D127" s="264"/>
      <c r="E127" s="264"/>
      <c r="F127" s="264"/>
      <c r="G127" s="264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224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68">
        <v>25</v>
      </c>
      <c r="B128" s="169" t="s">
        <v>319</v>
      </c>
      <c r="C128" s="177" t="s">
        <v>320</v>
      </c>
      <c r="D128" s="170" t="s">
        <v>227</v>
      </c>
      <c r="E128" s="171">
        <v>1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1">
        <v>0</v>
      </c>
      <c r="O128" s="171">
        <f>ROUND(E128*N128,2)</f>
        <v>0</v>
      </c>
      <c r="P128" s="171">
        <v>0</v>
      </c>
      <c r="Q128" s="171">
        <f>ROUND(E128*P128,2)</f>
        <v>0</v>
      </c>
      <c r="R128" s="173" t="s">
        <v>220</v>
      </c>
      <c r="S128" s="173" t="s">
        <v>134</v>
      </c>
      <c r="T128" s="174" t="s">
        <v>134</v>
      </c>
      <c r="U128" s="156">
        <v>0</v>
      </c>
      <c r="V128" s="156">
        <f>ROUND(E128*U128,2)</f>
        <v>0</v>
      </c>
      <c r="W128" s="156"/>
      <c r="X128" s="156" t="s">
        <v>221</v>
      </c>
      <c r="Y128" s="156" t="s">
        <v>137</v>
      </c>
      <c r="Z128" s="146"/>
      <c r="AA128" s="146"/>
      <c r="AB128" s="146"/>
      <c r="AC128" s="146"/>
      <c r="AD128" s="146"/>
      <c r="AE128" s="146"/>
      <c r="AF128" s="146"/>
      <c r="AG128" s="146" t="s">
        <v>222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263" t="s">
        <v>308</v>
      </c>
      <c r="D129" s="264"/>
      <c r="E129" s="264"/>
      <c r="F129" s="264"/>
      <c r="G129" s="264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224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68">
        <v>26</v>
      </c>
      <c r="B130" s="169" t="s">
        <v>321</v>
      </c>
      <c r="C130" s="177" t="s">
        <v>322</v>
      </c>
      <c r="D130" s="170" t="s">
        <v>227</v>
      </c>
      <c r="E130" s="171">
        <v>1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3" t="s">
        <v>220</v>
      </c>
      <c r="S130" s="173" t="s">
        <v>134</v>
      </c>
      <c r="T130" s="174" t="s">
        <v>134</v>
      </c>
      <c r="U130" s="156">
        <v>0</v>
      </c>
      <c r="V130" s="156">
        <f>ROUND(E130*U130,2)</f>
        <v>0</v>
      </c>
      <c r="W130" s="156"/>
      <c r="X130" s="156" t="s">
        <v>221</v>
      </c>
      <c r="Y130" s="156" t="s">
        <v>137</v>
      </c>
      <c r="Z130" s="146"/>
      <c r="AA130" s="146"/>
      <c r="AB130" s="146"/>
      <c r="AC130" s="146"/>
      <c r="AD130" s="146"/>
      <c r="AE130" s="146"/>
      <c r="AF130" s="146"/>
      <c r="AG130" s="146" t="s">
        <v>222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263" t="s">
        <v>308</v>
      </c>
      <c r="D131" s="264"/>
      <c r="E131" s="264"/>
      <c r="F131" s="264"/>
      <c r="G131" s="264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224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22.5" outlineLevel="1" x14ac:dyDescent="0.2">
      <c r="A132" s="168">
        <v>27</v>
      </c>
      <c r="B132" s="169" t="s">
        <v>323</v>
      </c>
      <c r="C132" s="177" t="s">
        <v>324</v>
      </c>
      <c r="D132" s="170" t="s">
        <v>258</v>
      </c>
      <c r="E132" s="171">
        <v>127.9774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3" t="s">
        <v>220</v>
      </c>
      <c r="S132" s="173" t="s">
        <v>134</v>
      </c>
      <c r="T132" s="174" t="s">
        <v>134</v>
      </c>
      <c r="U132" s="156">
        <v>0.65</v>
      </c>
      <c r="V132" s="156">
        <f>ROUND(E132*U132,2)</f>
        <v>83.19</v>
      </c>
      <c r="W132" s="156"/>
      <c r="X132" s="156" t="s">
        <v>221</v>
      </c>
      <c r="Y132" s="156" t="s">
        <v>137</v>
      </c>
      <c r="Z132" s="146"/>
      <c r="AA132" s="146"/>
      <c r="AB132" s="146"/>
      <c r="AC132" s="146"/>
      <c r="AD132" s="146"/>
      <c r="AE132" s="146"/>
      <c r="AF132" s="146"/>
      <c r="AG132" s="146" t="s">
        <v>222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93" t="s">
        <v>273</v>
      </c>
      <c r="D133" s="182"/>
      <c r="E133" s="183"/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241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93" t="s">
        <v>268</v>
      </c>
      <c r="D134" s="182"/>
      <c r="E134" s="183">
        <v>12.6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241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94" t="s">
        <v>242</v>
      </c>
      <c r="D135" s="184"/>
      <c r="E135" s="185">
        <v>12.6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241</v>
      </c>
      <c r="AH135" s="146">
        <v>1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93" t="s">
        <v>274</v>
      </c>
      <c r="D136" s="182"/>
      <c r="E136" s="183">
        <v>65.472399999999993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241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94" t="s">
        <v>242</v>
      </c>
      <c r="D137" s="184"/>
      <c r="E137" s="185">
        <v>65.472399999999993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241</v>
      </c>
      <c r="AH137" s="146">
        <v>1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3" x14ac:dyDescent="0.2">
      <c r="A138" s="153"/>
      <c r="B138" s="154"/>
      <c r="C138" s="193" t="s">
        <v>269</v>
      </c>
      <c r="D138" s="182"/>
      <c r="E138" s="183">
        <v>3.6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241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3" x14ac:dyDescent="0.2">
      <c r="A139" s="153"/>
      <c r="B139" s="154"/>
      <c r="C139" s="194" t="s">
        <v>242</v>
      </c>
      <c r="D139" s="184"/>
      <c r="E139" s="185">
        <v>3.6</v>
      </c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241</v>
      </c>
      <c r="AH139" s="146">
        <v>1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3" x14ac:dyDescent="0.2">
      <c r="A140" s="153"/>
      <c r="B140" s="154"/>
      <c r="C140" s="193" t="s">
        <v>275</v>
      </c>
      <c r="D140" s="182"/>
      <c r="E140" s="183"/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241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93" t="s">
        <v>268</v>
      </c>
      <c r="D141" s="182"/>
      <c r="E141" s="183">
        <v>12.6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241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94" t="s">
        <v>242</v>
      </c>
      <c r="D142" s="184"/>
      <c r="E142" s="185">
        <v>12.6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241</v>
      </c>
      <c r="AH142" s="146">
        <v>1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193" t="s">
        <v>277</v>
      </c>
      <c r="D143" s="182"/>
      <c r="E143" s="183">
        <v>-4.7249999999999996</v>
      </c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241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194" t="s">
        <v>242</v>
      </c>
      <c r="D144" s="184"/>
      <c r="E144" s="185">
        <v>-4.7249999999999996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241</v>
      </c>
      <c r="AH144" s="146">
        <v>1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">
      <c r="A145" s="153"/>
      <c r="B145" s="154"/>
      <c r="C145" s="193" t="s">
        <v>274</v>
      </c>
      <c r="D145" s="182"/>
      <c r="E145" s="183">
        <v>65.472399999999993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241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194" t="s">
        <v>242</v>
      </c>
      <c r="D146" s="184"/>
      <c r="E146" s="185">
        <v>65.472399999999993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241</v>
      </c>
      <c r="AH146" s="146">
        <v>1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">
      <c r="A147" s="153"/>
      <c r="B147" s="154"/>
      <c r="C147" s="193" t="s">
        <v>278</v>
      </c>
      <c r="D147" s="182"/>
      <c r="E147" s="183">
        <v>-12.0243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241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3" x14ac:dyDescent="0.2">
      <c r="A148" s="153"/>
      <c r="B148" s="154"/>
      <c r="C148" s="193" t="s">
        <v>279</v>
      </c>
      <c r="D148" s="182"/>
      <c r="E148" s="183">
        <v>-16.368099999999998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241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3" x14ac:dyDescent="0.2">
      <c r="A149" s="153"/>
      <c r="B149" s="154"/>
      <c r="C149" s="194" t="s">
        <v>242</v>
      </c>
      <c r="D149" s="184"/>
      <c r="E149" s="185">
        <v>-28.392399999999999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241</v>
      </c>
      <c r="AH149" s="146">
        <v>1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3" x14ac:dyDescent="0.2">
      <c r="A150" s="153"/>
      <c r="B150" s="154"/>
      <c r="C150" s="193" t="s">
        <v>269</v>
      </c>
      <c r="D150" s="182"/>
      <c r="E150" s="183">
        <v>3.6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241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3" x14ac:dyDescent="0.2">
      <c r="A151" s="153"/>
      <c r="B151" s="154"/>
      <c r="C151" s="194" t="s">
        <v>242</v>
      </c>
      <c r="D151" s="184"/>
      <c r="E151" s="185">
        <v>3.6</v>
      </c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241</v>
      </c>
      <c r="AH151" s="146">
        <v>1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93" t="s">
        <v>280</v>
      </c>
      <c r="D152" s="182"/>
      <c r="E152" s="183">
        <v>-2.25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241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94" t="s">
        <v>242</v>
      </c>
      <c r="D153" s="184"/>
      <c r="E153" s="185">
        <v>-2.25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241</v>
      </c>
      <c r="AH153" s="146">
        <v>1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ht="22.5" outlineLevel="1" x14ac:dyDescent="0.2">
      <c r="A154" s="168">
        <v>28</v>
      </c>
      <c r="B154" s="169" t="s">
        <v>325</v>
      </c>
      <c r="C154" s="177" t="s">
        <v>326</v>
      </c>
      <c r="D154" s="170" t="s">
        <v>258</v>
      </c>
      <c r="E154" s="171">
        <v>7.4160000000000004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3" t="s">
        <v>220</v>
      </c>
      <c r="S154" s="173" t="s">
        <v>134</v>
      </c>
      <c r="T154" s="174" t="s">
        <v>134</v>
      </c>
      <c r="U154" s="156">
        <v>1.94</v>
      </c>
      <c r="V154" s="156">
        <f>ROUND(E154*U154,2)</f>
        <v>14.39</v>
      </c>
      <c r="W154" s="156"/>
      <c r="X154" s="156" t="s">
        <v>221</v>
      </c>
      <c r="Y154" s="156" t="s">
        <v>137</v>
      </c>
      <c r="Z154" s="146"/>
      <c r="AA154" s="146"/>
      <c r="AB154" s="146"/>
      <c r="AC154" s="146"/>
      <c r="AD154" s="146"/>
      <c r="AE154" s="146"/>
      <c r="AF154" s="146"/>
      <c r="AG154" s="146" t="s">
        <v>222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2" x14ac:dyDescent="0.2">
      <c r="A155" s="153"/>
      <c r="B155" s="154"/>
      <c r="C155" s="193" t="s">
        <v>290</v>
      </c>
      <c r="D155" s="182"/>
      <c r="E155" s="183"/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241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193" t="s">
        <v>260</v>
      </c>
      <c r="D156" s="182"/>
      <c r="E156" s="183">
        <v>9.8208599999999997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241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3" x14ac:dyDescent="0.2">
      <c r="A157" s="153"/>
      <c r="B157" s="154"/>
      <c r="C157" s="193" t="s">
        <v>291</v>
      </c>
      <c r="D157" s="182"/>
      <c r="E157" s="183">
        <v>-2.4048600000000002</v>
      </c>
      <c r="F157" s="156"/>
      <c r="G157" s="156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241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3" x14ac:dyDescent="0.2">
      <c r="A158" s="153"/>
      <c r="B158" s="154"/>
      <c r="C158" s="194" t="s">
        <v>242</v>
      </c>
      <c r="D158" s="184"/>
      <c r="E158" s="185">
        <v>7.4160000000000004</v>
      </c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241</v>
      </c>
      <c r="AH158" s="146">
        <v>1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22.5" outlineLevel="1" x14ac:dyDescent="0.2">
      <c r="A159" s="168">
        <v>29</v>
      </c>
      <c r="B159" s="169" t="s">
        <v>327</v>
      </c>
      <c r="C159" s="177" t="s">
        <v>328</v>
      </c>
      <c r="D159" s="170" t="s">
        <v>258</v>
      </c>
      <c r="E159" s="171">
        <v>46.305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1">
        <v>0</v>
      </c>
      <c r="O159" s="171">
        <f>ROUND(E159*N159,2)</f>
        <v>0</v>
      </c>
      <c r="P159" s="171">
        <v>0</v>
      </c>
      <c r="Q159" s="171">
        <f>ROUND(E159*P159,2)</f>
        <v>0</v>
      </c>
      <c r="R159" s="173" t="s">
        <v>220</v>
      </c>
      <c r="S159" s="173" t="s">
        <v>134</v>
      </c>
      <c r="T159" s="174" t="s">
        <v>134</v>
      </c>
      <c r="U159" s="156">
        <v>1.1499999999999999</v>
      </c>
      <c r="V159" s="156">
        <f>ROUND(E159*U159,2)</f>
        <v>53.25</v>
      </c>
      <c r="W159" s="156"/>
      <c r="X159" s="156" t="s">
        <v>221</v>
      </c>
      <c r="Y159" s="156" t="s">
        <v>137</v>
      </c>
      <c r="Z159" s="146"/>
      <c r="AA159" s="146"/>
      <c r="AB159" s="146"/>
      <c r="AC159" s="146"/>
      <c r="AD159" s="146"/>
      <c r="AE159" s="146"/>
      <c r="AF159" s="146"/>
      <c r="AG159" s="146" t="s">
        <v>222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2" x14ac:dyDescent="0.2">
      <c r="A160" s="153"/>
      <c r="B160" s="154"/>
      <c r="C160" s="263" t="s">
        <v>329</v>
      </c>
      <c r="D160" s="264"/>
      <c r="E160" s="264"/>
      <c r="F160" s="264"/>
      <c r="G160" s="264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224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2" x14ac:dyDescent="0.2">
      <c r="A161" s="153"/>
      <c r="B161" s="154"/>
      <c r="C161" s="193" t="s">
        <v>275</v>
      </c>
      <c r="D161" s="182"/>
      <c r="E161" s="183"/>
      <c r="F161" s="156"/>
      <c r="G161" s="156"/>
      <c r="H161" s="156"/>
      <c r="I161" s="156"/>
      <c r="J161" s="156"/>
      <c r="K161" s="156"/>
      <c r="L161" s="156"/>
      <c r="M161" s="156"/>
      <c r="N161" s="155"/>
      <c r="O161" s="155"/>
      <c r="P161" s="155"/>
      <c r="Q161" s="155"/>
      <c r="R161" s="156"/>
      <c r="S161" s="156"/>
      <c r="T161" s="156"/>
      <c r="U161" s="156"/>
      <c r="V161" s="156"/>
      <c r="W161" s="156"/>
      <c r="X161" s="156"/>
      <c r="Y161" s="156"/>
      <c r="Z161" s="146"/>
      <c r="AA161" s="146"/>
      <c r="AB161" s="146"/>
      <c r="AC161" s="146"/>
      <c r="AD161" s="146"/>
      <c r="AE161" s="146"/>
      <c r="AF161" s="146"/>
      <c r="AG161" s="146" t="s">
        <v>241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3" x14ac:dyDescent="0.2">
      <c r="A162" s="153"/>
      <c r="B162" s="154"/>
      <c r="C162" s="193" t="s">
        <v>268</v>
      </c>
      <c r="D162" s="182"/>
      <c r="E162" s="183">
        <v>12.6</v>
      </c>
      <c r="F162" s="156"/>
      <c r="G162" s="156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241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3" x14ac:dyDescent="0.2">
      <c r="A163" s="153"/>
      <c r="B163" s="154"/>
      <c r="C163" s="194" t="s">
        <v>242</v>
      </c>
      <c r="D163" s="184"/>
      <c r="E163" s="185">
        <v>12.6</v>
      </c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241</v>
      </c>
      <c r="AH163" s="146">
        <v>1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93" t="s">
        <v>277</v>
      </c>
      <c r="D164" s="182"/>
      <c r="E164" s="183">
        <v>-4.7249999999999996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241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3" x14ac:dyDescent="0.2">
      <c r="A165" s="153"/>
      <c r="B165" s="154"/>
      <c r="C165" s="194" t="s">
        <v>242</v>
      </c>
      <c r="D165" s="184"/>
      <c r="E165" s="185">
        <v>-4.7249999999999996</v>
      </c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241</v>
      </c>
      <c r="AH165" s="146">
        <v>1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3" x14ac:dyDescent="0.2">
      <c r="A166" s="153"/>
      <c r="B166" s="154"/>
      <c r="C166" s="193" t="s">
        <v>274</v>
      </c>
      <c r="D166" s="182"/>
      <c r="E166" s="183">
        <v>65.472399999999993</v>
      </c>
      <c r="F166" s="156"/>
      <c r="G166" s="156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241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3" x14ac:dyDescent="0.2">
      <c r="A167" s="153"/>
      <c r="B167" s="154"/>
      <c r="C167" s="194" t="s">
        <v>242</v>
      </c>
      <c r="D167" s="184"/>
      <c r="E167" s="185">
        <v>65.472399999999993</v>
      </c>
      <c r="F167" s="156"/>
      <c r="G167" s="156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241</v>
      </c>
      <c r="AH167" s="146">
        <v>1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3" x14ac:dyDescent="0.2">
      <c r="A168" s="153"/>
      <c r="B168" s="154"/>
      <c r="C168" s="193" t="s">
        <v>278</v>
      </c>
      <c r="D168" s="182"/>
      <c r="E168" s="183">
        <v>-12.0243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241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3" x14ac:dyDescent="0.2">
      <c r="A169" s="153"/>
      <c r="B169" s="154"/>
      <c r="C169" s="193" t="s">
        <v>279</v>
      </c>
      <c r="D169" s="182"/>
      <c r="E169" s="183">
        <v>-16.368099999999998</v>
      </c>
      <c r="F169" s="156"/>
      <c r="G169" s="156"/>
      <c r="H169" s="156"/>
      <c r="I169" s="156"/>
      <c r="J169" s="156"/>
      <c r="K169" s="156"/>
      <c r="L169" s="156"/>
      <c r="M169" s="156"/>
      <c r="N169" s="155"/>
      <c r="O169" s="155"/>
      <c r="P169" s="155"/>
      <c r="Q169" s="155"/>
      <c r="R169" s="156"/>
      <c r="S169" s="156"/>
      <c r="T169" s="156"/>
      <c r="U169" s="156"/>
      <c r="V169" s="156"/>
      <c r="W169" s="156"/>
      <c r="X169" s="156"/>
      <c r="Y169" s="156"/>
      <c r="Z169" s="146"/>
      <c r="AA169" s="146"/>
      <c r="AB169" s="146"/>
      <c r="AC169" s="146"/>
      <c r="AD169" s="146"/>
      <c r="AE169" s="146"/>
      <c r="AF169" s="146"/>
      <c r="AG169" s="146" t="s">
        <v>241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3" x14ac:dyDescent="0.2">
      <c r="A170" s="153"/>
      <c r="B170" s="154"/>
      <c r="C170" s="194" t="s">
        <v>242</v>
      </c>
      <c r="D170" s="184"/>
      <c r="E170" s="185">
        <v>-28.392399999999999</v>
      </c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241</v>
      </c>
      <c r="AH170" s="146">
        <v>1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3" x14ac:dyDescent="0.2">
      <c r="A171" s="153"/>
      <c r="B171" s="154"/>
      <c r="C171" s="193" t="s">
        <v>269</v>
      </c>
      <c r="D171" s="182"/>
      <c r="E171" s="183">
        <v>3.6</v>
      </c>
      <c r="F171" s="156"/>
      <c r="G171" s="156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241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3" x14ac:dyDescent="0.2">
      <c r="A172" s="153"/>
      <c r="B172" s="154"/>
      <c r="C172" s="194" t="s">
        <v>242</v>
      </c>
      <c r="D172" s="184"/>
      <c r="E172" s="185">
        <v>3.6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241</v>
      </c>
      <c r="AH172" s="146">
        <v>1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3" x14ac:dyDescent="0.2">
      <c r="A173" s="153"/>
      <c r="B173" s="154"/>
      <c r="C173" s="193" t="s">
        <v>280</v>
      </c>
      <c r="D173" s="182"/>
      <c r="E173" s="183">
        <v>-2.25</v>
      </c>
      <c r="F173" s="156"/>
      <c r="G173" s="156"/>
      <c r="H173" s="156"/>
      <c r="I173" s="156"/>
      <c r="J173" s="156"/>
      <c r="K173" s="156"/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56"/>
      <c r="Z173" s="146"/>
      <c r="AA173" s="146"/>
      <c r="AB173" s="146"/>
      <c r="AC173" s="146"/>
      <c r="AD173" s="146"/>
      <c r="AE173" s="146"/>
      <c r="AF173" s="146"/>
      <c r="AG173" s="146" t="s">
        <v>241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3" x14ac:dyDescent="0.2">
      <c r="A174" s="153"/>
      <c r="B174" s="154"/>
      <c r="C174" s="194" t="s">
        <v>242</v>
      </c>
      <c r="D174" s="184"/>
      <c r="E174" s="185">
        <v>-2.25</v>
      </c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241</v>
      </c>
      <c r="AH174" s="146">
        <v>1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68">
        <v>30</v>
      </c>
      <c r="B175" s="169" t="s">
        <v>330</v>
      </c>
      <c r="C175" s="177" t="s">
        <v>331</v>
      </c>
      <c r="D175" s="170" t="s">
        <v>258</v>
      </c>
      <c r="E175" s="171">
        <v>46.305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1">
        <v>0</v>
      </c>
      <c r="O175" s="171">
        <f>ROUND(E175*N175,2)</f>
        <v>0</v>
      </c>
      <c r="P175" s="171">
        <v>0</v>
      </c>
      <c r="Q175" s="171">
        <f>ROUND(E175*P175,2)</f>
        <v>0</v>
      </c>
      <c r="R175" s="173" t="s">
        <v>220</v>
      </c>
      <c r="S175" s="173" t="s">
        <v>134</v>
      </c>
      <c r="T175" s="174" t="s">
        <v>134</v>
      </c>
      <c r="U175" s="156">
        <v>1</v>
      </c>
      <c r="V175" s="156">
        <f>ROUND(E175*U175,2)</f>
        <v>46.31</v>
      </c>
      <c r="W175" s="156"/>
      <c r="X175" s="156" t="s">
        <v>221</v>
      </c>
      <c r="Y175" s="156" t="s">
        <v>137</v>
      </c>
      <c r="Z175" s="146"/>
      <c r="AA175" s="146"/>
      <c r="AB175" s="146"/>
      <c r="AC175" s="146"/>
      <c r="AD175" s="146"/>
      <c r="AE175" s="146"/>
      <c r="AF175" s="146"/>
      <c r="AG175" s="146" t="s">
        <v>222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ht="22.5" outlineLevel="2" x14ac:dyDescent="0.2">
      <c r="A176" s="153"/>
      <c r="B176" s="154"/>
      <c r="C176" s="263" t="s">
        <v>332</v>
      </c>
      <c r="D176" s="264"/>
      <c r="E176" s="264"/>
      <c r="F176" s="264"/>
      <c r="G176" s="264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224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75" t="str">
        <f>C176</f>
        <v>sypaninou z vhodných hornin tř. 1 - 4 nebo materiálem, uloženým ve vzdálenosti do 30 m od vnějšího kraje objektu, pro jakoukoliv míru zhutnění,</v>
      </c>
      <c r="BB176" s="146"/>
      <c r="BC176" s="146"/>
      <c r="BD176" s="146"/>
      <c r="BE176" s="146"/>
      <c r="BF176" s="146"/>
      <c r="BG176" s="146"/>
      <c r="BH176" s="146"/>
    </row>
    <row r="177" spans="1:60" outlineLevel="2" x14ac:dyDescent="0.2">
      <c r="A177" s="153"/>
      <c r="B177" s="154"/>
      <c r="C177" s="193" t="s">
        <v>275</v>
      </c>
      <c r="D177" s="182"/>
      <c r="E177" s="183"/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241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3" x14ac:dyDescent="0.2">
      <c r="A178" s="153"/>
      <c r="B178" s="154"/>
      <c r="C178" s="193" t="s">
        <v>268</v>
      </c>
      <c r="D178" s="182"/>
      <c r="E178" s="183">
        <v>12.6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241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3" x14ac:dyDescent="0.2">
      <c r="A179" s="153"/>
      <c r="B179" s="154"/>
      <c r="C179" s="194" t="s">
        <v>242</v>
      </c>
      <c r="D179" s="184"/>
      <c r="E179" s="185">
        <v>12.6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241</v>
      </c>
      <c r="AH179" s="146">
        <v>1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93" t="s">
        <v>277</v>
      </c>
      <c r="D180" s="182"/>
      <c r="E180" s="183">
        <v>-4.7249999999999996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241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3" x14ac:dyDescent="0.2">
      <c r="A181" s="153"/>
      <c r="B181" s="154"/>
      <c r="C181" s="194" t="s">
        <v>242</v>
      </c>
      <c r="D181" s="184"/>
      <c r="E181" s="185">
        <v>-4.7249999999999996</v>
      </c>
      <c r="F181" s="156"/>
      <c r="G181" s="156"/>
      <c r="H181" s="156"/>
      <c r="I181" s="156"/>
      <c r="J181" s="156"/>
      <c r="K181" s="156"/>
      <c r="L181" s="156"/>
      <c r="M181" s="156"/>
      <c r="N181" s="155"/>
      <c r="O181" s="155"/>
      <c r="P181" s="155"/>
      <c r="Q181" s="155"/>
      <c r="R181" s="156"/>
      <c r="S181" s="156"/>
      <c r="T181" s="156"/>
      <c r="U181" s="156"/>
      <c r="V181" s="156"/>
      <c r="W181" s="156"/>
      <c r="X181" s="156"/>
      <c r="Y181" s="156"/>
      <c r="Z181" s="146"/>
      <c r="AA181" s="146"/>
      <c r="AB181" s="146"/>
      <c r="AC181" s="146"/>
      <c r="AD181" s="146"/>
      <c r="AE181" s="146"/>
      <c r="AF181" s="146"/>
      <c r="AG181" s="146" t="s">
        <v>241</v>
      </c>
      <c r="AH181" s="146">
        <v>1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3" x14ac:dyDescent="0.2">
      <c r="A182" s="153"/>
      <c r="B182" s="154"/>
      <c r="C182" s="193" t="s">
        <v>274</v>
      </c>
      <c r="D182" s="182"/>
      <c r="E182" s="183">
        <v>65.472399999999993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241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3" x14ac:dyDescent="0.2">
      <c r="A183" s="153"/>
      <c r="B183" s="154"/>
      <c r="C183" s="194" t="s">
        <v>242</v>
      </c>
      <c r="D183" s="184"/>
      <c r="E183" s="185">
        <v>65.472399999999993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241</v>
      </c>
      <c r="AH183" s="146">
        <v>1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3" x14ac:dyDescent="0.2">
      <c r="A184" s="153"/>
      <c r="B184" s="154"/>
      <c r="C184" s="193" t="s">
        <v>278</v>
      </c>
      <c r="D184" s="182"/>
      <c r="E184" s="183">
        <v>-12.0243</v>
      </c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56"/>
      <c r="Z184" s="146"/>
      <c r="AA184" s="146"/>
      <c r="AB184" s="146"/>
      <c r="AC184" s="146"/>
      <c r="AD184" s="146"/>
      <c r="AE184" s="146"/>
      <c r="AF184" s="146"/>
      <c r="AG184" s="146" t="s">
        <v>241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3" x14ac:dyDescent="0.2">
      <c r="A185" s="153"/>
      <c r="B185" s="154"/>
      <c r="C185" s="193" t="s">
        <v>279</v>
      </c>
      <c r="D185" s="182"/>
      <c r="E185" s="183">
        <v>-16.368099999999998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241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94" t="s">
        <v>242</v>
      </c>
      <c r="D186" s="184"/>
      <c r="E186" s="185">
        <v>-28.392399999999999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241</v>
      </c>
      <c r="AH186" s="146">
        <v>1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93" t="s">
        <v>269</v>
      </c>
      <c r="D187" s="182"/>
      <c r="E187" s="183">
        <v>3.6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241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3" x14ac:dyDescent="0.2">
      <c r="A188" s="153"/>
      <c r="B188" s="154"/>
      <c r="C188" s="194" t="s">
        <v>242</v>
      </c>
      <c r="D188" s="184"/>
      <c r="E188" s="185">
        <v>3.6</v>
      </c>
      <c r="F188" s="156"/>
      <c r="G188" s="156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241</v>
      </c>
      <c r="AH188" s="146">
        <v>1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3" x14ac:dyDescent="0.2">
      <c r="A189" s="153"/>
      <c r="B189" s="154"/>
      <c r="C189" s="193" t="s">
        <v>280</v>
      </c>
      <c r="D189" s="182"/>
      <c r="E189" s="183">
        <v>-2.25</v>
      </c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241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194" t="s">
        <v>242</v>
      </c>
      <c r="D190" s="184"/>
      <c r="E190" s="185">
        <v>-2.25</v>
      </c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241</v>
      </c>
      <c r="AH190" s="146">
        <v>1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68">
        <v>31</v>
      </c>
      <c r="B191" s="169" t="s">
        <v>333</v>
      </c>
      <c r="C191" s="177" t="s">
        <v>334</v>
      </c>
      <c r="D191" s="170" t="s">
        <v>219</v>
      </c>
      <c r="E191" s="171">
        <v>56.4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1">
        <v>0</v>
      </c>
      <c r="O191" s="171">
        <f>ROUND(E191*N191,2)</f>
        <v>0</v>
      </c>
      <c r="P191" s="171">
        <v>0</v>
      </c>
      <c r="Q191" s="171">
        <f>ROUND(E191*P191,2)</f>
        <v>0</v>
      </c>
      <c r="R191" s="173" t="s">
        <v>228</v>
      </c>
      <c r="S191" s="173" t="s">
        <v>134</v>
      </c>
      <c r="T191" s="174" t="s">
        <v>134</v>
      </c>
      <c r="U191" s="156">
        <v>0.1</v>
      </c>
      <c r="V191" s="156">
        <f>ROUND(E191*U191,2)</f>
        <v>5.64</v>
      </c>
      <c r="W191" s="156"/>
      <c r="X191" s="156" t="s">
        <v>221</v>
      </c>
      <c r="Y191" s="156" t="s">
        <v>137</v>
      </c>
      <c r="Z191" s="146"/>
      <c r="AA191" s="146"/>
      <c r="AB191" s="146"/>
      <c r="AC191" s="146"/>
      <c r="AD191" s="146"/>
      <c r="AE191" s="146"/>
      <c r="AF191" s="146"/>
      <c r="AG191" s="146" t="s">
        <v>222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263" t="s">
        <v>335</v>
      </c>
      <c r="D192" s="264"/>
      <c r="E192" s="264"/>
      <c r="F192" s="264"/>
      <c r="G192" s="264"/>
      <c r="H192" s="156"/>
      <c r="I192" s="156"/>
      <c r="J192" s="156"/>
      <c r="K192" s="156"/>
      <c r="L192" s="156"/>
      <c r="M192" s="156"/>
      <c r="N192" s="155"/>
      <c r="O192" s="155"/>
      <c r="P192" s="155"/>
      <c r="Q192" s="155"/>
      <c r="R192" s="156"/>
      <c r="S192" s="156"/>
      <c r="T192" s="156"/>
      <c r="U192" s="156"/>
      <c r="V192" s="156"/>
      <c r="W192" s="156"/>
      <c r="X192" s="156"/>
      <c r="Y192" s="156"/>
      <c r="Z192" s="146"/>
      <c r="AA192" s="146"/>
      <c r="AB192" s="146"/>
      <c r="AC192" s="146"/>
      <c r="AD192" s="146"/>
      <c r="AE192" s="146"/>
      <c r="AF192" s="146"/>
      <c r="AG192" s="146" t="s">
        <v>224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2" x14ac:dyDescent="0.2">
      <c r="A193" s="153"/>
      <c r="B193" s="154"/>
      <c r="C193" s="193" t="s">
        <v>336</v>
      </c>
      <c r="D193" s="182"/>
      <c r="E193" s="183">
        <v>56.4</v>
      </c>
      <c r="F193" s="156"/>
      <c r="G193" s="156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56"/>
      <c r="Z193" s="146"/>
      <c r="AA193" s="146"/>
      <c r="AB193" s="146"/>
      <c r="AC193" s="146"/>
      <c r="AD193" s="146"/>
      <c r="AE193" s="146"/>
      <c r="AF193" s="146"/>
      <c r="AG193" s="146" t="s">
        <v>241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3" x14ac:dyDescent="0.2">
      <c r="A194" s="153"/>
      <c r="B194" s="154"/>
      <c r="C194" s="194" t="s">
        <v>242</v>
      </c>
      <c r="D194" s="184"/>
      <c r="E194" s="185">
        <v>56.4</v>
      </c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241</v>
      </c>
      <c r="AH194" s="146">
        <v>1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68">
        <v>32</v>
      </c>
      <c r="B195" s="169" t="s">
        <v>337</v>
      </c>
      <c r="C195" s="177" t="s">
        <v>338</v>
      </c>
      <c r="D195" s="170" t="s">
        <v>219</v>
      </c>
      <c r="E195" s="171">
        <v>65.472399999999993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1">
        <v>0</v>
      </c>
      <c r="O195" s="171">
        <f>ROUND(E195*N195,2)</f>
        <v>0</v>
      </c>
      <c r="P195" s="171">
        <v>0</v>
      </c>
      <c r="Q195" s="171">
        <f>ROUND(E195*P195,2)</f>
        <v>0</v>
      </c>
      <c r="R195" s="173" t="s">
        <v>220</v>
      </c>
      <c r="S195" s="173" t="s">
        <v>134</v>
      </c>
      <c r="T195" s="174" t="s">
        <v>134</v>
      </c>
      <c r="U195" s="156">
        <v>0.02</v>
      </c>
      <c r="V195" s="156">
        <f>ROUND(E195*U195,2)</f>
        <v>1.31</v>
      </c>
      <c r="W195" s="156"/>
      <c r="X195" s="156" t="s">
        <v>221</v>
      </c>
      <c r="Y195" s="156" t="s">
        <v>137</v>
      </c>
      <c r="Z195" s="146"/>
      <c r="AA195" s="146"/>
      <c r="AB195" s="146"/>
      <c r="AC195" s="146"/>
      <c r="AD195" s="146"/>
      <c r="AE195" s="146"/>
      <c r="AF195" s="146"/>
      <c r="AG195" s="146" t="s">
        <v>222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2" x14ac:dyDescent="0.2">
      <c r="A196" s="153"/>
      <c r="B196" s="154"/>
      <c r="C196" s="263" t="s">
        <v>339</v>
      </c>
      <c r="D196" s="264"/>
      <c r="E196" s="264"/>
      <c r="F196" s="264"/>
      <c r="G196" s="264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224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254" t="s">
        <v>340</v>
      </c>
      <c r="D197" s="255"/>
      <c r="E197" s="255"/>
      <c r="F197" s="255"/>
      <c r="G197" s="255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139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2" x14ac:dyDescent="0.2">
      <c r="A198" s="153"/>
      <c r="B198" s="154"/>
      <c r="C198" s="193" t="s">
        <v>341</v>
      </c>
      <c r="D198" s="182"/>
      <c r="E198" s="183">
        <v>65.472399999999993</v>
      </c>
      <c r="F198" s="156"/>
      <c r="G198" s="156"/>
      <c r="H198" s="156"/>
      <c r="I198" s="156"/>
      <c r="J198" s="156"/>
      <c r="K198" s="156"/>
      <c r="L198" s="156"/>
      <c r="M198" s="156"/>
      <c r="N198" s="155"/>
      <c r="O198" s="155"/>
      <c r="P198" s="155"/>
      <c r="Q198" s="155"/>
      <c r="R198" s="156"/>
      <c r="S198" s="156"/>
      <c r="T198" s="156"/>
      <c r="U198" s="156"/>
      <c r="V198" s="156"/>
      <c r="W198" s="156"/>
      <c r="X198" s="156"/>
      <c r="Y198" s="156"/>
      <c r="Z198" s="146"/>
      <c r="AA198" s="146"/>
      <c r="AB198" s="146"/>
      <c r="AC198" s="146"/>
      <c r="AD198" s="146"/>
      <c r="AE198" s="146"/>
      <c r="AF198" s="146"/>
      <c r="AG198" s="146" t="s">
        <v>241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3" x14ac:dyDescent="0.2">
      <c r="A199" s="153"/>
      <c r="B199" s="154"/>
      <c r="C199" s="194" t="s">
        <v>242</v>
      </c>
      <c r="D199" s="184"/>
      <c r="E199" s="185">
        <v>65.472399999999993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241</v>
      </c>
      <c r="AH199" s="146">
        <v>1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68">
        <v>33</v>
      </c>
      <c r="B200" s="169" t="s">
        <v>342</v>
      </c>
      <c r="C200" s="177" t="s">
        <v>343</v>
      </c>
      <c r="D200" s="170" t="s">
        <v>219</v>
      </c>
      <c r="E200" s="171">
        <v>20.25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1">
        <v>0</v>
      </c>
      <c r="O200" s="171">
        <f>ROUND(E200*N200,2)</f>
        <v>0</v>
      </c>
      <c r="P200" s="171">
        <v>0</v>
      </c>
      <c r="Q200" s="171">
        <f>ROUND(E200*P200,2)</f>
        <v>0</v>
      </c>
      <c r="R200" s="173" t="s">
        <v>220</v>
      </c>
      <c r="S200" s="173" t="s">
        <v>134</v>
      </c>
      <c r="T200" s="174" t="s">
        <v>134</v>
      </c>
      <c r="U200" s="156">
        <v>0.1</v>
      </c>
      <c r="V200" s="156">
        <f>ROUND(E200*U200,2)</f>
        <v>2.0299999999999998</v>
      </c>
      <c r="W200" s="156"/>
      <c r="X200" s="156" t="s">
        <v>221</v>
      </c>
      <c r="Y200" s="156" t="s">
        <v>137</v>
      </c>
      <c r="Z200" s="146"/>
      <c r="AA200" s="146"/>
      <c r="AB200" s="146"/>
      <c r="AC200" s="146"/>
      <c r="AD200" s="146"/>
      <c r="AE200" s="146"/>
      <c r="AF200" s="146"/>
      <c r="AG200" s="146" t="s">
        <v>222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263" t="s">
        <v>339</v>
      </c>
      <c r="D201" s="264"/>
      <c r="E201" s="264"/>
      <c r="F201" s="264"/>
      <c r="G201" s="264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224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2" x14ac:dyDescent="0.2">
      <c r="A202" s="153"/>
      <c r="B202" s="154"/>
      <c r="C202" s="193" t="s">
        <v>344</v>
      </c>
      <c r="D202" s="182"/>
      <c r="E202" s="183">
        <v>15.75</v>
      </c>
      <c r="F202" s="156"/>
      <c r="G202" s="156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241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3" x14ac:dyDescent="0.2">
      <c r="A203" s="153"/>
      <c r="B203" s="154"/>
      <c r="C203" s="194" t="s">
        <v>242</v>
      </c>
      <c r="D203" s="184"/>
      <c r="E203" s="185">
        <v>15.75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241</v>
      </c>
      <c r="AH203" s="146">
        <v>1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3" x14ac:dyDescent="0.2">
      <c r="A204" s="153"/>
      <c r="B204" s="154"/>
      <c r="C204" s="193" t="s">
        <v>345</v>
      </c>
      <c r="D204" s="182"/>
      <c r="E204" s="183">
        <v>4.5</v>
      </c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56"/>
      <c r="Z204" s="146"/>
      <c r="AA204" s="146"/>
      <c r="AB204" s="146"/>
      <c r="AC204" s="146"/>
      <c r="AD204" s="146"/>
      <c r="AE204" s="146"/>
      <c r="AF204" s="146"/>
      <c r="AG204" s="146" t="s">
        <v>241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3" x14ac:dyDescent="0.2">
      <c r="A205" s="153"/>
      <c r="B205" s="154"/>
      <c r="C205" s="194" t="s">
        <v>242</v>
      </c>
      <c r="D205" s="184"/>
      <c r="E205" s="185">
        <v>4.5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241</v>
      </c>
      <c r="AH205" s="146">
        <v>1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2.5" outlineLevel="1" x14ac:dyDescent="0.2">
      <c r="A206" s="168">
        <v>34</v>
      </c>
      <c r="B206" s="169" t="s">
        <v>346</v>
      </c>
      <c r="C206" s="177" t="s">
        <v>347</v>
      </c>
      <c r="D206" s="170" t="s">
        <v>219</v>
      </c>
      <c r="E206" s="171">
        <v>69.69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1">
        <v>0</v>
      </c>
      <c r="O206" s="171">
        <f>ROUND(E206*N206,2)</f>
        <v>0</v>
      </c>
      <c r="P206" s="171">
        <v>0</v>
      </c>
      <c r="Q206" s="171">
        <f>ROUND(E206*P206,2)</f>
        <v>0</v>
      </c>
      <c r="R206" s="173" t="s">
        <v>220</v>
      </c>
      <c r="S206" s="173" t="s">
        <v>134</v>
      </c>
      <c r="T206" s="174" t="s">
        <v>134</v>
      </c>
      <c r="U206" s="156">
        <v>0.254</v>
      </c>
      <c r="V206" s="156">
        <f>ROUND(E206*U206,2)</f>
        <v>17.7</v>
      </c>
      <c r="W206" s="156"/>
      <c r="X206" s="156" t="s">
        <v>221</v>
      </c>
      <c r="Y206" s="156" t="s">
        <v>137</v>
      </c>
      <c r="Z206" s="146"/>
      <c r="AA206" s="146"/>
      <c r="AB206" s="146"/>
      <c r="AC206" s="146"/>
      <c r="AD206" s="146"/>
      <c r="AE206" s="146"/>
      <c r="AF206" s="146"/>
      <c r="AG206" s="146" t="s">
        <v>222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ht="22.5" outlineLevel="2" x14ac:dyDescent="0.2">
      <c r="A207" s="153"/>
      <c r="B207" s="154"/>
      <c r="C207" s="263" t="s">
        <v>348</v>
      </c>
      <c r="D207" s="264"/>
      <c r="E207" s="264"/>
      <c r="F207" s="264"/>
      <c r="G207" s="264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224</v>
      </c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75" t="str">
        <f>C207</f>
        <v>s případným nutným přemístěním hromad nebo dočasných skládek na místo potřeby ze vzdálenosti do 30 m, v rovině nebo ve svahu do 1 : 5,</v>
      </c>
      <c r="BB207" s="146"/>
      <c r="BC207" s="146"/>
      <c r="BD207" s="146"/>
      <c r="BE207" s="146"/>
      <c r="BF207" s="146"/>
      <c r="BG207" s="146"/>
      <c r="BH207" s="146"/>
    </row>
    <row r="208" spans="1:60" outlineLevel="2" x14ac:dyDescent="0.2">
      <c r="A208" s="153"/>
      <c r="B208" s="154"/>
      <c r="C208" s="193" t="s">
        <v>344</v>
      </c>
      <c r="D208" s="182"/>
      <c r="E208" s="183">
        <v>15.75</v>
      </c>
      <c r="F208" s="156"/>
      <c r="G208" s="156"/>
      <c r="H208" s="156"/>
      <c r="I208" s="156"/>
      <c r="J208" s="156"/>
      <c r="K208" s="156"/>
      <c r="L208" s="156"/>
      <c r="M208" s="156"/>
      <c r="N208" s="155"/>
      <c r="O208" s="155"/>
      <c r="P208" s="155"/>
      <c r="Q208" s="155"/>
      <c r="R208" s="156"/>
      <c r="S208" s="156"/>
      <c r="T208" s="156"/>
      <c r="U208" s="156"/>
      <c r="V208" s="156"/>
      <c r="W208" s="156"/>
      <c r="X208" s="156"/>
      <c r="Y208" s="156"/>
      <c r="Z208" s="146"/>
      <c r="AA208" s="146"/>
      <c r="AB208" s="146"/>
      <c r="AC208" s="146"/>
      <c r="AD208" s="146"/>
      <c r="AE208" s="146"/>
      <c r="AF208" s="146"/>
      <c r="AG208" s="146" t="s">
        <v>241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3" x14ac:dyDescent="0.2">
      <c r="A209" s="153"/>
      <c r="B209" s="154"/>
      <c r="C209" s="194" t="s">
        <v>242</v>
      </c>
      <c r="D209" s="184"/>
      <c r="E209" s="185">
        <v>15.75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241</v>
      </c>
      <c r="AH209" s="146">
        <v>1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3" x14ac:dyDescent="0.2">
      <c r="A210" s="153"/>
      <c r="B210" s="154"/>
      <c r="C210" s="193" t="s">
        <v>345</v>
      </c>
      <c r="D210" s="182"/>
      <c r="E210" s="183">
        <v>4.5</v>
      </c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241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94" t="s">
        <v>242</v>
      </c>
      <c r="D211" s="184"/>
      <c r="E211" s="185">
        <v>4.5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241</v>
      </c>
      <c r="AH211" s="146">
        <v>1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93" t="s">
        <v>341</v>
      </c>
      <c r="D212" s="182"/>
      <c r="E212" s="183">
        <v>65.472399999999993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241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3" x14ac:dyDescent="0.2">
      <c r="A213" s="153"/>
      <c r="B213" s="154"/>
      <c r="C213" s="193" t="s">
        <v>349</v>
      </c>
      <c r="D213" s="182"/>
      <c r="E213" s="183">
        <v>-16.032399999999999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241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3" x14ac:dyDescent="0.2">
      <c r="A214" s="153"/>
      <c r="B214" s="154"/>
      <c r="C214" s="194" t="s">
        <v>242</v>
      </c>
      <c r="D214" s="184"/>
      <c r="E214" s="185">
        <v>49.44</v>
      </c>
      <c r="F214" s="156"/>
      <c r="G214" s="156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241</v>
      </c>
      <c r="AH214" s="146">
        <v>1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ht="22.5" outlineLevel="1" x14ac:dyDescent="0.2">
      <c r="A215" s="168">
        <v>35</v>
      </c>
      <c r="B215" s="169" t="s">
        <v>350</v>
      </c>
      <c r="C215" s="177" t="s">
        <v>351</v>
      </c>
      <c r="D215" s="170" t="s">
        <v>219</v>
      </c>
      <c r="E215" s="171">
        <v>69.69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21</v>
      </c>
      <c r="M215" s="173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3" t="s">
        <v>228</v>
      </c>
      <c r="S215" s="173" t="s">
        <v>134</v>
      </c>
      <c r="T215" s="174" t="s">
        <v>134</v>
      </c>
      <c r="U215" s="156">
        <v>0.13</v>
      </c>
      <c r="V215" s="156">
        <f>ROUND(E215*U215,2)</f>
        <v>9.06</v>
      </c>
      <c r="W215" s="156"/>
      <c r="X215" s="156" t="s">
        <v>221</v>
      </c>
      <c r="Y215" s="156" t="s">
        <v>137</v>
      </c>
      <c r="Z215" s="146"/>
      <c r="AA215" s="146"/>
      <c r="AB215" s="146"/>
      <c r="AC215" s="146"/>
      <c r="AD215" s="146"/>
      <c r="AE215" s="146"/>
      <c r="AF215" s="146"/>
      <c r="AG215" s="146" t="s">
        <v>222</v>
      </c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2" x14ac:dyDescent="0.2">
      <c r="A216" s="153"/>
      <c r="B216" s="154"/>
      <c r="C216" s="263" t="s">
        <v>352</v>
      </c>
      <c r="D216" s="264"/>
      <c r="E216" s="264"/>
      <c r="F216" s="264"/>
      <c r="G216" s="264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56"/>
      <c r="Z216" s="146"/>
      <c r="AA216" s="146"/>
      <c r="AB216" s="146"/>
      <c r="AC216" s="146"/>
      <c r="AD216" s="146"/>
      <c r="AE216" s="146"/>
      <c r="AF216" s="146"/>
      <c r="AG216" s="146" t="s">
        <v>224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193" t="s">
        <v>344</v>
      </c>
      <c r="D217" s="182"/>
      <c r="E217" s="183">
        <v>15.75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241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3" x14ac:dyDescent="0.2">
      <c r="A218" s="153"/>
      <c r="B218" s="154"/>
      <c r="C218" s="194" t="s">
        <v>242</v>
      </c>
      <c r="D218" s="184"/>
      <c r="E218" s="185">
        <v>15.75</v>
      </c>
      <c r="F218" s="156"/>
      <c r="G218" s="156"/>
      <c r="H218" s="156"/>
      <c r="I218" s="156"/>
      <c r="J218" s="156"/>
      <c r="K218" s="156"/>
      <c r="L218" s="156"/>
      <c r="M218" s="156"/>
      <c r="N218" s="155"/>
      <c r="O218" s="155"/>
      <c r="P218" s="155"/>
      <c r="Q218" s="155"/>
      <c r="R218" s="156"/>
      <c r="S218" s="156"/>
      <c r="T218" s="156"/>
      <c r="U218" s="156"/>
      <c r="V218" s="156"/>
      <c r="W218" s="156"/>
      <c r="X218" s="156"/>
      <c r="Y218" s="156"/>
      <c r="Z218" s="146"/>
      <c r="AA218" s="146"/>
      <c r="AB218" s="146"/>
      <c r="AC218" s="146"/>
      <c r="AD218" s="146"/>
      <c r="AE218" s="146"/>
      <c r="AF218" s="146"/>
      <c r="AG218" s="146" t="s">
        <v>241</v>
      </c>
      <c r="AH218" s="146">
        <v>1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3" x14ac:dyDescent="0.2">
      <c r="A219" s="153"/>
      <c r="B219" s="154"/>
      <c r="C219" s="193" t="s">
        <v>345</v>
      </c>
      <c r="D219" s="182"/>
      <c r="E219" s="183">
        <v>4.5</v>
      </c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241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3" x14ac:dyDescent="0.2">
      <c r="A220" s="153"/>
      <c r="B220" s="154"/>
      <c r="C220" s="194" t="s">
        <v>242</v>
      </c>
      <c r="D220" s="184"/>
      <c r="E220" s="185">
        <v>4.5</v>
      </c>
      <c r="F220" s="156"/>
      <c r="G220" s="156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56"/>
      <c r="Z220" s="146"/>
      <c r="AA220" s="146"/>
      <c r="AB220" s="146"/>
      <c r="AC220" s="146"/>
      <c r="AD220" s="146"/>
      <c r="AE220" s="146"/>
      <c r="AF220" s="146"/>
      <c r="AG220" s="146" t="s">
        <v>241</v>
      </c>
      <c r="AH220" s="146">
        <v>1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3" x14ac:dyDescent="0.2">
      <c r="A221" s="153"/>
      <c r="B221" s="154"/>
      <c r="C221" s="193" t="s">
        <v>341</v>
      </c>
      <c r="D221" s="182"/>
      <c r="E221" s="183">
        <v>65.472399999999993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241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3" x14ac:dyDescent="0.2">
      <c r="A222" s="153"/>
      <c r="B222" s="154"/>
      <c r="C222" s="193" t="s">
        <v>349</v>
      </c>
      <c r="D222" s="182"/>
      <c r="E222" s="183">
        <v>-16.032399999999999</v>
      </c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Z222" s="146"/>
      <c r="AA222" s="146"/>
      <c r="AB222" s="146"/>
      <c r="AC222" s="146"/>
      <c r="AD222" s="146"/>
      <c r="AE222" s="146"/>
      <c r="AF222" s="146"/>
      <c r="AG222" s="146" t="s">
        <v>241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3" x14ac:dyDescent="0.2">
      <c r="A223" s="153"/>
      <c r="B223" s="154"/>
      <c r="C223" s="194" t="s">
        <v>242</v>
      </c>
      <c r="D223" s="184"/>
      <c r="E223" s="185">
        <v>49.44</v>
      </c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241</v>
      </c>
      <c r="AH223" s="146">
        <v>1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68">
        <v>36</v>
      </c>
      <c r="B224" s="169" t="s">
        <v>353</v>
      </c>
      <c r="C224" s="177" t="s">
        <v>354</v>
      </c>
      <c r="D224" s="170" t="s">
        <v>219</v>
      </c>
      <c r="E224" s="171">
        <v>69.69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3" t="s">
        <v>228</v>
      </c>
      <c r="S224" s="173" t="s">
        <v>134</v>
      </c>
      <c r="T224" s="174" t="s">
        <v>134</v>
      </c>
      <c r="U224" s="156">
        <v>0</v>
      </c>
      <c r="V224" s="156">
        <f>ROUND(E224*U224,2)</f>
        <v>0</v>
      </c>
      <c r="W224" s="156"/>
      <c r="X224" s="156" t="s">
        <v>221</v>
      </c>
      <c r="Y224" s="156" t="s">
        <v>137</v>
      </c>
      <c r="Z224" s="146"/>
      <c r="AA224" s="146"/>
      <c r="AB224" s="146"/>
      <c r="AC224" s="146"/>
      <c r="AD224" s="146"/>
      <c r="AE224" s="146"/>
      <c r="AF224" s="146"/>
      <c r="AG224" s="146" t="s">
        <v>222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2" x14ac:dyDescent="0.2">
      <c r="A225" s="153"/>
      <c r="B225" s="154"/>
      <c r="C225" s="263" t="s">
        <v>352</v>
      </c>
      <c r="D225" s="264"/>
      <c r="E225" s="264"/>
      <c r="F225" s="264"/>
      <c r="G225" s="264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224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2" x14ac:dyDescent="0.2">
      <c r="A226" s="153"/>
      <c r="B226" s="154"/>
      <c r="C226" s="193" t="s">
        <v>344</v>
      </c>
      <c r="D226" s="182"/>
      <c r="E226" s="183">
        <v>15.75</v>
      </c>
      <c r="F226" s="156"/>
      <c r="G226" s="156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241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3" x14ac:dyDescent="0.2">
      <c r="A227" s="153"/>
      <c r="B227" s="154"/>
      <c r="C227" s="194" t="s">
        <v>242</v>
      </c>
      <c r="D227" s="184"/>
      <c r="E227" s="185">
        <v>15.75</v>
      </c>
      <c r="F227" s="156"/>
      <c r="G227" s="156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241</v>
      </c>
      <c r="AH227" s="146">
        <v>1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3" x14ac:dyDescent="0.2">
      <c r="A228" s="153"/>
      <c r="B228" s="154"/>
      <c r="C228" s="193" t="s">
        <v>345</v>
      </c>
      <c r="D228" s="182"/>
      <c r="E228" s="183">
        <v>4.5</v>
      </c>
      <c r="F228" s="156"/>
      <c r="G228" s="156"/>
      <c r="H228" s="156"/>
      <c r="I228" s="156"/>
      <c r="J228" s="156"/>
      <c r="K228" s="156"/>
      <c r="L228" s="156"/>
      <c r="M228" s="156"/>
      <c r="N228" s="155"/>
      <c r="O228" s="155"/>
      <c r="P228" s="155"/>
      <c r="Q228" s="155"/>
      <c r="R228" s="156"/>
      <c r="S228" s="156"/>
      <c r="T228" s="156"/>
      <c r="U228" s="156"/>
      <c r="V228" s="156"/>
      <c r="W228" s="156"/>
      <c r="X228" s="156"/>
      <c r="Y228" s="156"/>
      <c r="Z228" s="146"/>
      <c r="AA228" s="146"/>
      <c r="AB228" s="146"/>
      <c r="AC228" s="146"/>
      <c r="AD228" s="146"/>
      <c r="AE228" s="146"/>
      <c r="AF228" s="146"/>
      <c r="AG228" s="146" t="s">
        <v>241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3" x14ac:dyDescent="0.2">
      <c r="A229" s="153"/>
      <c r="B229" s="154"/>
      <c r="C229" s="194" t="s">
        <v>242</v>
      </c>
      <c r="D229" s="184"/>
      <c r="E229" s="185">
        <v>4.5</v>
      </c>
      <c r="F229" s="156"/>
      <c r="G229" s="15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241</v>
      </c>
      <c r="AH229" s="146">
        <v>1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3" x14ac:dyDescent="0.2">
      <c r="A230" s="153"/>
      <c r="B230" s="154"/>
      <c r="C230" s="193" t="s">
        <v>341</v>
      </c>
      <c r="D230" s="182"/>
      <c r="E230" s="183">
        <v>65.472399999999993</v>
      </c>
      <c r="F230" s="156"/>
      <c r="G230" s="156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Z230" s="146"/>
      <c r="AA230" s="146"/>
      <c r="AB230" s="146"/>
      <c r="AC230" s="146"/>
      <c r="AD230" s="146"/>
      <c r="AE230" s="146"/>
      <c r="AF230" s="146"/>
      <c r="AG230" s="146" t="s">
        <v>241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3" x14ac:dyDescent="0.2">
      <c r="A231" s="153"/>
      <c r="B231" s="154"/>
      <c r="C231" s="193" t="s">
        <v>349</v>
      </c>
      <c r="D231" s="182"/>
      <c r="E231" s="183">
        <v>-16.032399999999999</v>
      </c>
      <c r="F231" s="156"/>
      <c r="G231" s="156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241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3" x14ac:dyDescent="0.2">
      <c r="A232" s="153"/>
      <c r="B232" s="154"/>
      <c r="C232" s="194" t="s">
        <v>242</v>
      </c>
      <c r="D232" s="184"/>
      <c r="E232" s="185">
        <v>49.44</v>
      </c>
      <c r="F232" s="156"/>
      <c r="G232" s="156"/>
      <c r="H232" s="156"/>
      <c r="I232" s="156"/>
      <c r="J232" s="156"/>
      <c r="K232" s="156"/>
      <c r="L232" s="156"/>
      <c r="M232" s="156"/>
      <c r="N232" s="155"/>
      <c r="O232" s="155"/>
      <c r="P232" s="155"/>
      <c r="Q232" s="155"/>
      <c r="R232" s="156"/>
      <c r="S232" s="156"/>
      <c r="T232" s="156"/>
      <c r="U232" s="156"/>
      <c r="V232" s="156"/>
      <c r="W232" s="156"/>
      <c r="X232" s="156"/>
      <c r="Y232" s="156"/>
      <c r="Z232" s="146"/>
      <c r="AA232" s="146"/>
      <c r="AB232" s="146"/>
      <c r="AC232" s="146"/>
      <c r="AD232" s="146"/>
      <c r="AE232" s="146"/>
      <c r="AF232" s="146"/>
      <c r="AG232" s="146" t="s">
        <v>241</v>
      </c>
      <c r="AH232" s="146">
        <v>1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68">
        <v>37</v>
      </c>
      <c r="B233" s="169" t="s">
        <v>355</v>
      </c>
      <c r="C233" s="177" t="s">
        <v>356</v>
      </c>
      <c r="D233" s="170" t="s">
        <v>219</v>
      </c>
      <c r="E233" s="171">
        <v>69.69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1">
        <v>0</v>
      </c>
      <c r="O233" s="171">
        <f>ROUND(E233*N233,2)</f>
        <v>0</v>
      </c>
      <c r="P233" s="171">
        <v>0</v>
      </c>
      <c r="Q233" s="171">
        <f>ROUND(E233*P233,2)</f>
        <v>0</v>
      </c>
      <c r="R233" s="173" t="s">
        <v>228</v>
      </c>
      <c r="S233" s="173" t="s">
        <v>134</v>
      </c>
      <c r="T233" s="174" t="s">
        <v>134</v>
      </c>
      <c r="U233" s="156">
        <v>0.02</v>
      </c>
      <c r="V233" s="156">
        <f>ROUND(E233*U233,2)</f>
        <v>1.39</v>
      </c>
      <c r="W233" s="156"/>
      <c r="X233" s="156" t="s">
        <v>221</v>
      </c>
      <c r="Y233" s="156" t="s">
        <v>137</v>
      </c>
      <c r="Z233" s="146"/>
      <c r="AA233" s="146"/>
      <c r="AB233" s="146"/>
      <c r="AC233" s="146"/>
      <c r="AD233" s="146"/>
      <c r="AE233" s="146"/>
      <c r="AF233" s="146"/>
      <c r="AG233" s="146" t="s">
        <v>222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ht="22.5" outlineLevel="2" x14ac:dyDescent="0.2">
      <c r="A234" s="153"/>
      <c r="B234" s="154"/>
      <c r="C234" s="263" t="s">
        <v>357</v>
      </c>
      <c r="D234" s="264"/>
      <c r="E234" s="264"/>
      <c r="F234" s="264"/>
      <c r="G234" s="264"/>
      <c r="H234" s="156"/>
      <c r="I234" s="156"/>
      <c r="J234" s="156"/>
      <c r="K234" s="156"/>
      <c r="L234" s="156"/>
      <c r="M234" s="156"/>
      <c r="N234" s="155"/>
      <c r="O234" s="155"/>
      <c r="P234" s="155"/>
      <c r="Q234" s="155"/>
      <c r="R234" s="156"/>
      <c r="S234" s="156"/>
      <c r="T234" s="156"/>
      <c r="U234" s="156"/>
      <c r="V234" s="156"/>
      <c r="W234" s="156"/>
      <c r="X234" s="156"/>
      <c r="Y234" s="156"/>
      <c r="Z234" s="146"/>
      <c r="AA234" s="146"/>
      <c r="AB234" s="146"/>
      <c r="AC234" s="146"/>
      <c r="AD234" s="146"/>
      <c r="AE234" s="146"/>
      <c r="AF234" s="146"/>
      <c r="AG234" s="146" t="s">
        <v>224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75" t="str">
        <f>C234</f>
        <v>bez ohledu na způsob založení, tj. pokosení se shrabáním, naložením shrabků na dopravní prostředek s odvezením do 20 km a se složením,</v>
      </c>
      <c r="BB234" s="146"/>
      <c r="BC234" s="146"/>
      <c r="BD234" s="146"/>
      <c r="BE234" s="146"/>
      <c r="BF234" s="146"/>
      <c r="BG234" s="146"/>
      <c r="BH234" s="146"/>
    </row>
    <row r="235" spans="1:60" outlineLevel="2" x14ac:dyDescent="0.2">
      <c r="A235" s="153"/>
      <c r="B235" s="154"/>
      <c r="C235" s="193" t="s">
        <v>344</v>
      </c>
      <c r="D235" s="182"/>
      <c r="E235" s="183">
        <v>15.75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241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3" x14ac:dyDescent="0.2">
      <c r="A236" s="153"/>
      <c r="B236" s="154"/>
      <c r="C236" s="194" t="s">
        <v>242</v>
      </c>
      <c r="D236" s="184"/>
      <c r="E236" s="185">
        <v>15.75</v>
      </c>
      <c r="F236" s="156"/>
      <c r="G236" s="156"/>
      <c r="H236" s="156"/>
      <c r="I236" s="156"/>
      <c r="J236" s="156"/>
      <c r="K236" s="156"/>
      <c r="L236" s="156"/>
      <c r="M236" s="156"/>
      <c r="N236" s="155"/>
      <c r="O236" s="155"/>
      <c r="P236" s="155"/>
      <c r="Q236" s="155"/>
      <c r="R236" s="156"/>
      <c r="S236" s="156"/>
      <c r="T236" s="156"/>
      <c r="U236" s="156"/>
      <c r="V236" s="156"/>
      <c r="W236" s="156"/>
      <c r="X236" s="156"/>
      <c r="Y236" s="156"/>
      <c r="Z236" s="146"/>
      <c r="AA236" s="146"/>
      <c r="AB236" s="146"/>
      <c r="AC236" s="146"/>
      <c r="AD236" s="146"/>
      <c r="AE236" s="146"/>
      <c r="AF236" s="146"/>
      <c r="AG236" s="146" t="s">
        <v>241</v>
      </c>
      <c r="AH236" s="146">
        <v>1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3" x14ac:dyDescent="0.2">
      <c r="A237" s="153"/>
      <c r="B237" s="154"/>
      <c r="C237" s="193" t="s">
        <v>345</v>
      </c>
      <c r="D237" s="182"/>
      <c r="E237" s="183">
        <v>4.5</v>
      </c>
      <c r="F237" s="156"/>
      <c r="G237" s="156"/>
      <c r="H237" s="156"/>
      <c r="I237" s="156"/>
      <c r="J237" s="156"/>
      <c r="K237" s="156"/>
      <c r="L237" s="156"/>
      <c r="M237" s="156"/>
      <c r="N237" s="155"/>
      <c r="O237" s="155"/>
      <c r="P237" s="155"/>
      <c r="Q237" s="155"/>
      <c r="R237" s="156"/>
      <c r="S237" s="156"/>
      <c r="T237" s="156"/>
      <c r="U237" s="156"/>
      <c r="V237" s="156"/>
      <c r="W237" s="156"/>
      <c r="X237" s="156"/>
      <c r="Y237" s="156"/>
      <c r="Z237" s="146"/>
      <c r="AA237" s="146"/>
      <c r="AB237" s="146"/>
      <c r="AC237" s="146"/>
      <c r="AD237" s="146"/>
      <c r="AE237" s="146"/>
      <c r="AF237" s="146"/>
      <c r="AG237" s="146" t="s">
        <v>241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3" x14ac:dyDescent="0.2">
      <c r="A238" s="153"/>
      <c r="B238" s="154"/>
      <c r="C238" s="194" t="s">
        <v>242</v>
      </c>
      <c r="D238" s="184"/>
      <c r="E238" s="185">
        <v>4.5</v>
      </c>
      <c r="F238" s="156"/>
      <c r="G238" s="156"/>
      <c r="H238" s="156"/>
      <c r="I238" s="156"/>
      <c r="J238" s="156"/>
      <c r="K238" s="156"/>
      <c r="L238" s="156"/>
      <c r="M238" s="156"/>
      <c r="N238" s="155"/>
      <c r="O238" s="155"/>
      <c r="P238" s="155"/>
      <c r="Q238" s="155"/>
      <c r="R238" s="156"/>
      <c r="S238" s="156"/>
      <c r="T238" s="156"/>
      <c r="U238" s="156"/>
      <c r="V238" s="156"/>
      <c r="W238" s="156"/>
      <c r="X238" s="156"/>
      <c r="Y238" s="156"/>
      <c r="Z238" s="146"/>
      <c r="AA238" s="146"/>
      <c r="AB238" s="146"/>
      <c r="AC238" s="146"/>
      <c r="AD238" s="146"/>
      <c r="AE238" s="146"/>
      <c r="AF238" s="146"/>
      <c r="AG238" s="146" t="s">
        <v>241</v>
      </c>
      <c r="AH238" s="146">
        <v>1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3" x14ac:dyDescent="0.2">
      <c r="A239" s="153"/>
      <c r="B239" s="154"/>
      <c r="C239" s="193" t="s">
        <v>341</v>
      </c>
      <c r="D239" s="182"/>
      <c r="E239" s="183">
        <v>65.472399999999993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241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3" x14ac:dyDescent="0.2">
      <c r="A240" s="153"/>
      <c r="B240" s="154"/>
      <c r="C240" s="193" t="s">
        <v>349</v>
      </c>
      <c r="D240" s="182"/>
      <c r="E240" s="183">
        <v>-16.032399999999999</v>
      </c>
      <c r="F240" s="156"/>
      <c r="G240" s="156"/>
      <c r="H240" s="156"/>
      <c r="I240" s="156"/>
      <c r="J240" s="156"/>
      <c r="K240" s="156"/>
      <c r="L240" s="156"/>
      <c r="M240" s="156"/>
      <c r="N240" s="155"/>
      <c r="O240" s="155"/>
      <c r="P240" s="155"/>
      <c r="Q240" s="155"/>
      <c r="R240" s="156"/>
      <c r="S240" s="156"/>
      <c r="T240" s="156"/>
      <c r="U240" s="156"/>
      <c r="V240" s="156"/>
      <c r="W240" s="156"/>
      <c r="X240" s="156"/>
      <c r="Y240" s="156"/>
      <c r="Z240" s="146"/>
      <c r="AA240" s="146"/>
      <c r="AB240" s="146"/>
      <c r="AC240" s="146"/>
      <c r="AD240" s="146"/>
      <c r="AE240" s="146"/>
      <c r="AF240" s="146"/>
      <c r="AG240" s="146" t="s">
        <v>241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3" x14ac:dyDescent="0.2">
      <c r="A241" s="153"/>
      <c r="B241" s="154"/>
      <c r="C241" s="194" t="s">
        <v>242</v>
      </c>
      <c r="D241" s="184"/>
      <c r="E241" s="185">
        <v>49.44</v>
      </c>
      <c r="F241" s="156"/>
      <c r="G241" s="156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241</v>
      </c>
      <c r="AH241" s="146">
        <v>1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68">
        <v>38</v>
      </c>
      <c r="B242" s="169" t="s">
        <v>358</v>
      </c>
      <c r="C242" s="177" t="s">
        <v>359</v>
      </c>
      <c r="D242" s="170" t="s">
        <v>258</v>
      </c>
      <c r="E242" s="171">
        <v>36.717399999999998</v>
      </c>
      <c r="F242" s="172"/>
      <c r="G242" s="173">
        <f>ROUND(E242*F242,2)</f>
        <v>0</v>
      </c>
      <c r="H242" s="172"/>
      <c r="I242" s="173">
        <f>ROUND(E242*H242,2)</f>
        <v>0</v>
      </c>
      <c r="J242" s="172"/>
      <c r="K242" s="173">
        <f>ROUND(E242*J242,2)</f>
        <v>0</v>
      </c>
      <c r="L242" s="173">
        <v>21</v>
      </c>
      <c r="M242" s="173">
        <f>G242*(1+L242/100)</f>
        <v>0</v>
      </c>
      <c r="N242" s="171">
        <v>0</v>
      </c>
      <c r="O242" s="171">
        <f>ROUND(E242*N242,2)</f>
        <v>0</v>
      </c>
      <c r="P242" s="171">
        <v>0</v>
      </c>
      <c r="Q242" s="171">
        <f>ROUND(E242*P242,2)</f>
        <v>0</v>
      </c>
      <c r="R242" s="173" t="s">
        <v>220</v>
      </c>
      <c r="S242" s="173" t="s">
        <v>134</v>
      </c>
      <c r="T242" s="174" t="s">
        <v>134</v>
      </c>
      <c r="U242" s="156">
        <v>0</v>
      </c>
      <c r="V242" s="156">
        <f>ROUND(E242*U242,2)</f>
        <v>0</v>
      </c>
      <c r="W242" s="156"/>
      <c r="X242" s="156" t="s">
        <v>221</v>
      </c>
      <c r="Y242" s="156" t="s">
        <v>137</v>
      </c>
      <c r="Z242" s="146"/>
      <c r="AA242" s="146"/>
      <c r="AB242" s="146"/>
      <c r="AC242" s="146"/>
      <c r="AD242" s="146"/>
      <c r="AE242" s="146"/>
      <c r="AF242" s="146"/>
      <c r="AG242" s="146" t="s">
        <v>222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2" x14ac:dyDescent="0.2">
      <c r="A243" s="153"/>
      <c r="B243" s="154"/>
      <c r="C243" s="252" t="s">
        <v>360</v>
      </c>
      <c r="D243" s="253"/>
      <c r="E243" s="253"/>
      <c r="F243" s="253"/>
      <c r="G243" s="253"/>
      <c r="H243" s="156"/>
      <c r="I243" s="156"/>
      <c r="J243" s="156"/>
      <c r="K243" s="156"/>
      <c r="L243" s="156"/>
      <c r="M243" s="156"/>
      <c r="N243" s="155"/>
      <c r="O243" s="155"/>
      <c r="P243" s="155"/>
      <c r="Q243" s="155"/>
      <c r="R243" s="156"/>
      <c r="S243" s="156"/>
      <c r="T243" s="156"/>
      <c r="U243" s="156"/>
      <c r="V243" s="156"/>
      <c r="W243" s="156"/>
      <c r="X243" s="156"/>
      <c r="Y243" s="156"/>
      <c r="Z243" s="146"/>
      <c r="AA243" s="146"/>
      <c r="AB243" s="146"/>
      <c r="AC243" s="146"/>
      <c r="AD243" s="146"/>
      <c r="AE243" s="146"/>
      <c r="AF243" s="146"/>
      <c r="AG243" s="146" t="s">
        <v>139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2" x14ac:dyDescent="0.2">
      <c r="A244" s="153"/>
      <c r="B244" s="154"/>
      <c r="C244" s="193" t="s">
        <v>273</v>
      </c>
      <c r="D244" s="182"/>
      <c r="E244" s="183"/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241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3" x14ac:dyDescent="0.2">
      <c r="A245" s="153"/>
      <c r="B245" s="154"/>
      <c r="C245" s="193" t="s">
        <v>276</v>
      </c>
      <c r="D245" s="182"/>
      <c r="E245" s="183">
        <v>4.7249999999999996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241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194" t="s">
        <v>242</v>
      </c>
      <c r="D246" s="184"/>
      <c r="E246" s="185">
        <v>4.7249999999999996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241</v>
      </c>
      <c r="AH246" s="146">
        <v>1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3" x14ac:dyDescent="0.2">
      <c r="A247" s="153"/>
      <c r="B247" s="154"/>
      <c r="C247" s="193" t="s">
        <v>283</v>
      </c>
      <c r="D247" s="182"/>
      <c r="E247" s="183">
        <v>12.0243</v>
      </c>
      <c r="F247" s="156"/>
      <c r="G247" s="156"/>
      <c r="H247" s="156"/>
      <c r="I247" s="156"/>
      <c r="J247" s="156"/>
      <c r="K247" s="156"/>
      <c r="L247" s="156"/>
      <c r="M247" s="156"/>
      <c r="N247" s="155"/>
      <c r="O247" s="155"/>
      <c r="P247" s="155"/>
      <c r="Q247" s="155"/>
      <c r="R247" s="156"/>
      <c r="S247" s="156"/>
      <c r="T247" s="156"/>
      <c r="U247" s="156"/>
      <c r="V247" s="156"/>
      <c r="W247" s="156"/>
      <c r="X247" s="156"/>
      <c r="Y247" s="156"/>
      <c r="Z247" s="146"/>
      <c r="AA247" s="146"/>
      <c r="AB247" s="146"/>
      <c r="AC247" s="146"/>
      <c r="AD247" s="146"/>
      <c r="AE247" s="146"/>
      <c r="AF247" s="146"/>
      <c r="AG247" s="146" t="s">
        <v>241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3" x14ac:dyDescent="0.2">
      <c r="A248" s="153"/>
      <c r="B248" s="154"/>
      <c r="C248" s="193" t="s">
        <v>284</v>
      </c>
      <c r="D248" s="182"/>
      <c r="E248" s="183">
        <v>16.368099999999998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241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3" x14ac:dyDescent="0.2">
      <c r="A249" s="153"/>
      <c r="B249" s="154"/>
      <c r="C249" s="194" t="s">
        <v>242</v>
      </c>
      <c r="D249" s="184"/>
      <c r="E249" s="185">
        <v>28.392399999999999</v>
      </c>
      <c r="F249" s="156"/>
      <c r="G249" s="156"/>
      <c r="H249" s="156"/>
      <c r="I249" s="156"/>
      <c r="J249" s="156"/>
      <c r="K249" s="156"/>
      <c r="L249" s="156"/>
      <c r="M249" s="156"/>
      <c r="N249" s="155"/>
      <c r="O249" s="155"/>
      <c r="P249" s="155"/>
      <c r="Q249" s="155"/>
      <c r="R249" s="156"/>
      <c r="S249" s="156"/>
      <c r="T249" s="156"/>
      <c r="U249" s="156"/>
      <c r="V249" s="156"/>
      <c r="W249" s="156"/>
      <c r="X249" s="156"/>
      <c r="Y249" s="156"/>
      <c r="Z249" s="146"/>
      <c r="AA249" s="146"/>
      <c r="AB249" s="146"/>
      <c r="AC249" s="146"/>
      <c r="AD249" s="146"/>
      <c r="AE249" s="146"/>
      <c r="AF249" s="146"/>
      <c r="AG249" s="146" t="s">
        <v>241</v>
      </c>
      <c r="AH249" s="146">
        <v>1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3" x14ac:dyDescent="0.2">
      <c r="A250" s="153"/>
      <c r="B250" s="154"/>
      <c r="C250" s="193" t="s">
        <v>269</v>
      </c>
      <c r="D250" s="182"/>
      <c r="E250" s="183">
        <v>3.6</v>
      </c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241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3" x14ac:dyDescent="0.2">
      <c r="A251" s="153"/>
      <c r="B251" s="154"/>
      <c r="C251" s="194" t="s">
        <v>242</v>
      </c>
      <c r="D251" s="184"/>
      <c r="E251" s="185">
        <v>3.6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241</v>
      </c>
      <c r="AH251" s="146">
        <v>1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 x14ac:dyDescent="0.2">
      <c r="A252" s="168">
        <v>39</v>
      </c>
      <c r="B252" s="169" t="s">
        <v>361</v>
      </c>
      <c r="C252" s="177" t="s">
        <v>362</v>
      </c>
      <c r="D252" s="170" t="s">
        <v>258</v>
      </c>
      <c r="E252" s="171">
        <v>1.575</v>
      </c>
      <c r="F252" s="172"/>
      <c r="G252" s="173">
        <f>ROUND(E252*F252,2)</f>
        <v>0</v>
      </c>
      <c r="H252" s="172"/>
      <c r="I252" s="173">
        <f>ROUND(E252*H252,2)</f>
        <v>0</v>
      </c>
      <c r="J252" s="172"/>
      <c r="K252" s="173">
        <f>ROUND(E252*J252,2)</f>
        <v>0</v>
      </c>
      <c r="L252" s="173">
        <v>21</v>
      </c>
      <c r="M252" s="173">
        <f>G252*(1+L252/100)</f>
        <v>0</v>
      </c>
      <c r="N252" s="171">
        <v>1.67</v>
      </c>
      <c r="O252" s="171">
        <f>ROUND(E252*N252,2)</f>
        <v>2.63</v>
      </c>
      <c r="P252" s="171">
        <v>0</v>
      </c>
      <c r="Q252" s="171">
        <f>ROUND(E252*P252,2)</f>
        <v>0</v>
      </c>
      <c r="R252" s="173" t="s">
        <v>363</v>
      </c>
      <c r="S252" s="173" t="s">
        <v>134</v>
      </c>
      <c r="T252" s="174" t="s">
        <v>134</v>
      </c>
      <c r="U252" s="156">
        <v>0</v>
      </c>
      <c r="V252" s="156">
        <f>ROUND(E252*U252,2)</f>
        <v>0</v>
      </c>
      <c r="W252" s="156"/>
      <c r="X252" s="156" t="s">
        <v>364</v>
      </c>
      <c r="Y252" s="156" t="s">
        <v>137</v>
      </c>
      <c r="Z252" s="146"/>
      <c r="AA252" s="146"/>
      <c r="AB252" s="146"/>
      <c r="AC252" s="146"/>
      <c r="AD252" s="146"/>
      <c r="AE252" s="146"/>
      <c r="AF252" s="146"/>
      <c r="AG252" s="146" t="s">
        <v>365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2" x14ac:dyDescent="0.2">
      <c r="A253" s="153"/>
      <c r="B253" s="154"/>
      <c r="C253" s="263" t="s">
        <v>366</v>
      </c>
      <c r="D253" s="264"/>
      <c r="E253" s="264"/>
      <c r="F253" s="264"/>
      <c r="G253" s="264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224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193" t="s">
        <v>367</v>
      </c>
      <c r="D254" s="182"/>
      <c r="E254" s="183">
        <v>1.575</v>
      </c>
      <c r="F254" s="156"/>
      <c r="G254" s="156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56"/>
      <c r="Z254" s="146"/>
      <c r="AA254" s="146"/>
      <c r="AB254" s="146"/>
      <c r="AC254" s="146"/>
      <c r="AD254" s="146"/>
      <c r="AE254" s="146"/>
      <c r="AF254" s="146"/>
      <c r="AG254" s="146" t="s">
        <v>241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3" x14ac:dyDescent="0.2">
      <c r="A255" s="153"/>
      <c r="B255" s="154"/>
      <c r="C255" s="194" t="s">
        <v>242</v>
      </c>
      <c r="D255" s="184"/>
      <c r="E255" s="185">
        <v>1.575</v>
      </c>
      <c r="F255" s="156"/>
      <c r="G255" s="156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56"/>
      <c r="Z255" s="146"/>
      <c r="AA255" s="146"/>
      <c r="AB255" s="146"/>
      <c r="AC255" s="146"/>
      <c r="AD255" s="146"/>
      <c r="AE255" s="146"/>
      <c r="AF255" s="146"/>
      <c r="AG255" s="146" t="s">
        <v>241</v>
      </c>
      <c r="AH255" s="146">
        <v>1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 x14ac:dyDescent="0.2">
      <c r="A256" s="168">
        <v>40</v>
      </c>
      <c r="B256" s="169" t="s">
        <v>368</v>
      </c>
      <c r="C256" s="177" t="s">
        <v>369</v>
      </c>
      <c r="D256" s="170" t="s">
        <v>370</v>
      </c>
      <c r="E256" s="171">
        <v>2.82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1">
        <v>1E-3</v>
      </c>
      <c r="O256" s="171">
        <f>ROUND(E256*N256,2)</f>
        <v>0</v>
      </c>
      <c r="P256" s="171">
        <v>0</v>
      </c>
      <c r="Q256" s="171">
        <f>ROUND(E256*P256,2)</f>
        <v>0</v>
      </c>
      <c r="R256" s="173" t="s">
        <v>371</v>
      </c>
      <c r="S256" s="173" t="s">
        <v>134</v>
      </c>
      <c r="T256" s="174" t="s">
        <v>134</v>
      </c>
      <c r="U256" s="156">
        <v>0</v>
      </c>
      <c r="V256" s="156">
        <f>ROUND(E256*U256,2)</f>
        <v>0</v>
      </c>
      <c r="W256" s="156"/>
      <c r="X256" s="156" t="s">
        <v>372</v>
      </c>
      <c r="Y256" s="156" t="s">
        <v>137</v>
      </c>
      <c r="Z256" s="146"/>
      <c r="AA256" s="146"/>
      <c r="AB256" s="146"/>
      <c r="AC256" s="146"/>
      <c r="AD256" s="146"/>
      <c r="AE256" s="146"/>
      <c r="AF256" s="146"/>
      <c r="AG256" s="146" t="s">
        <v>373</v>
      </c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2" x14ac:dyDescent="0.2">
      <c r="A257" s="153"/>
      <c r="B257" s="154"/>
      <c r="C257" s="193" t="s">
        <v>374</v>
      </c>
      <c r="D257" s="182"/>
      <c r="E257" s="183">
        <v>2.82</v>
      </c>
      <c r="F257" s="156"/>
      <c r="G257" s="156"/>
      <c r="H257" s="156"/>
      <c r="I257" s="156"/>
      <c r="J257" s="156"/>
      <c r="K257" s="156"/>
      <c r="L257" s="156"/>
      <c r="M257" s="156"/>
      <c r="N257" s="155"/>
      <c r="O257" s="155"/>
      <c r="P257" s="155"/>
      <c r="Q257" s="155"/>
      <c r="R257" s="156"/>
      <c r="S257" s="156"/>
      <c r="T257" s="156"/>
      <c r="U257" s="156"/>
      <c r="V257" s="156"/>
      <c r="W257" s="156"/>
      <c r="X257" s="156"/>
      <c r="Y257" s="156"/>
      <c r="Z257" s="146"/>
      <c r="AA257" s="146"/>
      <c r="AB257" s="146"/>
      <c r="AC257" s="146"/>
      <c r="AD257" s="146"/>
      <c r="AE257" s="146"/>
      <c r="AF257" s="146"/>
      <c r="AG257" s="146" t="s">
        <v>241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3" x14ac:dyDescent="0.2">
      <c r="A258" s="153"/>
      <c r="B258" s="154"/>
      <c r="C258" s="194" t="s">
        <v>242</v>
      </c>
      <c r="D258" s="184"/>
      <c r="E258" s="185">
        <v>2.82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241</v>
      </c>
      <c r="AH258" s="146">
        <v>1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x14ac:dyDescent="0.2">
      <c r="A259" s="161" t="s">
        <v>129</v>
      </c>
      <c r="B259" s="162" t="s">
        <v>79</v>
      </c>
      <c r="C259" s="176" t="s">
        <v>80</v>
      </c>
      <c r="D259" s="163"/>
      <c r="E259" s="164"/>
      <c r="F259" s="165"/>
      <c r="G259" s="165">
        <f>SUMIF(AG260:AG299,"&lt;&gt;NOR",G260:G299)</f>
        <v>0</v>
      </c>
      <c r="H259" s="165"/>
      <c r="I259" s="165">
        <f>SUM(I260:I299)</f>
        <v>0</v>
      </c>
      <c r="J259" s="165"/>
      <c r="K259" s="165">
        <f>SUM(K260:K299)</f>
        <v>0</v>
      </c>
      <c r="L259" s="165"/>
      <c r="M259" s="165">
        <f>SUM(M260:M299)</f>
        <v>0</v>
      </c>
      <c r="N259" s="164"/>
      <c r="O259" s="164">
        <f>SUM(O260:O299)</f>
        <v>38.18</v>
      </c>
      <c r="P259" s="164"/>
      <c r="Q259" s="164">
        <f>SUM(Q260:Q299)</f>
        <v>0</v>
      </c>
      <c r="R259" s="165"/>
      <c r="S259" s="165"/>
      <c r="T259" s="166"/>
      <c r="U259" s="160"/>
      <c r="V259" s="160">
        <f>SUM(V260:V299)</f>
        <v>22.61</v>
      </c>
      <c r="W259" s="160"/>
      <c r="X259" s="160"/>
      <c r="Y259" s="160"/>
      <c r="AG259" t="s">
        <v>130</v>
      </c>
    </row>
    <row r="260" spans="1:60" outlineLevel="1" x14ac:dyDescent="0.2">
      <c r="A260" s="168">
        <v>41</v>
      </c>
      <c r="B260" s="169" t="s">
        <v>375</v>
      </c>
      <c r="C260" s="177" t="s">
        <v>376</v>
      </c>
      <c r="D260" s="170" t="s">
        <v>258</v>
      </c>
      <c r="E260" s="171">
        <v>2.25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21</v>
      </c>
      <c r="M260" s="173">
        <f>G260*(1+L260/100)</f>
        <v>0</v>
      </c>
      <c r="N260" s="171">
        <v>1.665</v>
      </c>
      <c r="O260" s="171">
        <f>ROUND(E260*N260,2)</f>
        <v>3.75</v>
      </c>
      <c r="P260" s="171">
        <v>0</v>
      </c>
      <c r="Q260" s="171">
        <f>ROUND(E260*P260,2)</f>
        <v>0</v>
      </c>
      <c r="R260" s="173" t="s">
        <v>377</v>
      </c>
      <c r="S260" s="173" t="s">
        <v>134</v>
      </c>
      <c r="T260" s="174" t="s">
        <v>134</v>
      </c>
      <c r="U260" s="156">
        <v>0.92</v>
      </c>
      <c r="V260" s="156">
        <f>ROUND(E260*U260,2)</f>
        <v>2.0699999999999998</v>
      </c>
      <c r="W260" s="156"/>
      <c r="X260" s="156" t="s">
        <v>221</v>
      </c>
      <c r="Y260" s="156" t="s">
        <v>137</v>
      </c>
      <c r="Z260" s="146"/>
      <c r="AA260" s="146"/>
      <c r="AB260" s="146"/>
      <c r="AC260" s="146"/>
      <c r="AD260" s="146"/>
      <c r="AE260" s="146"/>
      <c r="AF260" s="146"/>
      <c r="AG260" s="146" t="s">
        <v>222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263" t="s">
        <v>378</v>
      </c>
      <c r="D261" s="264"/>
      <c r="E261" s="264"/>
      <c r="F261" s="264"/>
      <c r="G261" s="264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224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2" x14ac:dyDescent="0.2">
      <c r="A262" s="153"/>
      <c r="B262" s="154"/>
      <c r="C262" s="193" t="s">
        <v>379</v>
      </c>
      <c r="D262" s="182"/>
      <c r="E262" s="183">
        <v>2.25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56"/>
      <c r="Z262" s="146"/>
      <c r="AA262" s="146"/>
      <c r="AB262" s="146"/>
      <c r="AC262" s="146"/>
      <c r="AD262" s="146"/>
      <c r="AE262" s="146"/>
      <c r="AF262" s="146"/>
      <c r="AG262" s="146" t="s">
        <v>241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3" x14ac:dyDescent="0.2">
      <c r="A263" s="153"/>
      <c r="B263" s="154"/>
      <c r="C263" s="194" t="s">
        <v>242</v>
      </c>
      <c r="D263" s="184"/>
      <c r="E263" s="185">
        <v>2.25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241</v>
      </c>
      <c r="AH263" s="146">
        <v>1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ht="22.5" outlineLevel="1" x14ac:dyDescent="0.2">
      <c r="A264" s="168">
        <v>42</v>
      </c>
      <c r="B264" s="169" t="s">
        <v>380</v>
      </c>
      <c r="C264" s="177" t="s">
        <v>381</v>
      </c>
      <c r="D264" s="170" t="s">
        <v>248</v>
      </c>
      <c r="E264" s="171">
        <v>33.799999999999997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1">
        <v>0</v>
      </c>
      <c r="O264" s="171">
        <f>ROUND(E264*N264,2)</f>
        <v>0</v>
      </c>
      <c r="P264" s="171">
        <v>0</v>
      </c>
      <c r="Q264" s="171">
        <f>ROUND(E264*P264,2)</f>
        <v>0</v>
      </c>
      <c r="R264" s="173" t="s">
        <v>382</v>
      </c>
      <c r="S264" s="173" t="s">
        <v>134</v>
      </c>
      <c r="T264" s="174" t="s">
        <v>134</v>
      </c>
      <c r="U264" s="156">
        <v>0.06</v>
      </c>
      <c r="V264" s="156">
        <f>ROUND(E264*U264,2)</f>
        <v>2.0299999999999998</v>
      </c>
      <c r="W264" s="156"/>
      <c r="X264" s="156" t="s">
        <v>221</v>
      </c>
      <c r="Y264" s="156" t="s">
        <v>137</v>
      </c>
      <c r="Z264" s="146"/>
      <c r="AA264" s="146"/>
      <c r="AB264" s="146"/>
      <c r="AC264" s="146"/>
      <c r="AD264" s="146"/>
      <c r="AE264" s="146"/>
      <c r="AF264" s="146"/>
      <c r="AG264" s="146" t="s">
        <v>222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193" t="s">
        <v>383</v>
      </c>
      <c r="D265" s="182"/>
      <c r="E265" s="183">
        <v>10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241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3" x14ac:dyDescent="0.2">
      <c r="A266" s="153"/>
      <c r="B266" s="154"/>
      <c r="C266" s="193" t="s">
        <v>384</v>
      </c>
      <c r="D266" s="182"/>
      <c r="E266" s="183">
        <v>14.8</v>
      </c>
      <c r="F266" s="156"/>
      <c r="G266" s="156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56"/>
      <c r="Z266" s="146"/>
      <c r="AA266" s="146"/>
      <c r="AB266" s="146"/>
      <c r="AC266" s="146"/>
      <c r="AD266" s="146"/>
      <c r="AE266" s="146"/>
      <c r="AF266" s="146"/>
      <c r="AG266" s="146" t="s">
        <v>241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3" x14ac:dyDescent="0.2">
      <c r="A267" s="153"/>
      <c r="B267" s="154"/>
      <c r="C267" s="193" t="s">
        <v>385</v>
      </c>
      <c r="D267" s="182"/>
      <c r="E267" s="183">
        <v>9</v>
      </c>
      <c r="F267" s="156"/>
      <c r="G267" s="156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241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3" x14ac:dyDescent="0.2">
      <c r="A268" s="153"/>
      <c r="B268" s="154"/>
      <c r="C268" s="194" t="s">
        <v>242</v>
      </c>
      <c r="D268" s="184"/>
      <c r="E268" s="185">
        <v>33.799999999999997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241</v>
      </c>
      <c r="AH268" s="146">
        <v>1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 x14ac:dyDescent="0.2">
      <c r="A269" s="168">
        <v>43</v>
      </c>
      <c r="B269" s="169" t="s">
        <v>386</v>
      </c>
      <c r="C269" s="177" t="s">
        <v>387</v>
      </c>
      <c r="D269" s="170" t="s">
        <v>227</v>
      </c>
      <c r="E269" s="171">
        <v>2</v>
      </c>
      <c r="F269" s="172"/>
      <c r="G269" s="173">
        <f>ROUND(E269*F269,2)</f>
        <v>0</v>
      </c>
      <c r="H269" s="172"/>
      <c r="I269" s="173">
        <f>ROUND(E269*H269,2)</f>
        <v>0</v>
      </c>
      <c r="J269" s="172"/>
      <c r="K269" s="173">
        <f>ROUND(E269*J269,2)</f>
        <v>0</v>
      </c>
      <c r="L269" s="173">
        <v>21</v>
      </c>
      <c r="M269" s="173">
        <f>G269*(1+L269/100)</f>
        <v>0</v>
      </c>
      <c r="N269" s="171">
        <v>0</v>
      </c>
      <c r="O269" s="171">
        <f>ROUND(E269*N269,2)</f>
        <v>0</v>
      </c>
      <c r="P269" s="171">
        <v>0</v>
      </c>
      <c r="Q269" s="171">
        <f>ROUND(E269*P269,2)</f>
        <v>0</v>
      </c>
      <c r="R269" s="173" t="s">
        <v>382</v>
      </c>
      <c r="S269" s="173" t="s">
        <v>134</v>
      </c>
      <c r="T269" s="174" t="s">
        <v>134</v>
      </c>
      <c r="U269" s="156">
        <v>0.05</v>
      </c>
      <c r="V269" s="156">
        <f>ROUND(E269*U269,2)</f>
        <v>0.1</v>
      </c>
      <c r="W269" s="156"/>
      <c r="X269" s="156" t="s">
        <v>221</v>
      </c>
      <c r="Y269" s="156" t="s">
        <v>137</v>
      </c>
      <c r="Z269" s="146"/>
      <c r="AA269" s="146"/>
      <c r="AB269" s="146"/>
      <c r="AC269" s="146"/>
      <c r="AD269" s="146"/>
      <c r="AE269" s="146"/>
      <c r="AF269" s="146"/>
      <c r="AG269" s="146" t="s">
        <v>222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2" x14ac:dyDescent="0.2">
      <c r="A270" s="153"/>
      <c r="B270" s="154"/>
      <c r="C270" s="193" t="s">
        <v>388</v>
      </c>
      <c r="D270" s="182"/>
      <c r="E270" s="183">
        <v>2</v>
      </c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241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94" t="s">
        <v>242</v>
      </c>
      <c r="D271" s="184"/>
      <c r="E271" s="185">
        <v>2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241</v>
      </c>
      <c r="AH271" s="146">
        <v>1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68">
        <v>44</v>
      </c>
      <c r="B272" s="169" t="s">
        <v>389</v>
      </c>
      <c r="C272" s="177" t="s">
        <v>390</v>
      </c>
      <c r="D272" s="170" t="s">
        <v>219</v>
      </c>
      <c r="E272" s="171">
        <v>31.63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71">
        <v>1.8000000000000001E-4</v>
      </c>
      <c r="O272" s="171">
        <f>ROUND(E272*N272,2)</f>
        <v>0.01</v>
      </c>
      <c r="P272" s="171">
        <v>0</v>
      </c>
      <c r="Q272" s="171">
        <f>ROUND(E272*P272,2)</f>
        <v>0</v>
      </c>
      <c r="R272" s="173" t="s">
        <v>377</v>
      </c>
      <c r="S272" s="173" t="s">
        <v>134</v>
      </c>
      <c r="T272" s="174" t="s">
        <v>134</v>
      </c>
      <c r="U272" s="156">
        <v>0.08</v>
      </c>
      <c r="V272" s="156">
        <f>ROUND(E272*U272,2)</f>
        <v>2.5299999999999998</v>
      </c>
      <c r="W272" s="156"/>
      <c r="X272" s="156" t="s">
        <v>221</v>
      </c>
      <c r="Y272" s="156" t="s">
        <v>137</v>
      </c>
      <c r="Z272" s="146"/>
      <c r="AA272" s="146"/>
      <c r="AB272" s="146"/>
      <c r="AC272" s="146"/>
      <c r="AD272" s="146"/>
      <c r="AE272" s="146"/>
      <c r="AF272" s="146"/>
      <c r="AG272" s="146" t="s">
        <v>222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263" t="s">
        <v>391</v>
      </c>
      <c r="D273" s="264"/>
      <c r="E273" s="264"/>
      <c r="F273" s="264"/>
      <c r="G273" s="264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224</v>
      </c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2" x14ac:dyDescent="0.2">
      <c r="A274" s="153"/>
      <c r="B274" s="154"/>
      <c r="C274" s="193" t="s">
        <v>392</v>
      </c>
      <c r="D274" s="182"/>
      <c r="E274" s="183">
        <v>3.5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241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3" x14ac:dyDescent="0.2">
      <c r="A275" s="153"/>
      <c r="B275" s="154"/>
      <c r="C275" s="193" t="s">
        <v>393</v>
      </c>
      <c r="D275" s="182"/>
      <c r="E275" s="183">
        <v>5.18</v>
      </c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241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93" t="s">
        <v>394</v>
      </c>
      <c r="D276" s="182"/>
      <c r="E276" s="183">
        <v>3.15</v>
      </c>
      <c r="F276" s="156"/>
      <c r="G276" s="156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56"/>
      <c r="Z276" s="146"/>
      <c r="AA276" s="146"/>
      <c r="AB276" s="146"/>
      <c r="AC276" s="146"/>
      <c r="AD276" s="146"/>
      <c r="AE276" s="146"/>
      <c r="AF276" s="146"/>
      <c r="AG276" s="146" t="s">
        <v>241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3" x14ac:dyDescent="0.2">
      <c r="A277" s="153"/>
      <c r="B277" s="154"/>
      <c r="C277" s="193" t="s">
        <v>395</v>
      </c>
      <c r="D277" s="182"/>
      <c r="E277" s="183">
        <v>19.8</v>
      </c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241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3" x14ac:dyDescent="0.2">
      <c r="A278" s="153"/>
      <c r="B278" s="154"/>
      <c r="C278" s="194" t="s">
        <v>242</v>
      </c>
      <c r="D278" s="184"/>
      <c r="E278" s="185">
        <v>31.63</v>
      </c>
      <c r="F278" s="156"/>
      <c r="G278" s="156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56"/>
      <c r="Z278" s="146"/>
      <c r="AA278" s="146"/>
      <c r="AB278" s="146"/>
      <c r="AC278" s="146"/>
      <c r="AD278" s="146"/>
      <c r="AE278" s="146"/>
      <c r="AF278" s="146"/>
      <c r="AG278" s="146" t="s">
        <v>241</v>
      </c>
      <c r="AH278" s="146">
        <v>1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 x14ac:dyDescent="0.2">
      <c r="A279" s="168">
        <v>45</v>
      </c>
      <c r="B279" s="169" t="s">
        <v>396</v>
      </c>
      <c r="C279" s="177" t="s">
        <v>397</v>
      </c>
      <c r="D279" s="170" t="s">
        <v>258</v>
      </c>
      <c r="E279" s="171">
        <v>16.368099999999998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71">
        <v>2.1</v>
      </c>
      <c r="O279" s="171">
        <f>ROUND(E279*N279,2)</f>
        <v>34.369999999999997</v>
      </c>
      <c r="P279" s="171">
        <v>0</v>
      </c>
      <c r="Q279" s="171">
        <f>ROUND(E279*P279,2)</f>
        <v>0</v>
      </c>
      <c r="R279" s="173" t="s">
        <v>377</v>
      </c>
      <c r="S279" s="173" t="s">
        <v>134</v>
      </c>
      <c r="T279" s="174" t="s">
        <v>134</v>
      </c>
      <c r="U279" s="156">
        <v>0.97</v>
      </c>
      <c r="V279" s="156">
        <f>ROUND(E279*U279,2)</f>
        <v>15.88</v>
      </c>
      <c r="W279" s="156"/>
      <c r="X279" s="156" t="s">
        <v>221</v>
      </c>
      <c r="Y279" s="156" t="s">
        <v>137</v>
      </c>
      <c r="Z279" s="146"/>
      <c r="AA279" s="146"/>
      <c r="AB279" s="146"/>
      <c r="AC279" s="146"/>
      <c r="AD279" s="146"/>
      <c r="AE279" s="146"/>
      <c r="AF279" s="146"/>
      <c r="AG279" s="146" t="s">
        <v>222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193" t="s">
        <v>398</v>
      </c>
      <c r="D280" s="182"/>
      <c r="E280" s="183">
        <v>16.368099999999998</v>
      </c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241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194" t="s">
        <v>242</v>
      </c>
      <c r="D281" s="184"/>
      <c r="E281" s="185">
        <v>16.368099999999998</v>
      </c>
      <c r="F281" s="156"/>
      <c r="G281" s="156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241</v>
      </c>
      <c r="AH281" s="146">
        <v>1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ht="33.75" outlineLevel="1" x14ac:dyDescent="0.2">
      <c r="A282" s="168">
        <v>46</v>
      </c>
      <c r="B282" s="169" t="s">
        <v>399</v>
      </c>
      <c r="C282" s="177" t="s">
        <v>400</v>
      </c>
      <c r="D282" s="170" t="s">
        <v>248</v>
      </c>
      <c r="E282" s="171">
        <v>37.18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1">
        <v>7.2999999999999996E-4</v>
      </c>
      <c r="O282" s="171">
        <f>ROUND(E282*N282,2)</f>
        <v>0.03</v>
      </c>
      <c r="P282" s="171">
        <v>0</v>
      </c>
      <c r="Q282" s="171">
        <f>ROUND(E282*P282,2)</f>
        <v>0</v>
      </c>
      <c r="R282" s="173" t="s">
        <v>371</v>
      </c>
      <c r="S282" s="173" t="s">
        <v>134</v>
      </c>
      <c r="T282" s="174" t="s">
        <v>134</v>
      </c>
      <c r="U282" s="156">
        <v>0</v>
      </c>
      <c r="V282" s="156">
        <f>ROUND(E282*U282,2)</f>
        <v>0</v>
      </c>
      <c r="W282" s="156"/>
      <c r="X282" s="156" t="s">
        <v>372</v>
      </c>
      <c r="Y282" s="156" t="s">
        <v>137</v>
      </c>
      <c r="Z282" s="146"/>
      <c r="AA282" s="146"/>
      <c r="AB282" s="146"/>
      <c r="AC282" s="146"/>
      <c r="AD282" s="146"/>
      <c r="AE282" s="146"/>
      <c r="AF282" s="146"/>
      <c r="AG282" s="146" t="s">
        <v>373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2" x14ac:dyDescent="0.2">
      <c r="A283" s="153"/>
      <c r="B283" s="154"/>
      <c r="C283" s="193" t="s">
        <v>383</v>
      </c>
      <c r="D283" s="182"/>
      <c r="E283" s="183">
        <v>10</v>
      </c>
      <c r="F283" s="156"/>
      <c r="G283" s="156"/>
      <c r="H283" s="156"/>
      <c r="I283" s="156"/>
      <c r="J283" s="156"/>
      <c r="K283" s="156"/>
      <c r="L283" s="156"/>
      <c r="M283" s="156"/>
      <c r="N283" s="155"/>
      <c r="O283" s="155"/>
      <c r="P283" s="155"/>
      <c r="Q283" s="155"/>
      <c r="R283" s="156"/>
      <c r="S283" s="156"/>
      <c r="T283" s="156"/>
      <c r="U283" s="156"/>
      <c r="V283" s="156"/>
      <c r="W283" s="156"/>
      <c r="X283" s="156"/>
      <c r="Y283" s="156"/>
      <c r="Z283" s="146"/>
      <c r="AA283" s="146"/>
      <c r="AB283" s="146"/>
      <c r="AC283" s="146"/>
      <c r="AD283" s="146"/>
      <c r="AE283" s="146"/>
      <c r="AF283" s="146"/>
      <c r="AG283" s="146" t="s">
        <v>241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3" x14ac:dyDescent="0.2">
      <c r="A284" s="153"/>
      <c r="B284" s="154"/>
      <c r="C284" s="193" t="s">
        <v>384</v>
      </c>
      <c r="D284" s="182"/>
      <c r="E284" s="183">
        <v>14.8</v>
      </c>
      <c r="F284" s="156"/>
      <c r="G284" s="156"/>
      <c r="H284" s="156"/>
      <c r="I284" s="156"/>
      <c r="J284" s="156"/>
      <c r="K284" s="156"/>
      <c r="L284" s="156"/>
      <c r="M284" s="156"/>
      <c r="N284" s="155"/>
      <c r="O284" s="155"/>
      <c r="P284" s="155"/>
      <c r="Q284" s="155"/>
      <c r="R284" s="156"/>
      <c r="S284" s="156"/>
      <c r="T284" s="156"/>
      <c r="U284" s="156"/>
      <c r="V284" s="156"/>
      <c r="W284" s="156"/>
      <c r="X284" s="156"/>
      <c r="Y284" s="156"/>
      <c r="Z284" s="146"/>
      <c r="AA284" s="146"/>
      <c r="AB284" s="146"/>
      <c r="AC284" s="146"/>
      <c r="AD284" s="146"/>
      <c r="AE284" s="146"/>
      <c r="AF284" s="146"/>
      <c r="AG284" s="146" t="s">
        <v>241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3" x14ac:dyDescent="0.2">
      <c r="A285" s="153"/>
      <c r="B285" s="154"/>
      <c r="C285" s="193" t="s">
        <v>385</v>
      </c>
      <c r="D285" s="182"/>
      <c r="E285" s="183">
        <v>9</v>
      </c>
      <c r="F285" s="156"/>
      <c r="G285" s="156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241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3" x14ac:dyDescent="0.2">
      <c r="A286" s="153"/>
      <c r="B286" s="154"/>
      <c r="C286" s="194" t="s">
        <v>242</v>
      </c>
      <c r="D286" s="184"/>
      <c r="E286" s="185">
        <v>33.799999999999997</v>
      </c>
      <c r="F286" s="156"/>
      <c r="G286" s="156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241</v>
      </c>
      <c r="AH286" s="146">
        <v>1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3" x14ac:dyDescent="0.2">
      <c r="A287" s="153"/>
      <c r="B287" s="154"/>
      <c r="C287" s="193" t="s">
        <v>401</v>
      </c>
      <c r="D287" s="182"/>
      <c r="E287" s="183">
        <v>3.38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241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3" x14ac:dyDescent="0.2">
      <c r="A288" s="153"/>
      <c r="B288" s="154"/>
      <c r="C288" s="194" t="s">
        <v>242</v>
      </c>
      <c r="D288" s="184"/>
      <c r="E288" s="185">
        <v>3.38</v>
      </c>
      <c r="F288" s="156"/>
      <c r="G288" s="156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241</v>
      </c>
      <c r="AH288" s="146">
        <v>1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 x14ac:dyDescent="0.2">
      <c r="A289" s="168">
        <v>47</v>
      </c>
      <c r="B289" s="169" t="s">
        <v>402</v>
      </c>
      <c r="C289" s="177" t="s">
        <v>403</v>
      </c>
      <c r="D289" s="170" t="s">
        <v>227</v>
      </c>
      <c r="E289" s="171">
        <v>2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21</v>
      </c>
      <c r="M289" s="173">
        <f>G289*(1+L289/100)</f>
        <v>0</v>
      </c>
      <c r="N289" s="171">
        <v>1E-3</v>
      </c>
      <c r="O289" s="171">
        <f>ROUND(E289*N289,2)</f>
        <v>0</v>
      </c>
      <c r="P289" s="171">
        <v>0</v>
      </c>
      <c r="Q289" s="171">
        <f>ROUND(E289*P289,2)</f>
        <v>0</v>
      </c>
      <c r="R289" s="173" t="s">
        <v>371</v>
      </c>
      <c r="S289" s="173" t="s">
        <v>134</v>
      </c>
      <c r="T289" s="174" t="s">
        <v>134</v>
      </c>
      <c r="U289" s="156">
        <v>0</v>
      </c>
      <c r="V289" s="156">
        <f>ROUND(E289*U289,2)</f>
        <v>0</v>
      </c>
      <c r="W289" s="156"/>
      <c r="X289" s="156" t="s">
        <v>372</v>
      </c>
      <c r="Y289" s="156" t="s">
        <v>137</v>
      </c>
      <c r="Z289" s="146"/>
      <c r="AA289" s="146"/>
      <c r="AB289" s="146"/>
      <c r="AC289" s="146"/>
      <c r="AD289" s="146"/>
      <c r="AE289" s="146"/>
      <c r="AF289" s="146"/>
      <c r="AG289" s="146" t="s">
        <v>373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2" x14ac:dyDescent="0.2">
      <c r="A290" s="153"/>
      <c r="B290" s="154"/>
      <c r="C290" s="193" t="s">
        <v>404</v>
      </c>
      <c r="D290" s="182"/>
      <c r="E290" s="183">
        <v>2</v>
      </c>
      <c r="F290" s="156"/>
      <c r="G290" s="156"/>
      <c r="H290" s="156"/>
      <c r="I290" s="156"/>
      <c r="J290" s="156"/>
      <c r="K290" s="156"/>
      <c r="L290" s="156"/>
      <c r="M290" s="156"/>
      <c r="N290" s="155"/>
      <c r="O290" s="155"/>
      <c r="P290" s="155"/>
      <c r="Q290" s="155"/>
      <c r="R290" s="156"/>
      <c r="S290" s="156"/>
      <c r="T290" s="156"/>
      <c r="U290" s="156"/>
      <c r="V290" s="156"/>
      <c r="W290" s="156"/>
      <c r="X290" s="156"/>
      <c r="Y290" s="156"/>
      <c r="Z290" s="146"/>
      <c r="AA290" s="146"/>
      <c r="AB290" s="146"/>
      <c r="AC290" s="146"/>
      <c r="AD290" s="146"/>
      <c r="AE290" s="146"/>
      <c r="AF290" s="146"/>
      <c r="AG290" s="146" t="s">
        <v>241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3" x14ac:dyDescent="0.2">
      <c r="A291" s="153"/>
      <c r="B291" s="154"/>
      <c r="C291" s="194" t="s">
        <v>242</v>
      </c>
      <c r="D291" s="184"/>
      <c r="E291" s="185">
        <v>2</v>
      </c>
      <c r="F291" s="156"/>
      <c r="G291" s="156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241</v>
      </c>
      <c r="AH291" s="146">
        <v>1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ht="22.5" outlineLevel="1" x14ac:dyDescent="0.2">
      <c r="A292" s="168">
        <v>48</v>
      </c>
      <c r="B292" s="169" t="s">
        <v>405</v>
      </c>
      <c r="C292" s="177" t="s">
        <v>406</v>
      </c>
      <c r="D292" s="170" t="s">
        <v>219</v>
      </c>
      <c r="E292" s="171">
        <v>34.792999999999999</v>
      </c>
      <c r="F292" s="172"/>
      <c r="G292" s="173">
        <f>ROUND(E292*F292,2)</f>
        <v>0</v>
      </c>
      <c r="H292" s="172"/>
      <c r="I292" s="173">
        <f>ROUND(E292*H292,2)</f>
        <v>0</v>
      </c>
      <c r="J292" s="172"/>
      <c r="K292" s="173">
        <f>ROUND(E292*J292,2)</f>
        <v>0</v>
      </c>
      <c r="L292" s="173">
        <v>21</v>
      </c>
      <c r="M292" s="173">
        <f>G292*(1+L292/100)</f>
        <v>0</v>
      </c>
      <c r="N292" s="171">
        <v>5.9999999999999995E-4</v>
      </c>
      <c r="O292" s="171">
        <f>ROUND(E292*N292,2)</f>
        <v>0.02</v>
      </c>
      <c r="P292" s="171">
        <v>0</v>
      </c>
      <c r="Q292" s="171">
        <f>ROUND(E292*P292,2)</f>
        <v>0</v>
      </c>
      <c r="R292" s="173" t="s">
        <v>371</v>
      </c>
      <c r="S292" s="173" t="s">
        <v>134</v>
      </c>
      <c r="T292" s="174" t="s">
        <v>134</v>
      </c>
      <c r="U292" s="156">
        <v>0</v>
      </c>
      <c r="V292" s="156">
        <f>ROUND(E292*U292,2)</f>
        <v>0</v>
      </c>
      <c r="W292" s="156"/>
      <c r="X292" s="156" t="s">
        <v>372</v>
      </c>
      <c r="Y292" s="156" t="s">
        <v>137</v>
      </c>
      <c r="Z292" s="146"/>
      <c r="AA292" s="146"/>
      <c r="AB292" s="146"/>
      <c r="AC292" s="146"/>
      <c r="AD292" s="146"/>
      <c r="AE292" s="146"/>
      <c r="AF292" s="146"/>
      <c r="AG292" s="146" t="s">
        <v>373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2" x14ac:dyDescent="0.2">
      <c r="A293" s="153"/>
      <c r="B293" s="154"/>
      <c r="C293" s="193" t="s">
        <v>392</v>
      </c>
      <c r="D293" s="182"/>
      <c r="E293" s="183">
        <v>3.5</v>
      </c>
      <c r="F293" s="156"/>
      <c r="G293" s="156"/>
      <c r="H293" s="156"/>
      <c r="I293" s="156"/>
      <c r="J293" s="156"/>
      <c r="K293" s="156"/>
      <c r="L293" s="156"/>
      <c r="M293" s="156"/>
      <c r="N293" s="155"/>
      <c r="O293" s="155"/>
      <c r="P293" s="155"/>
      <c r="Q293" s="155"/>
      <c r="R293" s="156"/>
      <c r="S293" s="156"/>
      <c r="T293" s="156"/>
      <c r="U293" s="156"/>
      <c r="V293" s="156"/>
      <c r="W293" s="156"/>
      <c r="X293" s="156"/>
      <c r="Y293" s="156"/>
      <c r="Z293" s="146"/>
      <c r="AA293" s="146"/>
      <c r="AB293" s="146"/>
      <c r="AC293" s="146"/>
      <c r="AD293" s="146"/>
      <c r="AE293" s="146"/>
      <c r="AF293" s="146"/>
      <c r="AG293" s="146" t="s">
        <v>241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3" x14ac:dyDescent="0.2">
      <c r="A294" s="153"/>
      <c r="B294" s="154"/>
      <c r="C294" s="193" t="s">
        <v>393</v>
      </c>
      <c r="D294" s="182"/>
      <c r="E294" s="183">
        <v>5.18</v>
      </c>
      <c r="F294" s="156"/>
      <c r="G294" s="156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241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3" x14ac:dyDescent="0.2">
      <c r="A295" s="153"/>
      <c r="B295" s="154"/>
      <c r="C295" s="193" t="s">
        <v>394</v>
      </c>
      <c r="D295" s="182"/>
      <c r="E295" s="183">
        <v>3.15</v>
      </c>
      <c r="F295" s="156"/>
      <c r="G295" s="156"/>
      <c r="H295" s="156"/>
      <c r="I295" s="156"/>
      <c r="J295" s="156"/>
      <c r="K295" s="156"/>
      <c r="L295" s="156"/>
      <c r="M295" s="156"/>
      <c r="N295" s="155"/>
      <c r="O295" s="155"/>
      <c r="P295" s="155"/>
      <c r="Q295" s="155"/>
      <c r="R295" s="156"/>
      <c r="S295" s="156"/>
      <c r="T295" s="156"/>
      <c r="U295" s="156"/>
      <c r="V295" s="156"/>
      <c r="W295" s="156"/>
      <c r="X295" s="156"/>
      <c r="Y295" s="156"/>
      <c r="Z295" s="146"/>
      <c r="AA295" s="146"/>
      <c r="AB295" s="146"/>
      <c r="AC295" s="146"/>
      <c r="AD295" s="146"/>
      <c r="AE295" s="146"/>
      <c r="AF295" s="146"/>
      <c r="AG295" s="146" t="s">
        <v>241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3" x14ac:dyDescent="0.2">
      <c r="A296" s="153"/>
      <c r="B296" s="154"/>
      <c r="C296" s="193" t="s">
        <v>395</v>
      </c>
      <c r="D296" s="182"/>
      <c r="E296" s="183">
        <v>19.8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241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3" x14ac:dyDescent="0.2">
      <c r="A297" s="153"/>
      <c r="B297" s="154"/>
      <c r="C297" s="194" t="s">
        <v>242</v>
      </c>
      <c r="D297" s="184"/>
      <c r="E297" s="185">
        <v>31.63</v>
      </c>
      <c r="F297" s="156"/>
      <c r="G297" s="156"/>
      <c r="H297" s="156"/>
      <c r="I297" s="156"/>
      <c r="J297" s="156"/>
      <c r="K297" s="156"/>
      <c r="L297" s="156"/>
      <c r="M297" s="156"/>
      <c r="N297" s="155"/>
      <c r="O297" s="155"/>
      <c r="P297" s="155"/>
      <c r="Q297" s="155"/>
      <c r="R297" s="156"/>
      <c r="S297" s="156"/>
      <c r="T297" s="156"/>
      <c r="U297" s="156"/>
      <c r="V297" s="156"/>
      <c r="W297" s="156"/>
      <c r="X297" s="156"/>
      <c r="Y297" s="156"/>
      <c r="Z297" s="146"/>
      <c r="AA297" s="146"/>
      <c r="AB297" s="146"/>
      <c r="AC297" s="146"/>
      <c r="AD297" s="146"/>
      <c r="AE297" s="146"/>
      <c r="AF297" s="146"/>
      <c r="AG297" s="146" t="s">
        <v>241</v>
      </c>
      <c r="AH297" s="146">
        <v>1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3" x14ac:dyDescent="0.2">
      <c r="A298" s="153"/>
      <c r="B298" s="154"/>
      <c r="C298" s="193" t="s">
        <v>407</v>
      </c>
      <c r="D298" s="182"/>
      <c r="E298" s="183">
        <v>3.1629999999999998</v>
      </c>
      <c r="F298" s="156"/>
      <c r="G298" s="156"/>
      <c r="H298" s="156"/>
      <c r="I298" s="156"/>
      <c r="J298" s="156"/>
      <c r="K298" s="156"/>
      <c r="L298" s="156"/>
      <c r="M298" s="156"/>
      <c r="N298" s="155"/>
      <c r="O298" s="155"/>
      <c r="P298" s="155"/>
      <c r="Q298" s="155"/>
      <c r="R298" s="156"/>
      <c r="S298" s="156"/>
      <c r="T298" s="156"/>
      <c r="U298" s="156"/>
      <c r="V298" s="156"/>
      <c r="W298" s="156"/>
      <c r="X298" s="156"/>
      <c r="Y298" s="156"/>
      <c r="Z298" s="146"/>
      <c r="AA298" s="146"/>
      <c r="AB298" s="146"/>
      <c r="AC298" s="146"/>
      <c r="AD298" s="146"/>
      <c r="AE298" s="146"/>
      <c r="AF298" s="146"/>
      <c r="AG298" s="146" t="s">
        <v>241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3" x14ac:dyDescent="0.2">
      <c r="A299" s="153"/>
      <c r="B299" s="154"/>
      <c r="C299" s="194" t="s">
        <v>242</v>
      </c>
      <c r="D299" s="184"/>
      <c r="E299" s="185">
        <v>3.1629999999999998</v>
      </c>
      <c r="F299" s="156"/>
      <c r="G299" s="156"/>
      <c r="H299" s="156"/>
      <c r="I299" s="156"/>
      <c r="J299" s="156"/>
      <c r="K299" s="156"/>
      <c r="L299" s="156"/>
      <c r="M299" s="156"/>
      <c r="N299" s="155"/>
      <c r="O299" s="155"/>
      <c r="P299" s="155"/>
      <c r="Q299" s="155"/>
      <c r="R299" s="156"/>
      <c r="S299" s="156"/>
      <c r="T299" s="156"/>
      <c r="U299" s="156"/>
      <c r="V299" s="156"/>
      <c r="W299" s="156"/>
      <c r="X299" s="156"/>
      <c r="Y299" s="156"/>
      <c r="Z299" s="146"/>
      <c r="AA299" s="146"/>
      <c r="AB299" s="146"/>
      <c r="AC299" s="146"/>
      <c r="AD299" s="146"/>
      <c r="AE299" s="146"/>
      <c r="AF299" s="146"/>
      <c r="AG299" s="146" t="s">
        <v>241</v>
      </c>
      <c r="AH299" s="146">
        <v>1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x14ac:dyDescent="0.2">
      <c r="A300" s="161" t="s">
        <v>129</v>
      </c>
      <c r="B300" s="162" t="s">
        <v>81</v>
      </c>
      <c r="C300" s="176" t="s">
        <v>82</v>
      </c>
      <c r="D300" s="163"/>
      <c r="E300" s="164"/>
      <c r="F300" s="165"/>
      <c r="G300" s="165">
        <f>SUMIF(AG301:AG346,"&lt;&gt;NOR",G301:G346)</f>
        <v>0</v>
      </c>
      <c r="H300" s="165"/>
      <c r="I300" s="165">
        <f>SUM(I301:I346)</f>
        <v>0</v>
      </c>
      <c r="J300" s="165"/>
      <c r="K300" s="165">
        <f>SUM(K301:K346)</f>
        <v>0</v>
      </c>
      <c r="L300" s="165"/>
      <c r="M300" s="165">
        <f>SUM(M301:M346)</f>
        <v>0</v>
      </c>
      <c r="N300" s="164"/>
      <c r="O300" s="164">
        <f>SUM(O301:O346)</f>
        <v>30.129999999999995</v>
      </c>
      <c r="P300" s="164"/>
      <c r="Q300" s="164">
        <f>SUM(Q301:Q346)</f>
        <v>0</v>
      </c>
      <c r="R300" s="165"/>
      <c r="S300" s="165"/>
      <c r="T300" s="166"/>
      <c r="U300" s="160"/>
      <c r="V300" s="160">
        <f>SUM(V301:V346)</f>
        <v>3.1</v>
      </c>
      <c r="W300" s="160"/>
      <c r="X300" s="160"/>
      <c r="Y300" s="160"/>
      <c r="AG300" t="s">
        <v>130</v>
      </c>
    </row>
    <row r="301" spans="1:60" ht="22.5" outlineLevel="1" x14ac:dyDescent="0.2">
      <c r="A301" s="168">
        <v>49</v>
      </c>
      <c r="B301" s="169" t="s">
        <v>408</v>
      </c>
      <c r="C301" s="177" t="s">
        <v>409</v>
      </c>
      <c r="D301" s="170" t="s">
        <v>219</v>
      </c>
      <c r="E301" s="171">
        <v>21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21</v>
      </c>
      <c r="M301" s="173">
        <f>G301*(1+L301/100)</f>
        <v>0</v>
      </c>
      <c r="N301" s="171">
        <v>0.34499999999999997</v>
      </c>
      <c r="O301" s="171">
        <f>ROUND(E301*N301,2)</f>
        <v>7.25</v>
      </c>
      <c r="P301" s="171">
        <v>0</v>
      </c>
      <c r="Q301" s="171">
        <f>ROUND(E301*P301,2)</f>
        <v>0</v>
      </c>
      <c r="R301" s="173" t="s">
        <v>239</v>
      </c>
      <c r="S301" s="173" t="s">
        <v>134</v>
      </c>
      <c r="T301" s="174" t="s">
        <v>134</v>
      </c>
      <c r="U301" s="156">
        <v>0.03</v>
      </c>
      <c r="V301" s="156">
        <f>ROUND(E301*U301,2)</f>
        <v>0.63</v>
      </c>
      <c r="W301" s="156"/>
      <c r="X301" s="156" t="s">
        <v>221</v>
      </c>
      <c r="Y301" s="156" t="s">
        <v>137</v>
      </c>
      <c r="Z301" s="146"/>
      <c r="AA301" s="146"/>
      <c r="AB301" s="146"/>
      <c r="AC301" s="146"/>
      <c r="AD301" s="146"/>
      <c r="AE301" s="146"/>
      <c r="AF301" s="146"/>
      <c r="AG301" s="146" t="s">
        <v>222</v>
      </c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2" x14ac:dyDescent="0.2">
      <c r="A302" s="153"/>
      <c r="B302" s="154"/>
      <c r="C302" s="193" t="s">
        <v>240</v>
      </c>
      <c r="D302" s="182"/>
      <c r="E302" s="183">
        <v>20</v>
      </c>
      <c r="F302" s="156"/>
      <c r="G302" s="156"/>
      <c r="H302" s="156"/>
      <c r="I302" s="156"/>
      <c r="J302" s="156"/>
      <c r="K302" s="156"/>
      <c r="L302" s="156"/>
      <c r="M302" s="156"/>
      <c r="N302" s="155"/>
      <c r="O302" s="155"/>
      <c r="P302" s="155"/>
      <c r="Q302" s="155"/>
      <c r="R302" s="156"/>
      <c r="S302" s="156"/>
      <c r="T302" s="156"/>
      <c r="U302" s="156"/>
      <c r="V302" s="156"/>
      <c r="W302" s="156"/>
      <c r="X302" s="156"/>
      <c r="Y302" s="156"/>
      <c r="Z302" s="146"/>
      <c r="AA302" s="146"/>
      <c r="AB302" s="146"/>
      <c r="AC302" s="146"/>
      <c r="AD302" s="146"/>
      <c r="AE302" s="146"/>
      <c r="AF302" s="146"/>
      <c r="AG302" s="146" t="s">
        <v>241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3" x14ac:dyDescent="0.2">
      <c r="A303" s="153"/>
      <c r="B303" s="154"/>
      <c r="C303" s="194" t="s">
        <v>242</v>
      </c>
      <c r="D303" s="184"/>
      <c r="E303" s="185">
        <v>20</v>
      </c>
      <c r="F303" s="156"/>
      <c r="G303" s="156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241</v>
      </c>
      <c r="AH303" s="146">
        <v>1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3" x14ac:dyDescent="0.2">
      <c r="A304" s="153"/>
      <c r="B304" s="154"/>
      <c r="C304" s="193" t="s">
        <v>245</v>
      </c>
      <c r="D304" s="182"/>
      <c r="E304" s="183">
        <v>1</v>
      </c>
      <c r="F304" s="156"/>
      <c r="G304" s="156"/>
      <c r="H304" s="156"/>
      <c r="I304" s="156"/>
      <c r="J304" s="156"/>
      <c r="K304" s="156"/>
      <c r="L304" s="156"/>
      <c r="M304" s="156"/>
      <c r="N304" s="155"/>
      <c r="O304" s="155"/>
      <c r="P304" s="155"/>
      <c r="Q304" s="155"/>
      <c r="R304" s="156"/>
      <c r="S304" s="156"/>
      <c r="T304" s="156"/>
      <c r="U304" s="156"/>
      <c r="V304" s="156"/>
      <c r="W304" s="156"/>
      <c r="X304" s="156"/>
      <c r="Y304" s="156"/>
      <c r="Z304" s="146"/>
      <c r="AA304" s="146"/>
      <c r="AB304" s="146"/>
      <c r="AC304" s="146"/>
      <c r="AD304" s="146"/>
      <c r="AE304" s="146"/>
      <c r="AF304" s="146"/>
      <c r="AG304" s="146" t="s">
        <v>241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3" x14ac:dyDescent="0.2">
      <c r="A305" s="153"/>
      <c r="B305" s="154"/>
      <c r="C305" s="194" t="s">
        <v>242</v>
      </c>
      <c r="D305" s="184"/>
      <c r="E305" s="185">
        <v>1</v>
      </c>
      <c r="F305" s="156"/>
      <c r="G305" s="156"/>
      <c r="H305" s="156"/>
      <c r="I305" s="156"/>
      <c r="J305" s="156"/>
      <c r="K305" s="156"/>
      <c r="L305" s="156"/>
      <c r="M305" s="156"/>
      <c r="N305" s="155"/>
      <c r="O305" s="155"/>
      <c r="P305" s="155"/>
      <c r="Q305" s="155"/>
      <c r="R305" s="156"/>
      <c r="S305" s="156"/>
      <c r="T305" s="156"/>
      <c r="U305" s="156"/>
      <c r="V305" s="156"/>
      <c r="W305" s="156"/>
      <c r="X305" s="156"/>
      <c r="Y305" s="156"/>
      <c r="Z305" s="146"/>
      <c r="AA305" s="146"/>
      <c r="AB305" s="146"/>
      <c r="AC305" s="146"/>
      <c r="AD305" s="146"/>
      <c r="AE305" s="146"/>
      <c r="AF305" s="146"/>
      <c r="AG305" s="146" t="s">
        <v>241</v>
      </c>
      <c r="AH305" s="146">
        <v>1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ht="22.5" outlineLevel="1" x14ac:dyDescent="0.2">
      <c r="A306" s="168">
        <v>50</v>
      </c>
      <c r="B306" s="169" t="s">
        <v>410</v>
      </c>
      <c r="C306" s="177" t="s">
        <v>411</v>
      </c>
      <c r="D306" s="170" t="s">
        <v>219</v>
      </c>
      <c r="E306" s="171">
        <v>21</v>
      </c>
      <c r="F306" s="172"/>
      <c r="G306" s="173">
        <f>ROUND(E306*F306,2)</f>
        <v>0</v>
      </c>
      <c r="H306" s="172"/>
      <c r="I306" s="173">
        <f>ROUND(E306*H306,2)</f>
        <v>0</v>
      </c>
      <c r="J306" s="172"/>
      <c r="K306" s="173">
        <f>ROUND(E306*J306,2)</f>
        <v>0</v>
      </c>
      <c r="L306" s="173">
        <v>21</v>
      </c>
      <c r="M306" s="173">
        <f>G306*(1+L306/100)</f>
        <v>0</v>
      </c>
      <c r="N306" s="171">
        <v>0.46</v>
      </c>
      <c r="O306" s="171">
        <f>ROUND(E306*N306,2)</f>
        <v>9.66</v>
      </c>
      <c r="P306" s="171">
        <v>0</v>
      </c>
      <c r="Q306" s="171">
        <f>ROUND(E306*P306,2)</f>
        <v>0</v>
      </c>
      <c r="R306" s="173" t="s">
        <v>239</v>
      </c>
      <c r="S306" s="173" t="s">
        <v>134</v>
      </c>
      <c r="T306" s="174" t="s">
        <v>134</v>
      </c>
      <c r="U306" s="156">
        <v>0.03</v>
      </c>
      <c r="V306" s="156">
        <f>ROUND(E306*U306,2)</f>
        <v>0.63</v>
      </c>
      <c r="W306" s="156"/>
      <c r="X306" s="156" t="s">
        <v>221</v>
      </c>
      <c r="Y306" s="156" t="s">
        <v>137</v>
      </c>
      <c r="Z306" s="146"/>
      <c r="AA306" s="146"/>
      <c r="AB306" s="146"/>
      <c r="AC306" s="146"/>
      <c r="AD306" s="146"/>
      <c r="AE306" s="146"/>
      <c r="AF306" s="146"/>
      <c r="AG306" s="146" t="s">
        <v>222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2" x14ac:dyDescent="0.2">
      <c r="A307" s="153"/>
      <c r="B307" s="154"/>
      <c r="C307" s="193" t="s">
        <v>240</v>
      </c>
      <c r="D307" s="182"/>
      <c r="E307" s="183">
        <v>20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241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3" x14ac:dyDescent="0.2">
      <c r="A308" s="153"/>
      <c r="B308" s="154"/>
      <c r="C308" s="194" t="s">
        <v>242</v>
      </c>
      <c r="D308" s="184"/>
      <c r="E308" s="185">
        <v>20</v>
      </c>
      <c r="F308" s="156"/>
      <c r="G308" s="156"/>
      <c r="H308" s="156"/>
      <c r="I308" s="156"/>
      <c r="J308" s="156"/>
      <c r="K308" s="156"/>
      <c r="L308" s="156"/>
      <c r="M308" s="156"/>
      <c r="N308" s="155"/>
      <c r="O308" s="155"/>
      <c r="P308" s="155"/>
      <c r="Q308" s="155"/>
      <c r="R308" s="156"/>
      <c r="S308" s="156"/>
      <c r="T308" s="156"/>
      <c r="U308" s="156"/>
      <c r="V308" s="156"/>
      <c r="W308" s="156"/>
      <c r="X308" s="156"/>
      <c r="Y308" s="156"/>
      <c r="Z308" s="146"/>
      <c r="AA308" s="146"/>
      <c r="AB308" s="146"/>
      <c r="AC308" s="146"/>
      <c r="AD308" s="146"/>
      <c r="AE308" s="146"/>
      <c r="AF308" s="146"/>
      <c r="AG308" s="146" t="s">
        <v>241</v>
      </c>
      <c r="AH308" s="146">
        <v>1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3" x14ac:dyDescent="0.2">
      <c r="A309" s="153"/>
      <c r="B309" s="154"/>
      <c r="C309" s="193" t="s">
        <v>245</v>
      </c>
      <c r="D309" s="182"/>
      <c r="E309" s="183">
        <v>1</v>
      </c>
      <c r="F309" s="156"/>
      <c r="G309" s="156"/>
      <c r="H309" s="156"/>
      <c r="I309" s="156"/>
      <c r="J309" s="156"/>
      <c r="K309" s="156"/>
      <c r="L309" s="156"/>
      <c r="M309" s="156"/>
      <c r="N309" s="155"/>
      <c r="O309" s="155"/>
      <c r="P309" s="155"/>
      <c r="Q309" s="155"/>
      <c r="R309" s="156"/>
      <c r="S309" s="156"/>
      <c r="T309" s="156"/>
      <c r="U309" s="156"/>
      <c r="V309" s="156"/>
      <c r="W309" s="156"/>
      <c r="X309" s="156"/>
      <c r="Y309" s="156"/>
      <c r="Z309" s="146"/>
      <c r="AA309" s="146"/>
      <c r="AB309" s="146"/>
      <c r="AC309" s="146"/>
      <c r="AD309" s="146"/>
      <c r="AE309" s="146"/>
      <c r="AF309" s="146"/>
      <c r="AG309" s="146" t="s">
        <v>241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3" x14ac:dyDescent="0.2">
      <c r="A310" s="153"/>
      <c r="B310" s="154"/>
      <c r="C310" s="194" t="s">
        <v>242</v>
      </c>
      <c r="D310" s="184"/>
      <c r="E310" s="185">
        <v>1</v>
      </c>
      <c r="F310" s="156"/>
      <c r="G310" s="156"/>
      <c r="H310" s="156"/>
      <c r="I310" s="156"/>
      <c r="J310" s="156"/>
      <c r="K310" s="156"/>
      <c r="L310" s="156"/>
      <c r="M310" s="156"/>
      <c r="N310" s="155"/>
      <c r="O310" s="155"/>
      <c r="P310" s="155"/>
      <c r="Q310" s="155"/>
      <c r="R310" s="156"/>
      <c r="S310" s="156"/>
      <c r="T310" s="156"/>
      <c r="U310" s="156"/>
      <c r="V310" s="156"/>
      <c r="W310" s="156"/>
      <c r="X310" s="156"/>
      <c r="Y310" s="156"/>
      <c r="Z310" s="146"/>
      <c r="AA310" s="146"/>
      <c r="AB310" s="146"/>
      <c r="AC310" s="146"/>
      <c r="AD310" s="146"/>
      <c r="AE310" s="146"/>
      <c r="AF310" s="146"/>
      <c r="AG310" s="146" t="s">
        <v>241</v>
      </c>
      <c r="AH310" s="146">
        <v>1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ht="22.5" outlineLevel="1" x14ac:dyDescent="0.2">
      <c r="A311" s="168">
        <v>51</v>
      </c>
      <c r="B311" s="169" t="s">
        <v>412</v>
      </c>
      <c r="C311" s="177" t="s">
        <v>413</v>
      </c>
      <c r="D311" s="170" t="s">
        <v>219</v>
      </c>
      <c r="E311" s="171">
        <v>21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21</v>
      </c>
      <c r="M311" s="173">
        <f>G311*(1+L311/100)</f>
        <v>0</v>
      </c>
      <c r="N311" s="171">
        <v>0.13188</v>
      </c>
      <c r="O311" s="171">
        <f>ROUND(E311*N311,2)</f>
        <v>2.77</v>
      </c>
      <c r="P311" s="171">
        <v>0</v>
      </c>
      <c r="Q311" s="171">
        <f>ROUND(E311*P311,2)</f>
        <v>0</v>
      </c>
      <c r="R311" s="173" t="s">
        <v>239</v>
      </c>
      <c r="S311" s="173" t="s">
        <v>134</v>
      </c>
      <c r="T311" s="174" t="s">
        <v>134</v>
      </c>
      <c r="U311" s="156">
        <v>0.05</v>
      </c>
      <c r="V311" s="156">
        <f>ROUND(E311*U311,2)</f>
        <v>1.05</v>
      </c>
      <c r="W311" s="156"/>
      <c r="X311" s="156" t="s">
        <v>221</v>
      </c>
      <c r="Y311" s="156" t="s">
        <v>137</v>
      </c>
      <c r="Z311" s="146"/>
      <c r="AA311" s="146"/>
      <c r="AB311" s="146"/>
      <c r="AC311" s="146"/>
      <c r="AD311" s="146"/>
      <c r="AE311" s="146"/>
      <c r="AF311" s="146"/>
      <c r="AG311" s="146" t="s">
        <v>222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2" x14ac:dyDescent="0.2">
      <c r="A312" s="153"/>
      <c r="B312" s="154"/>
      <c r="C312" s="263" t="s">
        <v>414</v>
      </c>
      <c r="D312" s="264"/>
      <c r="E312" s="264"/>
      <c r="F312" s="264"/>
      <c r="G312" s="264"/>
      <c r="H312" s="156"/>
      <c r="I312" s="156"/>
      <c r="J312" s="156"/>
      <c r="K312" s="156"/>
      <c r="L312" s="156"/>
      <c r="M312" s="156"/>
      <c r="N312" s="155"/>
      <c r="O312" s="155"/>
      <c r="P312" s="155"/>
      <c r="Q312" s="155"/>
      <c r="R312" s="156"/>
      <c r="S312" s="156"/>
      <c r="T312" s="156"/>
      <c r="U312" s="156"/>
      <c r="V312" s="156"/>
      <c r="W312" s="156"/>
      <c r="X312" s="156"/>
      <c r="Y312" s="156"/>
      <c r="Z312" s="146"/>
      <c r="AA312" s="146"/>
      <c r="AB312" s="146"/>
      <c r="AC312" s="146"/>
      <c r="AD312" s="146"/>
      <c r="AE312" s="146"/>
      <c r="AF312" s="146"/>
      <c r="AG312" s="146" t="s">
        <v>224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53"/>
      <c r="B313" s="154"/>
      <c r="C313" s="193" t="s">
        <v>240</v>
      </c>
      <c r="D313" s="182"/>
      <c r="E313" s="183">
        <v>20</v>
      </c>
      <c r="F313" s="156"/>
      <c r="G313" s="156"/>
      <c r="H313" s="156"/>
      <c r="I313" s="156"/>
      <c r="J313" s="156"/>
      <c r="K313" s="156"/>
      <c r="L313" s="156"/>
      <c r="M313" s="156"/>
      <c r="N313" s="155"/>
      <c r="O313" s="155"/>
      <c r="P313" s="155"/>
      <c r="Q313" s="155"/>
      <c r="R313" s="156"/>
      <c r="S313" s="156"/>
      <c r="T313" s="156"/>
      <c r="U313" s="156"/>
      <c r="V313" s="156"/>
      <c r="W313" s="156"/>
      <c r="X313" s="156"/>
      <c r="Y313" s="156"/>
      <c r="Z313" s="146"/>
      <c r="AA313" s="146"/>
      <c r="AB313" s="146"/>
      <c r="AC313" s="146"/>
      <c r="AD313" s="146"/>
      <c r="AE313" s="146"/>
      <c r="AF313" s="146"/>
      <c r="AG313" s="146" t="s">
        <v>241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3" x14ac:dyDescent="0.2">
      <c r="A314" s="153"/>
      <c r="B314" s="154"/>
      <c r="C314" s="194" t="s">
        <v>242</v>
      </c>
      <c r="D314" s="184"/>
      <c r="E314" s="185">
        <v>20</v>
      </c>
      <c r="F314" s="156"/>
      <c r="G314" s="156"/>
      <c r="H314" s="156"/>
      <c r="I314" s="156"/>
      <c r="J314" s="156"/>
      <c r="K314" s="156"/>
      <c r="L314" s="156"/>
      <c r="M314" s="156"/>
      <c r="N314" s="155"/>
      <c r="O314" s="155"/>
      <c r="P314" s="155"/>
      <c r="Q314" s="155"/>
      <c r="R314" s="156"/>
      <c r="S314" s="156"/>
      <c r="T314" s="156"/>
      <c r="U314" s="156"/>
      <c r="V314" s="156"/>
      <c r="W314" s="156"/>
      <c r="X314" s="156"/>
      <c r="Y314" s="156"/>
      <c r="Z314" s="146"/>
      <c r="AA314" s="146"/>
      <c r="AB314" s="146"/>
      <c r="AC314" s="146"/>
      <c r="AD314" s="146"/>
      <c r="AE314" s="146"/>
      <c r="AF314" s="146"/>
      <c r="AG314" s="146" t="s">
        <v>241</v>
      </c>
      <c r="AH314" s="146">
        <v>1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3" x14ac:dyDescent="0.2">
      <c r="A315" s="153"/>
      <c r="B315" s="154"/>
      <c r="C315" s="193" t="s">
        <v>245</v>
      </c>
      <c r="D315" s="182"/>
      <c r="E315" s="183">
        <v>1</v>
      </c>
      <c r="F315" s="156"/>
      <c r="G315" s="156"/>
      <c r="H315" s="156"/>
      <c r="I315" s="156"/>
      <c r="J315" s="156"/>
      <c r="K315" s="156"/>
      <c r="L315" s="156"/>
      <c r="M315" s="156"/>
      <c r="N315" s="155"/>
      <c r="O315" s="155"/>
      <c r="P315" s="155"/>
      <c r="Q315" s="155"/>
      <c r="R315" s="156"/>
      <c r="S315" s="156"/>
      <c r="T315" s="156"/>
      <c r="U315" s="156"/>
      <c r="V315" s="156"/>
      <c r="W315" s="156"/>
      <c r="X315" s="156"/>
      <c r="Y315" s="156"/>
      <c r="Z315" s="146"/>
      <c r="AA315" s="146"/>
      <c r="AB315" s="146"/>
      <c r="AC315" s="146"/>
      <c r="AD315" s="146"/>
      <c r="AE315" s="146"/>
      <c r="AF315" s="146"/>
      <c r="AG315" s="146" t="s">
        <v>241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3" x14ac:dyDescent="0.2">
      <c r="A316" s="153"/>
      <c r="B316" s="154"/>
      <c r="C316" s="194" t="s">
        <v>242</v>
      </c>
      <c r="D316" s="184"/>
      <c r="E316" s="185">
        <v>1</v>
      </c>
      <c r="F316" s="156"/>
      <c r="G316" s="156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241</v>
      </c>
      <c r="AH316" s="146">
        <v>1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1" x14ac:dyDescent="0.2">
      <c r="A317" s="168">
        <v>52</v>
      </c>
      <c r="B317" s="169" t="s">
        <v>415</v>
      </c>
      <c r="C317" s="177" t="s">
        <v>416</v>
      </c>
      <c r="D317" s="170" t="s">
        <v>219</v>
      </c>
      <c r="E317" s="171">
        <v>21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21</v>
      </c>
      <c r="M317" s="173">
        <f>G317*(1+L317/100)</f>
        <v>0</v>
      </c>
      <c r="N317" s="171">
        <v>0.35759999999999997</v>
      </c>
      <c r="O317" s="171">
        <f>ROUND(E317*N317,2)</f>
        <v>7.51</v>
      </c>
      <c r="P317" s="171">
        <v>0</v>
      </c>
      <c r="Q317" s="171">
        <f>ROUND(E317*P317,2)</f>
        <v>0</v>
      </c>
      <c r="R317" s="173" t="s">
        <v>239</v>
      </c>
      <c r="S317" s="173" t="s">
        <v>134</v>
      </c>
      <c r="T317" s="174" t="s">
        <v>134</v>
      </c>
      <c r="U317" s="156">
        <v>0.03</v>
      </c>
      <c r="V317" s="156">
        <f>ROUND(E317*U317,2)</f>
        <v>0.63</v>
      </c>
      <c r="W317" s="156"/>
      <c r="X317" s="156" t="s">
        <v>221</v>
      </c>
      <c r="Y317" s="156" t="s">
        <v>137</v>
      </c>
      <c r="Z317" s="146"/>
      <c r="AA317" s="146"/>
      <c r="AB317" s="146"/>
      <c r="AC317" s="146"/>
      <c r="AD317" s="146"/>
      <c r="AE317" s="146"/>
      <c r="AF317" s="146"/>
      <c r="AG317" s="146" t="s">
        <v>222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2" x14ac:dyDescent="0.2">
      <c r="A318" s="153"/>
      <c r="B318" s="154"/>
      <c r="C318" s="263" t="s">
        <v>417</v>
      </c>
      <c r="D318" s="264"/>
      <c r="E318" s="264"/>
      <c r="F318" s="264"/>
      <c r="G318" s="264"/>
      <c r="H318" s="156"/>
      <c r="I318" s="156"/>
      <c r="J318" s="156"/>
      <c r="K318" s="156"/>
      <c r="L318" s="156"/>
      <c r="M318" s="156"/>
      <c r="N318" s="155"/>
      <c r="O318" s="155"/>
      <c r="P318" s="155"/>
      <c r="Q318" s="155"/>
      <c r="R318" s="156"/>
      <c r="S318" s="156"/>
      <c r="T318" s="156"/>
      <c r="U318" s="156"/>
      <c r="V318" s="156"/>
      <c r="W318" s="156"/>
      <c r="X318" s="156"/>
      <c r="Y318" s="156"/>
      <c r="Z318" s="146"/>
      <c r="AA318" s="146"/>
      <c r="AB318" s="146"/>
      <c r="AC318" s="146"/>
      <c r="AD318" s="146"/>
      <c r="AE318" s="146"/>
      <c r="AF318" s="146"/>
      <c r="AG318" s="146" t="s">
        <v>224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2" x14ac:dyDescent="0.2">
      <c r="A319" s="153"/>
      <c r="B319" s="154"/>
      <c r="C319" s="193" t="s">
        <v>240</v>
      </c>
      <c r="D319" s="182"/>
      <c r="E319" s="183">
        <v>20</v>
      </c>
      <c r="F319" s="156"/>
      <c r="G319" s="156"/>
      <c r="H319" s="156"/>
      <c r="I319" s="156"/>
      <c r="J319" s="156"/>
      <c r="K319" s="156"/>
      <c r="L319" s="156"/>
      <c r="M319" s="156"/>
      <c r="N319" s="155"/>
      <c r="O319" s="155"/>
      <c r="P319" s="155"/>
      <c r="Q319" s="155"/>
      <c r="R319" s="156"/>
      <c r="S319" s="156"/>
      <c r="T319" s="156"/>
      <c r="U319" s="156"/>
      <c r="V319" s="156"/>
      <c r="W319" s="156"/>
      <c r="X319" s="156"/>
      <c r="Y319" s="156"/>
      <c r="Z319" s="146"/>
      <c r="AA319" s="146"/>
      <c r="AB319" s="146"/>
      <c r="AC319" s="146"/>
      <c r="AD319" s="146"/>
      <c r="AE319" s="146"/>
      <c r="AF319" s="146"/>
      <c r="AG319" s="146" t="s">
        <v>241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3" x14ac:dyDescent="0.2">
      <c r="A320" s="153"/>
      <c r="B320" s="154"/>
      <c r="C320" s="194" t="s">
        <v>242</v>
      </c>
      <c r="D320" s="184"/>
      <c r="E320" s="185">
        <v>20</v>
      </c>
      <c r="F320" s="156"/>
      <c r="G320" s="156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241</v>
      </c>
      <c r="AH320" s="146">
        <v>1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3" x14ac:dyDescent="0.2">
      <c r="A321" s="153"/>
      <c r="B321" s="154"/>
      <c r="C321" s="193" t="s">
        <v>245</v>
      </c>
      <c r="D321" s="182"/>
      <c r="E321" s="183">
        <v>1</v>
      </c>
      <c r="F321" s="156"/>
      <c r="G321" s="156"/>
      <c r="H321" s="156"/>
      <c r="I321" s="156"/>
      <c r="J321" s="156"/>
      <c r="K321" s="156"/>
      <c r="L321" s="156"/>
      <c r="M321" s="156"/>
      <c r="N321" s="155"/>
      <c r="O321" s="155"/>
      <c r="P321" s="155"/>
      <c r="Q321" s="155"/>
      <c r="R321" s="156"/>
      <c r="S321" s="156"/>
      <c r="T321" s="156"/>
      <c r="U321" s="156"/>
      <c r="V321" s="156"/>
      <c r="W321" s="156"/>
      <c r="X321" s="156"/>
      <c r="Y321" s="156"/>
      <c r="Z321" s="146"/>
      <c r="AA321" s="146"/>
      <c r="AB321" s="146"/>
      <c r="AC321" s="146"/>
      <c r="AD321" s="146"/>
      <c r="AE321" s="146"/>
      <c r="AF321" s="146"/>
      <c r="AG321" s="146" t="s">
        <v>241</v>
      </c>
      <c r="AH321" s="146">
        <v>0</v>
      </c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3" x14ac:dyDescent="0.2">
      <c r="A322" s="153"/>
      <c r="B322" s="154"/>
      <c r="C322" s="194" t="s">
        <v>242</v>
      </c>
      <c r="D322" s="184"/>
      <c r="E322" s="185">
        <v>1</v>
      </c>
      <c r="F322" s="156"/>
      <c r="G322" s="156"/>
      <c r="H322" s="156"/>
      <c r="I322" s="156"/>
      <c r="J322" s="156"/>
      <c r="K322" s="156"/>
      <c r="L322" s="156"/>
      <c r="M322" s="156"/>
      <c r="N322" s="155"/>
      <c r="O322" s="155"/>
      <c r="P322" s="155"/>
      <c r="Q322" s="155"/>
      <c r="R322" s="156"/>
      <c r="S322" s="156"/>
      <c r="T322" s="156"/>
      <c r="U322" s="156"/>
      <c r="V322" s="156"/>
      <c r="W322" s="156"/>
      <c r="X322" s="156"/>
      <c r="Y322" s="156"/>
      <c r="Z322" s="146"/>
      <c r="AA322" s="146"/>
      <c r="AB322" s="146"/>
      <c r="AC322" s="146"/>
      <c r="AD322" s="146"/>
      <c r="AE322" s="146"/>
      <c r="AF322" s="146"/>
      <c r="AG322" s="146" t="s">
        <v>241</v>
      </c>
      <c r="AH322" s="146">
        <v>1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 x14ac:dyDescent="0.2">
      <c r="A323" s="168">
        <v>53</v>
      </c>
      <c r="B323" s="169" t="s">
        <v>418</v>
      </c>
      <c r="C323" s="177" t="s">
        <v>419</v>
      </c>
      <c r="D323" s="170" t="s">
        <v>219</v>
      </c>
      <c r="E323" s="171">
        <v>21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1">
        <v>7.0200000000000002E-3</v>
      </c>
      <c r="O323" s="171">
        <f>ROUND(E323*N323,2)</f>
        <v>0.15</v>
      </c>
      <c r="P323" s="171">
        <v>0</v>
      </c>
      <c r="Q323" s="171">
        <f>ROUND(E323*P323,2)</f>
        <v>0</v>
      </c>
      <c r="R323" s="173" t="s">
        <v>239</v>
      </c>
      <c r="S323" s="173" t="s">
        <v>134</v>
      </c>
      <c r="T323" s="174" t="s">
        <v>134</v>
      </c>
      <c r="U323" s="156">
        <v>4.0000000000000001E-3</v>
      </c>
      <c r="V323" s="156">
        <f>ROUND(E323*U323,2)</f>
        <v>0.08</v>
      </c>
      <c r="W323" s="156"/>
      <c r="X323" s="156" t="s">
        <v>221</v>
      </c>
      <c r="Y323" s="156" t="s">
        <v>137</v>
      </c>
      <c r="Z323" s="146"/>
      <c r="AA323" s="146"/>
      <c r="AB323" s="146"/>
      <c r="AC323" s="146"/>
      <c r="AD323" s="146"/>
      <c r="AE323" s="146"/>
      <c r="AF323" s="146"/>
      <c r="AG323" s="146" t="s">
        <v>222</v>
      </c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2" x14ac:dyDescent="0.2">
      <c r="A324" s="153"/>
      <c r="B324" s="154"/>
      <c r="C324" s="193" t="s">
        <v>240</v>
      </c>
      <c r="D324" s="182"/>
      <c r="E324" s="183">
        <v>20</v>
      </c>
      <c r="F324" s="156"/>
      <c r="G324" s="156"/>
      <c r="H324" s="156"/>
      <c r="I324" s="156"/>
      <c r="J324" s="156"/>
      <c r="K324" s="156"/>
      <c r="L324" s="156"/>
      <c r="M324" s="156"/>
      <c r="N324" s="155"/>
      <c r="O324" s="155"/>
      <c r="P324" s="155"/>
      <c r="Q324" s="155"/>
      <c r="R324" s="156"/>
      <c r="S324" s="156"/>
      <c r="T324" s="156"/>
      <c r="U324" s="156"/>
      <c r="V324" s="156"/>
      <c r="W324" s="156"/>
      <c r="X324" s="156"/>
      <c r="Y324" s="156"/>
      <c r="Z324" s="146"/>
      <c r="AA324" s="146"/>
      <c r="AB324" s="146"/>
      <c r="AC324" s="146"/>
      <c r="AD324" s="146"/>
      <c r="AE324" s="146"/>
      <c r="AF324" s="146"/>
      <c r="AG324" s="146" t="s">
        <v>241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3" x14ac:dyDescent="0.2">
      <c r="A325" s="153"/>
      <c r="B325" s="154"/>
      <c r="C325" s="194" t="s">
        <v>242</v>
      </c>
      <c r="D325" s="184"/>
      <c r="E325" s="185">
        <v>20</v>
      </c>
      <c r="F325" s="156"/>
      <c r="G325" s="156"/>
      <c r="H325" s="156"/>
      <c r="I325" s="156"/>
      <c r="J325" s="156"/>
      <c r="K325" s="156"/>
      <c r="L325" s="156"/>
      <c r="M325" s="156"/>
      <c r="N325" s="155"/>
      <c r="O325" s="155"/>
      <c r="P325" s="155"/>
      <c r="Q325" s="155"/>
      <c r="R325" s="156"/>
      <c r="S325" s="156"/>
      <c r="T325" s="156"/>
      <c r="U325" s="156"/>
      <c r="V325" s="156"/>
      <c r="W325" s="156"/>
      <c r="X325" s="156"/>
      <c r="Y325" s="156"/>
      <c r="Z325" s="146"/>
      <c r="AA325" s="146"/>
      <c r="AB325" s="146"/>
      <c r="AC325" s="146"/>
      <c r="AD325" s="146"/>
      <c r="AE325" s="146"/>
      <c r="AF325" s="146"/>
      <c r="AG325" s="146" t="s">
        <v>241</v>
      </c>
      <c r="AH325" s="146">
        <v>1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3" x14ac:dyDescent="0.2">
      <c r="A326" s="153"/>
      <c r="B326" s="154"/>
      <c r="C326" s="193" t="s">
        <v>245</v>
      </c>
      <c r="D326" s="182"/>
      <c r="E326" s="183">
        <v>1</v>
      </c>
      <c r="F326" s="156"/>
      <c r="G326" s="156"/>
      <c r="H326" s="156"/>
      <c r="I326" s="156"/>
      <c r="J326" s="156"/>
      <c r="K326" s="156"/>
      <c r="L326" s="156"/>
      <c r="M326" s="156"/>
      <c r="N326" s="155"/>
      <c r="O326" s="155"/>
      <c r="P326" s="155"/>
      <c r="Q326" s="155"/>
      <c r="R326" s="156"/>
      <c r="S326" s="156"/>
      <c r="T326" s="156"/>
      <c r="U326" s="156"/>
      <c r="V326" s="156"/>
      <c r="W326" s="156"/>
      <c r="X326" s="156"/>
      <c r="Y326" s="156"/>
      <c r="Z326" s="146"/>
      <c r="AA326" s="146"/>
      <c r="AB326" s="146"/>
      <c r="AC326" s="146"/>
      <c r="AD326" s="146"/>
      <c r="AE326" s="146"/>
      <c r="AF326" s="146"/>
      <c r="AG326" s="146" t="s">
        <v>241</v>
      </c>
      <c r="AH326" s="146">
        <v>0</v>
      </c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3" x14ac:dyDescent="0.2">
      <c r="A327" s="153"/>
      <c r="B327" s="154"/>
      <c r="C327" s="194" t="s">
        <v>242</v>
      </c>
      <c r="D327" s="184"/>
      <c r="E327" s="185">
        <v>1</v>
      </c>
      <c r="F327" s="156"/>
      <c r="G327" s="156"/>
      <c r="H327" s="156"/>
      <c r="I327" s="156"/>
      <c r="J327" s="156"/>
      <c r="K327" s="156"/>
      <c r="L327" s="156"/>
      <c r="M327" s="156"/>
      <c r="N327" s="155"/>
      <c r="O327" s="155"/>
      <c r="P327" s="155"/>
      <c r="Q327" s="155"/>
      <c r="R327" s="156"/>
      <c r="S327" s="156"/>
      <c r="T327" s="156"/>
      <c r="U327" s="156"/>
      <c r="V327" s="156"/>
      <c r="W327" s="156"/>
      <c r="X327" s="156"/>
      <c r="Y327" s="156"/>
      <c r="Z327" s="146"/>
      <c r="AA327" s="146"/>
      <c r="AB327" s="146"/>
      <c r="AC327" s="146"/>
      <c r="AD327" s="146"/>
      <c r="AE327" s="146"/>
      <c r="AF327" s="146"/>
      <c r="AG327" s="146" t="s">
        <v>241</v>
      </c>
      <c r="AH327" s="146">
        <v>1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 x14ac:dyDescent="0.2">
      <c r="A328" s="168">
        <v>54</v>
      </c>
      <c r="B328" s="169" t="s">
        <v>420</v>
      </c>
      <c r="C328" s="177" t="s">
        <v>421</v>
      </c>
      <c r="D328" s="170" t="s">
        <v>219</v>
      </c>
      <c r="E328" s="171">
        <v>42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21</v>
      </c>
      <c r="M328" s="173">
        <f>G328*(1+L328/100)</f>
        <v>0</v>
      </c>
      <c r="N328" s="171">
        <v>5.0000000000000001E-4</v>
      </c>
      <c r="O328" s="171">
        <f>ROUND(E328*N328,2)</f>
        <v>0.02</v>
      </c>
      <c r="P328" s="171">
        <v>0</v>
      </c>
      <c r="Q328" s="171">
        <f>ROUND(E328*P328,2)</f>
        <v>0</v>
      </c>
      <c r="R328" s="173" t="s">
        <v>239</v>
      </c>
      <c r="S328" s="173" t="s">
        <v>134</v>
      </c>
      <c r="T328" s="174" t="s">
        <v>134</v>
      </c>
      <c r="U328" s="156">
        <v>2E-3</v>
      </c>
      <c r="V328" s="156">
        <f>ROUND(E328*U328,2)</f>
        <v>0.08</v>
      </c>
      <c r="W328" s="156"/>
      <c r="X328" s="156" t="s">
        <v>221</v>
      </c>
      <c r="Y328" s="156" t="s">
        <v>137</v>
      </c>
      <c r="Z328" s="146"/>
      <c r="AA328" s="146"/>
      <c r="AB328" s="146"/>
      <c r="AC328" s="146"/>
      <c r="AD328" s="146"/>
      <c r="AE328" s="146"/>
      <c r="AF328" s="146"/>
      <c r="AG328" s="146" t="s">
        <v>222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2" x14ac:dyDescent="0.2">
      <c r="A329" s="153"/>
      <c r="B329" s="154"/>
      <c r="C329" s="263" t="s">
        <v>422</v>
      </c>
      <c r="D329" s="264"/>
      <c r="E329" s="264"/>
      <c r="F329" s="264"/>
      <c r="G329" s="264"/>
      <c r="H329" s="156"/>
      <c r="I329" s="156"/>
      <c r="J329" s="156"/>
      <c r="K329" s="156"/>
      <c r="L329" s="156"/>
      <c r="M329" s="156"/>
      <c r="N329" s="155"/>
      <c r="O329" s="155"/>
      <c r="P329" s="155"/>
      <c r="Q329" s="155"/>
      <c r="R329" s="156"/>
      <c r="S329" s="156"/>
      <c r="T329" s="156"/>
      <c r="U329" s="156"/>
      <c r="V329" s="156"/>
      <c r="W329" s="156"/>
      <c r="X329" s="156"/>
      <c r="Y329" s="156"/>
      <c r="Z329" s="146"/>
      <c r="AA329" s="146"/>
      <c r="AB329" s="146"/>
      <c r="AC329" s="146"/>
      <c r="AD329" s="146"/>
      <c r="AE329" s="146"/>
      <c r="AF329" s="146"/>
      <c r="AG329" s="146" t="s">
        <v>224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2" x14ac:dyDescent="0.2">
      <c r="A330" s="153"/>
      <c r="B330" s="154"/>
      <c r="C330" s="193" t="s">
        <v>423</v>
      </c>
      <c r="D330" s="182"/>
      <c r="E330" s="183">
        <v>40</v>
      </c>
      <c r="F330" s="156"/>
      <c r="G330" s="156"/>
      <c r="H330" s="156"/>
      <c r="I330" s="156"/>
      <c r="J330" s="156"/>
      <c r="K330" s="156"/>
      <c r="L330" s="156"/>
      <c r="M330" s="156"/>
      <c r="N330" s="155"/>
      <c r="O330" s="155"/>
      <c r="P330" s="155"/>
      <c r="Q330" s="155"/>
      <c r="R330" s="156"/>
      <c r="S330" s="156"/>
      <c r="T330" s="156"/>
      <c r="U330" s="156"/>
      <c r="V330" s="156"/>
      <c r="W330" s="156"/>
      <c r="X330" s="156"/>
      <c r="Y330" s="156"/>
      <c r="Z330" s="146"/>
      <c r="AA330" s="146"/>
      <c r="AB330" s="146"/>
      <c r="AC330" s="146"/>
      <c r="AD330" s="146"/>
      <c r="AE330" s="146"/>
      <c r="AF330" s="146"/>
      <c r="AG330" s="146" t="s">
        <v>241</v>
      </c>
      <c r="AH330" s="146">
        <v>0</v>
      </c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3" x14ac:dyDescent="0.2">
      <c r="A331" s="153"/>
      <c r="B331" s="154"/>
      <c r="C331" s="194" t="s">
        <v>242</v>
      </c>
      <c r="D331" s="184"/>
      <c r="E331" s="185">
        <v>40</v>
      </c>
      <c r="F331" s="156"/>
      <c r="G331" s="156"/>
      <c r="H331" s="156"/>
      <c r="I331" s="156"/>
      <c r="J331" s="156"/>
      <c r="K331" s="156"/>
      <c r="L331" s="156"/>
      <c r="M331" s="156"/>
      <c r="N331" s="155"/>
      <c r="O331" s="155"/>
      <c r="P331" s="155"/>
      <c r="Q331" s="155"/>
      <c r="R331" s="156"/>
      <c r="S331" s="156"/>
      <c r="T331" s="156"/>
      <c r="U331" s="156"/>
      <c r="V331" s="156"/>
      <c r="W331" s="156"/>
      <c r="X331" s="156"/>
      <c r="Y331" s="156"/>
      <c r="Z331" s="146"/>
      <c r="AA331" s="146"/>
      <c r="AB331" s="146"/>
      <c r="AC331" s="146"/>
      <c r="AD331" s="146"/>
      <c r="AE331" s="146"/>
      <c r="AF331" s="146"/>
      <c r="AG331" s="146" t="s">
        <v>241</v>
      </c>
      <c r="AH331" s="146">
        <v>1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3" x14ac:dyDescent="0.2">
      <c r="A332" s="153"/>
      <c r="B332" s="154"/>
      <c r="C332" s="193" t="s">
        <v>424</v>
      </c>
      <c r="D332" s="182"/>
      <c r="E332" s="183">
        <v>2</v>
      </c>
      <c r="F332" s="156"/>
      <c r="G332" s="156"/>
      <c r="H332" s="156"/>
      <c r="I332" s="156"/>
      <c r="J332" s="156"/>
      <c r="K332" s="156"/>
      <c r="L332" s="156"/>
      <c r="M332" s="156"/>
      <c r="N332" s="155"/>
      <c r="O332" s="155"/>
      <c r="P332" s="155"/>
      <c r="Q332" s="155"/>
      <c r="R332" s="156"/>
      <c r="S332" s="156"/>
      <c r="T332" s="156"/>
      <c r="U332" s="156"/>
      <c r="V332" s="156"/>
      <c r="W332" s="156"/>
      <c r="X332" s="156"/>
      <c r="Y332" s="156"/>
      <c r="Z332" s="146"/>
      <c r="AA332" s="146"/>
      <c r="AB332" s="146"/>
      <c r="AC332" s="146"/>
      <c r="AD332" s="146"/>
      <c r="AE332" s="146"/>
      <c r="AF332" s="146"/>
      <c r="AG332" s="146" t="s">
        <v>241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3" x14ac:dyDescent="0.2">
      <c r="A333" s="153"/>
      <c r="B333" s="154"/>
      <c r="C333" s="194" t="s">
        <v>242</v>
      </c>
      <c r="D333" s="184"/>
      <c r="E333" s="185">
        <v>2</v>
      </c>
      <c r="F333" s="156"/>
      <c r="G333" s="156"/>
      <c r="H333" s="156"/>
      <c r="I333" s="156"/>
      <c r="J333" s="156"/>
      <c r="K333" s="156"/>
      <c r="L333" s="156"/>
      <c r="M333" s="156"/>
      <c r="N333" s="155"/>
      <c r="O333" s="155"/>
      <c r="P333" s="155"/>
      <c r="Q333" s="155"/>
      <c r="R333" s="156"/>
      <c r="S333" s="156"/>
      <c r="T333" s="156"/>
      <c r="U333" s="156"/>
      <c r="V333" s="156"/>
      <c r="W333" s="156"/>
      <c r="X333" s="156"/>
      <c r="Y333" s="156"/>
      <c r="Z333" s="146"/>
      <c r="AA333" s="146"/>
      <c r="AB333" s="146"/>
      <c r="AC333" s="146"/>
      <c r="AD333" s="146"/>
      <c r="AE333" s="146"/>
      <c r="AF333" s="146"/>
      <c r="AG333" s="146" t="s">
        <v>241</v>
      </c>
      <c r="AH333" s="146">
        <v>1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ht="22.5" outlineLevel="1" x14ac:dyDescent="0.2">
      <c r="A334" s="168">
        <v>55</v>
      </c>
      <c r="B334" s="169" t="s">
        <v>425</v>
      </c>
      <c r="C334" s="177" t="s">
        <v>426</v>
      </c>
      <c r="D334" s="170" t="s">
        <v>427</v>
      </c>
      <c r="E334" s="171">
        <v>20.464500000000001</v>
      </c>
      <c r="F334" s="172"/>
      <c r="G334" s="173">
        <f>ROUND(E334*F334,2)</f>
        <v>0</v>
      </c>
      <c r="H334" s="172"/>
      <c r="I334" s="173">
        <f>ROUND(E334*H334,2)</f>
        <v>0</v>
      </c>
      <c r="J334" s="172"/>
      <c r="K334" s="173">
        <f>ROUND(E334*J334,2)</f>
        <v>0</v>
      </c>
      <c r="L334" s="173">
        <v>21</v>
      </c>
      <c r="M334" s="173">
        <f>G334*(1+L334/100)</f>
        <v>0</v>
      </c>
      <c r="N334" s="171">
        <v>0</v>
      </c>
      <c r="O334" s="171">
        <f>ROUND(E334*N334,2)</f>
        <v>0</v>
      </c>
      <c r="P334" s="171">
        <v>0</v>
      </c>
      <c r="Q334" s="171">
        <f>ROUND(E334*P334,2)</f>
        <v>0</v>
      </c>
      <c r="R334" s="173" t="s">
        <v>239</v>
      </c>
      <c r="S334" s="173" t="s">
        <v>134</v>
      </c>
      <c r="T334" s="174" t="s">
        <v>134</v>
      </c>
      <c r="U334" s="156">
        <v>0</v>
      </c>
      <c r="V334" s="156">
        <f>ROUND(E334*U334,2)</f>
        <v>0</v>
      </c>
      <c r="W334" s="156"/>
      <c r="X334" s="156" t="s">
        <v>221</v>
      </c>
      <c r="Y334" s="156" t="s">
        <v>137</v>
      </c>
      <c r="Z334" s="146"/>
      <c r="AA334" s="146"/>
      <c r="AB334" s="146"/>
      <c r="AC334" s="146"/>
      <c r="AD334" s="146"/>
      <c r="AE334" s="146"/>
      <c r="AF334" s="146"/>
      <c r="AG334" s="146" t="s">
        <v>222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2" x14ac:dyDescent="0.2">
      <c r="A335" s="153"/>
      <c r="B335" s="154"/>
      <c r="C335" s="263" t="s">
        <v>428</v>
      </c>
      <c r="D335" s="264"/>
      <c r="E335" s="264"/>
      <c r="F335" s="264"/>
      <c r="G335" s="264"/>
      <c r="H335" s="156"/>
      <c r="I335" s="156"/>
      <c r="J335" s="156"/>
      <c r="K335" s="156"/>
      <c r="L335" s="156"/>
      <c r="M335" s="156"/>
      <c r="N335" s="155"/>
      <c r="O335" s="155"/>
      <c r="P335" s="155"/>
      <c r="Q335" s="155"/>
      <c r="R335" s="156"/>
      <c r="S335" s="156"/>
      <c r="T335" s="156"/>
      <c r="U335" s="156"/>
      <c r="V335" s="156"/>
      <c r="W335" s="156"/>
      <c r="X335" s="156"/>
      <c r="Y335" s="156"/>
      <c r="Z335" s="146"/>
      <c r="AA335" s="146"/>
      <c r="AB335" s="146"/>
      <c r="AC335" s="146"/>
      <c r="AD335" s="146"/>
      <c r="AE335" s="146"/>
      <c r="AF335" s="146"/>
      <c r="AG335" s="146" t="s">
        <v>224</v>
      </c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2" x14ac:dyDescent="0.2">
      <c r="A336" s="153"/>
      <c r="B336" s="154"/>
      <c r="C336" s="193" t="s">
        <v>429</v>
      </c>
      <c r="D336" s="182"/>
      <c r="E336" s="183">
        <v>2.7694800000000002</v>
      </c>
      <c r="F336" s="156"/>
      <c r="G336" s="156"/>
      <c r="H336" s="156"/>
      <c r="I336" s="156"/>
      <c r="J336" s="156"/>
      <c r="K336" s="156"/>
      <c r="L336" s="156"/>
      <c r="M336" s="156"/>
      <c r="N336" s="155"/>
      <c r="O336" s="155"/>
      <c r="P336" s="155"/>
      <c r="Q336" s="155"/>
      <c r="R336" s="156"/>
      <c r="S336" s="156"/>
      <c r="T336" s="156"/>
      <c r="U336" s="156"/>
      <c r="V336" s="156"/>
      <c r="W336" s="156"/>
      <c r="X336" s="156"/>
      <c r="Y336" s="156"/>
      <c r="Z336" s="146"/>
      <c r="AA336" s="146"/>
      <c r="AB336" s="146"/>
      <c r="AC336" s="146"/>
      <c r="AD336" s="146"/>
      <c r="AE336" s="146"/>
      <c r="AF336" s="146"/>
      <c r="AG336" s="146" t="s">
        <v>241</v>
      </c>
      <c r="AH336" s="146">
        <v>6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3" x14ac:dyDescent="0.2">
      <c r="A337" s="153"/>
      <c r="B337" s="154"/>
      <c r="C337" s="193" t="s">
        <v>430</v>
      </c>
      <c r="D337" s="182"/>
      <c r="E337" s="183">
        <v>7.5095999999999998</v>
      </c>
      <c r="F337" s="156"/>
      <c r="G337" s="156"/>
      <c r="H337" s="156"/>
      <c r="I337" s="156"/>
      <c r="J337" s="156"/>
      <c r="K337" s="156"/>
      <c r="L337" s="156"/>
      <c r="M337" s="156"/>
      <c r="N337" s="155"/>
      <c r="O337" s="155"/>
      <c r="P337" s="155"/>
      <c r="Q337" s="155"/>
      <c r="R337" s="156"/>
      <c r="S337" s="156"/>
      <c r="T337" s="156"/>
      <c r="U337" s="156"/>
      <c r="V337" s="156"/>
      <c r="W337" s="156"/>
      <c r="X337" s="156"/>
      <c r="Y337" s="156"/>
      <c r="Z337" s="146"/>
      <c r="AA337" s="146"/>
      <c r="AB337" s="146"/>
      <c r="AC337" s="146"/>
      <c r="AD337" s="146"/>
      <c r="AE337" s="146"/>
      <c r="AF337" s="146"/>
      <c r="AG337" s="146" t="s">
        <v>241</v>
      </c>
      <c r="AH337" s="146">
        <v>6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3" x14ac:dyDescent="0.2">
      <c r="A338" s="153"/>
      <c r="B338" s="154"/>
      <c r="C338" s="193" t="s">
        <v>431</v>
      </c>
      <c r="D338" s="182"/>
      <c r="E338" s="183">
        <v>0.14742</v>
      </c>
      <c r="F338" s="156"/>
      <c r="G338" s="156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241</v>
      </c>
      <c r="AH338" s="146">
        <v>6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3" x14ac:dyDescent="0.2">
      <c r="A339" s="153"/>
      <c r="B339" s="154"/>
      <c r="C339" s="193" t="s">
        <v>432</v>
      </c>
      <c r="D339" s="182"/>
      <c r="E339" s="183">
        <v>2.1000000000000001E-2</v>
      </c>
      <c r="F339" s="156"/>
      <c r="G339" s="156"/>
      <c r="H339" s="156"/>
      <c r="I339" s="156"/>
      <c r="J339" s="156"/>
      <c r="K339" s="156"/>
      <c r="L339" s="156"/>
      <c r="M339" s="156"/>
      <c r="N339" s="155"/>
      <c r="O339" s="155"/>
      <c r="P339" s="155"/>
      <c r="Q339" s="155"/>
      <c r="R339" s="156"/>
      <c r="S339" s="156"/>
      <c r="T339" s="156"/>
      <c r="U339" s="156"/>
      <c r="V339" s="156"/>
      <c r="W339" s="156"/>
      <c r="X339" s="156"/>
      <c r="Y339" s="156"/>
      <c r="Z339" s="146"/>
      <c r="AA339" s="146"/>
      <c r="AB339" s="146"/>
      <c r="AC339" s="146"/>
      <c r="AD339" s="146"/>
      <c r="AE339" s="146"/>
      <c r="AF339" s="146"/>
      <c r="AG339" s="146" t="s">
        <v>241</v>
      </c>
      <c r="AH339" s="146">
        <v>6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3" x14ac:dyDescent="0.2">
      <c r="A340" s="153"/>
      <c r="B340" s="154"/>
      <c r="C340" s="193" t="s">
        <v>433</v>
      </c>
      <c r="D340" s="182"/>
      <c r="E340" s="183">
        <v>2.7719999999999998</v>
      </c>
      <c r="F340" s="156"/>
      <c r="G340" s="156"/>
      <c r="H340" s="156"/>
      <c r="I340" s="156"/>
      <c r="J340" s="156"/>
      <c r="K340" s="156"/>
      <c r="L340" s="156"/>
      <c r="M340" s="156"/>
      <c r="N340" s="155"/>
      <c r="O340" s="155"/>
      <c r="P340" s="155"/>
      <c r="Q340" s="155"/>
      <c r="R340" s="156"/>
      <c r="S340" s="156"/>
      <c r="T340" s="156"/>
      <c r="U340" s="156"/>
      <c r="V340" s="156"/>
      <c r="W340" s="156"/>
      <c r="X340" s="156"/>
      <c r="Y340" s="156"/>
      <c r="Z340" s="146"/>
      <c r="AA340" s="146"/>
      <c r="AB340" s="146"/>
      <c r="AC340" s="146"/>
      <c r="AD340" s="146"/>
      <c r="AE340" s="146"/>
      <c r="AF340" s="146"/>
      <c r="AG340" s="146" t="s">
        <v>241</v>
      </c>
      <c r="AH340" s="146">
        <v>6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3" x14ac:dyDescent="0.2">
      <c r="A341" s="153"/>
      <c r="B341" s="154"/>
      <c r="C341" s="193" t="s">
        <v>434</v>
      </c>
      <c r="D341" s="182"/>
      <c r="E341" s="183">
        <v>7.2450000000000001</v>
      </c>
      <c r="F341" s="156"/>
      <c r="G341" s="156"/>
      <c r="H341" s="156"/>
      <c r="I341" s="156"/>
      <c r="J341" s="156"/>
      <c r="K341" s="156"/>
      <c r="L341" s="156"/>
      <c r="M341" s="156"/>
      <c r="N341" s="155"/>
      <c r="O341" s="155"/>
      <c r="P341" s="155"/>
      <c r="Q341" s="155"/>
      <c r="R341" s="156"/>
      <c r="S341" s="156"/>
      <c r="T341" s="156"/>
      <c r="U341" s="156"/>
      <c r="V341" s="156"/>
      <c r="W341" s="156"/>
      <c r="X341" s="156"/>
      <c r="Y341" s="156"/>
      <c r="Z341" s="146"/>
      <c r="AA341" s="146"/>
      <c r="AB341" s="146"/>
      <c r="AC341" s="146"/>
      <c r="AD341" s="146"/>
      <c r="AE341" s="146"/>
      <c r="AF341" s="146"/>
      <c r="AG341" s="146" t="s">
        <v>241</v>
      </c>
      <c r="AH341" s="146">
        <v>6</v>
      </c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 x14ac:dyDescent="0.2">
      <c r="A342" s="168">
        <v>56</v>
      </c>
      <c r="B342" s="169" t="s">
        <v>435</v>
      </c>
      <c r="C342" s="177" t="s">
        <v>436</v>
      </c>
      <c r="D342" s="170" t="s">
        <v>437</v>
      </c>
      <c r="E342" s="171">
        <v>1.26</v>
      </c>
      <c r="F342" s="172"/>
      <c r="G342" s="173">
        <f>ROUND(E342*F342,2)</f>
        <v>0</v>
      </c>
      <c r="H342" s="172"/>
      <c r="I342" s="173">
        <f>ROUND(E342*H342,2)</f>
        <v>0</v>
      </c>
      <c r="J342" s="172"/>
      <c r="K342" s="173">
        <f>ROUND(E342*J342,2)</f>
        <v>0</v>
      </c>
      <c r="L342" s="173">
        <v>21</v>
      </c>
      <c r="M342" s="173">
        <f>G342*(1+L342/100)</f>
        <v>0</v>
      </c>
      <c r="N342" s="171">
        <v>2.2000000000000002</v>
      </c>
      <c r="O342" s="171">
        <f>ROUND(E342*N342,2)</f>
        <v>2.77</v>
      </c>
      <c r="P342" s="171">
        <v>0</v>
      </c>
      <c r="Q342" s="171">
        <f>ROUND(E342*P342,2)</f>
        <v>0</v>
      </c>
      <c r="R342" s="173"/>
      <c r="S342" s="173" t="s">
        <v>438</v>
      </c>
      <c r="T342" s="174" t="s">
        <v>135</v>
      </c>
      <c r="U342" s="156">
        <v>0</v>
      </c>
      <c r="V342" s="156">
        <f>ROUND(E342*U342,2)</f>
        <v>0</v>
      </c>
      <c r="W342" s="156"/>
      <c r="X342" s="156" t="s">
        <v>364</v>
      </c>
      <c r="Y342" s="156" t="s">
        <v>137</v>
      </c>
      <c r="Z342" s="146"/>
      <c r="AA342" s="146"/>
      <c r="AB342" s="146"/>
      <c r="AC342" s="146"/>
      <c r="AD342" s="146"/>
      <c r="AE342" s="146"/>
      <c r="AF342" s="146"/>
      <c r="AG342" s="146" t="s">
        <v>365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2" x14ac:dyDescent="0.2">
      <c r="A343" s="153"/>
      <c r="B343" s="154"/>
      <c r="C343" s="193" t="s">
        <v>439</v>
      </c>
      <c r="D343" s="182"/>
      <c r="E343" s="183">
        <v>1.2</v>
      </c>
      <c r="F343" s="156"/>
      <c r="G343" s="156"/>
      <c r="H343" s="156"/>
      <c r="I343" s="156"/>
      <c r="J343" s="156"/>
      <c r="K343" s="156"/>
      <c r="L343" s="156"/>
      <c r="M343" s="156"/>
      <c r="N343" s="155"/>
      <c r="O343" s="155"/>
      <c r="P343" s="155"/>
      <c r="Q343" s="155"/>
      <c r="R343" s="156"/>
      <c r="S343" s="156"/>
      <c r="T343" s="156"/>
      <c r="U343" s="156"/>
      <c r="V343" s="156"/>
      <c r="W343" s="156"/>
      <c r="X343" s="156"/>
      <c r="Y343" s="156"/>
      <c r="Z343" s="146"/>
      <c r="AA343" s="146"/>
      <c r="AB343" s="146"/>
      <c r="AC343" s="146"/>
      <c r="AD343" s="146"/>
      <c r="AE343" s="146"/>
      <c r="AF343" s="146"/>
      <c r="AG343" s="146" t="s">
        <v>241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3" x14ac:dyDescent="0.2">
      <c r="A344" s="153"/>
      <c r="B344" s="154"/>
      <c r="C344" s="194" t="s">
        <v>242</v>
      </c>
      <c r="D344" s="184"/>
      <c r="E344" s="185">
        <v>1.2</v>
      </c>
      <c r="F344" s="156"/>
      <c r="G344" s="156"/>
      <c r="H344" s="156"/>
      <c r="I344" s="156"/>
      <c r="J344" s="156"/>
      <c r="K344" s="156"/>
      <c r="L344" s="156"/>
      <c r="M344" s="156"/>
      <c r="N344" s="155"/>
      <c r="O344" s="155"/>
      <c r="P344" s="155"/>
      <c r="Q344" s="155"/>
      <c r="R344" s="156"/>
      <c r="S344" s="156"/>
      <c r="T344" s="156"/>
      <c r="U344" s="156"/>
      <c r="V344" s="156"/>
      <c r="W344" s="156"/>
      <c r="X344" s="156"/>
      <c r="Y344" s="156"/>
      <c r="Z344" s="146"/>
      <c r="AA344" s="146"/>
      <c r="AB344" s="146"/>
      <c r="AC344" s="146"/>
      <c r="AD344" s="146"/>
      <c r="AE344" s="146"/>
      <c r="AF344" s="146"/>
      <c r="AG344" s="146" t="s">
        <v>241</v>
      </c>
      <c r="AH344" s="146">
        <v>1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3" x14ac:dyDescent="0.2">
      <c r="A345" s="153"/>
      <c r="B345" s="154"/>
      <c r="C345" s="193" t="s">
        <v>440</v>
      </c>
      <c r="D345" s="182"/>
      <c r="E345" s="183">
        <v>0.06</v>
      </c>
      <c r="F345" s="156"/>
      <c r="G345" s="156"/>
      <c r="H345" s="156"/>
      <c r="I345" s="156"/>
      <c r="J345" s="156"/>
      <c r="K345" s="156"/>
      <c r="L345" s="156"/>
      <c r="M345" s="156"/>
      <c r="N345" s="155"/>
      <c r="O345" s="155"/>
      <c r="P345" s="155"/>
      <c r="Q345" s="155"/>
      <c r="R345" s="156"/>
      <c r="S345" s="156"/>
      <c r="T345" s="156"/>
      <c r="U345" s="156"/>
      <c r="V345" s="156"/>
      <c r="W345" s="156"/>
      <c r="X345" s="156"/>
      <c r="Y345" s="156"/>
      <c r="Z345" s="146"/>
      <c r="AA345" s="146"/>
      <c r="AB345" s="146"/>
      <c r="AC345" s="146"/>
      <c r="AD345" s="146"/>
      <c r="AE345" s="146"/>
      <c r="AF345" s="146"/>
      <c r="AG345" s="146" t="s">
        <v>241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3" x14ac:dyDescent="0.2">
      <c r="A346" s="153"/>
      <c r="B346" s="154"/>
      <c r="C346" s="194" t="s">
        <v>242</v>
      </c>
      <c r="D346" s="184"/>
      <c r="E346" s="185">
        <v>0.06</v>
      </c>
      <c r="F346" s="156"/>
      <c r="G346" s="156"/>
      <c r="H346" s="156"/>
      <c r="I346" s="156"/>
      <c r="J346" s="156"/>
      <c r="K346" s="156"/>
      <c r="L346" s="156"/>
      <c r="M346" s="156"/>
      <c r="N346" s="155"/>
      <c r="O346" s="155"/>
      <c r="P346" s="155"/>
      <c r="Q346" s="155"/>
      <c r="R346" s="156"/>
      <c r="S346" s="156"/>
      <c r="T346" s="156"/>
      <c r="U346" s="156"/>
      <c r="V346" s="156"/>
      <c r="W346" s="156"/>
      <c r="X346" s="156"/>
      <c r="Y346" s="156"/>
      <c r="Z346" s="146"/>
      <c r="AA346" s="146"/>
      <c r="AB346" s="146"/>
      <c r="AC346" s="146"/>
      <c r="AD346" s="146"/>
      <c r="AE346" s="146"/>
      <c r="AF346" s="146"/>
      <c r="AG346" s="146" t="s">
        <v>241</v>
      </c>
      <c r="AH346" s="146">
        <v>1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x14ac:dyDescent="0.2">
      <c r="A347" s="161" t="s">
        <v>129</v>
      </c>
      <c r="B347" s="162" t="s">
        <v>83</v>
      </c>
      <c r="C347" s="176" t="s">
        <v>84</v>
      </c>
      <c r="D347" s="163"/>
      <c r="E347" s="164"/>
      <c r="F347" s="165"/>
      <c r="G347" s="165">
        <f>SUMIF(AG348:AG355,"&lt;&gt;NOR",G348:G355)</f>
        <v>0</v>
      </c>
      <c r="H347" s="165"/>
      <c r="I347" s="165">
        <f>SUM(I348:I355)</f>
        <v>0</v>
      </c>
      <c r="J347" s="165"/>
      <c r="K347" s="165">
        <f>SUM(K348:K355)</f>
        <v>0</v>
      </c>
      <c r="L347" s="165"/>
      <c r="M347" s="165">
        <f>SUM(M348:M355)</f>
        <v>0</v>
      </c>
      <c r="N347" s="164"/>
      <c r="O347" s="164">
        <f>SUM(O348:O355)</f>
        <v>0</v>
      </c>
      <c r="P347" s="164"/>
      <c r="Q347" s="164">
        <f>SUM(Q348:Q355)</f>
        <v>0</v>
      </c>
      <c r="R347" s="165"/>
      <c r="S347" s="165"/>
      <c r="T347" s="166"/>
      <c r="U347" s="160"/>
      <c r="V347" s="160">
        <f>SUM(V348:V355)</f>
        <v>32</v>
      </c>
      <c r="W347" s="160"/>
      <c r="X347" s="160"/>
      <c r="Y347" s="160"/>
      <c r="AG347" t="s">
        <v>130</v>
      </c>
    </row>
    <row r="348" spans="1:60" outlineLevel="1" x14ac:dyDescent="0.2">
      <c r="A348" s="168">
        <v>57</v>
      </c>
      <c r="B348" s="169" t="s">
        <v>441</v>
      </c>
      <c r="C348" s="177" t="s">
        <v>442</v>
      </c>
      <c r="D348" s="170" t="s">
        <v>443</v>
      </c>
      <c r="E348" s="171">
        <v>16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21</v>
      </c>
      <c r="M348" s="173">
        <f>G348*(1+L348/100)</f>
        <v>0</v>
      </c>
      <c r="N348" s="171">
        <v>0</v>
      </c>
      <c r="O348" s="171">
        <f>ROUND(E348*N348,2)</f>
        <v>0</v>
      </c>
      <c r="P348" s="171">
        <v>0</v>
      </c>
      <c r="Q348" s="171">
        <f>ROUND(E348*P348,2)</f>
        <v>0</v>
      </c>
      <c r="R348" s="173" t="s">
        <v>444</v>
      </c>
      <c r="S348" s="173" t="s">
        <v>134</v>
      </c>
      <c r="T348" s="174" t="s">
        <v>134</v>
      </c>
      <c r="U348" s="156">
        <v>1</v>
      </c>
      <c r="V348" s="156">
        <f>ROUND(E348*U348,2)</f>
        <v>16</v>
      </c>
      <c r="W348" s="156"/>
      <c r="X348" s="156" t="s">
        <v>84</v>
      </c>
      <c r="Y348" s="156" t="s">
        <v>137</v>
      </c>
      <c r="Z348" s="146"/>
      <c r="AA348" s="146"/>
      <c r="AB348" s="146"/>
      <c r="AC348" s="146"/>
      <c r="AD348" s="146"/>
      <c r="AE348" s="146"/>
      <c r="AF348" s="146"/>
      <c r="AG348" s="146" t="s">
        <v>445</v>
      </c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2" x14ac:dyDescent="0.2">
      <c r="A349" s="153"/>
      <c r="B349" s="154"/>
      <c r="C349" s="252" t="s">
        <v>446</v>
      </c>
      <c r="D349" s="253"/>
      <c r="E349" s="253"/>
      <c r="F349" s="253"/>
      <c r="G349" s="253"/>
      <c r="H349" s="156"/>
      <c r="I349" s="156"/>
      <c r="J349" s="156"/>
      <c r="K349" s="156"/>
      <c r="L349" s="156"/>
      <c r="M349" s="156"/>
      <c r="N349" s="155"/>
      <c r="O349" s="155"/>
      <c r="P349" s="155"/>
      <c r="Q349" s="155"/>
      <c r="R349" s="156"/>
      <c r="S349" s="156"/>
      <c r="T349" s="156"/>
      <c r="U349" s="156"/>
      <c r="V349" s="156"/>
      <c r="W349" s="156"/>
      <c r="X349" s="156"/>
      <c r="Y349" s="156"/>
      <c r="Z349" s="146"/>
      <c r="AA349" s="146"/>
      <c r="AB349" s="146"/>
      <c r="AC349" s="146"/>
      <c r="AD349" s="146"/>
      <c r="AE349" s="146"/>
      <c r="AF349" s="146"/>
      <c r="AG349" s="146" t="s">
        <v>139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2" x14ac:dyDescent="0.2">
      <c r="A350" s="153"/>
      <c r="B350" s="154"/>
      <c r="C350" s="193" t="s">
        <v>447</v>
      </c>
      <c r="D350" s="182"/>
      <c r="E350" s="183">
        <v>16</v>
      </c>
      <c r="F350" s="156"/>
      <c r="G350" s="156"/>
      <c r="H350" s="156"/>
      <c r="I350" s="156"/>
      <c r="J350" s="156"/>
      <c r="K350" s="156"/>
      <c r="L350" s="156"/>
      <c r="M350" s="156"/>
      <c r="N350" s="155"/>
      <c r="O350" s="155"/>
      <c r="P350" s="155"/>
      <c r="Q350" s="155"/>
      <c r="R350" s="156"/>
      <c r="S350" s="156"/>
      <c r="T350" s="156"/>
      <c r="U350" s="156"/>
      <c r="V350" s="156"/>
      <c r="W350" s="156"/>
      <c r="X350" s="156"/>
      <c r="Y350" s="156"/>
      <c r="Z350" s="146"/>
      <c r="AA350" s="146"/>
      <c r="AB350" s="146"/>
      <c r="AC350" s="146"/>
      <c r="AD350" s="146"/>
      <c r="AE350" s="146"/>
      <c r="AF350" s="146"/>
      <c r="AG350" s="146" t="s">
        <v>241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3" x14ac:dyDescent="0.2">
      <c r="A351" s="153"/>
      <c r="B351" s="154"/>
      <c r="C351" s="194" t="s">
        <v>242</v>
      </c>
      <c r="D351" s="184"/>
      <c r="E351" s="185">
        <v>16</v>
      </c>
      <c r="F351" s="156"/>
      <c r="G351" s="156"/>
      <c r="H351" s="156"/>
      <c r="I351" s="156"/>
      <c r="J351" s="156"/>
      <c r="K351" s="156"/>
      <c r="L351" s="156"/>
      <c r="M351" s="156"/>
      <c r="N351" s="155"/>
      <c r="O351" s="155"/>
      <c r="P351" s="155"/>
      <c r="Q351" s="155"/>
      <c r="R351" s="156"/>
      <c r="S351" s="156"/>
      <c r="T351" s="156"/>
      <c r="U351" s="156"/>
      <c r="V351" s="156"/>
      <c r="W351" s="156"/>
      <c r="X351" s="156"/>
      <c r="Y351" s="156"/>
      <c r="Z351" s="146"/>
      <c r="AA351" s="146"/>
      <c r="AB351" s="146"/>
      <c r="AC351" s="146"/>
      <c r="AD351" s="146"/>
      <c r="AE351" s="146"/>
      <c r="AF351" s="146"/>
      <c r="AG351" s="146" t="s">
        <v>241</v>
      </c>
      <c r="AH351" s="146">
        <v>1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 x14ac:dyDescent="0.2">
      <c r="A352" s="168">
        <v>58</v>
      </c>
      <c r="B352" s="169" t="s">
        <v>448</v>
      </c>
      <c r="C352" s="177" t="s">
        <v>449</v>
      </c>
      <c r="D352" s="170" t="s">
        <v>443</v>
      </c>
      <c r="E352" s="171">
        <v>16</v>
      </c>
      <c r="F352" s="172"/>
      <c r="G352" s="173">
        <f>ROUND(E352*F352,2)</f>
        <v>0</v>
      </c>
      <c r="H352" s="172"/>
      <c r="I352" s="173">
        <f>ROUND(E352*H352,2)</f>
        <v>0</v>
      </c>
      <c r="J352" s="172"/>
      <c r="K352" s="173">
        <f>ROUND(E352*J352,2)</f>
        <v>0</v>
      </c>
      <c r="L352" s="173">
        <v>21</v>
      </c>
      <c r="M352" s="173">
        <f>G352*(1+L352/100)</f>
        <v>0</v>
      </c>
      <c r="N352" s="171">
        <v>0</v>
      </c>
      <c r="O352" s="171">
        <f>ROUND(E352*N352,2)</f>
        <v>0</v>
      </c>
      <c r="P352" s="171">
        <v>0</v>
      </c>
      <c r="Q352" s="171">
        <f>ROUND(E352*P352,2)</f>
        <v>0</v>
      </c>
      <c r="R352" s="173" t="s">
        <v>444</v>
      </c>
      <c r="S352" s="173" t="s">
        <v>134</v>
      </c>
      <c r="T352" s="174" t="s">
        <v>134</v>
      </c>
      <c r="U352" s="156">
        <v>1</v>
      </c>
      <c r="V352" s="156">
        <f>ROUND(E352*U352,2)</f>
        <v>16</v>
      </c>
      <c r="W352" s="156"/>
      <c r="X352" s="156" t="s">
        <v>84</v>
      </c>
      <c r="Y352" s="156" t="s">
        <v>137</v>
      </c>
      <c r="Z352" s="146"/>
      <c r="AA352" s="146"/>
      <c r="AB352" s="146"/>
      <c r="AC352" s="146"/>
      <c r="AD352" s="146"/>
      <c r="AE352" s="146"/>
      <c r="AF352" s="146"/>
      <c r="AG352" s="146" t="s">
        <v>445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2" x14ac:dyDescent="0.2">
      <c r="A353" s="153"/>
      <c r="B353" s="154"/>
      <c r="C353" s="252" t="s">
        <v>446</v>
      </c>
      <c r="D353" s="253"/>
      <c r="E353" s="253"/>
      <c r="F353" s="253"/>
      <c r="G353" s="253"/>
      <c r="H353" s="156"/>
      <c r="I353" s="156"/>
      <c r="J353" s="156"/>
      <c r="K353" s="156"/>
      <c r="L353" s="156"/>
      <c r="M353" s="156"/>
      <c r="N353" s="155"/>
      <c r="O353" s="155"/>
      <c r="P353" s="155"/>
      <c r="Q353" s="155"/>
      <c r="R353" s="156"/>
      <c r="S353" s="156"/>
      <c r="T353" s="156"/>
      <c r="U353" s="156"/>
      <c r="V353" s="156"/>
      <c r="W353" s="156"/>
      <c r="X353" s="156"/>
      <c r="Y353" s="156"/>
      <c r="Z353" s="146"/>
      <c r="AA353" s="146"/>
      <c r="AB353" s="146"/>
      <c r="AC353" s="146"/>
      <c r="AD353" s="146"/>
      <c r="AE353" s="146"/>
      <c r="AF353" s="146"/>
      <c r="AG353" s="146" t="s">
        <v>139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2" x14ac:dyDescent="0.2">
      <c r="A354" s="153"/>
      <c r="B354" s="154"/>
      <c r="C354" s="193" t="s">
        <v>450</v>
      </c>
      <c r="D354" s="182"/>
      <c r="E354" s="183">
        <v>16</v>
      </c>
      <c r="F354" s="156"/>
      <c r="G354" s="156"/>
      <c r="H354" s="156"/>
      <c r="I354" s="156"/>
      <c r="J354" s="156"/>
      <c r="K354" s="156"/>
      <c r="L354" s="156"/>
      <c r="M354" s="156"/>
      <c r="N354" s="155"/>
      <c r="O354" s="155"/>
      <c r="P354" s="155"/>
      <c r="Q354" s="155"/>
      <c r="R354" s="156"/>
      <c r="S354" s="156"/>
      <c r="T354" s="156"/>
      <c r="U354" s="156"/>
      <c r="V354" s="156"/>
      <c r="W354" s="156"/>
      <c r="X354" s="156"/>
      <c r="Y354" s="156"/>
      <c r="Z354" s="146"/>
      <c r="AA354" s="146"/>
      <c r="AB354" s="146"/>
      <c r="AC354" s="146"/>
      <c r="AD354" s="146"/>
      <c r="AE354" s="146"/>
      <c r="AF354" s="146"/>
      <c r="AG354" s="146" t="s">
        <v>241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3" x14ac:dyDescent="0.2">
      <c r="A355" s="153"/>
      <c r="B355" s="154"/>
      <c r="C355" s="194" t="s">
        <v>242</v>
      </c>
      <c r="D355" s="184"/>
      <c r="E355" s="185">
        <v>16</v>
      </c>
      <c r="F355" s="156"/>
      <c r="G355" s="156"/>
      <c r="H355" s="156"/>
      <c r="I355" s="156"/>
      <c r="J355" s="156"/>
      <c r="K355" s="156"/>
      <c r="L355" s="156"/>
      <c r="M355" s="156"/>
      <c r="N355" s="155"/>
      <c r="O355" s="155"/>
      <c r="P355" s="155"/>
      <c r="Q355" s="155"/>
      <c r="R355" s="156"/>
      <c r="S355" s="156"/>
      <c r="T355" s="156"/>
      <c r="U355" s="156"/>
      <c r="V355" s="156"/>
      <c r="W355" s="156"/>
      <c r="X355" s="156"/>
      <c r="Y355" s="156"/>
      <c r="Z355" s="146"/>
      <c r="AA355" s="146"/>
      <c r="AB355" s="146"/>
      <c r="AC355" s="146"/>
      <c r="AD355" s="146"/>
      <c r="AE355" s="146"/>
      <c r="AF355" s="146"/>
      <c r="AG355" s="146" t="s">
        <v>241</v>
      </c>
      <c r="AH355" s="146">
        <v>1</v>
      </c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x14ac:dyDescent="0.2">
      <c r="A356" s="161" t="s">
        <v>129</v>
      </c>
      <c r="B356" s="162" t="s">
        <v>85</v>
      </c>
      <c r="C356" s="176" t="s">
        <v>86</v>
      </c>
      <c r="D356" s="163"/>
      <c r="E356" s="164"/>
      <c r="F356" s="165"/>
      <c r="G356" s="165">
        <f>SUMIF(AG357:AG376,"&lt;&gt;NOR",G357:G376)</f>
        <v>0</v>
      </c>
      <c r="H356" s="165"/>
      <c r="I356" s="165">
        <f>SUM(I357:I376)</f>
        <v>0</v>
      </c>
      <c r="J356" s="165"/>
      <c r="K356" s="165">
        <f>SUM(K357:K376)</f>
        <v>0</v>
      </c>
      <c r="L356" s="165"/>
      <c r="M356" s="165">
        <f>SUM(M357:M376)</f>
        <v>0</v>
      </c>
      <c r="N356" s="164"/>
      <c r="O356" s="164">
        <f>SUM(O357:O376)</f>
        <v>4.8</v>
      </c>
      <c r="P356" s="164"/>
      <c r="Q356" s="164">
        <f>SUM(Q357:Q376)</f>
        <v>0</v>
      </c>
      <c r="R356" s="165"/>
      <c r="S356" s="165"/>
      <c r="T356" s="166"/>
      <c r="U356" s="160"/>
      <c r="V356" s="160">
        <f>SUM(V357:V376)</f>
        <v>9.14</v>
      </c>
      <c r="W356" s="160"/>
      <c r="X356" s="160"/>
      <c r="Y356" s="160"/>
      <c r="AG356" t="s">
        <v>130</v>
      </c>
    </row>
    <row r="357" spans="1:60" ht="22.5" outlineLevel="1" x14ac:dyDescent="0.2">
      <c r="A357" s="168">
        <v>59</v>
      </c>
      <c r="B357" s="169" t="s">
        <v>451</v>
      </c>
      <c r="C357" s="177" t="s">
        <v>452</v>
      </c>
      <c r="D357" s="170" t="s">
        <v>248</v>
      </c>
      <c r="E357" s="171">
        <v>12</v>
      </c>
      <c r="F357" s="172"/>
      <c r="G357" s="173">
        <f>ROUND(E357*F357,2)</f>
        <v>0</v>
      </c>
      <c r="H357" s="172"/>
      <c r="I357" s="173">
        <f>ROUND(E357*H357,2)</f>
        <v>0</v>
      </c>
      <c r="J357" s="172"/>
      <c r="K357" s="173">
        <f>ROUND(E357*J357,2)</f>
        <v>0</v>
      </c>
      <c r="L357" s="173">
        <v>21</v>
      </c>
      <c r="M357" s="173">
        <f>G357*(1+L357/100)</f>
        <v>0</v>
      </c>
      <c r="N357" s="171">
        <v>0.188</v>
      </c>
      <c r="O357" s="171">
        <f>ROUND(E357*N357,2)</f>
        <v>2.2599999999999998</v>
      </c>
      <c r="P357" s="171">
        <v>0</v>
      </c>
      <c r="Q357" s="171">
        <f>ROUND(E357*P357,2)</f>
        <v>0</v>
      </c>
      <c r="R357" s="173" t="s">
        <v>239</v>
      </c>
      <c r="S357" s="173" t="s">
        <v>134</v>
      </c>
      <c r="T357" s="174" t="s">
        <v>134</v>
      </c>
      <c r="U357" s="156">
        <v>0.27</v>
      </c>
      <c r="V357" s="156">
        <f>ROUND(E357*U357,2)</f>
        <v>3.24</v>
      </c>
      <c r="W357" s="156"/>
      <c r="X357" s="156" t="s">
        <v>221</v>
      </c>
      <c r="Y357" s="156" t="s">
        <v>137</v>
      </c>
      <c r="Z357" s="146"/>
      <c r="AA357" s="146"/>
      <c r="AB357" s="146"/>
      <c r="AC357" s="146"/>
      <c r="AD357" s="146"/>
      <c r="AE357" s="146"/>
      <c r="AF357" s="146"/>
      <c r="AG357" s="146" t="s">
        <v>222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2" x14ac:dyDescent="0.2">
      <c r="A358" s="153"/>
      <c r="B358" s="154"/>
      <c r="C358" s="263" t="s">
        <v>453</v>
      </c>
      <c r="D358" s="264"/>
      <c r="E358" s="264"/>
      <c r="F358" s="264"/>
      <c r="G358" s="264"/>
      <c r="H358" s="156"/>
      <c r="I358" s="156"/>
      <c r="J358" s="156"/>
      <c r="K358" s="156"/>
      <c r="L358" s="156"/>
      <c r="M358" s="156"/>
      <c r="N358" s="155"/>
      <c r="O358" s="155"/>
      <c r="P358" s="155"/>
      <c r="Q358" s="155"/>
      <c r="R358" s="156"/>
      <c r="S358" s="156"/>
      <c r="T358" s="156"/>
      <c r="U358" s="156"/>
      <c r="V358" s="156"/>
      <c r="W358" s="156"/>
      <c r="X358" s="156"/>
      <c r="Y358" s="156"/>
      <c r="Z358" s="146"/>
      <c r="AA358" s="146"/>
      <c r="AB358" s="146"/>
      <c r="AC358" s="146"/>
      <c r="AD358" s="146"/>
      <c r="AE358" s="146"/>
      <c r="AF358" s="146"/>
      <c r="AG358" s="146" t="s">
        <v>224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2" x14ac:dyDescent="0.2">
      <c r="A359" s="153"/>
      <c r="B359" s="154"/>
      <c r="C359" s="193" t="s">
        <v>454</v>
      </c>
      <c r="D359" s="182"/>
      <c r="E359" s="183">
        <v>12</v>
      </c>
      <c r="F359" s="156"/>
      <c r="G359" s="156"/>
      <c r="H359" s="156"/>
      <c r="I359" s="156"/>
      <c r="J359" s="156"/>
      <c r="K359" s="156"/>
      <c r="L359" s="156"/>
      <c r="M359" s="156"/>
      <c r="N359" s="155"/>
      <c r="O359" s="155"/>
      <c r="P359" s="155"/>
      <c r="Q359" s="155"/>
      <c r="R359" s="156"/>
      <c r="S359" s="156"/>
      <c r="T359" s="156"/>
      <c r="U359" s="156"/>
      <c r="V359" s="156"/>
      <c r="W359" s="156"/>
      <c r="X359" s="156"/>
      <c r="Y359" s="156"/>
      <c r="Z359" s="146"/>
      <c r="AA359" s="146"/>
      <c r="AB359" s="146"/>
      <c r="AC359" s="146"/>
      <c r="AD359" s="146"/>
      <c r="AE359" s="146"/>
      <c r="AF359" s="146"/>
      <c r="AG359" s="146" t="s">
        <v>241</v>
      </c>
      <c r="AH359" s="146">
        <v>0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3" x14ac:dyDescent="0.2">
      <c r="A360" s="153"/>
      <c r="B360" s="154"/>
      <c r="C360" s="194" t="s">
        <v>242</v>
      </c>
      <c r="D360" s="184"/>
      <c r="E360" s="185">
        <v>12</v>
      </c>
      <c r="F360" s="156"/>
      <c r="G360" s="156"/>
      <c r="H360" s="156"/>
      <c r="I360" s="156"/>
      <c r="J360" s="156"/>
      <c r="K360" s="156"/>
      <c r="L360" s="156"/>
      <c r="M360" s="156"/>
      <c r="N360" s="155"/>
      <c r="O360" s="155"/>
      <c r="P360" s="155"/>
      <c r="Q360" s="155"/>
      <c r="R360" s="156"/>
      <c r="S360" s="156"/>
      <c r="T360" s="156"/>
      <c r="U360" s="156"/>
      <c r="V360" s="156"/>
      <c r="W360" s="156"/>
      <c r="X360" s="156"/>
      <c r="Y360" s="156"/>
      <c r="Z360" s="146"/>
      <c r="AA360" s="146"/>
      <c r="AB360" s="146"/>
      <c r="AC360" s="146"/>
      <c r="AD360" s="146"/>
      <c r="AE360" s="146"/>
      <c r="AF360" s="146"/>
      <c r="AG360" s="146" t="s">
        <v>241</v>
      </c>
      <c r="AH360" s="146">
        <v>1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 x14ac:dyDescent="0.2">
      <c r="A361" s="168">
        <v>60</v>
      </c>
      <c r="B361" s="169" t="s">
        <v>455</v>
      </c>
      <c r="C361" s="177" t="s">
        <v>456</v>
      </c>
      <c r="D361" s="170" t="s">
        <v>258</v>
      </c>
      <c r="E361" s="171">
        <v>0.72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21</v>
      </c>
      <c r="M361" s="173">
        <f>G361*(1+L361/100)</f>
        <v>0</v>
      </c>
      <c r="N361" s="171">
        <v>2.5249999999999999</v>
      </c>
      <c r="O361" s="171">
        <f>ROUND(E361*N361,2)</f>
        <v>1.82</v>
      </c>
      <c r="P361" s="171">
        <v>0</v>
      </c>
      <c r="Q361" s="171">
        <f>ROUND(E361*P361,2)</f>
        <v>0</v>
      </c>
      <c r="R361" s="173" t="s">
        <v>239</v>
      </c>
      <c r="S361" s="173" t="s">
        <v>134</v>
      </c>
      <c r="T361" s="174" t="s">
        <v>134</v>
      </c>
      <c r="U361" s="156">
        <v>1.44</v>
      </c>
      <c r="V361" s="156">
        <f>ROUND(E361*U361,2)</f>
        <v>1.04</v>
      </c>
      <c r="W361" s="156"/>
      <c r="X361" s="156" t="s">
        <v>221</v>
      </c>
      <c r="Y361" s="156" t="s">
        <v>137</v>
      </c>
      <c r="Z361" s="146"/>
      <c r="AA361" s="146"/>
      <c r="AB361" s="146"/>
      <c r="AC361" s="146"/>
      <c r="AD361" s="146"/>
      <c r="AE361" s="146"/>
      <c r="AF361" s="146"/>
      <c r="AG361" s="146" t="s">
        <v>222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2" x14ac:dyDescent="0.2">
      <c r="A362" s="153"/>
      <c r="B362" s="154"/>
      <c r="C362" s="263" t="s">
        <v>457</v>
      </c>
      <c r="D362" s="264"/>
      <c r="E362" s="264"/>
      <c r="F362" s="264"/>
      <c r="G362" s="264"/>
      <c r="H362" s="156"/>
      <c r="I362" s="156"/>
      <c r="J362" s="156"/>
      <c r="K362" s="156"/>
      <c r="L362" s="156"/>
      <c r="M362" s="156"/>
      <c r="N362" s="155"/>
      <c r="O362" s="155"/>
      <c r="P362" s="155"/>
      <c r="Q362" s="155"/>
      <c r="R362" s="156"/>
      <c r="S362" s="156"/>
      <c r="T362" s="156"/>
      <c r="U362" s="156"/>
      <c r="V362" s="156"/>
      <c r="W362" s="156"/>
      <c r="X362" s="156"/>
      <c r="Y362" s="156"/>
      <c r="Z362" s="146"/>
      <c r="AA362" s="146"/>
      <c r="AB362" s="146"/>
      <c r="AC362" s="146"/>
      <c r="AD362" s="146"/>
      <c r="AE362" s="146"/>
      <c r="AF362" s="146"/>
      <c r="AG362" s="146" t="s">
        <v>224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2" x14ac:dyDescent="0.2">
      <c r="A363" s="153"/>
      <c r="B363" s="154"/>
      <c r="C363" s="193" t="s">
        <v>458</v>
      </c>
      <c r="D363" s="182"/>
      <c r="E363" s="183">
        <v>0.72</v>
      </c>
      <c r="F363" s="156"/>
      <c r="G363" s="156"/>
      <c r="H363" s="156"/>
      <c r="I363" s="156"/>
      <c r="J363" s="156"/>
      <c r="K363" s="156"/>
      <c r="L363" s="156"/>
      <c r="M363" s="156"/>
      <c r="N363" s="155"/>
      <c r="O363" s="155"/>
      <c r="P363" s="155"/>
      <c r="Q363" s="155"/>
      <c r="R363" s="156"/>
      <c r="S363" s="156"/>
      <c r="T363" s="156"/>
      <c r="U363" s="156"/>
      <c r="V363" s="156"/>
      <c r="W363" s="156"/>
      <c r="X363" s="156"/>
      <c r="Y363" s="156"/>
      <c r="Z363" s="146"/>
      <c r="AA363" s="146"/>
      <c r="AB363" s="146"/>
      <c r="AC363" s="146"/>
      <c r="AD363" s="146"/>
      <c r="AE363" s="146"/>
      <c r="AF363" s="146"/>
      <c r="AG363" s="146" t="s">
        <v>241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3" x14ac:dyDescent="0.2">
      <c r="A364" s="153"/>
      <c r="B364" s="154"/>
      <c r="C364" s="194" t="s">
        <v>242</v>
      </c>
      <c r="D364" s="184"/>
      <c r="E364" s="185">
        <v>0.72</v>
      </c>
      <c r="F364" s="156"/>
      <c r="G364" s="156"/>
      <c r="H364" s="156"/>
      <c r="I364" s="156"/>
      <c r="J364" s="156"/>
      <c r="K364" s="156"/>
      <c r="L364" s="156"/>
      <c r="M364" s="156"/>
      <c r="N364" s="155"/>
      <c r="O364" s="155"/>
      <c r="P364" s="155"/>
      <c r="Q364" s="155"/>
      <c r="R364" s="156"/>
      <c r="S364" s="156"/>
      <c r="T364" s="156"/>
      <c r="U364" s="156"/>
      <c r="V364" s="156"/>
      <c r="W364" s="156"/>
      <c r="X364" s="156"/>
      <c r="Y364" s="156"/>
      <c r="Z364" s="146"/>
      <c r="AA364" s="146"/>
      <c r="AB364" s="146"/>
      <c r="AC364" s="146"/>
      <c r="AD364" s="146"/>
      <c r="AE364" s="146"/>
      <c r="AF364" s="146"/>
      <c r="AG364" s="146" t="s">
        <v>241</v>
      </c>
      <c r="AH364" s="146">
        <v>1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1" x14ac:dyDescent="0.2">
      <c r="A365" s="168">
        <v>61</v>
      </c>
      <c r="B365" s="169" t="s">
        <v>459</v>
      </c>
      <c r="C365" s="177" t="s">
        <v>460</v>
      </c>
      <c r="D365" s="170" t="s">
        <v>248</v>
      </c>
      <c r="E365" s="171">
        <v>4</v>
      </c>
      <c r="F365" s="172"/>
      <c r="G365" s="173">
        <f>ROUND(E365*F365,2)</f>
        <v>0</v>
      </c>
      <c r="H365" s="172"/>
      <c r="I365" s="173">
        <f>ROUND(E365*H365,2)</f>
        <v>0</v>
      </c>
      <c r="J365" s="172"/>
      <c r="K365" s="173">
        <f>ROUND(E365*J365,2)</f>
        <v>0</v>
      </c>
      <c r="L365" s="173">
        <v>21</v>
      </c>
      <c r="M365" s="173">
        <f>G365*(1+L365/100)</f>
        <v>0</v>
      </c>
      <c r="N365" s="171">
        <v>0</v>
      </c>
      <c r="O365" s="171">
        <f>ROUND(E365*N365,2)</f>
        <v>0</v>
      </c>
      <c r="P365" s="171">
        <v>0</v>
      </c>
      <c r="Q365" s="171">
        <f>ROUND(E365*P365,2)</f>
        <v>0</v>
      </c>
      <c r="R365" s="173"/>
      <c r="S365" s="173" t="s">
        <v>134</v>
      </c>
      <c r="T365" s="174" t="s">
        <v>134</v>
      </c>
      <c r="U365" s="156">
        <v>0.28000000000000003</v>
      </c>
      <c r="V365" s="156">
        <f>ROUND(E365*U365,2)</f>
        <v>1.1200000000000001</v>
      </c>
      <c r="W365" s="156"/>
      <c r="X365" s="156" t="s">
        <v>221</v>
      </c>
      <c r="Y365" s="156" t="s">
        <v>137</v>
      </c>
      <c r="Z365" s="146"/>
      <c r="AA365" s="146"/>
      <c r="AB365" s="146"/>
      <c r="AC365" s="146"/>
      <c r="AD365" s="146"/>
      <c r="AE365" s="146"/>
      <c r="AF365" s="146"/>
      <c r="AG365" s="146" t="s">
        <v>222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2" x14ac:dyDescent="0.2">
      <c r="A366" s="153"/>
      <c r="B366" s="154"/>
      <c r="C366" s="193" t="s">
        <v>461</v>
      </c>
      <c r="D366" s="182"/>
      <c r="E366" s="183">
        <v>4</v>
      </c>
      <c r="F366" s="156"/>
      <c r="G366" s="156"/>
      <c r="H366" s="156"/>
      <c r="I366" s="156"/>
      <c r="J366" s="156"/>
      <c r="K366" s="156"/>
      <c r="L366" s="156"/>
      <c r="M366" s="156"/>
      <c r="N366" s="155"/>
      <c r="O366" s="155"/>
      <c r="P366" s="155"/>
      <c r="Q366" s="155"/>
      <c r="R366" s="156"/>
      <c r="S366" s="156"/>
      <c r="T366" s="156"/>
      <c r="U366" s="156"/>
      <c r="V366" s="156"/>
      <c r="W366" s="156"/>
      <c r="X366" s="156"/>
      <c r="Y366" s="156"/>
      <c r="Z366" s="146"/>
      <c r="AA366" s="146"/>
      <c r="AB366" s="146"/>
      <c r="AC366" s="146"/>
      <c r="AD366" s="146"/>
      <c r="AE366" s="146"/>
      <c r="AF366" s="146"/>
      <c r="AG366" s="146" t="s">
        <v>241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ht="22.5" outlineLevel="1" x14ac:dyDescent="0.2">
      <c r="A367" s="168">
        <v>62</v>
      </c>
      <c r="B367" s="169" t="s">
        <v>462</v>
      </c>
      <c r="C367" s="177" t="s">
        <v>463</v>
      </c>
      <c r="D367" s="170" t="s">
        <v>427</v>
      </c>
      <c r="E367" s="171">
        <v>4.78904</v>
      </c>
      <c r="F367" s="172"/>
      <c r="G367" s="173">
        <f>ROUND(E367*F367,2)</f>
        <v>0</v>
      </c>
      <c r="H367" s="172"/>
      <c r="I367" s="173">
        <f>ROUND(E367*H367,2)</f>
        <v>0</v>
      </c>
      <c r="J367" s="172"/>
      <c r="K367" s="173">
        <f>ROUND(E367*J367,2)</f>
        <v>0</v>
      </c>
      <c r="L367" s="173">
        <v>21</v>
      </c>
      <c r="M367" s="173">
        <f>G367*(1+L367/100)</f>
        <v>0</v>
      </c>
      <c r="N367" s="171">
        <v>0</v>
      </c>
      <c r="O367" s="171">
        <f>ROUND(E367*N367,2)</f>
        <v>0</v>
      </c>
      <c r="P367" s="171">
        <v>0</v>
      </c>
      <c r="Q367" s="171">
        <f>ROUND(E367*P367,2)</f>
        <v>0</v>
      </c>
      <c r="R367" s="173" t="s">
        <v>239</v>
      </c>
      <c r="S367" s="173" t="s">
        <v>134</v>
      </c>
      <c r="T367" s="174" t="s">
        <v>134</v>
      </c>
      <c r="U367" s="156">
        <v>0.78</v>
      </c>
      <c r="V367" s="156">
        <f>ROUND(E367*U367,2)</f>
        <v>3.74</v>
      </c>
      <c r="W367" s="156"/>
      <c r="X367" s="156" t="s">
        <v>221</v>
      </c>
      <c r="Y367" s="156" t="s">
        <v>137</v>
      </c>
      <c r="Z367" s="146"/>
      <c r="AA367" s="146"/>
      <c r="AB367" s="146"/>
      <c r="AC367" s="146"/>
      <c r="AD367" s="146"/>
      <c r="AE367" s="146"/>
      <c r="AF367" s="146"/>
      <c r="AG367" s="146" t="s">
        <v>464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2" x14ac:dyDescent="0.2">
      <c r="A368" s="153"/>
      <c r="B368" s="154"/>
      <c r="C368" s="263" t="s">
        <v>465</v>
      </c>
      <c r="D368" s="264"/>
      <c r="E368" s="264"/>
      <c r="F368" s="264"/>
      <c r="G368" s="264"/>
      <c r="H368" s="156"/>
      <c r="I368" s="156"/>
      <c r="J368" s="156"/>
      <c r="K368" s="156"/>
      <c r="L368" s="156"/>
      <c r="M368" s="156"/>
      <c r="N368" s="155"/>
      <c r="O368" s="155"/>
      <c r="P368" s="155"/>
      <c r="Q368" s="155"/>
      <c r="R368" s="156"/>
      <c r="S368" s="156"/>
      <c r="T368" s="156"/>
      <c r="U368" s="156"/>
      <c r="V368" s="156"/>
      <c r="W368" s="156"/>
      <c r="X368" s="156"/>
      <c r="Y368" s="156"/>
      <c r="Z368" s="146"/>
      <c r="AA368" s="146"/>
      <c r="AB368" s="146"/>
      <c r="AC368" s="146"/>
      <c r="AD368" s="146"/>
      <c r="AE368" s="146"/>
      <c r="AF368" s="146"/>
      <c r="AG368" s="146" t="s">
        <v>224</v>
      </c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2" x14ac:dyDescent="0.2">
      <c r="A369" s="153"/>
      <c r="B369" s="154"/>
      <c r="C369" s="193" t="s">
        <v>466</v>
      </c>
      <c r="D369" s="182"/>
      <c r="E369" s="183">
        <v>2.2559999999999998</v>
      </c>
      <c r="F369" s="156"/>
      <c r="G369" s="156"/>
      <c r="H369" s="156"/>
      <c r="I369" s="156"/>
      <c r="J369" s="156"/>
      <c r="K369" s="156"/>
      <c r="L369" s="156"/>
      <c r="M369" s="156"/>
      <c r="N369" s="155"/>
      <c r="O369" s="155"/>
      <c r="P369" s="155"/>
      <c r="Q369" s="155"/>
      <c r="R369" s="156"/>
      <c r="S369" s="156"/>
      <c r="T369" s="156"/>
      <c r="U369" s="156"/>
      <c r="V369" s="156"/>
      <c r="W369" s="156"/>
      <c r="X369" s="156"/>
      <c r="Y369" s="156"/>
      <c r="Z369" s="146"/>
      <c r="AA369" s="146"/>
      <c r="AB369" s="146"/>
      <c r="AC369" s="146"/>
      <c r="AD369" s="146"/>
      <c r="AE369" s="146"/>
      <c r="AF369" s="146"/>
      <c r="AG369" s="146" t="s">
        <v>241</v>
      </c>
      <c r="AH369" s="146">
        <v>6</v>
      </c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3" x14ac:dyDescent="0.2">
      <c r="A370" s="153"/>
      <c r="B370" s="154"/>
      <c r="C370" s="193" t="s">
        <v>467</v>
      </c>
      <c r="D370" s="182"/>
      <c r="E370" s="183">
        <v>1.8180000000000001</v>
      </c>
      <c r="F370" s="156"/>
      <c r="G370" s="156"/>
      <c r="H370" s="156"/>
      <c r="I370" s="156"/>
      <c r="J370" s="156"/>
      <c r="K370" s="156"/>
      <c r="L370" s="156"/>
      <c r="M370" s="156"/>
      <c r="N370" s="155"/>
      <c r="O370" s="155"/>
      <c r="P370" s="155"/>
      <c r="Q370" s="155"/>
      <c r="R370" s="156"/>
      <c r="S370" s="156"/>
      <c r="T370" s="156"/>
      <c r="U370" s="156"/>
      <c r="V370" s="156"/>
      <c r="W370" s="156"/>
      <c r="X370" s="156"/>
      <c r="Y370" s="156"/>
      <c r="Z370" s="146"/>
      <c r="AA370" s="146"/>
      <c r="AB370" s="146"/>
      <c r="AC370" s="146"/>
      <c r="AD370" s="146"/>
      <c r="AE370" s="146"/>
      <c r="AF370" s="146"/>
      <c r="AG370" s="146" t="s">
        <v>241</v>
      </c>
      <c r="AH370" s="146">
        <v>6</v>
      </c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3" x14ac:dyDescent="0.2">
      <c r="A371" s="153"/>
      <c r="B371" s="154"/>
      <c r="C371" s="193" t="s">
        <v>468</v>
      </c>
      <c r="D371" s="182"/>
      <c r="E371" s="183">
        <v>0.71504000000000001</v>
      </c>
      <c r="F371" s="156"/>
      <c r="G371" s="156"/>
      <c r="H371" s="156"/>
      <c r="I371" s="156"/>
      <c r="J371" s="156"/>
      <c r="K371" s="156"/>
      <c r="L371" s="156"/>
      <c r="M371" s="156"/>
      <c r="N371" s="155"/>
      <c r="O371" s="155"/>
      <c r="P371" s="155"/>
      <c r="Q371" s="155"/>
      <c r="R371" s="156"/>
      <c r="S371" s="156"/>
      <c r="T371" s="156"/>
      <c r="U371" s="156"/>
      <c r="V371" s="156"/>
      <c r="W371" s="156"/>
      <c r="X371" s="156"/>
      <c r="Y371" s="156"/>
      <c r="Z371" s="146"/>
      <c r="AA371" s="146"/>
      <c r="AB371" s="146"/>
      <c r="AC371" s="146"/>
      <c r="AD371" s="146"/>
      <c r="AE371" s="146"/>
      <c r="AF371" s="146"/>
      <c r="AG371" s="146" t="s">
        <v>241</v>
      </c>
      <c r="AH371" s="146">
        <v>6</v>
      </c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ht="22.5" outlineLevel="1" x14ac:dyDescent="0.2">
      <c r="A372" s="168">
        <v>63</v>
      </c>
      <c r="B372" s="169" t="s">
        <v>469</v>
      </c>
      <c r="C372" s="177" t="s">
        <v>470</v>
      </c>
      <c r="D372" s="170" t="s">
        <v>227</v>
      </c>
      <c r="E372" s="171">
        <v>13.2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1">
        <v>5.4170000000000003E-2</v>
      </c>
      <c r="O372" s="171">
        <f>ROUND(E372*N372,2)</f>
        <v>0.72</v>
      </c>
      <c r="P372" s="171">
        <v>0</v>
      </c>
      <c r="Q372" s="171">
        <f>ROUND(E372*P372,2)</f>
        <v>0</v>
      </c>
      <c r="R372" s="173" t="s">
        <v>371</v>
      </c>
      <c r="S372" s="173" t="s">
        <v>134</v>
      </c>
      <c r="T372" s="174" t="s">
        <v>134</v>
      </c>
      <c r="U372" s="156">
        <v>0</v>
      </c>
      <c r="V372" s="156">
        <f>ROUND(E372*U372,2)</f>
        <v>0</v>
      </c>
      <c r="W372" s="156"/>
      <c r="X372" s="156" t="s">
        <v>372</v>
      </c>
      <c r="Y372" s="156" t="s">
        <v>137</v>
      </c>
      <c r="Z372" s="146"/>
      <c r="AA372" s="146"/>
      <c r="AB372" s="146"/>
      <c r="AC372" s="146"/>
      <c r="AD372" s="146"/>
      <c r="AE372" s="146"/>
      <c r="AF372" s="146"/>
      <c r="AG372" s="146" t="s">
        <v>373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2" x14ac:dyDescent="0.2">
      <c r="A373" s="153"/>
      <c r="B373" s="154"/>
      <c r="C373" s="193" t="s">
        <v>454</v>
      </c>
      <c r="D373" s="182"/>
      <c r="E373" s="183">
        <v>12</v>
      </c>
      <c r="F373" s="156"/>
      <c r="G373" s="156"/>
      <c r="H373" s="156"/>
      <c r="I373" s="156"/>
      <c r="J373" s="156"/>
      <c r="K373" s="156"/>
      <c r="L373" s="156"/>
      <c r="M373" s="156"/>
      <c r="N373" s="155"/>
      <c r="O373" s="155"/>
      <c r="P373" s="155"/>
      <c r="Q373" s="155"/>
      <c r="R373" s="156"/>
      <c r="S373" s="156"/>
      <c r="T373" s="156"/>
      <c r="U373" s="156"/>
      <c r="V373" s="156"/>
      <c r="W373" s="156"/>
      <c r="X373" s="156"/>
      <c r="Y373" s="156"/>
      <c r="Z373" s="146"/>
      <c r="AA373" s="146"/>
      <c r="AB373" s="146"/>
      <c r="AC373" s="146"/>
      <c r="AD373" s="146"/>
      <c r="AE373" s="146"/>
      <c r="AF373" s="146"/>
      <c r="AG373" s="146" t="s">
        <v>241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3" x14ac:dyDescent="0.2">
      <c r="A374" s="153"/>
      <c r="B374" s="154"/>
      <c r="C374" s="194" t="s">
        <v>242</v>
      </c>
      <c r="D374" s="184"/>
      <c r="E374" s="185">
        <v>12</v>
      </c>
      <c r="F374" s="156"/>
      <c r="G374" s="156"/>
      <c r="H374" s="156"/>
      <c r="I374" s="156"/>
      <c r="J374" s="156"/>
      <c r="K374" s="156"/>
      <c r="L374" s="156"/>
      <c r="M374" s="156"/>
      <c r="N374" s="155"/>
      <c r="O374" s="155"/>
      <c r="P374" s="155"/>
      <c r="Q374" s="155"/>
      <c r="R374" s="156"/>
      <c r="S374" s="156"/>
      <c r="T374" s="156"/>
      <c r="U374" s="156"/>
      <c r="V374" s="156"/>
      <c r="W374" s="156"/>
      <c r="X374" s="156"/>
      <c r="Y374" s="156"/>
      <c r="Z374" s="146"/>
      <c r="AA374" s="146"/>
      <c r="AB374" s="146"/>
      <c r="AC374" s="146"/>
      <c r="AD374" s="146"/>
      <c r="AE374" s="146"/>
      <c r="AF374" s="146"/>
      <c r="AG374" s="146" t="s">
        <v>241</v>
      </c>
      <c r="AH374" s="146">
        <v>1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3" x14ac:dyDescent="0.2">
      <c r="A375" s="153"/>
      <c r="B375" s="154"/>
      <c r="C375" s="193" t="s">
        <v>471</v>
      </c>
      <c r="D375" s="182"/>
      <c r="E375" s="183">
        <v>1.2</v>
      </c>
      <c r="F375" s="156"/>
      <c r="G375" s="156"/>
      <c r="H375" s="156"/>
      <c r="I375" s="156"/>
      <c r="J375" s="156"/>
      <c r="K375" s="156"/>
      <c r="L375" s="156"/>
      <c r="M375" s="156"/>
      <c r="N375" s="155"/>
      <c r="O375" s="155"/>
      <c r="P375" s="155"/>
      <c r="Q375" s="155"/>
      <c r="R375" s="156"/>
      <c r="S375" s="156"/>
      <c r="T375" s="156"/>
      <c r="U375" s="156"/>
      <c r="V375" s="156"/>
      <c r="W375" s="156"/>
      <c r="X375" s="156"/>
      <c r="Y375" s="156"/>
      <c r="Z375" s="146"/>
      <c r="AA375" s="146"/>
      <c r="AB375" s="146"/>
      <c r="AC375" s="146"/>
      <c r="AD375" s="146"/>
      <c r="AE375" s="146"/>
      <c r="AF375" s="146"/>
      <c r="AG375" s="146" t="s">
        <v>241</v>
      </c>
      <c r="AH375" s="146">
        <v>0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3" x14ac:dyDescent="0.2">
      <c r="A376" s="153"/>
      <c r="B376" s="154"/>
      <c r="C376" s="194" t="s">
        <v>242</v>
      </c>
      <c r="D376" s="184"/>
      <c r="E376" s="185">
        <v>1.2</v>
      </c>
      <c r="F376" s="156"/>
      <c r="G376" s="156"/>
      <c r="H376" s="156"/>
      <c r="I376" s="156"/>
      <c r="J376" s="156"/>
      <c r="K376" s="156"/>
      <c r="L376" s="156"/>
      <c r="M376" s="156"/>
      <c r="N376" s="155"/>
      <c r="O376" s="155"/>
      <c r="P376" s="155"/>
      <c r="Q376" s="155"/>
      <c r="R376" s="156"/>
      <c r="S376" s="156"/>
      <c r="T376" s="156"/>
      <c r="U376" s="156"/>
      <c r="V376" s="156"/>
      <c r="W376" s="156"/>
      <c r="X376" s="156"/>
      <c r="Y376" s="156"/>
      <c r="Z376" s="146"/>
      <c r="AA376" s="146"/>
      <c r="AB376" s="146"/>
      <c r="AC376" s="146"/>
      <c r="AD376" s="146"/>
      <c r="AE376" s="146"/>
      <c r="AF376" s="146"/>
      <c r="AG376" s="146" t="s">
        <v>241</v>
      </c>
      <c r="AH376" s="146">
        <v>1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x14ac:dyDescent="0.2">
      <c r="A377" s="161" t="s">
        <v>129</v>
      </c>
      <c r="B377" s="162" t="s">
        <v>87</v>
      </c>
      <c r="C377" s="176" t="s">
        <v>88</v>
      </c>
      <c r="D377" s="163"/>
      <c r="E377" s="164"/>
      <c r="F377" s="165"/>
      <c r="G377" s="165">
        <f>SUMIF(AG378:AG380,"&lt;&gt;NOR",G378:G380)</f>
        <v>0</v>
      </c>
      <c r="H377" s="165"/>
      <c r="I377" s="165">
        <f>SUM(I378:I380)</f>
        <v>0</v>
      </c>
      <c r="J377" s="165"/>
      <c r="K377" s="165">
        <f>SUM(K378:K380)</f>
        <v>0</v>
      </c>
      <c r="L377" s="165"/>
      <c r="M377" s="165">
        <f>SUM(M378:M380)</f>
        <v>0</v>
      </c>
      <c r="N377" s="164"/>
      <c r="O377" s="164">
        <f>SUM(O378:O380)</f>
        <v>0</v>
      </c>
      <c r="P377" s="164"/>
      <c r="Q377" s="164">
        <f>SUM(Q378:Q380)</f>
        <v>0</v>
      </c>
      <c r="R377" s="165"/>
      <c r="S377" s="165"/>
      <c r="T377" s="166"/>
      <c r="U377" s="160"/>
      <c r="V377" s="160">
        <f>SUM(V378:V380)</f>
        <v>4.97</v>
      </c>
      <c r="W377" s="160"/>
      <c r="X377" s="160"/>
      <c r="Y377" s="160"/>
      <c r="AG377" t="s">
        <v>130</v>
      </c>
    </row>
    <row r="378" spans="1:60" ht="56.25" outlineLevel="1" x14ac:dyDescent="0.2">
      <c r="A378" s="168">
        <v>64</v>
      </c>
      <c r="B378" s="169" t="s">
        <v>472</v>
      </c>
      <c r="C378" s="177" t="s">
        <v>473</v>
      </c>
      <c r="D378" s="170" t="s">
        <v>219</v>
      </c>
      <c r="E378" s="171">
        <v>16.032399999999999</v>
      </c>
      <c r="F378" s="172"/>
      <c r="G378" s="173">
        <f>ROUND(E378*F378,2)</f>
        <v>0</v>
      </c>
      <c r="H378" s="172"/>
      <c r="I378" s="173">
        <f>ROUND(E378*H378,2)</f>
        <v>0</v>
      </c>
      <c r="J378" s="172"/>
      <c r="K378" s="173">
        <f>ROUND(E378*J378,2)</f>
        <v>0</v>
      </c>
      <c r="L378" s="173">
        <v>21</v>
      </c>
      <c r="M378" s="173">
        <f>G378*(1+L378/100)</f>
        <v>0</v>
      </c>
      <c r="N378" s="171">
        <v>4.0000000000000003E-5</v>
      </c>
      <c r="O378" s="171">
        <f>ROUND(E378*N378,2)</f>
        <v>0</v>
      </c>
      <c r="P378" s="171">
        <v>0</v>
      </c>
      <c r="Q378" s="171">
        <f>ROUND(E378*P378,2)</f>
        <v>0</v>
      </c>
      <c r="R378" s="173" t="s">
        <v>474</v>
      </c>
      <c r="S378" s="173" t="s">
        <v>134</v>
      </c>
      <c r="T378" s="174" t="s">
        <v>134</v>
      </c>
      <c r="U378" s="156">
        <v>0.31</v>
      </c>
      <c r="V378" s="156">
        <f>ROUND(E378*U378,2)</f>
        <v>4.97</v>
      </c>
      <c r="W378" s="156"/>
      <c r="X378" s="156" t="s">
        <v>221</v>
      </c>
      <c r="Y378" s="156" t="s">
        <v>137</v>
      </c>
      <c r="Z378" s="146"/>
      <c r="AA378" s="146"/>
      <c r="AB378" s="146"/>
      <c r="AC378" s="146"/>
      <c r="AD378" s="146"/>
      <c r="AE378" s="146"/>
      <c r="AF378" s="146"/>
      <c r="AG378" s="146" t="s">
        <v>222</v>
      </c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2" x14ac:dyDescent="0.2">
      <c r="A379" s="153"/>
      <c r="B379" s="154"/>
      <c r="C379" s="193" t="s">
        <v>475</v>
      </c>
      <c r="D379" s="182"/>
      <c r="E379" s="183">
        <v>16.032399999999999</v>
      </c>
      <c r="F379" s="156"/>
      <c r="G379" s="156"/>
      <c r="H379" s="156"/>
      <c r="I379" s="156"/>
      <c r="J379" s="156"/>
      <c r="K379" s="156"/>
      <c r="L379" s="156"/>
      <c r="M379" s="156"/>
      <c r="N379" s="155"/>
      <c r="O379" s="155"/>
      <c r="P379" s="155"/>
      <c r="Q379" s="155"/>
      <c r="R379" s="156"/>
      <c r="S379" s="156"/>
      <c r="T379" s="156"/>
      <c r="U379" s="156"/>
      <c r="V379" s="156"/>
      <c r="W379" s="156"/>
      <c r="X379" s="156"/>
      <c r="Y379" s="156"/>
      <c r="Z379" s="146"/>
      <c r="AA379" s="146"/>
      <c r="AB379" s="146"/>
      <c r="AC379" s="146"/>
      <c r="AD379" s="146"/>
      <c r="AE379" s="146"/>
      <c r="AF379" s="146"/>
      <c r="AG379" s="146" t="s">
        <v>241</v>
      </c>
      <c r="AH379" s="146">
        <v>0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3" x14ac:dyDescent="0.2">
      <c r="A380" s="153"/>
      <c r="B380" s="154"/>
      <c r="C380" s="194" t="s">
        <v>242</v>
      </c>
      <c r="D380" s="184"/>
      <c r="E380" s="185">
        <v>16.032399999999999</v>
      </c>
      <c r="F380" s="156"/>
      <c r="G380" s="156"/>
      <c r="H380" s="156"/>
      <c r="I380" s="156"/>
      <c r="J380" s="156"/>
      <c r="K380" s="156"/>
      <c r="L380" s="156"/>
      <c r="M380" s="156"/>
      <c r="N380" s="155"/>
      <c r="O380" s="155"/>
      <c r="P380" s="155"/>
      <c r="Q380" s="155"/>
      <c r="R380" s="156"/>
      <c r="S380" s="156"/>
      <c r="T380" s="156"/>
      <c r="U380" s="156"/>
      <c r="V380" s="156"/>
      <c r="W380" s="156"/>
      <c r="X380" s="156"/>
      <c r="Y380" s="156"/>
      <c r="Z380" s="146"/>
      <c r="AA380" s="146"/>
      <c r="AB380" s="146"/>
      <c r="AC380" s="146"/>
      <c r="AD380" s="146"/>
      <c r="AE380" s="146"/>
      <c r="AF380" s="146"/>
      <c r="AG380" s="146" t="s">
        <v>241</v>
      </c>
      <c r="AH380" s="146">
        <v>1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x14ac:dyDescent="0.2">
      <c r="A381" s="161" t="s">
        <v>129</v>
      </c>
      <c r="B381" s="162" t="s">
        <v>89</v>
      </c>
      <c r="C381" s="176" t="s">
        <v>90</v>
      </c>
      <c r="D381" s="163"/>
      <c r="E381" s="164"/>
      <c r="F381" s="165"/>
      <c r="G381" s="165">
        <f>SUMIF(AG382:AG414,"&lt;&gt;NOR",G382:G414)</f>
        <v>0</v>
      </c>
      <c r="H381" s="165"/>
      <c r="I381" s="165">
        <f>SUM(I382:I414)</f>
        <v>0</v>
      </c>
      <c r="J381" s="165"/>
      <c r="K381" s="165">
        <f>SUM(K382:K414)</f>
        <v>0</v>
      </c>
      <c r="L381" s="165"/>
      <c r="M381" s="165">
        <f>SUM(M382:M414)</f>
        <v>0</v>
      </c>
      <c r="N381" s="164"/>
      <c r="O381" s="164">
        <f>SUM(O382:O414)</f>
        <v>0</v>
      </c>
      <c r="P381" s="164"/>
      <c r="Q381" s="164">
        <f>SUM(Q382:Q414)</f>
        <v>0</v>
      </c>
      <c r="R381" s="165"/>
      <c r="S381" s="165"/>
      <c r="T381" s="166"/>
      <c r="U381" s="160"/>
      <c r="V381" s="160">
        <f>SUM(V382:V414)</f>
        <v>60.66</v>
      </c>
      <c r="W381" s="160"/>
      <c r="X381" s="160"/>
      <c r="Y381" s="160"/>
      <c r="AG381" t="s">
        <v>130</v>
      </c>
    </row>
    <row r="382" spans="1:60" ht="22.5" outlineLevel="1" x14ac:dyDescent="0.2">
      <c r="A382" s="168">
        <v>65</v>
      </c>
      <c r="B382" s="169" t="s">
        <v>476</v>
      </c>
      <c r="C382" s="177" t="s">
        <v>477</v>
      </c>
      <c r="D382" s="170" t="s">
        <v>427</v>
      </c>
      <c r="E382" s="171">
        <v>80.880510000000001</v>
      </c>
      <c r="F382" s="172"/>
      <c r="G382" s="173">
        <f>ROUND(E382*F382,2)</f>
        <v>0</v>
      </c>
      <c r="H382" s="172"/>
      <c r="I382" s="173">
        <f>ROUND(E382*H382,2)</f>
        <v>0</v>
      </c>
      <c r="J382" s="172"/>
      <c r="K382" s="173">
        <f>ROUND(E382*J382,2)</f>
        <v>0</v>
      </c>
      <c r="L382" s="173">
        <v>21</v>
      </c>
      <c r="M382" s="173">
        <f>G382*(1+L382/100)</f>
        <v>0</v>
      </c>
      <c r="N382" s="171">
        <v>0</v>
      </c>
      <c r="O382" s="171">
        <f>ROUND(E382*N382,2)</f>
        <v>0</v>
      </c>
      <c r="P382" s="171">
        <v>0</v>
      </c>
      <c r="Q382" s="171">
        <f>ROUND(E382*P382,2)</f>
        <v>0</v>
      </c>
      <c r="R382" s="173" t="s">
        <v>474</v>
      </c>
      <c r="S382" s="173" t="s">
        <v>134</v>
      </c>
      <c r="T382" s="174" t="s">
        <v>134</v>
      </c>
      <c r="U382" s="156">
        <v>0.75</v>
      </c>
      <c r="V382" s="156">
        <f>ROUND(E382*U382,2)</f>
        <v>60.66</v>
      </c>
      <c r="W382" s="156"/>
      <c r="X382" s="156" t="s">
        <v>221</v>
      </c>
      <c r="Y382" s="156" t="s">
        <v>137</v>
      </c>
      <c r="Z382" s="146"/>
      <c r="AA382" s="146"/>
      <c r="AB382" s="146"/>
      <c r="AC382" s="146"/>
      <c r="AD382" s="146"/>
      <c r="AE382" s="146"/>
      <c r="AF382" s="146"/>
      <c r="AG382" s="146" t="s">
        <v>222</v>
      </c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ht="22.5" outlineLevel="2" x14ac:dyDescent="0.2">
      <c r="A383" s="153"/>
      <c r="B383" s="154"/>
      <c r="C383" s="263" t="s">
        <v>478</v>
      </c>
      <c r="D383" s="264"/>
      <c r="E383" s="264"/>
      <c r="F383" s="264"/>
      <c r="G383" s="264"/>
      <c r="H383" s="156"/>
      <c r="I383" s="156"/>
      <c r="J383" s="156"/>
      <c r="K383" s="156"/>
      <c r="L383" s="156"/>
      <c r="M383" s="156"/>
      <c r="N383" s="155"/>
      <c r="O383" s="155"/>
      <c r="P383" s="155"/>
      <c r="Q383" s="155"/>
      <c r="R383" s="156"/>
      <c r="S383" s="156"/>
      <c r="T383" s="156"/>
      <c r="U383" s="156"/>
      <c r="V383" s="156"/>
      <c r="W383" s="156"/>
      <c r="X383" s="156"/>
      <c r="Y383" s="156"/>
      <c r="Z383" s="146"/>
      <c r="AA383" s="146"/>
      <c r="AB383" s="146"/>
      <c r="AC383" s="146"/>
      <c r="AD383" s="146"/>
      <c r="AE383" s="146"/>
      <c r="AF383" s="146"/>
      <c r="AG383" s="146" t="s">
        <v>224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75" t="str">
        <f>C383</f>
        <v>Přesun hmot pro budovy občanské výstavby (JKSO 801), budovy pro bydlení (JKSO 803) budovy pro výrobu a služby (JKSO 812), s nosnou svislou konstrukcí z bloků</v>
      </c>
      <c r="BB383" s="146"/>
      <c r="BC383" s="146"/>
      <c r="BD383" s="146"/>
      <c r="BE383" s="146"/>
      <c r="BF383" s="146"/>
      <c r="BG383" s="146"/>
      <c r="BH383" s="146"/>
    </row>
    <row r="384" spans="1:60" outlineLevel="2" x14ac:dyDescent="0.2">
      <c r="A384" s="153"/>
      <c r="B384" s="154"/>
      <c r="C384" s="193" t="s">
        <v>479</v>
      </c>
      <c r="D384" s="182"/>
      <c r="E384" s="183">
        <v>6.44963</v>
      </c>
      <c r="F384" s="156"/>
      <c r="G384" s="156"/>
      <c r="H384" s="156"/>
      <c r="I384" s="156"/>
      <c r="J384" s="156"/>
      <c r="K384" s="156"/>
      <c r="L384" s="156"/>
      <c r="M384" s="156"/>
      <c r="N384" s="155"/>
      <c r="O384" s="155"/>
      <c r="P384" s="155"/>
      <c r="Q384" s="155"/>
      <c r="R384" s="156"/>
      <c r="S384" s="156"/>
      <c r="T384" s="156"/>
      <c r="U384" s="156"/>
      <c r="V384" s="156"/>
      <c r="W384" s="156"/>
      <c r="X384" s="156"/>
      <c r="Y384" s="156"/>
      <c r="Z384" s="146"/>
      <c r="AA384" s="146"/>
      <c r="AB384" s="146"/>
      <c r="AC384" s="146"/>
      <c r="AD384" s="146"/>
      <c r="AE384" s="146"/>
      <c r="AF384" s="146"/>
      <c r="AG384" s="146" t="s">
        <v>241</v>
      </c>
      <c r="AH384" s="146">
        <v>6</v>
      </c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3" x14ac:dyDescent="0.2">
      <c r="A385" s="153"/>
      <c r="B385" s="154"/>
      <c r="C385" s="193" t="s">
        <v>480</v>
      </c>
      <c r="D385" s="182"/>
      <c r="E385" s="183">
        <v>2.0799999999999998E-3</v>
      </c>
      <c r="F385" s="156"/>
      <c r="G385" s="156"/>
      <c r="H385" s="156"/>
      <c r="I385" s="156"/>
      <c r="J385" s="156"/>
      <c r="K385" s="156"/>
      <c r="L385" s="156"/>
      <c r="M385" s="156"/>
      <c r="N385" s="155"/>
      <c r="O385" s="155"/>
      <c r="P385" s="155"/>
      <c r="Q385" s="155"/>
      <c r="R385" s="156"/>
      <c r="S385" s="156"/>
      <c r="T385" s="156"/>
      <c r="U385" s="156"/>
      <c r="V385" s="156"/>
      <c r="W385" s="156"/>
      <c r="X385" s="156"/>
      <c r="Y385" s="156"/>
      <c r="Z385" s="146"/>
      <c r="AA385" s="146"/>
      <c r="AB385" s="146"/>
      <c r="AC385" s="146"/>
      <c r="AD385" s="146"/>
      <c r="AE385" s="146"/>
      <c r="AF385" s="146"/>
      <c r="AG385" s="146" t="s">
        <v>241</v>
      </c>
      <c r="AH385" s="146">
        <v>6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3" x14ac:dyDescent="0.2">
      <c r="A386" s="153"/>
      <c r="B386" s="154"/>
      <c r="C386" s="194" t="s">
        <v>242</v>
      </c>
      <c r="D386" s="184"/>
      <c r="E386" s="185">
        <v>6.4516999999999998</v>
      </c>
      <c r="F386" s="156"/>
      <c r="G386" s="156"/>
      <c r="H386" s="156"/>
      <c r="I386" s="156"/>
      <c r="J386" s="156"/>
      <c r="K386" s="156"/>
      <c r="L386" s="156"/>
      <c r="M386" s="156"/>
      <c r="N386" s="155"/>
      <c r="O386" s="155"/>
      <c r="P386" s="155"/>
      <c r="Q386" s="155"/>
      <c r="R386" s="156"/>
      <c r="S386" s="156"/>
      <c r="T386" s="156"/>
      <c r="U386" s="156"/>
      <c r="V386" s="156"/>
      <c r="W386" s="156"/>
      <c r="X386" s="156"/>
      <c r="Y386" s="156"/>
      <c r="Z386" s="146"/>
      <c r="AA386" s="146"/>
      <c r="AB386" s="146"/>
      <c r="AC386" s="146"/>
      <c r="AD386" s="146"/>
      <c r="AE386" s="146"/>
      <c r="AF386" s="146"/>
      <c r="AG386" s="146" t="s">
        <v>241</v>
      </c>
      <c r="AH386" s="146">
        <v>1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3" x14ac:dyDescent="0.2">
      <c r="A387" s="153"/>
      <c r="B387" s="154"/>
      <c r="C387" s="193" t="s">
        <v>481</v>
      </c>
      <c r="D387" s="182"/>
      <c r="E387" s="183">
        <v>2.1399999999999999E-2</v>
      </c>
      <c r="F387" s="156"/>
      <c r="G387" s="156"/>
      <c r="H387" s="156"/>
      <c r="I387" s="156"/>
      <c r="J387" s="156"/>
      <c r="K387" s="156"/>
      <c r="L387" s="156"/>
      <c r="M387" s="156"/>
      <c r="N387" s="155"/>
      <c r="O387" s="155"/>
      <c r="P387" s="155"/>
      <c r="Q387" s="155"/>
      <c r="R387" s="156"/>
      <c r="S387" s="156"/>
      <c r="T387" s="156"/>
      <c r="U387" s="156"/>
      <c r="V387" s="156"/>
      <c r="W387" s="156"/>
      <c r="X387" s="156"/>
      <c r="Y387" s="156"/>
      <c r="Z387" s="146"/>
      <c r="AA387" s="146"/>
      <c r="AB387" s="146"/>
      <c r="AC387" s="146"/>
      <c r="AD387" s="146"/>
      <c r="AE387" s="146"/>
      <c r="AF387" s="146"/>
      <c r="AG387" s="146" t="s">
        <v>241</v>
      </c>
      <c r="AH387" s="146">
        <v>6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3" x14ac:dyDescent="0.2">
      <c r="A388" s="153"/>
      <c r="B388" s="154"/>
      <c r="C388" s="193" t="s">
        <v>482</v>
      </c>
      <c r="D388" s="182"/>
      <c r="E388" s="183">
        <v>4.956E-2</v>
      </c>
      <c r="F388" s="156"/>
      <c r="G388" s="156"/>
      <c r="H388" s="156"/>
      <c r="I388" s="156"/>
      <c r="J388" s="156"/>
      <c r="K388" s="156"/>
      <c r="L388" s="156"/>
      <c r="M388" s="156"/>
      <c r="N388" s="155"/>
      <c r="O388" s="155"/>
      <c r="P388" s="155"/>
      <c r="Q388" s="155"/>
      <c r="R388" s="156"/>
      <c r="S388" s="156"/>
      <c r="T388" s="156"/>
      <c r="U388" s="156"/>
      <c r="V388" s="156"/>
      <c r="W388" s="156"/>
      <c r="X388" s="156"/>
      <c r="Y388" s="156"/>
      <c r="Z388" s="146"/>
      <c r="AA388" s="146"/>
      <c r="AB388" s="146"/>
      <c r="AC388" s="146"/>
      <c r="AD388" s="146"/>
      <c r="AE388" s="146"/>
      <c r="AF388" s="146"/>
      <c r="AG388" s="146" t="s">
        <v>241</v>
      </c>
      <c r="AH388" s="146">
        <v>6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3" x14ac:dyDescent="0.2">
      <c r="A389" s="153"/>
      <c r="B389" s="154"/>
      <c r="C389" s="193" t="s">
        <v>483</v>
      </c>
      <c r="D389" s="182"/>
      <c r="E389" s="183">
        <v>2.82E-3</v>
      </c>
      <c r="F389" s="156"/>
      <c r="G389" s="156"/>
      <c r="H389" s="156"/>
      <c r="I389" s="156"/>
      <c r="J389" s="156"/>
      <c r="K389" s="156"/>
      <c r="L389" s="156"/>
      <c r="M389" s="156"/>
      <c r="N389" s="155"/>
      <c r="O389" s="155"/>
      <c r="P389" s="155"/>
      <c r="Q389" s="155"/>
      <c r="R389" s="156"/>
      <c r="S389" s="156"/>
      <c r="T389" s="156"/>
      <c r="U389" s="156"/>
      <c r="V389" s="156"/>
      <c r="W389" s="156"/>
      <c r="X389" s="156"/>
      <c r="Y389" s="156"/>
      <c r="Z389" s="146"/>
      <c r="AA389" s="146"/>
      <c r="AB389" s="146"/>
      <c r="AC389" s="146"/>
      <c r="AD389" s="146"/>
      <c r="AE389" s="146"/>
      <c r="AF389" s="146"/>
      <c r="AG389" s="146" t="s">
        <v>241</v>
      </c>
      <c r="AH389" s="146">
        <v>6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3" x14ac:dyDescent="0.2">
      <c r="A390" s="153"/>
      <c r="B390" s="154"/>
      <c r="C390" s="194" t="s">
        <v>242</v>
      </c>
      <c r="D390" s="184"/>
      <c r="E390" s="185">
        <v>7.3779999999999998E-2</v>
      </c>
      <c r="F390" s="156"/>
      <c r="G390" s="156"/>
      <c r="H390" s="156"/>
      <c r="I390" s="156"/>
      <c r="J390" s="156"/>
      <c r="K390" s="156"/>
      <c r="L390" s="156"/>
      <c r="M390" s="156"/>
      <c r="N390" s="155"/>
      <c r="O390" s="155"/>
      <c r="P390" s="155"/>
      <c r="Q390" s="155"/>
      <c r="R390" s="156"/>
      <c r="S390" s="156"/>
      <c r="T390" s="156"/>
      <c r="U390" s="156"/>
      <c r="V390" s="156"/>
      <c r="W390" s="156"/>
      <c r="X390" s="156"/>
      <c r="Y390" s="156"/>
      <c r="Z390" s="146"/>
      <c r="AA390" s="146"/>
      <c r="AB390" s="146"/>
      <c r="AC390" s="146"/>
      <c r="AD390" s="146"/>
      <c r="AE390" s="146"/>
      <c r="AF390" s="146"/>
      <c r="AG390" s="146" t="s">
        <v>241</v>
      </c>
      <c r="AH390" s="146">
        <v>1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3" x14ac:dyDescent="0.2">
      <c r="A391" s="153"/>
      <c r="B391" s="154"/>
      <c r="C391" s="193" t="s">
        <v>484</v>
      </c>
      <c r="D391" s="182"/>
      <c r="E391" s="183">
        <v>3.7462499999999999</v>
      </c>
      <c r="F391" s="156"/>
      <c r="G391" s="156"/>
      <c r="H391" s="156"/>
      <c r="I391" s="156"/>
      <c r="J391" s="156"/>
      <c r="K391" s="156"/>
      <c r="L391" s="156"/>
      <c r="M391" s="156"/>
      <c r="N391" s="155"/>
      <c r="O391" s="155"/>
      <c r="P391" s="155"/>
      <c r="Q391" s="155"/>
      <c r="R391" s="156"/>
      <c r="S391" s="156"/>
      <c r="T391" s="156"/>
      <c r="U391" s="156"/>
      <c r="V391" s="156"/>
      <c r="W391" s="156"/>
      <c r="X391" s="156"/>
      <c r="Y391" s="156"/>
      <c r="Z391" s="146"/>
      <c r="AA391" s="146"/>
      <c r="AB391" s="146"/>
      <c r="AC391" s="146"/>
      <c r="AD391" s="146"/>
      <c r="AE391" s="146"/>
      <c r="AF391" s="146"/>
      <c r="AG391" s="146" t="s">
        <v>241</v>
      </c>
      <c r="AH391" s="146">
        <v>6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3" x14ac:dyDescent="0.2">
      <c r="A392" s="153"/>
      <c r="B392" s="154"/>
      <c r="C392" s="193" t="s">
        <v>485</v>
      </c>
      <c r="D392" s="182"/>
      <c r="E392" s="183">
        <v>5.6899999999999997E-3</v>
      </c>
      <c r="F392" s="156"/>
      <c r="G392" s="156"/>
      <c r="H392" s="156"/>
      <c r="I392" s="156"/>
      <c r="J392" s="156"/>
      <c r="K392" s="156"/>
      <c r="L392" s="156"/>
      <c r="M392" s="156"/>
      <c r="N392" s="155"/>
      <c r="O392" s="155"/>
      <c r="P392" s="155"/>
      <c r="Q392" s="155"/>
      <c r="R392" s="156"/>
      <c r="S392" s="156"/>
      <c r="T392" s="156"/>
      <c r="U392" s="156"/>
      <c r="V392" s="156"/>
      <c r="W392" s="156"/>
      <c r="X392" s="156"/>
      <c r="Y392" s="156"/>
      <c r="Z392" s="146"/>
      <c r="AA392" s="146"/>
      <c r="AB392" s="146"/>
      <c r="AC392" s="146"/>
      <c r="AD392" s="146"/>
      <c r="AE392" s="146"/>
      <c r="AF392" s="146"/>
      <c r="AG392" s="146" t="s">
        <v>241</v>
      </c>
      <c r="AH392" s="146">
        <v>6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3" x14ac:dyDescent="0.2">
      <c r="A393" s="153"/>
      <c r="B393" s="154"/>
      <c r="C393" s="193" t="s">
        <v>486</v>
      </c>
      <c r="D393" s="182"/>
      <c r="E393" s="183">
        <v>34.373010000000001</v>
      </c>
      <c r="F393" s="156"/>
      <c r="G393" s="156"/>
      <c r="H393" s="156"/>
      <c r="I393" s="156"/>
      <c r="J393" s="156"/>
      <c r="K393" s="156"/>
      <c r="L393" s="156"/>
      <c r="M393" s="156"/>
      <c r="N393" s="155"/>
      <c r="O393" s="155"/>
      <c r="P393" s="155"/>
      <c r="Q393" s="155"/>
      <c r="R393" s="156"/>
      <c r="S393" s="156"/>
      <c r="T393" s="156"/>
      <c r="U393" s="156"/>
      <c r="V393" s="156"/>
      <c r="W393" s="156"/>
      <c r="X393" s="156"/>
      <c r="Y393" s="156"/>
      <c r="Z393" s="146"/>
      <c r="AA393" s="146"/>
      <c r="AB393" s="146"/>
      <c r="AC393" s="146"/>
      <c r="AD393" s="146"/>
      <c r="AE393" s="146"/>
      <c r="AF393" s="146"/>
      <c r="AG393" s="146" t="s">
        <v>241</v>
      </c>
      <c r="AH393" s="146">
        <v>6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3" x14ac:dyDescent="0.2">
      <c r="A394" s="153"/>
      <c r="B394" s="154"/>
      <c r="C394" s="193" t="s">
        <v>487</v>
      </c>
      <c r="D394" s="182"/>
      <c r="E394" s="183">
        <v>2.7140000000000001E-2</v>
      </c>
      <c r="F394" s="156"/>
      <c r="G394" s="156"/>
      <c r="H394" s="156"/>
      <c r="I394" s="156"/>
      <c r="J394" s="156"/>
      <c r="K394" s="156"/>
      <c r="L394" s="156"/>
      <c r="M394" s="156"/>
      <c r="N394" s="155"/>
      <c r="O394" s="155"/>
      <c r="P394" s="155"/>
      <c r="Q394" s="155"/>
      <c r="R394" s="156"/>
      <c r="S394" s="156"/>
      <c r="T394" s="156"/>
      <c r="U394" s="156"/>
      <c r="V394" s="156"/>
      <c r="W394" s="156"/>
      <c r="X394" s="156"/>
      <c r="Y394" s="156"/>
      <c r="Z394" s="146"/>
      <c r="AA394" s="146"/>
      <c r="AB394" s="146"/>
      <c r="AC394" s="146"/>
      <c r="AD394" s="146"/>
      <c r="AE394" s="146"/>
      <c r="AF394" s="146"/>
      <c r="AG394" s="146" t="s">
        <v>241</v>
      </c>
      <c r="AH394" s="146">
        <v>6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3" x14ac:dyDescent="0.2">
      <c r="A395" s="153"/>
      <c r="B395" s="154"/>
      <c r="C395" s="193" t="s">
        <v>488</v>
      </c>
      <c r="D395" s="182"/>
      <c r="E395" s="183">
        <v>2E-3</v>
      </c>
      <c r="F395" s="156"/>
      <c r="G395" s="156"/>
      <c r="H395" s="156"/>
      <c r="I395" s="156"/>
      <c r="J395" s="156"/>
      <c r="K395" s="156"/>
      <c r="L395" s="156"/>
      <c r="M395" s="156"/>
      <c r="N395" s="155"/>
      <c r="O395" s="155"/>
      <c r="P395" s="155"/>
      <c r="Q395" s="155"/>
      <c r="R395" s="156"/>
      <c r="S395" s="156"/>
      <c r="T395" s="156"/>
      <c r="U395" s="156"/>
      <c r="V395" s="156"/>
      <c r="W395" s="156"/>
      <c r="X395" s="156"/>
      <c r="Y395" s="156"/>
      <c r="Z395" s="146"/>
      <c r="AA395" s="146"/>
      <c r="AB395" s="146"/>
      <c r="AC395" s="146"/>
      <c r="AD395" s="146"/>
      <c r="AE395" s="146"/>
      <c r="AF395" s="146"/>
      <c r="AG395" s="146" t="s">
        <v>241</v>
      </c>
      <c r="AH395" s="146">
        <v>6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3" x14ac:dyDescent="0.2">
      <c r="A396" s="153"/>
      <c r="B396" s="154"/>
      <c r="C396" s="193" t="s">
        <v>489</v>
      </c>
      <c r="D396" s="182"/>
      <c r="E396" s="183">
        <v>2.0879999999999999E-2</v>
      </c>
      <c r="F396" s="156"/>
      <c r="G396" s="156"/>
      <c r="H396" s="156"/>
      <c r="I396" s="156"/>
      <c r="J396" s="156"/>
      <c r="K396" s="156"/>
      <c r="L396" s="156"/>
      <c r="M396" s="156"/>
      <c r="N396" s="155"/>
      <c r="O396" s="155"/>
      <c r="P396" s="155"/>
      <c r="Q396" s="155"/>
      <c r="R396" s="156"/>
      <c r="S396" s="156"/>
      <c r="T396" s="156"/>
      <c r="U396" s="156"/>
      <c r="V396" s="156"/>
      <c r="W396" s="156"/>
      <c r="X396" s="156"/>
      <c r="Y396" s="156"/>
      <c r="Z396" s="146"/>
      <c r="AA396" s="146"/>
      <c r="AB396" s="146"/>
      <c r="AC396" s="146"/>
      <c r="AD396" s="146"/>
      <c r="AE396" s="146"/>
      <c r="AF396" s="146"/>
      <c r="AG396" s="146" t="s">
        <v>241</v>
      </c>
      <c r="AH396" s="146">
        <v>6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3" x14ac:dyDescent="0.2">
      <c r="A397" s="153"/>
      <c r="B397" s="154"/>
      <c r="C397" s="194" t="s">
        <v>242</v>
      </c>
      <c r="D397" s="184"/>
      <c r="E397" s="185">
        <v>38.174970000000002</v>
      </c>
      <c r="F397" s="156"/>
      <c r="G397" s="156"/>
      <c r="H397" s="156"/>
      <c r="I397" s="156"/>
      <c r="J397" s="156"/>
      <c r="K397" s="156"/>
      <c r="L397" s="156"/>
      <c r="M397" s="156"/>
      <c r="N397" s="155"/>
      <c r="O397" s="155"/>
      <c r="P397" s="155"/>
      <c r="Q397" s="155"/>
      <c r="R397" s="156"/>
      <c r="S397" s="156"/>
      <c r="T397" s="156"/>
      <c r="U397" s="156"/>
      <c r="V397" s="156"/>
      <c r="W397" s="156"/>
      <c r="X397" s="156"/>
      <c r="Y397" s="156"/>
      <c r="Z397" s="146"/>
      <c r="AA397" s="146"/>
      <c r="AB397" s="146"/>
      <c r="AC397" s="146"/>
      <c r="AD397" s="146"/>
      <c r="AE397" s="146"/>
      <c r="AF397" s="146"/>
      <c r="AG397" s="146" t="s">
        <v>241</v>
      </c>
      <c r="AH397" s="146">
        <v>1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3" x14ac:dyDescent="0.2">
      <c r="A398" s="153"/>
      <c r="B398" s="154"/>
      <c r="C398" s="193" t="s">
        <v>490</v>
      </c>
      <c r="D398" s="182"/>
      <c r="E398" s="183">
        <v>6.4729999999999996E-2</v>
      </c>
      <c r="F398" s="156"/>
      <c r="G398" s="156"/>
      <c r="H398" s="156"/>
      <c r="I398" s="156"/>
      <c r="J398" s="156"/>
      <c r="K398" s="156"/>
      <c r="L398" s="156"/>
      <c r="M398" s="156"/>
      <c r="N398" s="155"/>
      <c r="O398" s="155"/>
      <c r="P398" s="155"/>
      <c r="Q398" s="155"/>
      <c r="R398" s="156"/>
      <c r="S398" s="156"/>
      <c r="T398" s="156"/>
      <c r="U398" s="156"/>
      <c r="V398" s="156"/>
      <c r="W398" s="156"/>
      <c r="X398" s="156"/>
      <c r="Y398" s="156"/>
      <c r="Z398" s="146"/>
      <c r="AA398" s="146"/>
      <c r="AB398" s="146"/>
      <c r="AC398" s="146"/>
      <c r="AD398" s="146"/>
      <c r="AE398" s="146"/>
      <c r="AF398" s="146"/>
      <c r="AG398" s="146" t="s">
        <v>241</v>
      </c>
      <c r="AH398" s="146">
        <v>6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3" x14ac:dyDescent="0.2">
      <c r="A399" s="153"/>
      <c r="B399" s="154"/>
      <c r="C399" s="193" t="s">
        <v>491</v>
      </c>
      <c r="D399" s="182"/>
      <c r="E399" s="183">
        <v>3.2000000000000002E-3</v>
      </c>
      <c r="F399" s="156"/>
      <c r="G399" s="156"/>
      <c r="H399" s="156"/>
      <c r="I399" s="156"/>
      <c r="J399" s="156"/>
      <c r="K399" s="156"/>
      <c r="L399" s="156"/>
      <c r="M399" s="156"/>
      <c r="N399" s="155"/>
      <c r="O399" s="155"/>
      <c r="P399" s="155"/>
      <c r="Q399" s="155"/>
      <c r="R399" s="156"/>
      <c r="S399" s="156"/>
      <c r="T399" s="156"/>
      <c r="U399" s="156"/>
      <c r="V399" s="156"/>
      <c r="W399" s="156"/>
      <c r="X399" s="156"/>
      <c r="Y399" s="156"/>
      <c r="Z399" s="146"/>
      <c r="AA399" s="146"/>
      <c r="AB399" s="146"/>
      <c r="AC399" s="146"/>
      <c r="AD399" s="146"/>
      <c r="AE399" s="146"/>
      <c r="AF399" s="146"/>
      <c r="AG399" s="146" t="s">
        <v>241</v>
      </c>
      <c r="AH399" s="146">
        <v>6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3" x14ac:dyDescent="0.2">
      <c r="A400" s="153"/>
      <c r="B400" s="154"/>
      <c r="C400" s="193" t="s">
        <v>492</v>
      </c>
      <c r="D400" s="182"/>
      <c r="E400" s="183">
        <v>4.0000000000000003E-5</v>
      </c>
      <c r="F400" s="156"/>
      <c r="G400" s="156"/>
      <c r="H400" s="156"/>
      <c r="I400" s="156"/>
      <c r="J400" s="156"/>
      <c r="K400" s="156"/>
      <c r="L400" s="156"/>
      <c r="M400" s="156"/>
      <c r="N400" s="155"/>
      <c r="O400" s="155"/>
      <c r="P400" s="155"/>
      <c r="Q400" s="155"/>
      <c r="R400" s="156"/>
      <c r="S400" s="156"/>
      <c r="T400" s="156"/>
      <c r="U400" s="156"/>
      <c r="V400" s="156"/>
      <c r="W400" s="156"/>
      <c r="X400" s="156"/>
      <c r="Y400" s="156"/>
      <c r="Z400" s="146"/>
      <c r="AA400" s="146"/>
      <c r="AB400" s="146"/>
      <c r="AC400" s="146"/>
      <c r="AD400" s="146"/>
      <c r="AE400" s="146"/>
      <c r="AF400" s="146"/>
      <c r="AG400" s="146" t="s">
        <v>241</v>
      </c>
      <c r="AH400" s="146">
        <v>6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3" x14ac:dyDescent="0.2">
      <c r="A401" s="153"/>
      <c r="B401" s="154"/>
      <c r="C401" s="193" t="s">
        <v>493</v>
      </c>
      <c r="D401" s="182"/>
      <c r="E401" s="183">
        <v>1.4400000000000001E-3</v>
      </c>
      <c r="F401" s="156"/>
      <c r="G401" s="156"/>
      <c r="H401" s="156"/>
      <c r="I401" s="156"/>
      <c r="J401" s="156"/>
      <c r="K401" s="156"/>
      <c r="L401" s="156"/>
      <c r="M401" s="156"/>
      <c r="N401" s="155"/>
      <c r="O401" s="155"/>
      <c r="P401" s="155"/>
      <c r="Q401" s="155"/>
      <c r="R401" s="156"/>
      <c r="S401" s="156"/>
      <c r="T401" s="156"/>
      <c r="U401" s="156"/>
      <c r="V401" s="156"/>
      <c r="W401" s="156"/>
      <c r="X401" s="156"/>
      <c r="Y401" s="156"/>
      <c r="Z401" s="146"/>
      <c r="AA401" s="146"/>
      <c r="AB401" s="146"/>
      <c r="AC401" s="146"/>
      <c r="AD401" s="146"/>
      <c r="AE401" s="146"/>
      <c r="AF401" s="146"/>
      <c r="AG401" s="146" t="s">
        <v>241</v>
      </c>
      <c r="AH401" s="146">
        <v>6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3" x14ac:dyDescent="0.2">
      <c r="A402" s="153"/>
      <c r="B402" s="154"/>
      <c r="C402" s="193" t="s">
        <v>494</v>
      </c>
      <c r="D402" s="182"/>
      <c r="E402" s="183">
        <v>0.3</v>
      </c>
      <c r="F402" s="156"/>
      <c r="G402" s="156"/>
      <c r="H402" s="156"/>
      <c r="I402" s="156"/>
      <c r="J402" s="156"/>
      <c r="K402" s="156"/>
      <c r="L402" s="156"/>
      <c r="M402" s="156"/>
      <c r="N402" s="155"/>
      <c r="O402" s="155"/>
      <c r="P402" s="155"/>
      <c r="Q402" s="155"/>
      <c r="R402" s="156"/>
      <c r="S402" s="156"/>
      <c r="T402" s="156"/>
      <c r="U402" s="156"/>
      <c r="V402" s="156"/>
      <c r="W402" s="156"/>
      <c r="X402" s="156"/>
      <c r="Y402" s="156"/>
      <c r="Z402" s="146"/>
      <c r="AA402" s="146"/>
      <c r="AB402" s="146"/>
      <c r="AC402" s="146"/>
      <c r="AD402" s="146"/>
      <c r="AE402" s="146"/>
      <c r="AF402" s="146"/>
      <c r="AG402" s="146" t="s">
        <v>241</v>
      </c>
      <c r="AH402" s="146">
        <v>6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3" x14ac:dyDescent="0.2">
      <c r="A403" s="153"/>
      <c r="B403" s="154"/>
      <c r="C403" s="193" t="s">
        <v>495</v>
      </c>
      <c r="D403" s="182"/>
      <c r="E403" s="183">
        <v>0.2</v>
      </c>
      <c r="F403" s="156"/>
      <c r="G403" s="156"/>
      <c r="H403" s="156"/>
      <c r="I403" s="156"/>
      <c r="J403" s="156"/>
      <c r="K403" s="156"/>
      <c r="L403" s="156"/>
      <c r="M403" s="156"/>
      <c r="N403" s="155"/>
      <c r="O403" s="155"/>
      <c r="P403" s="155"/>
      <c r="Q403" s="155"/>
      <c r="R403" s="156"/>
      <c r="S403" s="156"/>
      <c r="T403" s="156"/>
      <c r="U403" s="156"/>
      <c r="V403" s="156"/>
      <c r="W403" s="156"/>
      <c r="X403" s="156"/>
      <c r="Y403" s="156"/>
      <c r="Z403" s="146"/>
      <c r="AA403" s="146"/>
      <c r="AB403" s="146"/>
      <c r="AC403" s="146"/>
      <c r="AD403" s="146"/>
      <c r="AE403" s="146"/>
      <c r="AF403" s="146"/>
      <c r="AG403" s="146" t="s">
        <v>241</v>
      </c>
      <c r="AH403" s="146">
        <v>6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3" x14ac:dyDescent="0.2">
      <c r="A404" s="153"/>
      <c r="B404" s="154"/>
      <c r="C404" s="193" t="s">
        <v>496</v>
      </c>
      <c r="D404" s="182"/>
      <c r="E404" s="183">
        <v>1.5</v>
      </c>
      <c r="F404" s="156"/>
      <c r="G404" s="156"/>
      <c r="H404" s="156"/>
      <c r="I404" s="156"/>
      <c r="J404" s="156"/>
      <c r="K404" s="156"/>
      <c r="L404" s="156"/>
      <c r="M404" s="156"/>
      <c r="N404" s="155"/>
      <c r="O404" s="155"/>
      <c r="P404" s="155"/>
      <c r="Q404" s="155"/>
      <c r="R404" s="156"/>
      <c r="S404" s="156"/>
      <c r="T404" s="156"/>
      <c r="U404" s="156"/>
      <c r="V404" s="156"/>
      <c r="W404" s="156"/>
      <c r="X404" s="156"/>
      <c r="Y404" s="156"/>
      <c r="Z404" s="146"/>
      <c r="AA404" s="146"/>
      <c r="AB404" s="146"/>
      <c r="AC404" s="146"/>
      <c r="AD404" s="146"/>
      <c r="AE404" s="146"/>
      <c r="AF404" s="146"/>
      <c r="AG404" s="146" t="s">
        <v>241</v>
      </c>
      <c r="AH404" s="146">
        <v>6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3" x14ac:dyDescent="0.2">
      <c r="A405" s="153"/>
      <c r="B405" s="154"/>
      <c r="C405" s="193" t="s">
        <v>497</v>
      </c>
      <c r="D405" s="182"/>
      <c r="E405" s="183">
        <v>0.25</v>
      </c>
      <c r="F405" s="156"/>
      <c r="G405" s="156"/>
      <c r="H405" s="156"/>
      <c r="I405" s="156"/>
      <c r="J405" s="156"/>
      <c r="K405" s="156"/>
      <c r="L405" s="156"/>
      <c r="M405" s="156"/>
      <c r="N405" s="155"/>
      <c r="O405" s="155"/>
      <c r="P405" s="155"/>
      <c r="Q405" s="155"/>
      <c r="R405" s="156"/>
      <c r="S405" s="156"/>
      <c r="T405" s="156"/>
      <c r="U405" s="156"/>
      <c r="V405" s="156"/>
      <c r="W405" s="156"/>
      <c r="X405" s="156"/>
      <c r="Y405" s="156"/>
      <c r="Z405" s="146"/>
      <c r="AA405" s="146"/>
      <c r="AB405" s="146"/>
      <c r="AC405" s="146"/>
      <c r="AD405" s="146"/>
      <c r="AE405" s="146"/>
      <c r="AF405" s="146"/>
      <c r="AG405" s="146" t="s">
        <v>241</v>
      </c>
      <c r="AH405" s="146">
        <v>6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3" x14ac:dyDescent="0.2">
      <c r="A406" s="153"/>
      <c r="B406" s="154"/>
      <c r="C406" s="193" t="s">
        <v>498</v>
      </c>
      <c r="D406" s="182"/>
      <c r="E406" s="183">
        <v>1.55</v>
      </c>
      <c r="F406" s="156"/>
      <c r="G406" s="156"/>
      <c r="H406" s="156"/>
      <c r="I406" s="156"/>
      <c r="J406" s="156"/>
      <c r="K406" s="156"/>
      <c r="L406" s="156"/>
      <c r="M406" s="156"/>
      <c r="N406" s="155"/>
      <c r="O406" s="155"/>
      <c r="P406" s="155"/>
      <c r="Q406" s="155"/>
      <c r="R406" s="156"/>
      <c r="S406" s="156"/>
      <c r="T406" s="156"/>
      <c r="U406" s="156"/>
      <c r="V406" s="156"/>
      <c r="W406" s="156"/>
      <c r="X406" s="156"/>
      <c r="Y406" s="156"/>
      <c r="Z406" s="146"/>
      <c r="AA406" s="146"/>
      <c r="AB406" s="146"/>
      <c r="AC406" s="146"/>
      <c r="AD406" s="146"/>
      <c r="AE406" s="146"/>
      <c r="AF406" s="146"/>
      <c r="AG406" s="146" t="s">
        <v>241</v>
      </c>
      <c r="AH406" s="146">
        <v>6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3" x14ac:dyDescent="0.2">
      <c r="A407" s="153"/>
      <c r="B407" s="154"/>
      <c r="C407" s="193" t="s">
        <v>499</v>
      </c>
      <c r="D407" s="182"/>
      <c r="E407" s="183">
        <v>0.8</v>
      </c>
      <c r="F407" s="156"/>
      <c r="G407" s="156"/>
      <c r="H407" s="156"/>
      <c r="I407" s="156"/>
      <c r="J407" s="156"/>
      <c r="K407" s="156"/>
      <c r="L407" s="156"/>
      <c r="M407" s="156"/>
      <c r="N407" s="155"/>
      <c r="O407" s="155"/>
      <c r="P407" s="155"/>
      <c r="Q407" s="155"/>
      <c r="R407" s="156"/>
      <c r="S407" s="156"/>
      <c r="T407" s="156"/>
      <c r="U407" s="156"/>
      <c r="V407" s="156"/>
      <c r="W407" s="156"/>
      <c r="X407" s="156"/>
      <c r="Y407" s="156"/>
      <c r="Z407" s="146"/>
      <c r="AA407" s="146"/>
      <c r="AB407" s="146"/>
      <c r="AC407" s="146"/>
      <c r="AD407" s="146"/>
      <c r="AE407" s="146"/>
      <c r="AF407" s="146"/>
      <c r="AG407" s="146" t="s">
        <v>241</v>
      </c>
      <c r="AH407" s="146">
        <v>6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3" x14ac:dyDescent="0.2">
      <c r="A408" s="153"/>
      <c r="B408" s="154"/>
      <c r="C408" s="193" t="s">
        <v>500</v>
      </c>
      <c r="D408" s="182"/>
      <c r="E408" s="183">
        <v>0.5</v>
      </c>
      <c r="F408" s="156"/>
      <c r="G408" s="156"/>
      <c r="H408" s="156"/>
      <c r="I408" s="156"/>
      <c r="J408" s="156"/>
      <c r="K408" s="156"/>
      <c r="L408" s="156"/>
      <c r="M408" s="156"/>
      <c r="N408" s="155"/>
      <c r="O408" s="155"/>
      <c r="P408" s="155"/>
      <c r="Q408" s="155"/>
      <c r="R408" s="156"/>
      <c r="S408" s="156"/>
      <c r="T408" s="156"/>
      <c r="U408" s="156"/>
      <c r="V408" s="156"/>
      <c r="W408" s="156"/>
      <c r="X408" s="156"/>
      <c r="Y408" s="156"/>
      <c r="Z408" s="146"/>
      <c r="AA408" s="146"/>
      <c r="AB408" s="146"/>
      <c r="AC408" s="146"/>
      <c r="AD408" s="146"/>
      <c r="AE408" s="146"/>
      <c r="AF408" s="146"/>
      <c r="AG408" s="146" t="s">
        <v>241</v>
      </c>
      <c r="AH408" s="146">
        <v>6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3" x14ac:dyDescent="0.2">
      <c r="A409" s="153"/>
      <c r="B409" s="154"/>
      <c r="C409" s="193" t="s">
        <v>501</v>
      </c>
      <c r="D409" s="182"/>
      <c r="E409" s="183">
        <v>0.25</v>
      </c>
      <c r="F409" s="156"/>
      <c r="G409" s="156"/>
      <c r="H409" s="156"/>
      <c r="I409" s="156"/>
      <c r="J409" s="156"/>
      <c r="K409" s="156"/>
      <c r="L409" s="156"/>
      <c r="M409" s="156"/>
      <c r="N409" s="155"/>
      <c r="O409" s="155"/>
      <c r="P409" s="155"/>
      <c r="Q409" s="155"/>
      <c r="R409" s="156"/>
      <c r="S409" s="156"/>
      <c r="T409" s="156"/>
      <c r="U409" s="156"/>
      <c r="V409" s="156"/>
      <c r="W409" s="156"/>
      <c r="X409" s="156"/>
      <c r="Y409" s="156"/>
      <c r="Z409" s="146"/>
      <c r="AA409" s="146"/>
      <c r="AB409" s="146"/>
      <c r="AC409" s="146"/>
      <c r="AD409" s="146"/>
      <c r="AE409" s="146"/>
      <c r="AF409" s="146"/>
      <c r="AG409" s="146" t="s">
        <v>241</v>
      </c>
      <c r="AH409" s="146">
        <v>6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3" x14ac:dyDescent="0.2">
      <c r="A410" s="153"/>
      <c r="B410" s="154"/>
      <c r="C410" s="193" t="s">
        <v>502</v>
      </c>
      <c r="D410" s="182"/>
      <c r="E410" s="183">
        <v>0.65</v>
      </c>
      <c r="F410" s="156"/>
      <c r="G410" s="156"/>
      <c r="H410" s="156"/>
      <c r="I410" s="156"/>
      <c r="J410" s="156"/>
      <c r="K410" s="156"/>
      <c r="L410" s="156"/>
      <c r="M410" s="156"/>
      <c r="N410" s="155"/>
      <c r="O410" s="155"/>
      <c r="P410" s="155"/>
      <c r="Q410" s="155"/>
      <c r="R410" s="156"/>
      <c r="S410" s="156"/>
      <c r="T410" s="156"/>
      <c r="U410" s="156"/>
      <c r="V410" s="156"/>
      <c r="W410" s="156"/>
      <c r="X410" s="156"/>
      <c r="Y410" s="156"/>
      <c r="Z410" s="146"/>
      <c r="AA410" s="146"/>
      <c r="AB410" s="146"/>
      <c r="AC410" s="146"/>
      <c r="AD410" s="146"/>
      <c r="AE410" s="146"/>
      <c r="AF410" s="146"/>
      <c r="AG410" s="146" t="s">
        <v>241</v>
      </c>
      <c r="AH410" s="146">
        <v>6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3" x14ac:dyDescent="0.2">
      <c r="A411" s="153"/>
      <c r="B411" s="154"/>
      <c r="C411" s="193" t="s">
        <v>503</v>
      </c>
      <c r="D411" s="182"/>
      <c r="E411" s="183">
        <v>30.11</v>
      </c>
      <c r="F411" s="156"/>
      <c r="G411" s="156"/>
      <c r="H411" s="156"/>
      <c r="I411" s="156"/>
      <c r="J411" s="156"/>
      <c r="K411" s="156"/>
      <c r="L411" s="156"/>
      <c r="M411" s="156"/>
      <c r="N411" s="155"/>
      <c r="O411" s="155"/>
      <c r="P411" s="155"/>
      <c r="Q411" s="155"/>
      <c r="R411" s="156"/>
      <c r="S411" s="156"/>
      <c r="T411" s="156"/>
      <c r="U411" s="156"/>
      <c r="V411" s="156"/>
      <c r="W411" s="156"/>
      <c r="X411" s="156"/>
      <c r="Y411" s="156"/>
      <c r="Z411" s="146"/>
      <c r="AA411" s="146"/>
      <c r="AB411" s="146"/>
      <c r="AC411" s="146"/>
      <c r="AD411" s="146"/>
      <c r="AE411" s="146"/>
      <c r="AF411" s="146"/>
      <c r="AG411" s="146" t="s">
        <v>241</v>
      </c>
      <c r="AH411" s="146">
        <v>6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3" x14ac:dyDescent="0.2">
      <c r="A412" s="153"/>
      <c r="B412" s="154"/>
      <c r="C412" s="194" t="s">
        <v>242</v>
      </c>
      <c r="D412" s="184"/>
      <c r="E412" s="185">
        <v>36.179409999999997</v>
      </c>
      <c r="F412" s="156"/>
      <c r="G412" s="156"/>
      <c r="H412" s="156"/>
      <c r="I412" s="156"/>
      <c r="J412" s="156"/>
      <c r="K412" s="156"/>
      <c r="L412" s="156"/>
      <c r="M412" s="156"/>
      <c r="N412" s="155"/>
      <c r="O412" s="155"/>
      <c r="P412" s="155"/>
      <c r="Q412" s="155"/>
      <c r="R412" s="156"/>
      <c r="S412" s="156"/>
      <c r="T412" s="156"/>
      <c r="U412" s="156"/>
      <c r="V412" s="156"/>
      <c r="W412" s="156"/>
      <c r="X412" s="156"/>
      <c r="Y412" s="156"/>
      <c r="Z412" s="146"/>
      <c r="AA412" s="146"/>
      <c r="AB412" s="146"/>
      <c r="AC412" s="146"/>
      <c r="AD412" s="146"/>
      <c r="AE412" s="146"/>
      <c r="AF412" s="146"/>
      <c r="AG412" s="146" t="s">
        <v>241</v>
      </c>
      <c r="AH412" s="146">
        <v>1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3" x14ac:dyDescent="0.2">
      <c r="A413" s="153"/>
      <c r="B413" s="154"/>
      <c r="C413" s="193" t="s">
        <v>504</v>
      </c>
      <c r="D413" s="182"/>
      <c r="E413" s="183">
        <v>6.4000000000000005E-4</v>
      </c>
      <c r="F413" s="156"/>
      <c r="G413" s="156"/>
      <c r="H413" s="156"/>
      <c r="I413" s="156"/>
      <c r="J413" s="156"/>
      <c r="K413" s="156"/>
      <c r="L413" s="156"/>
      <c r="M413" s="156"/>
      <c r="N413" s="155"/>
      <c r="O413" s="155"/>
      <c r="P413" s="155"/>
      <c r="Q413" s="155"/>
      <c r="R413" s="156"/>
      <c r="S413" s="156"/>
      <c r="T413" s="156"/>
      <c r="U413" s="156"/>
      <c r="V413" s="156"/>
      <c r="W413" s="156"/>
      <c r="X413" s="156"/>
      <c r="Y413" s="156"/>
      <c r="Z413" s="146"/>
      <c r="AA413" s="146"/>
      <c r="AB413" s="146"/>
      <c r="AC413" s="146"/>
      <c r="AD413" s="146"/>
      <c r="AE413" s="146"/>
      <c r="AF413" s="146"/>
      <c r="AG413" s="146" t="s">
        <v>241</v>
      </c>
      <c r="AH413" s="146">
        <v>6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3" x14ac:dyDescent="0.2">
      <c r="A414" s="153"/>
      <c r="B414" s="154"/>
      <c r="C414" s="194" t="s">
        <v>242</v>
      </c>
      <c r="D414" s="184"/>
      <c r="E414" s="185">
        <v>6.4000000000000005E-4</v>
      </c>
      <c r="F414" s="156"/>
      <c r="G414" s="156"/>
      <c r="H414" s="156"/>
      <c r="I414" s="156"/>
      <c r="J414" s="156"/>
      <c r="K414" s="156"/>
      <c r="L414" s="156"/>
      <c r="M414" s="156"/>
      <c r="N414" s="155"/>
      <c r="O414" s="155"/>
      <c r="P414" s="155"/>
      <c r="Q414" s="155"/>
      <c r="R414" s="156"/>
      <c r="S414" s="156"/>
      <c r="T414" s="156"/>
      <c r="U414" s="156"/>
      <c r="V414" s="156"/>
      <c r="W414" s="156"/>
      <c r="X414" s="156"/>
      <c r="Y414" s="156"/>
      <c r="Z414" s="146"/>
      <c r="AA414" s="146"/>
      <c r="AB414" s="146"/>
      <c r="AC414" s="146"/>
      <c r="AD414" s="146"/>
      <c r="AE414" s="146"/>
      <c r="AF414" s="146"/>
      <c r="AG414" s="146" t="s">
        <v>241</v>
      </c>
      <c r="AH414" s="146">
        <v>1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x14ac:dyDescent="0.2">
      <c r="A415" s="161" t="s">
        <v>129</v>
      </c>
      <c r="B415" s="162" t="s">
        <v>91</v>
      </c>
      <c r="C415" s="176" t="s">
        <v>92</v>
      </c>
      <c r="D415" s="163"/>
      <c r="E415" s="164"/>
      <c r="F415" s="165"/>
      <c r="G415" s="165">
        <f>SUMIF(AG416:AG515,"&lt;&gt;NOR",G416:G515)</f>
        <v>0</v>
      </c>
      <c r="H415" s="165"/>
      <c r="I415" s="165">
        <f>SUM(I416:I515)</f>
        <v>0</v>
      </c>
      <c r="J415" s="165"/>
      <c r="K415" s="165">
        <f>SUM(K416:K515)</f>
        <v>0</v>
      </c>
      <c r="L415" s="165"/>
      <c r="M415" s="165">
        <f>SUM(M416:M515)</f>
        <v>0</v>
      </c>
      <c r="N415" s="164"/>
      <c r="O415" s="164">
        <f>SUM(O416:O515)</f>
        <v>35.67</v>
      </c>
      <c r="P415" s="164"/>
      <c r="Q415" s="164">
        <f>SUM(Q416:Q515)</f>
        <v>0</v>
      </c>
      <c r="R415" s="165"/>
      <c r="S415" s="165"/>
      <c r="T415" s="166"/>
      <c r="U415" s="160"/>
      <c r="V415" s="160">
        <f>SUM(V416:V515)</f>
        <v>37.279999999999987</v>
      </c>
      <c r="W415" s="160"/>
      <c r="X415" s="160"/>
      <c r="Y415" s="160"/>
      <c r="AG415" t="s">
        <v>130</v>
      </c>
    </row>
    <row r="416" spans="1:60" ht="33.75" outlineLevel="1" x14ac:dyDescent="0.2">
      <c r="A416" s="168">
        <v>66</v>
      </c>
      <c r="B416" s="169" t="s">
        <v>505</v>
      </c>
      <c r="C416" s="177" t="s">
        <v>506</v>
      </c>
      <c r="D416" s="170" t="s">
        <v>248</v>
      </c>
      <c r="E416" s="171">
        <v>65.384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21</v>
      </c>
      <c r="M416" s="173">
        <f>G416*(1+L416/100)</f>
        <v>0</v>
      </c>
      <c r="N416" s="171">
        <v>9.8999999999999999E-4</v>
      </c>
      <c r="O416" s="171">
        <f>ROUND(E416*N416,2)</f>
        <v>0.06</v>
      </c>
      <c r="P416" s="171">
        <v>0</v>
      </c>
      <c r="Q416" s="171">
        <f>ROUND(E416*P416,2)</f>
        <v>0</v>
      </c>
      <c r="R416" s="173" t="s">
        <v>91</v>
      </c>
      <c r="S416" s="173" t="s">
        <v>134</v>
      </c>
      <c r="T416" s="174" t="s">
        <v>134</v>
      </c>
      <c r="U416" s="156">
        <v>0.31</v>
      </c>
      <c r="V416" s="156">
        <f>ROUND(E416*U416,2)</f>
        <v>20.27</v>
      </c>
      <c r="W416" s="156"/>
      <c r="X416" s="156" t="s">
        <v>221</v>
      </c>
      <c r="Y416" s="156" t="s">
        <v>137</v>
      </c>
      <c r="Z416" s="146"/>
      <c r="AA416" s="146"/>
      <c r="AB416" s="146"/>
      <c r="AC416" s="146"/>
      <c r="AD416" s="146"/>
      <c r="AE416" s="146"/>
      <c r="AF416" s="146"/>
      <c r="AG416" s="146" t="s">
        <v>222</v>
      </c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2" x14ac:dyDescent="0.2">
      <c r="A417" s="153"/>
      <c r="B417" s="154"/>
      <c r="C417" s="252" t="s">
        <v>507</v>
      </c>
      <c r="D417" s="253"/>
      <c r="E417" s="253"/>
      <c r="F417" s="253"/>
      <c r="G417" s="253"/>
      <c r="H417" s="156"/>
      <c r="I417" s="156"/>
      <c r="J417" s="156"/>
      <c r="K417" s="156"/>
      <c r="L417" s="156"/>
      <c r="M417" s="156"/>
      <c r="N417" s="155"/>
      <c r="O417" s="155"/>
      <c r="P417" s="155"/>
      <c r="Q417" s="155"/>
      <c r="R417" s="156"/>
      <c r="S417" s="156"/>
      <c r="T417" s="156"/>
      <c r="U417" s="156"/>
      <c r="V417" s="156"/>
      <c r="W417" s="156"/>
      <c r="X417" s="156"/>
      <c r="Y417" s="156"/>
      <c r="Z417" s="146"/>
      <c r="AA417" s="146"/>
      <c r="AB417" s="146"/>
      <c r="AC417" s="146"/>
      <c r="AD417" s="146"/>
      <c r="AE417" s="146"/>
      <c r="AF417" s="146"/>
      <c r="AG417" s="146" t="s">
        <v>139</v>
      </c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2" x14ac:dyDescent="0.2">
      <c r="A418" s="153"/>
      <c r="B418" s="154"/>
      <c r="C418" s="193" t="s">
        <v>508</v>
      </c>
      <c r="D418" s="182"/>
      <c r="E418" s="183"/>
      <c r="F418" s="156"/>
      <c r="G418" s="156"/>
      <c r="H418" s="156"/>
      <c r="I418" s="156"/>
      <c r="J418" s="156"/>
      <c r="K418" s="156"/>
      <c r="L418" s="156"/>
      <c r="M418" s="156"/>
      <c r="N418" s="155"/>
      <c r="O418" s="155"/>
      <c r="P418" s="155"/>
      <c r="Q418" s="155"/>
      <c r="R418" s="156"/>
      <c r="S418" s="156"/>
      <c r="T418" s="156"/>
      <c r="U418" s="156"/>
      <c r="V418" s="156"/>
      <c r="W418" s="156"/>
      <c r="X418" s="156"/>
      <c r="Y418" s="156"/>
      <c r="Z418" s="146"/>
      <c r="AA418" s="146"/>
      <c r="AB418" s="146"/>
      <c r="AC418" s="146"/>
      <c r="AD418" s="146"/>
      <c r="AE418" s="146"/>
      <c r="AF418" s="146"/>
      <c r="AG418" s="146" t="s">
        <v>241</v>
      </c>
      <c r="AH418" s="146">
        <v>0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3" x14ac:dyDescent="0.2">
      <c r="A419" s="153"/>
      <c r="B419" s="154"/>
      <c r="C419" s="193" t="s">
        <v>509</v>
      </c>
      <c r="D419" s="182"/>
      <c r="E419" s="183">
        <v>11.96</v>
      </c>
      <c r="F419" s="156"/>
      <c r="G419" s="156"/>
      <c r="H419" s="156"/>
      <c r="I419" s="156"/>
      <c r="J419" s="156"/>
      <c r="K419" s="156"/>
      <c r="L419" s="156"/>
      <c r="M419" s="156"/>
      <c r="N419" s="155"/>
      <c r="O419" s="155"/>
      <c r="P419" s="155"/>
      <c r="Q419" s="155"/>
      <c r="R419" s="156"/>
      <c r="S419" s="156"/>
      <c r="T419" s="156"/>
      <c r="U419" s="156"/>
      <c r="V419" s="156"/>
      <c r="W419" s="156"/>
      <c r="X419" s="156"/>
      <c r="Y419" s="156"/>
      <c r="Z419" s="146"/>
      <c r="AA419" s="146"/>
      <c r="AB419" s="146"/>
      <c r="AC419" s="146"/>
      <c r="AD419" s="146"/>
      <c r="AE419" s="146"/>
      <c r="AF419" s="146"/>
      <c r="AG419" s="146" t="s">
        <v>241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3" x14ac:dyDescent="0.2">
      <c r="A420" s="153"/>
      <c r="B420" s="154"/>
      <c r="C420" s="193" t="s">
        <v>510</v>
      </c>
      <c r="D420" s="182"/>
      <c r="E420" s="183">
        <v>16.760000000000002</v>
      </c>
      <c r="F420" s="156"/>
      <c r="G420" s="156"/>
      <c r="H420" s="156"/>
      <c r="I420" s="156"/>
      <c r="J420" s="156"/>
      <c r="K420" s="156"/>
      <c r="L420" s="156"/>
      <c r="M420" s="156"/>
      <c r="N420" s="155"/>
      <c r="O420" s="155"/>
      <c r="P420" s="155"/>
      <c r="Q420" s="155"/>
      <c r="R420" s="156"/>
      <c r="S420" s="156"/>
      <c r="T420" s="156"/>
      <c r="U420" s="156"/>
      <c r="V420" s="156"/>
      <c r="W420" s="156"/>
      <c r="X420" s="156"/>
      <c r="Y420" s="156"/>
      <c r="Z420" s="146"/>
      <c r="AA420" s="146"/>
      <c r="AB420" s="146"/>
      <c r="AC420" s="146"/>
      <c r="AD420" s="146"/>
      <c r="AE420" s="146"/>
      <c r="AF420" s="146"/>
      <c r="AG420" s="146" t="s">
        <v>241</v>
      </c>
      <c r="AH420" s="146">
        <v>0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3" x14ac:dyDescent="0.2">
      <c r="A421" s="153"/>
      <c r="B421" s="154"/>
      <c r="C421" s="194" t="s">
        <v>242</v>
      </c>
      <c r="D421" s="184"/>
      <c r="E421" s="185">
        <v>28.72</v>
      </c>
      <c r="F421" s="156"/>
      <c r="G421" s="156"/>
      <c r="H421" s="156"/>
      <c r="I421" s="156"/>
      <c r="J421" s="156"/>
      <c r="K421" s="156"/>
      <c r="L421" s="156"/>
      <c r="M421" s="156"/>
      <c r="N421" s="155"/>
      <c r="O421" s="155"/>
      <c r="P421" s="155"/>
      <c r="Q421" s="155"/>
      <c r="R421" s="156"/>
      <c r="S421" s="156"/>
      <c r="T421" s="156"/>
      <c r="U421" s="156"/>
      <c r="V421" s="156"/>
      <c r="W421" s="156"/>
      <c r="X421" s="156"/>
      <c r="Y421" s="156"/>
      <c r="Z421" s="146"/>
      <c r="AA421" s="146"/>
      <c r="AB421" s="146"/>
      <c r="AC421" s="146"/>
      <c r="AD421" s="146"/>
      <c r="AE421" s="146"/>
      <c r="AF421" s="146"/>
      <c r="AG421" s="146" t="s">
        <v>241</v>
      </c>
      <c r="AH421" s="146">
        <v>1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3" x14ac:dyDescent="0.2">
      <c r="A422" s="153"/>
      <c r="B422" s="154"/>
      <c r="C422" s="193" t="s">
        <v>511</v>
      </c>
      <c r="D422" s="182"/>
      <c r="E422" s="183">
        <v>7.96</v>
      </c>
      <c r="F422" s="156"/>
      <c r="G422" s="156"/>
      <c r="H422" s="156"/>
      <c r="I422" s="156"/>
      <c r="J422" s="156"/>
      <c r="K422" s="156"/>
      <c r="L422" s="156"/>
      <c r="M422" s="156"/>
      <c r="N422" s="155"/>
      <c r="O422" s="155"/>
      <c r="P422" s="155"/>
      <c r="Q422" s="155"/>
      <c r="R422" s="156"/>
      <c r="S422" s="156"/>
      <c r="T422" s="156"/>
      <c r="U422" s="156"/>
      <c r="V422" s="156"/>
      <c r="W422" s="156"/>
      <c r="X422" s="156"/>
      <c r="Y422" s="156"/>
      <c r="Z422" s="146"/>
      <c r="AA422" s="146"/>
      <c r="AB422" s="146"/>
      <c r="AC422" s="146"/>
      <c r="AD422" s="146"/>
      <c r="AE422" s="146"/>
      <c r="AF422" s="146"/>
      <c r="AG422" s="146" t="s">
        <v>241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3" x14ac:dyDescent="0.2">
      <c r="A423" s="153"/>
      <c r="B423" s="154"/>
      <c r="C423" s="193" t="s">
        <v>512</v>
      </c>
      <c r="D423" s="182"/>
      <c r="E423" s="183">
        <v>12.76</v>
      </c>
      <c r="F423" s="156"/>
      <c r="G423" s="156"/>
      <c r="H423" s="156"/>
      <c r="I423" s="156"/>
      <c r="J423" s="156"/>
      <c r="K423" s="156"/>
      <c r="L423" s="156"/>
      <c r="M423" s="156"/>
      <c r="N423" s="155"/>
      <c r="O423" s="155"/>
      <c r="P423" s="155"/>
      <c r="Q423" s="155"/>
      <c r="R423" s="156"/>
      <c r="S423" s="156"/>
      <c r="T423" s="156"/>
      <c r="U423" s="156"/>
      <c r="V423" s="156"/>
      <c r="W423" s="156"/>
      <c r="X423" s="156"/>
      <c r="Y423" s="156"/>
      <c r="Z423" s="146"/>
      <c r="AA423" s="146"/>
      <c r="AB423" s="146"/>
      <c r="AC423" s="146"/>
      <c r="AD423" s="146"/>
      <c r="AE423" s="146"/>
      <c r="AF423" s="146"/>
      <c r="AG423" s="146" t="s">
        <v>241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3" x14ac:dyDescent="0.2">
      <c r="A424" s="153"/>
      <c r="B424" s="154"/>
      <c r="C424" s="194" t="s">
        <v>242</v>
      </c>
      <c r="D424" s="184"/>
      <c r="E424" s="185">
        <v>20.72</v>
      </c>
      <c r="F424" s="156"/>
      <c r="G424" s="156"/>
      <c r="H424" s="156"/>
      <c r="I424" s="156"/>
      <c r="J424" s="156"/>
      <c r="K424" s="156"/>
      <c r="L424" s="156"/>
      <c r="M424" s="156"/>
      <c r="N424" s="155"/>
      <c r="O424" s="155"/>
      <c r="P424" s="155"/>
      <c r="Q424" s="155"/>
      <c r="R424" s="156"/>
      <c r="S424" s="156"/>
      <c r="T424" s="156"/>
      <c r="U424" s="156"/>
      <c r="V424" s="156"/>
      <c r="W424" s="156"/>
      <c r="X424" s="156"/>
      <c r="Y424" s="156"/>
      <c r="Z424" s="146"/>
      <c r="AA424" s="146"/>
      <c r="AB424" s="146"/>
      <c r="AC424" s="146"/>
      <c r="AD424" s="146"/>
      <c r="AE424" s="146"/>
      <c r="AF424" s="146"/>
      <c r="AG424" s="146" t="s">
        <v>241</v>
      </c>
      <c r="AH424" s="146">
        <v>1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3" x14ac:dyDescent="0.2">
      <c r="A425" s="153"/>
      <c r="B425" s="154"/>
      <c r="C425" s="193" t="s">
        <v>513</v>
      </c>
      <c r="D425" s="182"/>
      <c r="E425" s="183">
        <v>4</v>
      </c>
      <c r="F425" s="156"/>
      <c r="G425" s="156"/>
      <c r="H425" s="156"/>
      <c r="I425" s="156"/>
      <c r="J425" s="156"/>
      <c r="K425" s="156"/>
      <c r="L425" s="156"/>
      <c r="M425" s="156"/>
      <c r="N425" s="155"/>
      <c r="O425" s="155"/>
      <c r="P425" s="155"/>
      <c r="Q425" s="155"/>
      <c r="R425" s="156"/>
      <c r="S425" s="156"/>
      <c r="T425" s="156"/>
      <c r="U425" s="156"/>
      <c r="V425" s="156"/>
      <c r="W425" s="156"/>
      <c r="X425" s="156"/>
      <c r="Y425" s="156"/>
      <c r="Z425" s="146"/>
      <c r="AA425" s="146"/>
      <c r="AB425" s="146"/>
      <c r="AC425" s="146"/>
      <c r="AD425" s="146"/>
      <c r="AE425" s="146"/>
      <c r="AF425" s="146"/>
      <c r="AG425" s="146" t="s">
        <v>241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3" x14ac:dyDescent="0.2">
      <c r="A426" s="153"/>
      <c r="B426" s="154"/>
      <c r="C426" s="193" t="s">
        <v>514</v>
      </c>
      <c r="D426" s="182"/>
      <c r="E426" s="183">
        <v>2</v>
      </c>
      <c r="F426" s="156"/>
      <c r="G426" s="156"/>
      <c r="H426" s="156"/>
      <c r="I426" s="156"/>
      <c r="J426" s="156"/>
      <c r="K426" s="156"/>
      <c r="L426" s="156"/>
      <c r="M426" s="156"/>
      <c r="N426" s="155"/>
      <c r="O426" s="155"/>
      <c r="P426" s="155"/>
      <c r="Q426" s="155"/>
      <c r="R426" s="156"/>
      <c r="S426" s="156"/>
      <c r="T426" s="156"/>
      <c r="U426" s="156"/>
      <c r="V426" s="156"/>
      <c r="W426" s="156"/>
      <c r="X426" s="156"/>
      <c r="Y426" s="156"/>
      <c r="Z426" s="146"/>
      <c r="AA426" s="146"/>
      <c r="AB426" s="146"/>
      <c r="AC426" s="146"/>
      <c r="AD426" s="146"/>
      <c r="AE426" s="146"/>
      <c r="AF426" s="146"/>
      <c r="AG426" s="146" t="s">
        <v>241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3" x14ac:dyDescent="0.2">
      <c r="A427" s="153"/>
      <c r="B427" s="154"/>
      <c r="C427" s="194" t="s">
        <v>242</v>
      </c>
      <c r="D427" s="184"/>
      <c r="E427" s="185">
        <v>6</v>
      </c>
      <c r="F427" s="156"/>
      <c r="G427" s="156"/>
      <c r="H427" s="156"/>
      <c r="I427" s="156"/>
      <c r="J427" s="156"/>
      <c r="K427" s="156"/>
      <c r="L427" s="156"/>
      <c r="M427" s="156"/>
      <c r="N427" s="155"/>
      <c r="O427" s="155"/>
      <c r="P427" s="155"/>
      <c r="Q427" s="155"/>
      <c r="R427" s="156"/>
      <c r="S427" s="156"/>
      <c r="T427" s="156"/>
      <c r="U427" s="156"/>
      <c r="V427" s="156"/>
      <c r="W427" s="156"/>
      <c r="X427" s="156"/>
      <c r="Y427" s="156"/>
      <c r="Z427" s="146"/>
      <c r="AA427" s="146"/>
      <c r="AB427" s="146"/>
      <c r="AC427" s="146"/>
      <c r="AD427" s="146"/>
      <c r="AE427" s="146"/>
      <c r="AF427" s="146"/>
      <c r="AG427" s="146" t="s">
        <v>241</v>
      </c>
      <c r="AH427" s="146">
        <v>1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3" x14ac:dyDescent="0.2">
      <c r="A428" s="153"/>
      <c r="B428" s="154"/>
      <c r="C428" s="193" t="s">
        <v>515</v>
      </c>
      <c r="D428" s="182"/>
      <c r="E428" s="183">
        <v>4</v>
      </c>
      <c r="F428" s="156"/>
      <c r="G428" s="156"/>
      <c r="H428" s="156"/>
      <c r="I428" s="156"/>
      <c r="J428" s="156"/>
      <c r="K428" s="156"/>
      <c r="L428" s="156"/>
      <c r="M428" s="156"/>
      <c r="N428" s="155"/>
      <c r="O428" s="155"/>
      <c r="P428" s="155"/>
      <c r="Q428" s="155"/>
      <c r="R428" s="156"/>
      <c r="S428" s="156"/>
      <c r="T428" s="156"/>
      <c r="U428" s="156"/>
      <c r="V428" s="156"/>
      <c r="W428" s="156"/>
      <c r="X428" s="156"/>
      <c r="Y428" s="156"/>
      <c r="Z428" s="146"/>
      <c r="AA428" s="146"/>
      <c r="AB428" s="146"/>
      <c r="AC428" s="146"/>
      <c r="AD428" s="146"/>
      <c r="AE428" s="146"/>
      <c r="AF428" s="146"/>
      <c r="AG428" s="146" t="s">
        <v>241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3" x14ac:dyDescent="0.2">
      <c r="A429" s="153"/>
      <c r="B429" s="154"/>
      <c r="C429" s="194" t="s">
        <v>242</v>
      </c>
      <c r="D429" s="184"/>
      <c r="E429" s="185">
        <v>4</v>
      </c>
      <c r="F429" s="156"/>
      <c r="G429" s="156"/>
      <c r="H429" s="156"/>
      <c r="I429" s="156"/>
      <c r="J429" s="156"/>
      <c r="K429" s="156"/>
      <c r="L429" s="156"/>
      <c r="M429" s="156"/>
      <c r="N429" s="155"/>
      <c r="O429" s="155"/>
      <c r="P429" s="155"/>
      <c r="Q429" s="155"/>
      <c r="R429" s="156"/>
      <c r="S429" s="156"/>
      <c r="T429" s="156"/>
      <c r="U429" s="156"/>
      <c r="V429" s="156"/>
      <c r="W429" s="156"/>
      <c r="X429" s="156"/>
      <c r="Y429" s="156"/>
      <c r="Z429" s="146"/>
      <c r="AA429" s="146"/>
      <c r="AB429" s="146"/>
      <c r="AC429" s="146"/>
      <c r="AD429" s="146"/>
      <c r="AE429" s="146"/>
      <c r="AF429" s="146"/>
      <c r="AG429" s="146" t="s">
        <v>241</v>
      </c>
      <c r="AH429" s="146">
        <v>1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3" x14ac:dyDescent="0.2">
      <c r="A430" s="153"/>
      <c r="B430" s="154"/>
      <c r="C430" s="193" t="s">
        <v>516</v>
      </c>
      <c r="D430" s="182"/>
      <c r="E430" s="183">
        <v>5.944</v>
      </c>
      <c r="F430" s="156"/>
      <c r="G430" s="156"/>
      <c r="H430" s="156"/>
      <c r="I430" s="156"/>
      <c r="J430" s="156"/>
      <c r="K430" s="156"/>
      <c r="L430" s="156"/>
      <c r="M430" s="156"/>
      <c r="N430" s="155"/>
      <c r="O430" s="155"/>
      <c r="P430" s="155"/>
      <c r="Q430" s="155"/>
      <c r="R430" s="156"/>
      <c r="S430" s="156"/>
      <c r="T430" s="156"/>
      <c r="U430" s="156"/>
      <c r="V430" s="156"/>
      <c r="W430" s="156"/>
      <c r="X430" s="156"/>
      <c r="Y430" s="156"/>
      <c r="Z430" s="146"/>
      <c r="AA430" s="146"/>
      <c r="AB430" s="146"/>
      <c r="AC430" s="146"/>
      <c r="AD430" s="146"/>
      <c r="AE430" s="146"/>
      <c r="AF430" s="146"/>
      <c r="AG430" s="146" t="s">
        <v>241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3" x14ac:dyDescent="0.2">
      <c r="A431" s="153"/>
      <c r="B431" s="154"/>
      <c r="C431" s="194" t="s">
        <v>242</v>
      </c>
      <c r="D431" s="184"/>
      <c r="E431" s="185">
        <v>5.944</v>
      </c>
      <c r="F431" s="156"/>
      <c r="G431" s="156"/>
      <c r="H431" s="156"/>
      <c r="I431" s="156"/>
      <c r="J431" s="156"/>
      <c r="K431" s="156"/>
      <c r="L431" s="156"/>
      <c r="M431" s="156"/>
      <c r="N431" s="155"/>
      <c r="O431" s="155"/>
      <c r="P431" s="155"/>
      <c r="Q431" s="155"/>
      <c r="R431" s="156"/>
      <c r="S431" s="156"/>
      <c r="T431" s="156"/>
      <c r="U431" s="156"/>
      <c r="V431" s="156"/>
      <c r="W431" s="156"/>
      <c r="X431" s="156"/>
      <c r="Y431" s="156"/>
      <c r="Z431" s="146"/>
      <c r="AA431" s="146"/>
      <c r="AB431" s="146"/>
      <c r="AC431" s="146"/>
      <c r="AD431" s="146"/>
      <c r="AE431" s="146"/>
      <c r="AF431" s="146"/>
      <c r="AG431" s="146" t="s">
        <v>241</v>
      </c>
      <c r="AH431" s="146">
        <v>1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 x14ac:dyDescent="0.2">
      <c r="A432" s="168">
        <v>67</v>
      </c>
      <c r="B432" s="169" t="s">
        <v>517</v>
      </c>
      <c r="C432" s="177" t="s">
        <v>518</v>
      </c>
      <c r="D432" s="170" t="s">
        <v>227</v>
      </c>
      <c r="E432" s="171">
        <v>16</v>
      </c>
      <c r="F432" s="172"/>
      <c r="G432" s="173">
        <f>ROUND(E432*F432,2)</f>
        <v>0</v>
      </c>
      <c r="H432" s="172"/>
      <c r="I432" s="173">
        <f>ROUND(E432*H432,2)</f>
        <v>0</v>
      </c>
      <c r="J432" s="172"/>
      <c r="K432" s="173">
        <f>ROUND(E432*J432,2)</f>
        <v>0</v>
      </c>
      <c r="L432" s="173">
        <v>21</v>
      </c>
      <c r="M432" s="173">
        <f>G432*(1+L432/100)</f>
        <v>0</v>
      </c>
      <c r="N432" s="171">
        <v>2.0000000000000001E-4</v>
      </c>
      <c r="O432" s="171">
        <f>ROUND(E432*N432,2)</f>
        <v>0</v>
      </c>
      <c r="P432" s="171">
        <v>0</v>
      </c>
      <c r="Q432" s="171">
        <f>ROUND(E432*P432,2)</f>
        <v>0</v>
      </c>
      <c r="R432" s="173" t="s">
        <v>91</v>
      </c>
      <c r="S432" s="173" t="s">
        <v>134</v>
      </c>
      <c r="T432" s="174" t="s">
        <v>134</v>
      </c>
      <c r="U432" s="156">
        <v>0.24</v>
      </c>
      <c r="V432" s="156">
        <f>ROUND(E432*U432,2)</f>
        <v>3.84</v>
      </c>
      <c r="W432" s="156"/>
      <c r="X432" s="156" t="s">
        <v>221</v>
      </c>
      <c r="Y432" s="156" t="s">
        <v>137</v>
      </c>
      <c r="Z432" s="146"/>
      <c r="AA432" s="146"/>
      <c r="AB432" s="146"/>
      <c r="AC432" s="146"/>
      <c r="AD432" s="146"/>
      <c r="AE432" s="146"/>
      <c r="AF432" s="146"/>
      <c r="AG432" s="146" t="s">
        <v>222</v>
      </c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2" x14ac:dyDescent="0.2">
      <c r="A433" s="153"/>
      <c r="B433" s="154"/>
      <c r="C433" s="193" t="s">
        <v>519</v>
      </c>
      <c r="D433" s="182"/>
      <c r="E433" s="183">
        <v>8</v>
      </c>
      <c r="F433" s="156"/>
      <c r="G433" s="156"/>
      <c r="H433" s="156"/>
      <c r="I433" s="156"/>
      <c r="J433" s="156"/>
      <c r="K433" s="156"/>
      <c r="L433" s="156"/>
      <c r="M433" s="156"/>
      <c r="N433" s="155"/>
      <c r="O433" s="155"/>
      <c r="P433" s="155"/>
      <c r="Q433" s="155"/>
      <c r="R433" s="156"/>
      <c r="S433" s="156"/>
      <c r="T433" s="156"/>
      <c r="U433" s="156"/>
      <c r="V433" s="156"/>
      <c r="W433" s="156"/>
      <c r="X433" s="156"/>
      <c r="Y433" s="156"/>
      <c r="Z433" s="146"/>
      <c r="AA433" s="146"/>
      <c r="AB433" s="146"/>
      <c r="AC433" s="146"/>
      <c r="AD433" s="146"/>
      <c r="AE433" s="146"/>
      <c r="AF433" s="146"/>
      <c r="AG433" s="146" t="s">
        <v>241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3" x14ac:dyDescent="0.2">
      <c r="A434" s="153"/>
      <c r="B434" s="154"/>
      <c r="C434" s="193" t="s">
        <v>520</v>
      </c>
      <c r="D434" s="182"/>
      <c r="E434" s="183">
        <v>8</v>
      </c>
      <c r="F434" s="156"/>
      <c r="G434" s="156"/>
      <c r="H434" s="156"/>
      <c r="I434" s="156"/>
      <c r="J434" s="156"/>
      <c r="K434" s="156"/>
      <c r="L434" s="156"/>
      <c r="M434" s="156"/>
      <c r="N434" s="155"/>
      <c r="O434" s="155"/>
      <c r="P434" s="155"/>
      <c r="Q434" s="155"/>
      <c r="R434" s="156"/>
      <c r="S434" s="156"/>
      <c r="T434" s="156"/>
      <c r="U434" s="156"/>
      <c r="V434" s="156"/>
      <c r="W434" s="156"/>
      <c r="X434" s="156"/>
      <c r="Y434" s="156"/>
      <c r="Z434" s="146"/>
      <c r="AA434" s="146"/>
      <c r="AB434" s="146"/>
      <c r="AC434" s="146"/>
      <c r="AD434" s="146"/>
      <c r="AE434" s="146"/>
      <c r="AF434" s="146"/>
      <c r="AG434" s="146" t="s">
        <v>241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94" t="s">
        <v>242</v>
      </c>
      <c r="D435" s="184"/>
      <c r="E435" s="185">
        <v>16</v>
      </c>
      <c r="F435" s="156"/>
      <c r="G435" s="156"/>
      <c r="H435" s="156"/>
      <c r="I435" s="156"/>
      <c r="J435" s="156"/>
      <c r="K435" s="156"/>
      <c r="L435" s="156"/>
      <c r="M435" s="156"/>
      <c r="N435" s="155"/>
      <c r="O435" s="155"/>
      <c r="P435" s="155"/>
      <c r="Q435" s="155"/>
      <c r="R435" s="156"/>
      <c r="S435" s="156"/>
      <c r="T435" s="156"/>
      <c r="U435" s="156"/>
      <c r="V435" s="156"/>
      <c r="W435" s="156"/>
      <c r="X435" s="156"/>
      <c r="Y435" s="156"/>
      <c r="Z435" s="146"/>
      <c r="AA435" s="146"/>
      <c r="AB435" s="146"/>
      <c r="AC435" s="146"/>
      <c r="AD435" s="146"/>
      <c r="AE435" s="146"/>
      <c r="AF435" s="146"/>
      <c r="AG435" s="146" t="s">
        <v>241</v>
      </c>
      <c r="AH435" s="146">
        <v>1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 x14ac:dyDescent="0.2">
      <c r="A436" s="168">
        <v>68</v>
      </c>
      <c r="B436" s="169" t="s">
        <v>521</v>
      </c>
      <c r="C436" s="177" t="s">
        <v>522</v>
      </c>
      <c r="D436" s="170" t="s">
        <v>227</v>
      </c>
      <c r="E436" s="171">
        <v>4</v>
      </c>
      <c r="F436" s="172"/>
      <c r="G436" s="173">
        <f>ROUND(E436*F436,2)</f>
        <v>0</v>
      </c>
      <c r="H436" s="172"/>
      <c r="I436" s="173">
        <f>ROUND(E436*H436,2)</f>
        <v>0</v>
      </c>
      <c r="J436" s="172"/>
      <c r="K436" s="173">
        <f>ROUND(E436*J436,2)</f>
        <v>0</v>
      </c>
      <c r="L436" s="173">
        <v>21</v>
      </c>
      <c r="M436" s="173">
        <f>G436*(1+L436/100)</f>
        <v>0</v>
      </c>
      <c r="N436" s="171">
        <v>1.0000000000000001E-5</v>
      </c>
      <c r="O436" s="171">
        <f>ROUND(E436*N436,2)</f>
        <v>0</v>
      </c>
      <c r="P436" s="171">
        <v>0</v>
      </c>
      <c r="Q436" s="171">
        <f>ROUND(E436*P436,2)</f>
        <v>0</v>
      </c>
      <c r="R436" s="173" t="s">
        <v>91</v>
      </c>
      <c r="S436" s="173" t="s">
        <v>134</v>
      </c>
      <c r="T436" s="174" t="s">
        <v>134</v>
      </c>
      <c r="U436" s="156">
        <v>0.03</v>
      </c>
      <c r="V436" s="156">
        <f>ROUND(E436*U436,2)</f>
        <v>0.12</v>
      </c>
      <c r="W436" s="156"/>
      <c r="X436" s="156" t="s">
        <v>221</v>
      </c>
      <c r="Y436" s="156" t="s">
        <v>137</v>
      </c>
      <c r="Z436" s="146"/>
      <c r="AA436" s="146"/>
      <c r="AB436" s="146"/>
      <c r="AC436" s="146"/>
      <c r="AD436" s="146"/>
      <c r="AE436" s="146"/>
      <c r="AF436" s="146"/>
      <c r="AG436" s="146" t="s">
        <v>222</v>
      </c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2" x14ac:dyDescent="0.2">
      <c r="A437" s="153"/>
      <c r="B437" s="154"/>
      <c r="C437" s="193" t="s">
        <v>523</v>
      </c>
      <c r="D437" s="182"/>
      <c r="E437" s="183">
        <v>4</v>
      </c>
      <c r="F437" s="156"/>
      <c r="G437" s="156"/>
      <c r="H437" s="156"/>
      <c r="I437" s="156"/>
      <c r="J437" s="156"/>
      <c r="K437" s="156"/>
      <c r="L437" s="156"/>
      <c r="M437" s="156"/>
      <c r="N437" s="155"/>
      <c r="O437" s="155"/>
      <c r="P437" s="155"/>
      <c r="Q437" s="155"/>
      <c r="R437" s="156"/>
      <c r="S437" s="156"/>
      <c r="T437" s="156"/>
      <c r="U437" s="156"/>
      <c r="V437" s="156"/>
      <c r="W437" s="156"/>
      <c r="X437" s="156"/>
      <c r="Y437" s="156"/>
      <c r="Z437" s="146"/>
      <c r="AA437" s="146"/>
      <c r="AB437" s="146"/>
      <c r="AC437" s="146"/>
      <c r="AD437" s="146"/>
      <c r="AE437" s="146"/>
      <c r="AF437" s="146"/>
      <c r="AG437" s="146" t="s">
        <v>241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3" x14ac:dyDescent="0.2">
      <c r="A438" s="153"/>
      <c r="B438" s="154"/>
      <c r="C438" s="194" t="s">
        <v>242</v>
      </c>
      <c r="D438" s="184"/>
      <c r="E438" s="185">
        <v>4</v>
      </c>
      <c r="F438" s="156"/>
      <c r="G438" s="156"/>
      <c r="H438" s="156"/>
      <c r="I438" s="156"/>
      <c r="J438" s="156"/>
      <c r="K438" s="156"/>
      <c r="L438" s="156"/>
      <c r="M438" s="156"/>
      <c r="N438" s="155"/>
      <c r="O438" s="155"/>
      <c r="P438" s="155"/>
      <c r="Q438" s="155"/>
      <c r="R438" s="156"/>
      <c r="S438" s="156"/>
      <c r="T438" s="156"/>
      <c r="U438" s="156"/>
      <c r="V438" s="156"/>
      <c r="W438" s="156"/>
      <c r="X438" s="156"/>
      <c r="Y438" s="156"/>
      <c r="Z438" s="146"/>
      <c r="AA438" s="146"/>
      <c r="AB438" s="146"/>
      <c r="AC438" s="146"/>
      <c r="AD438" s="146"/>
      <c r="AE438" s="146"/>
      <c r="AF438" s="146"/>
      <c r="AG438" s="146" t="s">
        <v>241</v>
      </c>
      <c r="AH438" s="146">
        <v>1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 x14ac:dyDescent="0.2">
      <c r="A439" s="168">
        <v>69</v>
      </c>
      <c r="B439" s="169" t="s">
        <v>524</v>
      </c>
      <c r="C439" s="177" t="s">
        <v>525</v>
      </c>
      <c r="D439" s="170" t="s">
        <v>227</v>
      </c>
      <c r="E439" s="171">
        <v>16</v>
      </c>
      <c r="F439" s="172"/>
      <c r="G439" s="173">
        <f>ROUND(E439*F439,2)</f>
        <v>0</v>
      </c>
      <c r="H439" s="172"/>
      <c r="I439" s="173">
        <f>ROUND(E439*H439,2)</f>
        <v>0</v>
      </c>
      <c r="J439" s="172"/>
      <c r="K439" s="173">
        <f>ROUND(E439*J439,2)</f>
        <v>0</v>
      </c>
      <c r="L439" s="173">
        <v>21</v>
      </c>
      <c r="M439" s="173">
        <f>G439*(1+L439/100)</f>
        <v>0</v>
      </c>
      <c r="N439" s="171">
        <v>9.0000000000000006E-5</v>
      </c>
      <c r="O439" s="171">
        <f>ROUND(E439*N439,2)</f>
        <v>0</v>
      </c>
      <c r="P439" s="171">
        <v>0</v>
      </c>
      <c r="Q439" s="171">
        <f>ROUND(E439*P439,2)</f>
        <v>0</v>
      </c>
      <c r="R439" s="173"/>
      <c r="S439" s="173" t="s">
        <v>134</v>
      </c>
      <c r="T439" s="174" t="s">
        <v>134</v>
      </c>
      <c r="U439" s="156">
        <v>0.45</v>
      </c>
      <c r="V439" s="156">
        <f>ROUND(E439*U439,2)</f>
        <v>7.2</v>
      </c>
      <c r="W439" s="156"/>
      <c r="X439" s="156" t="s">
        <v>221</v>
      </c>
      <c r="Y439" s="156" t="s">
        <v>137</v>
      </c>
      <c r="Z439" s="146"/>
      <c r="AA439" s="146"/>
      <c r="AB439" s="146"/>
      <c r="AC439" s="146"/>
      <c r="AD439" s="146"/>
      <c r="AE439" s="146"/>
      <c r="AF439" s="146"/>
      <c r="AG439" s="146" t="s">
        <v>222</v>
      </c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2" x14ac:dyDescent="0.2">
      <c r="A440" s="153"/>
      <c r="B440" s="154"/>
      <c r="C440" s="193" t="s">
        <v>519</v>
      </c>
      <c r="D440" s="182"/>
      <c r="E440" s="183">
        <v>8</v>
      </c>
      <c r="F440" s="156"/>
      <c r="G440" s="156"/>
      <c r="H440" s="156"/>
      <c r="I440" s="156"/>
      <c r="J440" s="156"/>
      <c r="K440" s="156"/>
      <c r="L440" s="156"/>
      <c r="M440" s="156"/>
      <c r="N440" s="155"/>
      <c r="O440" s="155"/>
      <c r="P440" s="155"/>
      <c r="Q440" s="155"/>
      <c r="R440" s="156"/>
      <c r="S440" s="156"/>
      <c r="T440" s="156"/>
      <c r="U440" s="156"/>
      <c r="V440" s="156"/>
      <c r="W440" s="156"/>
      <c r="X440" s="156"/>
      <c r="Y440" s="156"/>
      <c r="Z440" s="146"/>
      <c r="AA440" s="146"/>
      <c r="AB440" s="146"/>
      <c r="AC440" s="146"/>
      <c r="AD440" s="146"/>
      <c r="AE440" s="146"/>
      <c r="AF440" s="146"/>
      <c r="AG440" s="146" t="s">
        <v>241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3" x14ac:dyDescent="0.2">
      <c r="A441" s="153"/>
      <c r="B441" s="154"/>
      <c r="C441" s="193" t="s">
        <v>520</v>
      </c>
      <c r="D441" s="182"/>
      <c r="E441" s="183">
        <v>8</v>
      </c>
      <c r="F441" s="156"/>
      <c r="G441" s="156"/>
      <c r="H441" s="156"/>
      <c r="I441" s="156"/>
      <c r="J441" s="156"/>
      <c r="K441" s="156"/>
      <c r="L441" s="156"/>
      <c r="M441" s="156"/>
      <c r="N441" s="155"/>
      <c r="O441" s="155"/>
      <c r="P441" s="155"/>
      <c r="Q441" s="155"/>
      <c r="R441" s="156"/>
      <c r="S441" s="156"/>
      <c r="T441" s="156"/>
      <c r="U441" s="156"/>
      <c r="V441" s="156"/>
      <c r="W441" s="156"/>
      <c r="X441" s="156"/>
      <c r="Y441" s="156"/>
      <c r="Z441" s="146"/>
      <c r="AA441" s="146"/>
      <c r="AB441" s="146"/>
      <c r="AC441" s="146"/>
      <c r="AD441" s="146"/>
      <c r="AE441" s="146"/>
      <c r="AF441" s="146"/>
      <c r="AG441" s="146" t="s">
        <v>241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3" x14ac:dyDescent="0.2">
      <c r="A442" s="153"/>
      <c r="B442" s="154"/>
      <c r="C442" s="194" t="s">
        <v>242</v>
      </c>
      <c r="D442" s="184"/>
      <c r="E442" s="185">
        <v>16</v>
      </c>
      <c r="F442" s="156"/>
      <c r="G442" s="156"/>
      <c r="H442" s="156"/>
      <c r="I442" s="156"/>
      <c r="J442" s="156"/>
      <c r="K442" s="156"/>
      <c r="L442" s="156"/>
      <c r="M442" s="156"/>
      <c r="N442" s="155"/>
      <c r="O442" s="155"/>
      <c r="P442" s="155"/>
      <c r="Q442" s="155"/>
      <c r="R442" s="156"/>
      <c r="S442" s="156"/>
      <c r="T442" s="156"/>
      <c r="U442" s="156"/>
      <c r="V442" s="156"/>
      <c r="W442" s="156"/>
      <c r="X442" s="156"/>
      <c r="Y442" s="156"/>
      <c r="Z442" s="146"/>
      <c r="AA442" s="146"/>
      <c r="AB442" s="146"/>
      <c r="AC442" s="146"/>
      <c r="AD442" s="146"/>
      <c r="AE442" s="146"/>
      <c r="AF442" s="146"/>
      <c r="AG442" s="146" t="s">
        <v>241</v>
      </c>
      <c r="AH442" s="146">
        <v>1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 x14ac:dyDescent="0.2">
      <c r="A443" s="168">
        <v>70</v>
      </c>
      <c r="B443" s="169" t="s">
        <v>526</v>
      </c>
      <c r="C443" s="177" t="s">
        <v>527</v>
      </c>
      <c r="D443" s="170" t="s">
        <v>528</v>
      </c>
      <c r="E443" s="171">
        <v>1</v>
      </c>
      <c r="F443" s="172"/>
      <c r="G443" s="173">
        <f>ROUND(E443*F443,2)</f>
        <v>0</v>
      </c>
      <c r="H443" s="172"/>
      <c r="I443" s="173">
        <f>ROUND(E443*H443,2)</f>
        <v>0</v>
      </c>
      <c r="J443" s="172"/>
      <c r="K443" s="173">
        <f>ROUND(E443*J443,2)</f>
        <v>0</v>
      </c>
      <c r="L443" s="173">
        <v>21</v>
      </c>
      <c r="M443" s="173">
        <f>G443*(1+L443/100)</f>
        <v>0</v>
      </c>
      <c r="N443" s="171">
        <v>0.3</v>
      </c>
      <c r="O443" s="171">
        <f>ROUND(E443*N443,2)</f>
        <v>0.3</v>
      </c>
      <c r="P443" s="171">
        <v>0</v>
      </c>
      <c r="Q443" s="171">
        <f>ROUND(E443*P443,2)</f>
        <v>0</v>
      </c>
      <c r="R443" s="173"/>
      <c r="S443" s="173" t="s">
        <v>529</v>
      </c>
      <c r="T443" s="174" t="s">
        <v>135</v>
      </c>
      <c r="U443" s="156">
        <v>0.65</v>
      </c>
      <c r="V443" s="156">
        <f>ROUND(E443*U443,2)</f>
        <v>0.65</v>
      </c>
      <c r="W443" s="156"/>
      <c r="X443" s="156" t="s">
        <v>221</v>
      </c>
      <c r="Y443" s="156" t="s">
        <v>137</v>
      </c>
      <c r="Z443" s="146"/>
      <c r="AA443" s="146"/>
      <c r="AB443" s="146"/>
      <c r="AC443" s="146"/>
      <c r="AD443" s="146"/>
      <c r="AE443" s="146"/>
      <c r="AF443" s="146"/>
      <c r="AG443" s="146" t="s">
        <v>222</v>
      </c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2" x14ac:dyDescent="0.2">
      <c r="A444" s="153"/>
      <c r="B444" s="154"/>
      <c r="C444" s="252" t="s">
        <v>530</v>
      </c>
      <c r="D444" s="253"/>
      <c r="E444" s="253"/>
      <c r="F444" s="253"/>
      <c r="G444" s="253"/>
      <c r="H444" s="156"/>
      <c r="I444" s="156"/>
      <c r="J444" s="156"/>
      <c r="K444" s="156"/>
      <c r="L444" s="156"/>
      <c r="M444" s="156"/>
      <c r="N444" s="155"/>
      <c r="O444" s="155"/>
      <c r="P444" s="155"/>
      <c r="Q444" s="155"/>
      <c r="R444" s="156"/>
      <c r="S444" s="156"/>
      <c r="T444" s="156"/>
      <c r="U444" s="156"/>
      <c r="V444" s="156"/>
      <c r="W444" s="156"/>
      <c r="X444" s="156"/>
      <c r="Y444" s="156"/>
      <c r="Z444" s="146"/>
      <c r="AA444" s="146"/>
      <c r="AB444" s="146"/>
      <c r="AC444" s="146"/>
      <c r="AD444" s="146"/>
      <c r="AE444" s="146"/>
      <c r="AF444" s="146"/>
      <c r="AG444" s="146" t="s">
        <v>139</v>
      </c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75" t="str">
        <f>C444</f>
        <v>průchodba VN - 1 ks, průchodka NN - 10 ks, specifikace dle PD. Jedná se o kompletní dodávku a montáž.</v>
      </c>
      <c r="BB444" s="146"/>
      <c r="BC444" s="146"/>
      <c r="BD444" s="146"/>
      <c r="BE444" s="146"/>
      <c r="BF444" s="146"/>
      <c r="BG444" s="146"/>
      <c r="BH444" s="146"/>
    </row>
    <row r="445" spans="1:60" outlineLevel="1" x14ac:dyDescent="0.2">
      <c r="A445" s="168">
        <v>71</v>
      </c>
      <c r="B445" s="169" t="s">
        <v>531</v>
      </c>
      <c r="C445" s="177" t="s">
        <v>532</v>
      </c>
      <c r="D445" s="170" t="s">
        <v>528</v>
      </c>
      <c r="E445" s="171">
        <v>1</v>
      </c>
      <c r="F445" s="172"/>
      <c r="G445" s="173">
        <f>ROUND(E445*F445,2)</f>
        <v>0</v>
      </c>
      <c r="H445" s="172"/>
      <c r="I445" s="173">
        <f>ROUND(E445*H445,2)</f>
        <v>0</v>
      </c>
      <c r="J445" s="172"/>
      <c r="K445" s="173">
        <f>ROUND(E445*J445,2)</f>
        <v>0</v>
      </c>
      <c r="L445" s="173">
        <v>21</v>
      </c>
      <c r="M445" s="173">
        <f>G445*(1+L445/100)</f>
        <v>0</v>
      </c>
      <c r="N445" s="171">
        <v>0.2</v>
      </c>
      <c r="O445" s="171">
        <f>ROUND(E445*N445,2)</f>
        <v>0.2</v>
      </c>
      <c r="P445" s="171">
        <v>0</v>
      </c>
      <c r="Q445" s="171">
        <f>ROUND(E445*P445,2)</f>
        <v>0</v>
      </c>
      <c r="R445" s="173"/>
      <c r="S445" s="173" t="s">
        <v>529</v>
      </c>
      <c r="T445" s="174" t="s">
        <v>135</v>
      </c>
      <c r="U445" s="156">
        <v>0.65</v>
      </c>
      <c r="V445" s="156">
        <f>ROUND(E445*U445,2)</f>
        <v>0.65</v>
      </c>
      <c r="W445" s="156"/>
      <c r="X445" s="156" t="s">
        <v>221</v>
      </c>
      <c r="Y445" s="156" t="s">
        <v>137</v>
      </c>
      <c r="Z445" s="146"/>
      <c r="AA445" s="146"/>
      <c r="AB445" s="146"/>
      <c r="AC445" s="146"/>
      <c r="AD445" s="146"/>
      <c r="AE445" s="146"/>
      <c r="AF445" s="146"/>
      <c r="AG445" s="146" t="s">
        <v>222</v>
      </c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2" x14ac:dyDescent="0.2">
      <c r="A446" s="153"/>
      <c r="B446" s="154"/>
      <c r="C446" s="252" t="s">
        <v>533</v>
      </c>
      <c r="D446" s="253"/>
      <c r="E446" s="253"/>
      <c r="F446" s="253"/>
      <c r="G446" s="253"/>
      <c r="H446" s="156"/>
      <c r="I446" s="156"/>
      <c r="J446" s="156"/>
      <c r="K446" s="156"/>
      <c r="L446" s="156"/>
      <c r="M446" s="156"/>
      <c r="N446" s="155"/>
      <c r="O446" s="155"/>
      <c r="P446" s="155"/>
      <c r="Q446" s="155"/>
      <c r="R446" s="156"/>
      <c r="S446" s="156"/>
      <c r="T446" s="156"/>
      <c r="U446" s="156"/>
      <c r="V446" s="156"/>
      <c r="W446" s="156"/>
      <c r="X446" s="156"/>
      <c r="Y446" s="156"/>
      <c r="Z446" s="146"/>
      <c r="AA446" s="146"/>
      <c r="AB446" s="146"/>
      <c r="AC446" s="146"/>
      <c r="AD446" s="146"/>
      <c r="AE446" s="146"/>
      <c r="AF446" s="146"/>
      <c r="AG446" s="146" t="s">
        <v>139</v>
      </c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75" t="str">
        <f>C446</f>
        <v>Kompletace elektroinstalací, vnitřní zemnící okruh, propojení VN a NN - dle specifikace PD. Jedná se o kompletní dodávku a montáž.</v>
      </c>
      <c r="BB446" s="146"/>
      <c r="BC446" s="146"/>
      <c r="BD446" s="146"/>
      <c r="BE446" s="146"/>
      <c r="BF446" s="146"/>
      <c r="BG446" s="146"/>
      <c r="BH446" s="146"/>
    </row>
    <row r="447" spans="1:60" outlineLevel="1" x14ac:dyDescent="0.2">
      <c r="A447" s="168">
        <v>72</v>
      </c>
      <c r="B447" s="169" t="s">
        <v>534</v>
      </c>
      <c r="C447" s="177" t="s">
        <v>535</v>
      </c>
      <c r="D447" s="170" t="s">
        <v>528</v>
      </c>
      <c r="E447" s="171">
        <v>1</v>
      </c>
      <c r="F447" s="172"/>
      <c r="G447" s="173">
        <f>ROUND(E447*F447,2)</f>
        <v>0</v>
      </c>
      <c r="H447" s="172"/>
      <c r="I447" s="173">
        <f>ROUND(E447*H447,2)</f>
        <v>0</v>
      </c>
      <c r="J447" s="172"/>
      <c r="K447" s="173">
        <f>ROUND(E447*J447,2)</f>
        <v>0</v>
      </c>
      <c r="L447" s="173">
        <v>21</v>
      </c>
      <c r="M447" s="173">
        <f>G447*(1+L447/100)</f>
        <v>0</v>
      </c>
      <c r="N447" s="171">
        <v>1.5</v>
      </c>
      <c r="O447" s="171">
        <f>ROUND(E447*N447,2)</f>
        <v>1.5</v>
      </c>
      <c r="P447" s="171">
        <v>0</v>
      </c>
      <c r="Q447" s="171">
        <f>ROUND(E447*P447,2)</f>
        <v>0</v>
      </c>
      <c r="R447" s="173"/>
      <c r="S447" s="173" t="s">
        <v>529</v>
      </c>
      <c r="T447" s="174" t="s">
        <v>135</v>
      </c>
      <c r="U447" s="156">
        <v>0.65</v>
      </c>
      <c r="V447" s="156">
        <f>ROUND(E447*U447,2)</f>
        <v>0.65</v>
      </c>
      <c r="W447" s="156"/>
      <c r="X447" s="156" t="s">
        <v>221</v>
      </c>
      <c r="Y447" s="156" t="s">
        <v>137</v>
      </c>
      <c r="Z447" s="146"/>
      <c r="AA447" s="146"/>
      <c r="AB447" s="146"/>
      <c r="AC447" s="146"/>
      <c r="AD447" s="146"/>
      <c r="AE447" s="146"/>
      <c r="AF447" s="146"/>
      <c r="AG447" s="146" t="s">
        <v>222</v>
      </c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ht="22.5" outlineLevel="2" x14ac:dyDescent="0.2">
      <c r="A448" s="153"/>
      <c r="B448" s="154"/>
      <c r="C448" s="252" t="s">
        <v>536</v>
      </c>
      <c r="D448" s="253"/>
      <c r="E448" s="253"/>
      <c r="F448" s="253"/>
      <c r="G448" s="253"/>
      <c r="H448" s="156"/>
      <c r="I448" s="156"/>
      <c r="J448" s="156"/>
      <c r="K448" s="156"/>
      <c r="L448" s="156"/>
      <c r="M448" s="156"/>
      <c r="N448" s="155"/>
      <c r="O448" s="155"/>
      <c r="P448" s="155"/>
      <c r="Q448" s="155"/>
      <c r="R448" s="156"/>
      <c r="S448" s="156"/>
      <c r="T448" s="156"/>
      <c r="U448" s="156"/>
      <c r="V448" s="156"/>
      <c r="W448" s="156"/>
      <c r="X448" s="156"/>
      <c r="Y448" s="156"/>
      <c r="Z448" s="146"/>
      <c r="AA448" s="146"/>
      <c r="AB448" s="146"/>
      <c r="AC448" s="146"/>
      <c r="AD448" s="146"/>
      <c r="AE448" s="146"/>
      <c r="AF448" s="146"/>
      <c r="AG448" s="146" t="s">
        <v>139</v>
      </c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75" t="str">
        <f>C448</f>
        <v>Skříňový VN rozvaděč v provedení V+M+TS – 1x přívod s vakuovým vypínačem, 1x měření, 1x vývod na trafo s pojistkami) - dle specifikace PD. Jedná se o kompletní dodávku a montáž.</v>
      </c>
      <c r="BB448" s="146"/>
      <c r="BC448" s="146"/>
      <c r="BD448" s="146"/>
      <c r="BE448" s="146"/>
      <c r="BF448" s="146"/>
      <c r="BG448" s="146"/>
      <c r="BH448" s="146"/>
    </row>
    <row r="449" spans="1:60" outlineLevel="1" x14ac:dyDescent="0.2">
      <c r="A449" s="168">
        <v>73</v>
      </c>
      <c r="B449" s="169" t="s">
        <v>537</v>
      </c>
      <c r="C449" s="177" t="s">
        <v>538</v>
      </c>
      <c r="D449" s="170" t="s">
        <v>528</v>
      </c>
      <c r="E449" s="171">
        <v>1</v>
      </c>
      <c r="F449" s="172"/>
      <c r="G449" s="173">
        <f>ROUND(E449*F449,2)</f>
        <v>0</v>
      </c>
      <c r="H449" s="172"/>
      <c r="I449" s="173">
        <f>ROUND(E449*H449,2)</f>
        <v>0</v>
      </c>
      <c r="J449" s="172"/>
      <c r="K449" s="173">
        <f>ROUND(E449*J449,2)</f>
        <v>0</v>
      </c>
      <c r="L449" s="173">
        <v>21</v>
      </c>
      <c r="M449" s="173">
        <f>G449*(1+L449/100)</f>
        <v>0</v>
      </c>
      <c r="N449" s="171">
        <v>0.25</v>
      </c>
      <c r="O449" s="171">
        <f>ROUND(E449*N449,2)</f>
        <v>0.25</v>
      </c>
      <c r="P449" s="171">
        <v>0</v>
      </c>
      <c r="Q449" s="171">
        <f>ROUND(E449*P449,2)</f>
        <v>0</v>
      </c>
      <c r="R449" s="173"/>
      <c r="S449" s="173" t="s">
        <v>529</v>
      </c>
      <c r="T449" s="174" t="s">
        <v>135</v>
      </c>
      <c r="U449" s="156">
        <v>0.65</v>
      </c>
      <c r="V449" s="156">
        <f>ROUND(E449*U449,2)</f>
        <v>0.65</v>
      </c>
      <c r="W449" s="156"/>
      <c r="X449" s="156" t="s">
        <v>221</v>
      </c>
      <c r="Y449" s="156" t="s">
        <v>137</v>
      </c>
      <c r="Z449" s="146"/>
      <c r="AA449" s="146"/>
      <c r="AB449" s="146"/>
      <c r="AC449" s="146"/>
      <c r="AD449" s="146"/>
      <c r="AE449" s="146"/>
      <c r="AF449" s="146"/>
      <c r="AG449" s="146" t="s">
        <v>222</v>
      </c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2" x14ac:dyDescent="0.2">
      <c r="A450" s="153"/>
      <c r="B450" s="154"/>
      <c r="C450" s="252" t="s">
        <v>539</v>
      </c>
      <c r="D450" s="253"/>
      <c r="E450" s="253"/>
      <c r="F450" s="253"/>
      <c r="G450" s="253"/>
      <c r="H450" s="156"/>
      <c r="I450" s="156"/>
      <c r="J450" s="156"/>
      <c r="K450" s="156"/>
      <c r="L450" s="156"/>
      <c r="M450" s="156"/>
      <c r="N450" s="155"/>
      <c r="O450" s="155"/>
      <c r="P450" s="155"/>
      <c r="Q450" s="155"/>
      <c r="R450" s="156"/>
      <c r="S450" s="156"/>
      <c r="T450" s="156"/>
      <c r="U450" s="156"/>
      <c r="V450" s="156"/>
      <c r="W450" s="156"/>
      <c r="X450" s="156"/>
      <c r="Y450" s="156"/>
      <c r="Z450" s="146"/>
      <c r="AA450" s="146"/>
      <c r="AB450" s="146"/>
      <c r="AC450" s="146"/>
      <c r="AD450" s="146"/>
      <c r="AE450" s="146"/>
      <c r="AF450" s="146"/>
      <c r="AG450" s="146" t="s">
        <v>139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1" x14ac:dyDescent="0.2">
      <c r="A451" s="168">
        <v>74</v>
      </c>
      <c r="B451" s="169" t="s">
        <v>540</v>
      </c>
      <c r="C451" s="177" t="s">
        <v>541</v>
      </c>
      <c r="D451" s="170" t="s">
        <v>528</v>
      </c>
      <c r="E451" s="171">
        <v>1</v>
      </c>
      <c r="F451" s="172"/>
      <c r="G451" s="173">
        <f>ROUND(E451*F451,2)</f>
        <v>0</v>
      </c>
      <c r="H451" s="172"/>
      <c r="I451" s="173">
        <f>ROUND(E451*H451,2)</f>
        <v>0</v>
      </c>
      <c r="J451" s="172"/>
      <c r="K451" s="173">
        <f>ROUND(E451*J451,2)</f>
        <v>0</v>
      </c>
      <c r="L451" s="173">
        <v>21</v>
      </c>
      <c r="M451" s="173">
        <f>G451*(1+L451/100)</f>
        <v>0</v>
      </c>
      <c r="N451" s="171">
        <v>1.55</v>
      </c>
      <c r="O451" s="171">
        <f>ROUND(E451*N451,2)</f>
        <v>1.55</v>
      </c>
      <c r="P451" s="171">
        <v>0</v>
      </c>
      <c r="Q451" s="171">
        <f>ROUND(E451*P451,2)</f>
        <v>0</v>
      </c>
      <c r="R451" s="173"/>
      <c r="S451" s="173" t="s">
        <v>529</v>
      </c>
      <c r="T451" s="174" t="s">
        <v>135</v>
      </c>
      <c r="U451" s="156">
        <v>0.65</v>
      </c>
      <c r="V451" s="156">
        <f>ROUND(E451*U451,2)</f>
        <v>0.65</v>
      </c>
      <c r="W451" s="156"/>
      <c r="X451" s="156" t="s">
        <v>221</v>
      </c>
      <c r="Y451" s="156" t="s">
        <v>137</v>
      </c>
      <c r="Z451" s="146"/>
      <c r="AA451" s="146"/>
      <c r="AB451" s="146"/>
      <c r="AC451" s="146"/>
      <c r="AD451" s="146"/>
      <c r="AE451" s="146"/>
      <c r="AF451" s="146"/>
      <c r="AG451" s="146" t="s">
        <v>222</v>
      </c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2" x14ac:dyDescent="0.2">
      <c r="A452" s="153"/>
      <c r="B452" s="154"/>
      <c r="C452" s="252" t="s">
        <v>542</v>
      </c>
      <c r="D452" s="253"/>
      <c r="E452" s="253"/>
      <c r="F452" s="253"/>
      <c r="G452" s="253"/>
      <c r="H452" s="156"/>
      <c r="I452" s="156"/>
      <c r="J452" s="156"/>
      <c r="K452" s="156"/>
      <c r="L452" s="156"/>
      <c r="M452" s="156"/>
      <c r="N452" s="155"/>
      <c r="O452" s="155"/>
      <c r="P452" s="155"/>
      <c r="Q452" s="155"/>
      <c r="R452" s="156"/>
      <c r="S452" s="156"/>
      <c r="T452" s="156"/>
      <c r="U452" s="156"/>
      <c r="V452" s="156"/>
      <c r="W452" s="156"/>
      <c r="X452" s="156"/>
      <c r="Y452" s="156"/>
      <c r="Z452" s="146"/>
      <c r="AA452" s="146"/>
      <c r="AB452" s="146"/>
      <c r="AC452" s="146"/>
      <c r="AD452" s="146"/>
      <c r="AE452" s="146"/>
      <c r="AF452" s="146"/>
      <c r="AG452" s="146" t="s">
        <v>139</v>
      </c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75" t="str">
        <f>C452</f>
        <v>Olejový hermetizovaný transformátor 35/0,4kV, 250kVA, IP00 podle  Ecodesing 2. Jedná se o kompletní dodávku a montáž.</v>
      </c>
      <c r="BB452" s="146"/>
      <c r="BC452" s="146"/>
      <c r="BD452" s="146"/>
      <c r="BE452" s="146"/>
      <c r="BF452" s="146"/>
      <c r="BG452" s="146"/>
      <c r="BH452" s="146"/>
    </row>
    <row r="453" spans="1:60" outlineLevel="1" x14ac:dyDescent="0.2">
      <c r="A453" s="168">
        <v>75</v>
      </c>
      <c r="B453" s="169" t="s">
        <v>543</v>
      </c>
      <c r="C453" s="177" t="s">
        <v>544</v>
      </c>
      <c r="D453" s="170" t="s">
        <v>528</v>
      </c>
      <c r="E453" s="171">
        <v>1</v>
      </c>
      <c r="F453" s="172"/>
      <c r="G453" s="173">
        <f>ROUND(E453*F453,2)</f>
        <v>0</v>
      </c>
      <c r="H453" s="172"/>
      <c r="I453" s="173">
        <f>ROUND(E453*H453,2)</f>
        <v>0</v>
      </c>
      <c r="J453" s="172"/>
      <c r="K453" s="173">
        <f>ROUND(E453*J453,2)</f>
        <v>0</v>
      </c>
      <c r="L453" s="173">
        <v>21</v>
      </c>
      <c r="M453" s="173">
        <f>G453*(1+L453/100)</f>
        <v>0</v>
      </c>
      <c r="N453" s="171">
        <v>0.8</v>
      </c>
      <c r="O453" s="171">
        <f>ROUND(E453*N453,2)</f>
        <v>0.8</v>
      </c>
      <c r="P453" s="171">
        <v>0</v>
      </c>
      <c r="Q453" s="171">
        <f>ROUND(E453*P453,2)</f>
        <v>0</v>
      </c>
      <c r="R453" s="173"/>
      <c r="S453" s="173" t="s">
        <v>529</v>
      </c>
      <c r="T453" s="174" t="s">
        <v>135</v>
      </c>
      <c r="U453" s="156">
        <v>0.65</v>
      </c>
      <c r="V453" s="156">
        <f>ROUND(E453*U453,2)</f>
        <v>0.65</v>
      </c>
      <c r="W453" s="156"/>
      <c r="X453" s="156" t="s">
        <v>221</v>
      </c>
      <c r="Y453" s="156" t="s">
        <v>137</v>
      </c>
      <c r="Z453" s="146"/>
      <c r="AA453" s="146"/>
      <c r="AB453" s="146"/>
      <c r="AC453" s="146"/>
      <c r="AD453" s="146"/>
      <c r="AE453" s="146"/>
      <c r="AF453" s="146"/>
      <c r="AG453" s="146" t="s">
        <v>222</v>
      </c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ht="22.5" outlineLevel="2" x14ac:dyDescent="0.2">
      <c r="A454" s="153"/>
      <c r="B454" s="154"/>
      <c r="C454" s="252" t="s">
        <v>636</v>
      </c>
      <c r="D454" s="253"/>
      <c r="E454" s="253"/>
      <c r="F454" s="253"/>
      <c r="G454" s="253"/>
      <c r="H454" s="156"/>
      <c r="I454" s="156"/>
      <c r="J454" s="156"/>
      <c r="K454" s="156"/>
      <c r="L454" s="156"/>
      <c r="M454" s="156"/>
      <c r="N454" s="155"/>
      <c r="O454" s="155"/>
      <c r="P454" s="155"/>
      <c r="Q454" s="155"/>
      <c r="R454" s="156"/>
      <c r="S454" s="156"/>
      <c r="T454" s="156"/>
      <c r="U454" s="156"/>
      <c r="V454" s="156"/>
      <c r="W454" s="156"/>
      <c r="X454" s="156"/>
      <c r="Y454" s="156"/>
      <c r="Z454" s="146"/>
      <c r="AA454" s="146"/>
      <c r="AB454" s="146"/>
      <c r="AC454" s="146"/>
      <c r="AD454" s="146"/>
      <c r="AE454" s="146"/>
      <c r="AF454" s="146"/>
      <c r="AG454" s="146" t="s">
        <v>139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75" t="str">
        <f>C454</f>
        <v>Skříňový rozvaděč složený ze dvou polí 600+800x2000+100x600 s hlavním jističem, s vypínací spouští, místem pro elektroměr, svodiče přepětí, trafo vlastní spotřeby 10kVA, pomocné obvody a 7 vývodů pojistkových odpínačů 400A.</v>
      </c>
      <c r="BB454" s="146"/>
      <c r="BC454" s="146"/>
      <c r="BD454" s="146"/>
      <c r="BE454" s="146"/>
      <c r="BF454" s="146"/>
      <c r="BG454" s="146"/>
      <c r="BH454" s="146"/>
    </row>
    <row r="455" spans="1:60" outlineLevel="3" x14ac:dyDescent="0.2">
      <c r="A455" s="153"/>
      <c r="B455" s="154"/>
      <c r="C455" s="254" t="s">
        <v>545</v>
      </c>
      <c r="D455" s="255"/>
      <c r="E455" s="255"/>
      <c r="F455" s="255"/>
      <c r="G455" s="255"/>
      <c r="H455" s="156"/>
      <c r="I455" s="156"/>
      <c r="J455" s="156"/>
      <c r="K455" s="156"/>
      <c r="L455" s="156"/>
      <c r="M455" s="156"/>
      <c r="N455" s="155"/>
      <c r="O455" s="155"/>
      <c r="P455" s="155"/>
      <c r="Q455" s="155"/>
      <c r="R455" s="156"/>
      <c r="S455" s="156"/>
      <c r="T455" s="156"/>
      <c r="U455" s="156"/>
      <c r="V455" s="156"/>
      <c r="W455" s="156"/>
      <c r="X455" s="156"/>
      <c r="Y455" s="156"/>
      <c r="Z455" s="146"/>
      <c r="AA455" s="146"/>
      <c r="AB455" s="146"/>
      <c r="AC455" s="146"/>
      <c r="AD455" s="146"/>
      <c r="AE455" s="146"/>
      <c r="AF455" s="146"/>
      <c r="AG455" s="146" t="s">
        <v>139</v>
      </c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3" x14ac:dyDescent="0.2">
      <c r="A456" s="153"/>
      <c r="B456" s="154"/>
      <c r="C456" s="254" t="s">
        <v>546</v>
      </c>
      <c r="D456" s="255"/>
      <c r="E456" s="255"/>
      <c r="F456" s="255"/>
      <c r="G456" s="255"/>
      <c r="H456" s="156"/>
      <c r="I456" s="156"/>
      <c r="J456" s="156"/>
      <c r="K456" s="156"/>
      <c r="L456" s="156"/>
      <c r="M456" s="156"/>
      <c r="N456" s="155"/>
      <c r="O456" s="155"/>
      <c r="P456" s="155"/>
      <c r="Q456" s="155"/>
      <c r="R456" s="156"/>
      <c r="S456" s="156"/>
      <c r="T456" s="156"/>
      <c r="U456" s="156"/>
      <c r="V456" s="156"/>
      <c r="W456" s="156"/>
      <c r="X456" s="156"/>
      <c r="Y456" s="156"/>
      <c r="Z456" s="146"/>
      <c r="AA456" s="146"/>
      <c r="AB456" s="146"/>
      <c r="AC456" s="146"/>
      <c r="AD456" s="146"/>
      <c r="AE456" s="146"/>
      <c r="AF456" s="146"/>
      <c r="AG456" s="146" t="s">
        <v>139</v>
      </c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1" x14ac:dyDescent="0.2">
      <c r="A457" s="168">
        <v>76</v>
      </c>
      <c r="B457" s="169" t="s">
        <v>547</v>
      </c>
      <c r="C457" s="177" t="s">
        <v>640</v>
      </c>
      <c r="D457" s="170" t="s">
        <v>528</v>
      </c>
      <c r="E457" s="171">
        <v>0</v>
      </c>
      <c r="F457" s="172"/>
      <c r="G457" s="173">
        <f>ROUND(E457*F457,2)</f>
        <v>0</v>
      </c>
      <c r="H457" s="172"/>
      <c r="I457" s="173">
        <f>ROUND(E457*H457,2)</f>
        <v>0</v>
      </c>
      <c r="J457" s="172"/>
      <c r="K457" s="173">
        <f>ROUND(E457*J457,2)</f>
        <v>0</v>
      </c>
      <c r="L457" s="173">
        <v>21</v>
      </c>
      <c r="M457" s="173">
        <f>G457*(1+L457/100)</f>
        <v>0</v>
      </c>
      <c r="N457" s="171">
        <v>0.5</v>
      </c>
      <c r="O457" s="171">
        <f>ROUND(E457*N457,2)</f>
        <v>0</v>
      </c>
      <c r="P457" s="171">
        <v>0</v>
      </c>
      <c r="Q457" s="171">
        <f>ROUND(E457*P457,2)</f>
        <v>0</v>
      </c>
      <c r="R457" s="173"/>
      <c r="S457" s="173" t="s">
        <v>529</v>
      </c>
      <c r="T457" s="174" t="s">
        <v>135</v>
      </c>
      <c r="U457" s="156">
        <v>0.65</v>
      </c>
      <c r="V457" s="156">
        <f>ROUND(E457*U457,2)</f>
        <v>0</v>
      </c>
      <c r="W457" s="156"/>
      <c r="X457" s="156" t="s">
        <v>221</v>
      </c>
      <c r="Y457" s="156" t="s">
        <v>137</v>
      </c>
      <c r="Z457" s="146"/>
      <c r="AA457" s="146"/>
      <c r="AB457" s="146"/>
      <c r="AC457" s="146"/>
      <c r="AD457" s="146"/>
      <c r="AE457" s="146"/>
      <c r="AF457" s="146"/>
      <c r="AG457" s="146" t="s">
        <v>222</v>
      </c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2" x14ac:dyDescent="0.2">
      <c r="A458" s="153"/>
      <c r="B458" s="154"/>
      <c r="C458" s="252" t="s">
        <v>548</v>
      </c>
      <c r="D458" s="253"/>
      <c r="E458" s="253"/>
      <c r="F458" s="253"/>
      <c r="G458" s="253"/>
      <c r="H458" s="156"/>
      <c r="I458" s="156"/>
      <c r="J458" s="156"/>
      <c r="K458" s="156"/>
      <c r="L458" s="156"/>
      <c r="M458" s="156"/>
      <c r="N458" s="155"/>
      <c r="O458" s="155"/>
      <c r="P458" s="155"/>
      <c r="Q458" s="155"/>
      <c r="R458" s="156"/>
      <c r="S458" s="156"/>
      <c r="T458" s="156"/>
      <c r="U458" s="156"/>
      <c r="V458" s="156"/>
      <c r="W458" s="156"/>
      <c r="X458" s="156"/>
      <c r="Y458" s="156"/>
      <c r="Z458" s="146"/>
      <c r="AA458" s="146"/>
      <c r="AB458" s="146"/>
      <c r="AC458" s="146"/>
      <c r="AD458" s="146"/>
      <c r="AE458" s="146"/>
      <c r="AF458" s="146"/>
      <c r="AG458" s="146" t="s">
        <v>139</v>
      </c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3" x14ac:dyDescent="0.2">
      <c r="A459" s="153"/>
      <c r="B459" s="154"/>
      <c r="C459" s="254" t="s">
        <v>546</v>
      </c>
      <c r="D459" s="255"/>
      <c r="E459" s="255"/>
      <c r="F459" s="255"/>
      <c r="G459" s="255"/>
      <c r="H459" s="156"/>
      <c r="I459" s="156"/>
      <c r="J459" s="156"/>
      <c r="K459" s="156"/>
      <c r="L459" s="156"/>
      <c r="M459" s="156"/>
      <c r="N459" s="155"/>
      <c r="O459" s="155"/>
      <c r="P459" s="155"/>
      <c r="Q459" s="155"/>
      <c r="R459" s="156"/>
      <c r="S459" s="156"/>
      <c r="T459" s="156"/>
      <c r="U459" s="156"/>
      <c r="V459" s="156"/>
      <c r="W459" s="156"/>
      <c r="X459" s="156"/>
      <c r="Y459" s="156"/>
      <c r="Z459" s="146"/>
      <c r="AA459" s="146"/>
      <c r="AB459" s="146"/>
      <c r="AC459" s="146"/>
      <c r="AD459" s="146"/>
      <c r="AE459" s="146"/>
      <c r="AF459" s="146"/>
      <c r="AG459" s="146" t="s">
        <v>139</v>
      </c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1" x14ac:dyDescent="0.2">
      <c r="A460" s="168">
        <v>77</v>
      </c>
      <c r="B460" s="169" t="s">
        <v>549</v>
      </c>
      <c r="C460" s="177" t="s">
        <v>550</v>
      </c>
      <c r="D460" s="170" t="s">
        <v>528</v>
      </c>
      <c r="E460" s="171">
        <v>1</v>
      </c>
      <c r="F460" s="172"/>
      <c r="G460" s="173">
        <f>ROUND(E460*F460,2)</f>
        <v>0</v>
      </c>
      <c r="H460" s="172"/>
      <c r="I460" s="173">
        <f>ROUND(E460*H460,2)</f>
        <v>0</v>
      </c>
      <c r="J460" s="172"/>
      <c r="K460" s="173">
        <f>ROUND(E460*J460,2)</f>
        <v>0</v>
      </c>
      <c r="L460" s="173">
        <v>21</v>
      </c>
      <c r="M460" s="173">
        <f>G460*(1+L460/100)</f>
        <v>0</v>
      </c>
      <c r="N460" s="171">
        <v>0.25</v>
      </c>
      <c r="O460" s="171">
        <f>ROUND(E460*N460,2)</f>
        <v>0.25</v>
      </c>
      <c r="P460" s="171">
        <v>0</v>
      </c>
      <c r="Q460" s="171">
        <f>ROUND(E460*P460,2)</f>
        <v>0</v>
      </c>
      <c r="R460" s="173"/>
      <c r="S460" s="173" t="s">
        <v>529</v>
      </c>
      <c r="T460" s="174" t="s">
        <v>135</v>
      </c>
      <c r="U460" s="156">
        <v>0.65</v>
      </c>
      <c r="V460" s="156">
        <f>ROUND(E460*U460,2)</f>
        <v>0.65</v>
      </c>
      <c r="W460" s="156"/>
      <c r="X460" s="156" t="s">
        <v>221</v>
      </c>
      <c r="Y460" s="156" t="s">
        <v>137</v>
      </c>
      <c r="Z460" s="146"/>
      <c r="AA460" s="146"/>
      <c r="AB460" s="146"/>
      <c r="AC460" s="146"/>
      <c r="AD460" s="146"/>
      <c r="AE460" s="146"/>
      <c r="AF460" s="146"/>
      <c r="AG460" s="146" t="s">
        <v>222</v>
      </c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2" x14ac:dyDescent="0.2">
      <c r="A461" s="153"/>
      <c r="B461" s="154"/>
      <c r="C461" s="252" t="s">
        <v>551</v>
      </c>
      <c r="D461" s="253"/>
      <c r="E461" s="253"/>
      <c r="F461" s="253"/>
      <c r="G461" s="253"/>
      <c r="H461" s="156"/>
      <c r="I461" s="156"/>
      <c r="J461" s="156"/>
      <c r="K461" s="156"/>
      <c r="L461" s="156"/>
      <c r="M461" s="156"/>
      <c r="N461" s="155"/>
      <c r="O461" s="155"/>
      <c r="P461" s="155"/>
      <c r="Q461" s="155"/>
      <c r="R461" s="156"/>
      <c r="S461" s="156"/>
      <c r="T461" s="156"/>
      <c r="U461" s="156"/>
      <c r="V461" s="156"/>
      <c r="W461" s="156"/>
      <c r="X461" s="156"/>
      <c r="Y461" s="156"/>
      <c r="Z461" s="146"/>
      <c r="AA461" s="146"/>
      <c r="AB461" s="146"/>
      <c r="AC461" s="146"/>
      <c r="AD461" s="146"/>
      <c r="AE461" s="146"/>
      <c r="AF461" s="146"/>
      <c r="AG461" s="146" t="s">
        <v>139</v>
      </c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1" x14ac:dyDescent="0.2">
      <c r="A462" s="168">
        <v>78</v>
      </c>
      <c r="B462" s="169" t="s">
        <v>552</v>
      </c>
      <c r="C462" s="177" t="s">
        <v>553</v>
      </c>
      <c r="D462" s="170" t="s">
        <v>528</v>
      </c>
      <c r="E462" s="171">
        <v>1</v>
      </c>
      <c r="F462" s="172"/>
      <c r="G462" s="173">
        <f>ROUND(E462*F462,2)</f>
        <v>0</v>
      </c>
      <c r="H462" s="172"/>
      <c r="I462" s="173">
        <f>ROUND(E462*H462,2)</f>
        <v>0</v>
      </c>
      <c r="J462" s="172"/>
      <c r="K462" s="173">
        <f>ROUND(E462*J462,2)</f>
        <v>0</v>
      </c>
      <c r="L462" s="173">
        <v>21</v>
      </c>
      <c r="M462" s="173">
        <f>G462*(1+L462/100)</f>
        <v>0</v>
      </c>
      <c r="N462" s="171">
        <v>0.65</v>
      </c>
      <c r="O462" s="171">
        <f>ROUND(E462*N462,2)</f>
        <v>0.65</v>
      </c>
      <c r="P462" s="171">
        <v>0</v>
      </c>
      <c r="Q462" s="171">
        <f>ROUND(E462*P462,2)</f>
        <v>0</v>
      </c>
      <c r="R462" s="173"/>
      <c r="S462" s="173" t="s">
        <v>529</v>
      </c>
      <c r="T462" s="174" t="s">
        <v>135</v>
      </c>
      <c r="U462" s="156">
        <v>0.65</v>
      </c>
      <c r="V462" s="156">
        <f>ROUND(E462*U462,2)</f>
        <v>0.65</v>
      </c>
      <c r="W462" s="156"/>
      <c r="X462" s="156" t="s">
        <v>221</v>
      </c>
      <c r="Y462" s="156" t="s">
        <v>137</v>
      </c>
      <c r="Z462" s="146"/>
      <c r="AA462" s="146"/>
      <c r="AB462" s="146"/>
      <c r="AC462" s="146"/>
      <c r="AD462" s="146"/>
      <c r="AE462" s="146"/>
      <c r="AF462" s="146"/>
      <c r="AG462" s="146" t="s">
        <v>222</v>
      </c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ht="22.5" outlineLevel="2" x14ac:dyDescent="0.2">
      <c r="A463" s="153"/>
      <c r="B463" s="154"/>
      <c r="C463" s="252" t="s">
        <v>554</v>
      </c>
      <c r="D463" s="253"/>
      <c r="E463" s="253"/>
      <c r="F463" s="253"/>
      <c r="G463" s="253"/>
      <c r="H463" s="156"/>
      <c r="I463" s="156"/>
      <c r="J463" s="156"/>
      <c r="K463" s="156"/>
      <c r="L463" s="156"/>
      <c r="M463" s="156"/>
      <c r="N463" s="155"/>
      <c r="O463" s="155"/>
      <c r="P463" s="155"/>
      <c r="Q463" s="155"/>
      <c r="R463" s="156"/>
      <c r="S463" s="156"/>
      <c r="T463" s="156"/>
      <c r="U463" s="156"/>
      <c r="V463" s="156"/>
      <c r="W463" s="156"/>
      <c r="X463" s="156"/>
      <c r="Y463" s="156"/>
      <c r="Z463" s="146"/>
      <c r="AA463" s="146"/>
      <c r="AB463" s="146"/>
      <c r="AC463" s="146"/>
      <c r="AD463" s="146"/>
      <c r="AE463" s="146"/>
      <c r="AF463" s="146"/>
      <c r="AG463" s="146" t="s">
        <v>139</v>
      </c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75" t="str">
        <f>C463</f>
        <v>Přípojka NN - kabel silový s AL jádrem AYKY 3Bx240+120mm2 vč.kab.ok a příslušenství ukončení vodič izolovaný do 240 mm2 v rozváděči nebo na přístroji vč. příslušenství.</v>
      </c>
      <c r="BB463" s="146"/>
      <c r="BC463" s="146"/>
      <c r="BD463" s="146"/>
      <c r="BE463" s="146"/>
      <c r="BF463" s="146"/>
      <c r="BG463" s="146"/>
      <c r="BH463" s="146"/>
    </row>
    <row r="464" spans="1:60" outlineLevel="3" x14ac:dyDescent="0.2">
      <c r="A464" s="153"/>
      <c r="B464" s="154"/>
      <c r="C464" s="178" t="s">
        <v>159</v>
      </c>
      <c r="D464" s="157"/>
      <c r="E464" s="158"/>
      <c r="F464" s="159"/>
      <c r="G464" s="159"/>
      <c r="H464" s="156"/>
      <c r="I464" s="156"/>
      <c r="J464" s="156"/>
      <c r="K464" s="156"/>
      <c r="L464" s="156"/>
      <c r="M464" s="156"/>
      <c r="N464" s="155"/>
      <c r="O464" s="155"/>
      <c r="P464" s="155"/>
      <c r="Q464" s="155"/>
      <c r="R464" s="156"/>
      <c r="S464" s="156"/>
      <c r="T464" s="156"/>
      <c r="U464" s="156"/>
      <c r="V464" s="156"/>
      <c r="W464" s="156"/>
      <c r="X464" s="156"/>
      <c r="Y464" s="156"/>
      <c r="Z464" s="146"/>
      <c r="AA464" s="146"/>
      <c r="AB464" s="146"/>
      <c r="AC464" s="146"/>
      <c r="AD464" s="146"/>
      <c r="AE464" s="146"/>
      <c r="AF464" s="146"/>
      <c r="AG464" s="146" t="s">
        <v>139</v>
      </c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ht="22.5" outlineLevel="3" x14ac:dyDescent="0.2">
      <c r="A465" s="153"/>
      <c r="B465" s="154"/>
      <c r="C465" s="254" t="s">
        <v>555</v>
      </c>
      <c r="D465" s="255"/>
      <c r="E465" s="255"/>
      <c r="F465" s="255"/>
      <c r="G465" s="255"/>
      <c r="H465" s="156"/>
      <c r="I465" s="156"/>
      <c r="J465" s="156"/>
      <c r="K465" s="156"/>
      <c r="L465" s="156"/>
      <c r="M465" s="156"/>
      <c r="N465" s="155"/>
      <c r="O465" s="155"/>
      <c r="P465" s="155"/>
      <c r="Q465" s="155"/>
      <c r="R465" s="156"/>
      <c r="S465" s="156"/>
      <c r="T465" s="156"/>
      <c r="U465" s="156"/>
      <c r="V465" s="156"/>
      <c r="W465" s="156"/>
      <c r="X465" s="156"/>
      <c r="Y465" s="156"/>
      <c r="Z465" s="146"/>
      <c r="AA465" s="146"/>
      <c r="AB465" s="146"/>
      <c r="AC465" s="146"/>
      <c r="AD465" s="146"/>
      <c r="AE465" s="146"/>
      <c r="AF465" s="146"/>
      <c r="AG465" s="146" t="s">
        <v>139</v>
      </c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75" t="str">
        <f>C465</f>
        <v>Přívod NN bude v délce 2x 38,5m dvěma kabely AYKY 3Bx240+120mm2 v paralelním zapojení v uložení v zemi nezámrzné hloubce v pískovém loži s ochrannou fólií. V místě příp.pojezdu vozidel v kabelové chráničce – trubce korugované 100/91.</v>
      </c>
      <c r="BB465" s="146"/>
      <c r="BC465" s="146"/>
      <c r="BD465" s="146"/>
      <c r="BE465" s="146"/>
      <c r="BF465" s="146"/>
      <c r="BG465" s="146"/>
      <c r="BH465" s="146"/>
    </row>
    <row r="466" spans="1:60" outlineLevel="3" x14ac:dyDescent="0.2">
      <c r="A466" s="153"/>
      <c r="B466" s="154"/>
      <c r="C466" s="178" t="s">
        <v>159</v>
      </c>
      <c r="D466" s="157"/>
      <c r="E466" s="158"/>
      <c r="F466" s="159"/>
      <c r="G466" s="159"/>
      <c r="H466" s="156"/>
      <c r="I466" s="156"/>
      <c r="J466" s="156"/>
      <c r="K466" s="156"/>
      <c r="L466" s="156"/>
      <c r="M466" s="156"/>
      <c r="N466" s="155"/>
      <c r="O466" s="155"/>
      <c r="P466" s="155"/>
      <c r="Q466" s="155"/>
      <c r="R466" s="156"/>
      <c r="S466" s="156"/>
      <c r="T466" s="156"/>
      <c r="U466" s="156"/>
      <c r="V466" s="156"/>
      <c r="W466" s="156"/>
      <c r="X466" s="156"/>
      <c r="Y466" s="156"/>
      <c r="Z466" s="146"/>
      <c r="AA466" s="146"/>
      <c r="AB466" s="146"/>
      <c r="AC466" s="146"/>
      <c r="AD466" s="146"/>
      <c r="AE466" s="146"/>
      <c r="AF466" s="146"/>
      <c r="AG466" s="146" t="s">
        <v>139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3" x14ac:dyDescent="0.2">
      <c r="A467" s="153"/>
      <c r="B467" s="154"/>
      <c r="C467" s="254" t="s">
        <v>546</v>
      </c>
      <c r="D467" s="255"/>
      <c r="E467" s="255"/>
      <c r="F467" s="255"/>
      <c r="G467" s="255"/>
      <c r="H467" s="156"/>
      <c r="I467" s="156"/>
      <c r="J467" s="156"/>
      <c r="K467" s="156"/>
      <c r="L467" s="156"/>
      <c r="M467" s="156"/>
      <c r="N467" s="155"/>
      <c r="O467" s="155"/>
      <c r="P467" s="155"/>
      <c r="Q467" s="155"/>
      <c r="R467" s="156"/>
      <c r="S467" s="156"/>
      <c r="T467" s="156"/>
      <c r="U467" s="156"/>
      <c r="V467" s="156"/>
      <c r="W467" s="156"/>
      <c r="X467" s="156"/>
      <c r="Y467" s="156"/>
      <c r="Z467" s="146"/>
      <c r="AA467" s="146"/>
      <c r="AB467" s="146"/>
      <c r="AC467" s="146"/>
      <c r="AD467" s="146"/>
      <c r="AE467" s="146"/>
      <c r="AF467" s="146"/>
      <c r="AG467" s="146" t="s">
        <v>139</v>
      </c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 x14ac:dyDescent="0.2">
      <c r="A468" s="168">
        <v>79</v>
      </c>
      <c r="B468" s="169" t="s">
        <v>556</v>
      </c>
      <c r="C468" s="177" t="s">
        <v>557</v>
      </c>
      <c r="D468" s="170" t="s">
        <v>528</v>
      </c>
      <c r="E468" s="171">
        <v>1</v>
      </c>
      <c r="F468" s="172"/>
      <c r="G468" s="173">
        <f>ROUND(E468*F468,2)</f>
        <v>0</v>
      </c>
      <c r="H468" s="172"/>
      <c r="I468" s="173">
        <f>ROUND(E468*H468,2)</f>
        <v>0</v>
      </c>
      <c r="J468" s="172"/>
      <c r="K468" s="173">
        <f>ROUND(E468*J468,2)</f>
        <v>0</v>
      </c>
      <c r="L468" s="173">
        <v>21</v>
      </c>
      <c r="M468" s="173">
        <f>G468*(1+L468/100)</f>
        <v>0</v>
      </c>
      <c r="N468" s="171">
        <v>0</v>
      </c>
      <c r="O468" s="171">
        <f>ROUND(E468*N468,2)</f>
        <v>0</v>
      </c>
      <c r="P468" s="171">
        <v>0</v>
      </c>
      <c r="Q468" s="171">
        <f>ROUND(E468*P468,2)</f>
        <v>0</v>
      </c>
      <c r="R468" s="173"/>
      <c r="S468" s="173" t="s">
        <v>529</v>
      </c>
      <c r="T468" s="174" t="s">
        <v>135</v>
      </c>
      <c r="U468" s="156">
        <v>0.65</v>
      </c>
      <c r="V468" s="156">
        <f>ROUND(E468*U468,2)</f>
        <v>0.65</v>
      </c>
      <c r="W468" s="156"/>
      <c r="X468" s="156" t="s">
        <v>221</v>
      </c>
      <c r="Y468" s="156" t="s">
        <v>137</v>
      </c>
      <c r="Z468" s="146"/>
      <c r="AA468" s="146"/>
      <c r="AB468" s="146"/>
      <c r="AC468" s="146"/>
      <c r="AD468" s="146"/>
      <c r="AE468" s="146"/>
      <c r="AF468" s="146"/>
      <c r="AG468" s="146" t="s">
        <v>222</v>
      </c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ht="22.5" outlineLevel="2" x14ac:dyDescent="0.2">
      <c r="A469" s="153"/>
      <c r="B469" s="154"/>
      <c r="C469" s="252" t="s">
        <v>558</v>
      </c>
      <c r="D469" s="253"/>
      <c r="E469" s="253"/>
      <c r="F469" s="253"/>
      <c r="G469" s="253"/>
      <c r="H469" s="156"/>
      <c r="I469" s="156"/>
      <c r="J469" s="156"/>
      <c r="K469" s="156"/>
      <c r="L469" s="156"/>
      <c r="M469" s="156"/>
      <c r="N469" s="155"/>
      <c r="O469" s="155"/>
      <c r="P469" s="155"/>
      <c r="Q469" s="155"/>
      <c r="R469" s="156"/>
      <c r="S469" s="156"/>
      <c r="T469" s="156"/>
      <c r="U469" s="156"/>
      <c r="V469" s="156"/>
      <c r="W469" s="156"/>
      <c r="X469" s="156"/>
      <c r="Y469" s="156"/>
      <c r="Z469" s="146"/>
      <c r="AA469" s="146"/>
      <c r="AB469" s="146"/>
      <c r="AC469" s="146"/>
      <c r="AD469" s="146"/>
      <c r="AE469" s="146"/>
      <c r="AF469" s="146"/>
      <c r="AG469" s="146" t="s">
        <v>139</v>
      </c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75" t="str">
        <f>C469</f>
        <v>Doprava na místo instalace a usazení stanice jeřábem do předem připraveného lože do 3m od zpevněné plochy pro jeřáb. Jedná se o kompletní dodávku a montáž.</v>
      </c>
      <c r="BB469" s="146"/>
      <c r="BC469" s="146"/>
      <c r="BD469" s="146"/>
      <c r="BE469" s="146"/>
      <c r="BF469" s="146"/>
      <c r="BG469" s="146"/>
      <c r="BH469" s="146"/>
    </row>
    <row r="470" spans="1:60" outlineLevel="1" x14ac:dyDescent="0.2">
      <c r="A470" s="168">
        <v>80</v>
      </c>
      <c r="B470" s="169" t="s">
        <v>559</v>
      </c>
      <c r="C470" s="177" t="s">
        <v>560</v>
      </c>
      <c r="D470" s="170" t="s">
        <v>528</v>
      </c>
      <c r="E470" s="171">
        <v>1</v>
      </c>
      <c r="F470" s="172"/>
      <c r="G470" s="173">
        <f>ROUND(E470*F470,2)</f>
        <v>0</v>
      </c>
      <c r="H470" s="172"/>
      <c r="I470" s="173">
        <f>ROUND(E470*H470,2)</f>
        <v>0</v>
      </c>
      <c r="J470" s="172"/>
      <c r="K470" s="173">
        <f>ROUND(E470*J470,2)</f>
        <v>0</v>
      </c>
      <c r="L470" s="173">
        <v>21</v>
      </c>
      <c r="M470" s="173">
        <f>G470*(1+L470/100)</f>
        <v>0</v>
      </c>
      <c r="N470" s="171">
        <v>30.11</v>
      </c>
      <c r="O470" s="171">
        <f>ROUND(E470*N470,2)</f>
        <v>30.11</v>
      </c>
      <c r="P470" s="171">
        <v>0</v>
      </c>
      <c r="Q470" s="171">
        <f>ROUND(E470*P470,2)</f>
        <v>0</v>
      </c>
      <c r="R470" s="173"/>
      <c r="S470" s="173" t="s">
        <v>529</v>
      </c>
      <c r="T470" s="174" t="s">
        <v>135</v>
      </c>
      <c r="U470" s="156">
        <v>0</v>
      </c>
      <c r="V470" s="156">
        <f>ROUND(E470*U470,2)</f>
        <v>0</v>
      </c>
      <c r="W470" s="156"/>
      <c r="X470" s="156" t="s">
        <v>364</v>
      </c>
      <c r="Y470" s="156" t="s">
        <v>137</v>
      </c>
      <c r="Z470" s="146"/>
      <c r="AA470" s="146"/>
      <c r="AB470" s="146"/>
      <c r="AC470" s="146"/>
      <c r="AD470" s="146"/>
      <c r="AE470" s="146"/>
      <c r="AF470" s="146"/>
      <c r="AG470" s="146" t="s">
        <v>365</v>
      </c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2" x14ac:dyDescent="0.2">
      <c r="A471" s="153"/>
      <c r="B471" s="154"/>
      <c r="C471" s="252" t="s">
        <v>561</v>
      </c>
      <c r="D471" s="253"/>
      <c r="E471" s="253"/>
      <c r="F471" s="253"/>
      <c r="G471" s="253"/>
      <c r="H471" s="156"/>
      <c r="I471" s="156"/>
      <c r="J471" s="156"/>
      <c r="K471" s="156"/>
      <c r="L471" s="156"/>
      <c r="M471" s="156"/>
      <c r="N471" s="155"/>
      <c r="O471" s="155"/>
      <c r="P471" s="155"/>
      <c r="Q471" s="155"/>
      <c r="R471" s="156"/>
      <c r="S471" s="156"/>
      <c r="T471" s="156"/>
      <c r="U471" s="156"/>
      <c r="V471" s="156"/>
      <c r="W471" s="156"/>
      <c r="X471" s="156"/>
      <c r="Y471" s="156"/>
      <c r="Z471" s="146"/>
      <c r="AA471" s="146"/>
      <c r="AB471" s="146"/>
      <c r="AC471" s="146"/>
      <c r="AD471" s="146"/>
      <c r="AE471" s="146"/>
      <c r="AF471" s="146"/>
      <c r="AG471" s="146" t="s">
        <v>139</v>
      </c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3" x14ac:dyDescent="0.2">
      <c r="A472" s="153"/>
      <c r="B472" s="154"/>
      <c r="C472" s="254" t="s">
        <v>562</v>
      </c>
      <c r="D472" s="255"/>
      <c r="E472" s="255"/>
      <c r="F472" s="255"/>
      <c r="G472" s="255"/>
      <c r="H472" s="156"/>
      <c r="I472" s="156"/>
      <c r="J472" s="156"/>
      <c r="K472" s="156"/>
      <c r="L472" s="156"/>
      <c r="M472" s="156"/>
      <c r="N472" s="155"/>
      <c r="O472" s="155"/>
      <c r="P472" s="155"/>
      <c r="Q472" s="155"/>
      <c r="R472" s="156"/>
      <c r="S472" s="156"/>
      <c r="T472" s="156"/>
      <c r="U472" s="156"/>
      <c r="V472" s="156"/>
      <c r="W472" s="156"/>
      <c r="X472" s="156"/>
      <c r="Y472" s="156"/>
      <c r="Z472" s="146"/>
      <c r="AA472" s="146"/>
      <c r="AB472" s="146"/>
      <c r="AC472" s="146"/>
      <c r="AD472" s="146"/>
      <c r="AE472" s="146"/>
      <c r="AF472" s="146"/>
      <c r="AG472" s="146" t="s">
        <v>139</v>
      </c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3" x14ac:dyDescent="0.2">
      <c r="A473" s="153"/>
      <c r="B473" s="154"/>
      <c r="C473" s="254" t="s">
        <v>563</v>
      </c>
      <c r="D473" s="255"/>
      <c r="E473" s="255"/>
      <c r="F473" s="255"/>
      <c r="G473" s="255"/>
      <c r="H473" s="156"/>
      <c r="I473" s="156"/>
      <c r="J473" s="156"/>
      <c r="K473" s="156"/>
      <c r="L473" s="156"/>
      <c r="M473" s="156"/>
      <c r="N473" s="155"/>
      <c r="O473" s="155"/>
      <c r="P473" s="155"/>
      <c r="Q473" s="155"/>
      <c r="R473" s="156"/>
      <c r="S473" s="156"/>
      <c r="T473" s="156"/>
      <c r="U473" s="156"/>
      <c r="V473" s="156"/>
      <c r="W473" s="156"/>
      <c r="X473" s="156"/>
      <c r="Y473" s="156"/>
      <c r="Z473" s="146"/>
      <c r="AA473" s="146"/>
      <c r="AB473" s="146"/>
      <c r="AC473" s="146"/>
      <c r="AD473" s="146"/>
      <c r="AE473" s="146"/>
      <c r="AF473" s="146"/>
      <c r="AG473" s="146" t="s">
        <v>139</v>
      </c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3" x14ac:dyDescent="0.2">
      <c r="A474" s="153"/>
      <c r="B474" s="154"/>
      <c r="C474" s="254" t="s">
        <v>564</v>
      </c>
      <c r="D474" s="255"/>
      <c r="E474" s="255"/>
      <c r="F474" s="255"/>
      <c r="G474" s="255"/>
      <c r="H474" s="156"/>
      <c r="I474" s="156"/>
      <c r="J474" s="156"/>
      <c r="K474" s="156"/>
      <c r="L474" s="156"/>
      <c r="M474" s="156"/>
      <c r="N474" s="155"/>
      <c r="O474" s="155"/>
      <c r="P474" s="155"/>
      <c r="Q474" s="155"/>
      <c r="R474" s="156"/>
      <c r="S474" s="156"/>
      <c r="T474" s="156"/>
      <c r="U474" s="156"/>
      <c r="V474" s="156"/>
      <c r="W474" s="156"/>
      <c r="X474" s="156"/>
      <c r="Y474" s="156"/>
      <c r="Z474" s="146"/>
      <c r="AA474" s="146"/>
      <c r="AB474" s="146"/>
      <c r="AC474" s="146"/>
      <c r="AD474" s="146"/>
      <c r="AE474" s="146"/>
      <c r="AF474" s="146"/>
      <c r="AG474" s="146" t="s">
        <v>139</v>
      </c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75" t="str">
        <f>C474</f>
        <v>- fakturační (obchodní) měření bude v souladu s PPDS a Připojovacími podmínkami pro VN a souv. předpisy</v>
      </c>
      <c r="BB474" s="146"/>
      <c r="BC474" s="146"/>
      <c r="BD474" s="146"/>
      <c r="BE474" s="146"/>
      <c r="BF474" s="146"/>
      <c r="BG474" s="146"/>
      <c r="BH474" s="146"/>
    </row>
    <row r="475" spans="1:60" outlineLevel="3" x14ac:dyDescent="0.2">
      <c r="A475" s="153"/>
      <c r="B475" s="154"/>
      <c r="C475" s="254" t="s">
        <v>565</v>
      </c>
      <c r="D475" s="255"/>
      <c r="E475" s="255"/>
      <c r="F475" s="255"/>
      <c r="G475" s="255"/>
      <c r="H475" s="156"/>
      <c r="I475" s="156"/>
      <c r="J475" s="156"/>
      <c r="K475" s="156"/>
      <c r="L475" s="156"/>
      <c r="M475" s="156"/>
      <c r="N475" s="155"/>
      <c r="O475" s="155"/>
      <c r="P475" s="155"/>
      <c r="Q475" s="155"/>
      <c r="R475" s="156"/>
      <c r="S475" s="156"/>
      <c r="T475" s="156"/>
      <c r="U475" s="156"/>
      <c r="V475" s="156"/>
      <c r="W475" s="156"/>
      <c r="X475" s="156"/>
      <c r="Y475" s="156"/>
      <c r="Z475" s="146"/>
      <c r="AA475" s="146"/>
      <c r="AB475" s="146"/>
      <c r="AC475" s="146"/>
      <c r="AD475" s="146"/>
      <c r="AE475" s="146"/>
      <c r="AF475" s="146"/>
      <c r="AG475" s="146" t="s">
        <v>139</v>
      </c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3" x14ac:dyDescent="0.2">
      <c r="A476" s="153"/>
      <c r="B476" s="154"/>
      <c r="C476" s="254" t="s">
        <v>637</v>
      </c>
      <c r="D476" s="255"/>
      <c r="E476" s="255"/>
      <c r="F476" s="255"/>
      <c r="G476" s="255"/>
      <c r="H476" s="156"/>
      <c r="I476" s="156"/>
      <c r="J476" s="156"/>
      <c r="K476" s="156"/>
      <c r="L476" s="156"/>
      <c r="M476" s="156"/>
      <c r="N476" s="155"/>
      <c r="O476" s="155"/>
      <c r="P476" s="155"/>
      <c r="Q476" s="155"/>
      <c r="R476" s="156"/>
      <c r="S476" s="156"/>
      <c r="T476" s="156"/>
      <c r="U476" s="156"/>
      <c r="V476" s="156"/>
      <c r="W476" s="156"/>
      <c r="X476" s="156"/>
      <c r="Y476" s="156"/>
      <c r="Z476" s="146"/>
      <c r="AA476" s="146"/>
      <c r="AB476" s="146"/>
      <c r="AC476" s="146"/>
      <c r="AD476" s="146"/>
      <c r="AE476" s="146"/>
      <c r="AF476" s="146"/>
      <c r="AG476" s="146" t="s">
        <v>139</v>
      </c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3" x14ac:dyDescent="0.2">
      <c r="A477" s="153"/>
      <c r="B477" s="154"/>
      <c r="C477" s="254" t="s">
        <v>566</v>
      </c>
      <c r="D477" s="255"/>
      <c r="E477" s="255"/>
      <c r="F477" s="255"/>
      <c r="G477" s="255"/>
      <c r="H477" s="156"/>
      <c r="I477" s="156"/>
      <c r="J477" s="156"/>
      <c r="K477" s="156"/>
      <c r="L477" s="156"/>
      <c r="M477" s="156"/>
      <c r="N477" s="155"/>
      <c r="O477" s="155"/>
      <c r="P477" s="155"/>
      <c r="Q477" s="155"/>
      <c r="R477" s="156"/>
      <c r="S477" s="156"/>
      <c r="T477" s="156"/>
      <c r="U477" s="156"/>
      <c r="V477" s="156"/>
      <c r="W477" s="156"/>
      <c r="X477" s="156"/>
      <c r="Y477" s="156"/>
      <c r="Z477" s="146"/>
      <c r="AA477" s="146"/>
      <c r="AB477" s="146"/>
      <c r="AC477" s="146"/>
      <c r="AD477" s="146"/>
      <c r="AE477" s="146"/>
      <c r="AF477" s="146"/>
      <c r="AG477" s="146" t="s">
        <v>139</v>
      </c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3" x14ac:dyDescent="0.2">
      <c r="A478" s="153"/>
      <c r="B478" s="154"/>
      <c r="C478" s="254" t="s">
        <v>567</v>
      </c>
      <c r="D478" s="255"/>
      <c r="E478" s="255"/>
      <c r="F478" s="255"/>
      <c r="G478" s="255"/>
      <c r="H478" s="156"/>
      <c r="I478" s="156"/>
      <c r="J478" s="156"/>
      <c r="K478" s="156"/>
      <c r="L478" s="156"/>
      <c r="M478" s="156"/>
      <c r="N478" s="155"/>
      <c r="O478" s="155"/>
      <c r="P478" s="155"/>
      <c r="Q478" s="155"/>
      <c r="R478" s="156"/>
      <c r="S478" s="156"/>
      <c r="T478" s="156"/>
      <c r="U478" s="156"/>
      <c r="V478" s="156"/>
      <c r="W478" s="156"/>
      <c r="X478" s="156"/>
      <c r="Y478" s="156"/>
      <c r="Z478" s="146"/>
      <c r="AA478" s="146"/>
      <c r="AB478" s="146"/>
      <c r="AC478" s="146"/>
      <c r="AD478" s="146"/>
      <c r="AE478" s="146"/>
      <c r="AF478" s="146"/>
      <c r="AG478" s="146" t="s">
        <v>139</v>
      </c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3" x14ac:dyDescent="0.2">
      <c r="A479" s="153"/>
      <c r="B479" s="154"/>
      <c r="C479" s="254" t="s">
        <v>638</v>
      </c>
      <c r="D479" s="255"/>
      <c r="E479" s="255"/>
      <c r="F479" s="255"/>
      <c r="G479" s="255"/>
      <c r="H479" s="156"/>
      <c r="I479" s="156"/>
      <c r="J479" s="156"/>
      <c r="K479" s="156"/>
      <c r="L479" s="156"/>
      <c r="M479" s="156"/>
      <c r="N479" s="155"/>
      <c r="O479" s="155"/>
      <c r="P479" s="155"/>
      <c r="Q479" s="155"/>
      <c r="R479" s="156"/>
      <c r="S479" s="156"/>
      <c r="T479" s="156"/>
      <c r="U479" s="156"/>
      <c r="V479" s="156"/>
      <c r="W479" s="156"/>
      <c r="X479" s="156"/>
      <c r="Y479" s="156"/>
      <c r="Z479" s="146"/>
      <c r="AA479" s="146"/>
      <c r="AB479" s="146"/>
      <c r="AC479" s="146"/>
      <c r="AD479" s="146"/>
      <c r="AE479" s="146"/>
      <c r="AF479" s="146"/>
      <c r="AG479" s="146" t="s">
        <v>139</v>
      </c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3" x14ac:dyDescent="0.2">
      <c r="A480" s="153"/>
      <c r="B480" s="154"/>
      <c r="C480" s="254" t="s">
        <v>568</v>
      </c>
      <c r="D480" s="255"/>
      <c r="E480" s="255"/>
      <c r="F480" s="255"/>
      <c r="G480" s="255"/>
      <c r="H480" s="156"/>
      <c r="I480" s="156"/>
      <c r="J480" s="156"/>
      <c r="K480" s="156"/>
      <c r="L480" s="156"/>
      <c r="M480" s="156"/>
      <c r="N480" s="155"/>
      <c r="O480" s="155"/>
      <c r="P480" s="155"/>
      <c r="Q480" s="155"/>
      <c r="R480" s="156"/>
      <c r="S480" s="156"/>
      <c r="T480" s="156"/>
      <c r="U480" s="156"/>
      <c r="V480" s="156"/>
      <c r="W480" s="156"/>
      <c r="X480" s="156"/>
      <c r="Y480" s="156"/>
      <c r="Z480" s="146"/>
      <c r="AA480" s="146"/>
      <c r="AB480" s="146"/>
      <c r="AC480" s="146"/>
      <c r="AD480" s="146"/>
      <c r="AE480" s="146"/>
      <c r="AF480" s="146"/>
      <c r="AG480" s="146" t="s">
        <v>139</v>
      </c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3" x14ac:dyDescent="0.2">
      <c r="A481" s="153"/>
      <c r="B481" s="154"/>
      <c r="C481" s="254" t="s">
        <v>569</v>
      </c>
      <c r="D481" s="255"/>
      <c r="E481" s="255"/>
      <c r="F481" s="255"/>
      <c r="G481" s="255"/>
      <c r="H481" s="156"/>
      <c r="I481" s="156"/>
      <c r="J481" s="156"/>
      <c r="K481" s="156"/>
      <c r="L481" s="156"/>
      <c r="M481" s="156"/>
      <c r="N481" s="155"/>
      <c r="O481" s="155"/>
      <c r="P481" s="155"/>
      <c r="Q481" s="155"/>
      <c r="R481" s="156"/>
      <c r="S481" s="156"/>
      <c r="T481" s="156"/>
      <c r="U481" s="156"/>
      <c r="V481" s="156"/>
      <c r="W481" s="156"/>
      <c r="X481" s="156"/>
      <c r="Y481" s="156"/>
      <c r="Z481" s="146"/>
      <c r="AA481" s="146"/>
      <c r="AB481" s="146"/>
      <c r="AC481" s="146"/>
      <c r="AD481" s="146"/>
      <c r="AE481" s="146"/>
      <c r="AF481" s="146"/>
      <c r="AG481" s="146" t="s">
        <v>139</v>
      </c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3" x14ac:dyDescent="0.2">
      <c r="A482" s="153"/>
      <c r="B482" s="154"/>
      <c r="C482" s="254" t="s">
        <v>570</v>
      </c>
      <c r="D482" s="255"/>
      <c r="E482" s="255"/>
      <c r="F482" s="255"/>
      <c r="G482" s="255"/>
      <c r="H482" s="156"/>
      <c r="I482" s="156"/>
      <c r="J482" s="156"/>
      <c r="K482" s="156"/>
      <c r="L482" s="156"/>
      <c r="M482" s="156"/>
      <c r="N482" s="155"/>
      <c r="O482" s="155"/>
      <c r="P482" s="155"/>
      <c r="Q482" s="155"/>
      <c r="R482" s="156"/>
      <c r="S482" s="156"/>
      <c r="T482" s="156"/>
      <c r="U482" s="156"/>
      <c r="V482" s="156"/>
      <c r="W482" s="156"/>
      <c r="X482" s="156"/>
      <c r="Y482" s="156"/>
      <c r="Z482" s="146"/>
      <c r="AA482" s="146"/>
      <c r="AB482" s="146"/>
      <c r="AC482" s="146"/>
      <c r="AD482" s="146"/>
      <c r="AE482" s="146"/>
      <c r="AF482" s="146"/>
      <c r="AG482" s="146" t="s">
        <v>139</v>
      </c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3" x14ac:dyDescent="0.2">
      <c r="A483" s="153"/>
      <c r="B483" s="154"/>
      <c r="C483" s="254" t="s">
        <v>571</v>
      </c>
      <c r="D483" s="255"/>
      <c r="E483" s="255"/>
      <c r="F483" s="255"/>
      <c r="G483" s="255"/>
      <c r="H483" s="156"/>
      <c r="I483" s="156"/>
      <c r="J483" s="156"/>
      <c r="K483" s="156"/>
      <c r="L483" s="156"/>
      <c r="M483" s="156"/>
      <c r="N483" s="155"/>
      <c r="O483" s="155"/>
      <c r="P483" s="155"/>
      <c r="Q483" s="155"/>
      <c r="R483" s="156"/>
      <c r="S483" s="156"/>
      <c r="T483" s="156"/>
      <c r="U483" s="156"/>
      <c r="V483" s="156"/>
      <c r="W483" s="156"/>
      <c r="X483" s="156"/>
      <c r="Y483" s="156"/>
      <c r="Z483" s="146"/>
      <c r="AA483" s="146"/>
      <c r="AB483" s="146"/>
      <c r="AC483" s="146"/>
      <c r="AD483" s="146"/>
      <c r="AE483" s="146"/>
      <c r="AF483" s="146"/>
      <c r="AG483" s="146" t="s">
        <v>139</v>
      </c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3" x14ac:dyDescent="0.2">
      <c r="A484" s="153"/>
      <c r="B484" s="154"/>
      <c r="C484" s="254" t="s">
        <v>572</v>
      </c>
      <c r="D484" s="255"/>
      <c r="E484" s="255"/>
      <c r="F484" s="255"/>
      <c r="G484" s="255"/>
      <c r="H484" s="156"/>
      <c r="I484" s="156"/>
      <c r="J484" s="156"/>
      <c r="K484" s="156"/>
      <c r="L484" s="156"/>
      <c r="M484" s="156"/>
      <c r="N484" s="155"/>
      <c r="O484" s="155"/>
      <c r="P484" s="155"/>
      <c r="Q484" s="155"/>
      <c r="R484" s="156"/>
      <c r="S484" s="156"/>
      <c r="T484" s="156"/>
      <c r="U484" s="156"/>
      <c r="V484" s="156"/>
      <c r="W484" s="156"/>
      <c r="X484" s="156"/>
      <c r="Y484" s="156"/>
      <c r="Z484" s="146"/>
      <c r="AA484" s="146"/>
      <c r="AB484" s="146"/>
      <c r="AC484" s="146"/>
      <c r="AD484" s="146"/>
      <c r="AE484" s="146"/>
      <c r="AF484" s="146"/>
      <c r="AG484" s="146" t="s">
        <v>139</v>
      </c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3" x14ac:dyDescent="0.2">
      <c r="A485" s="153"/>
      <c r="B485" s="154"/>
      <c r="C485" s="254" t="s">
        <v>573</v>
      </c>
      <c r="D485" s="255"/>
      <c r="E485" s="255"/>
      <c r="F485" s="255"/>
      <c r="G485" s="255"/>
      <c r="H485" s="156"/>
      <c r="I485" s="156"/>
      <c r="J485" s="156"/>
      <c r="K485" s="156"/>
      <c r="L485" s="156"/>
      <c r="M485" s="156"/>
      <c r="N485" s="155"/>
      <c r="O485" s="155"/>
      <c r="P485" s="155"/>
      <c r="Q485" s="155"/>
      <c r="R485" s="156"/>
      <c r="S485" s="156"/>
      <c r="T485" s="156"/>
      <c r="U485" s="156"/>
      <c r="V485" s="156"/>
      <c r="W485" s="156"/>
      <c r="X485" s="156"/>
      <c r="Y485" s="156"/>
      <c r="Z485" s="146"/>
      <c r="AA485" s="146"/>
      <c r="AB485" s="146"/>
      <c r="AC485" s="146"/>
      <c r="AD485" s="146"/>
      <c r="AE485" s="146"/>
      <c r="AF485" s="146"/>
      <c r="AG485" s="146" t="s">
        <v>139</v>
      </c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3" x14ac:dyDescent="0.2">
      <c r="A486" s="153"/>
      <c r="B486" s="154"/>
      <c r="C486" s="254" t="s">
        <v>639</v>
      </c>
      <c r="D486" s="255"/>
      <c r="E486" s="255"/>
      <c r="F486" s="255"/>
      <c r="G486" s="255"/>
      <c r="H486" s="156"/>
      <c r="I486" s="156"/>
      <c r="J486" s="156"/>
      <c r="K486" s="156"/>
      <c r="L486" s="156"/>
      <c r="M486" s="156"/>
      <c r="N486" s="155"/>
      <c r="O486" s="155"/>
      <c r="P486" s="155"/>
      <c r="Q486" s="155"/>
      <c r="R486" s="156"/>
      <c r="S486" s="156"/>
      <c r="T486" s="156"/>
      <c r="U486" s="156"/>
      <c r="V486" s="156"/>
      <c r="W486" s="156"/>
      <c r="X486" s="156"/>
      <c r="Y486" s="156"/>
      <c r="Z486" s="146"/>
      <c r="AA486" s="146"/>
      <c r="AB486" s="146"/>
      <c r="AC486" s="146"/>
      <c r="AD486" s="146"/>
      <c r="AE486" s="146"/>
      <c r="AF486" s="146"/>
      <c r="AG486" s="146" t="s">
        <v>139</v>
      </c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ht="22.5" outlineLevel="3" x14ac:dyDescent="0.2">
      <c r="A487" s="153"/>
      <c r="B487" s="154"/>
      <c r="C487" s="254" t="s">
        <v>574</v>
      </c>
      <c r="D487" s="255"/>
      <c r="E487" s="255"/>
      <c r="F487" s="255"/>
      <c r="G487" s="255"/>
      <c r="H487" s="156"/>
      <c r="I487" s="156"/>
      <c r="J487" s="156"/>
      <c r="K487" s="156"/>
      <c r="L487" s="156"/>
      <c r="M487" s="156"/>
      <c r="N487" s="155"/>
      <c r="O487" s="155"/>
      <c r="P487" s="155"/>
      <c r="Q487" s="155"/>
      <c r="R487" s="156"/>
      <c r="S487" s="156"/>
      <c r="T487" s="156"/>
      <c r="U487" s="156"/>
      <c r="V487" s="156"/>
      <c r="W487" s="156"/>
      <c r="X487" s="156"/>
      <c r="Y487" s="156"/>
      <c r="Z487" s="146"/>
      <c r="AA487" s="146"/>
      <c r="AB487" s="146"/>
      <c r="AC487" s="146"/>
      <c r="AD487" s="146"/>
      <c r="AE487" s="146"/>
      <c r="AF487" s="146"/>
      <c r="AG487" s="146" t="s">
        <v>139</v>
      </c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75" t="str">
        <f>C487</f>
        <v xml:space="preserve"> - VN kabel bude v TS ukončen v novém RVN 35 kV k konfiguraci KKTM pro chytrou TS s výbavou optického rozvaděče AXV a přidružené technologie</v>
      </c>
      <c r="BB487" s="146"/>
      <c r="BC487" s="146"/>
      <c r="BD487" s="146"/>
      <c r="BE487" s="146"/>
      <c r="BF487" s="146"/>
      <c r="BG487" s="146"/>
      <c r="BH487" s="146"/>
    </row>
    <row r="488" spans="1:60" outlineLevel="3" x14ac:dyDescent="0.2">
      <c r="A488" s="153"/>
      <c r="B488" s="154"/>
      <c r="C488" s="254" t="s">
        <v>575</v>
      </c>
      <c r="D488" s="255"/>
      <c r="E488" s="255"/>
      <c r="F488" s="255"/>
      <c r="G488" s="255"/>
      <c r="H488" s="156"/>
      <c r="I488" s="156"/>
      <c r="J488" s="156"/>
      <c r="K488" s="156"/>
      <c r="L488" s="156"/>
      <c r="M488" s="156"/>
      <c r="N488" s="155"/>
      <c r="O488" s="155"/>
      <c r="P488" s="155"/>
      <c r="Q488" s="155"/>
      <c r="R488" s="156"/>
      <c r="S488" s="156"/>
      <c r="T488" s="156"/>
      <c r="U488" s="156"/>
      <c r="V488" s="156"/>
      <c r="W488" s="156"/>
      <c r="X488" s="156"/>
      <c r="Y488" s="156"/>
      <c r="Z488" s="146"/>
      <c r="AA488" s="146"/>
      <c r="AB488" s="146"/>
      <c r="AC488" s="146"/>
      <c r="AD488" s="146"/>
      <c r="AE488" s="146"/>
      <c r="AF488" s="146"/>
      <c r="AG488" s="146" t="s">
        <v>139</v>
      </c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3" x14ac:dyDescent="0.2">
      <c r="A489" s="153"/>
      <c r="B489" s="154"/>
      <c r="C489" s="254" t="s">
        <v>576</v>
      </c>
      <c r="D489" s="255"/>
      <c r="E489" s="255"/>
      <c r="F489" s="255"/>
      <c r="G489" s="255"/>
      <c r="H489" s="156"/>
      <c r="I489" s="156"/>
      <c r="J489" s="156"/>
      <c r="K489" s="156"/>
      <c r="L489" s="156"/>
      <c r="M489" s="156"/>
      <c r="N489" s="155"/>
      <c r="O489" s="155"/>
      <c r="P489" s="155"/>
      <c r="Q489" s="155"/>
      <c r="R489" s="156"/>
      <c r="S489" s="156"/>
      <c r="T489" s="156"/>
      <c r="U489" s="156"/>
      <c r="V489" s="156"/>
      <c r="W489" s="156"/>
      <c r="X489" s="156"/>
      <c r="Y489" s="156"/>
      <c r="Z489" s="146"/>
      <c r="AA489" s="146"/>
      <c r="AB489" s="146"/>
      <c r="AC489" s="146"/>
      <c r="AD489" s="146"/>
      <c r="AE489" s="146"/>
      <c r="AF489" s="146"/>
      <c r="AG489" s="146" t="s">
        <v>139</v>
      </c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3" x14ac:dyDescent="0.2">
      <c r="A490" s="153"/>
      <c r="B490" s="154"/>
      <c r="C490" s="254" t="s">
        <v>577</v>
      </c>
      <c r="D490" s="255"/>
      <c r="E490" s="255"/>
      <c r="F490" s="255"/>
      <c r="G490" s="255"/>
      <c r="H490" s="156"/>
      <c r="I490" s="156"/>
      <c r="J490" s="156"/>
      <c r="K490" s="156"/>
      <c r="L490" s="156"/>
      <c r="M490" s="156"/>
      <c r="N490" s="155"/>
      <c r="O490" s="155"/>
      <c r="P490" s="155"/>
      <c r="Q490" s="155"/>
      <c r="R490" s="156"/>
      <c r="S490" s="156"/>
      <c r="T490" s="156"/>
      <c r="U490" s="156"/>
      <c r="V490" s="156"/>
      <c r="W490" s="156"/>
      <c r="X490" s="156"/>
      <c r="Y490" s="156"/>
      <c r="Z490" s="146"/>
      <c r="AA490" s="146"/>
      <c r="AB490" s="146"/>
      <c r="AC490" s="146"/>
      <c r="AD490" s="146"/>
      <c r="AE490" s="146"/>
      <c r="AF490" s="146"/>
      <c r="AG490" s="146" t="s">
        <v>139</v>
      </c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3" x14ac:dyDescent="0.2">
      <c r="A491" s="153"/>
      <c r="B491" s="154"/>
      <c r="C491" s="178" t="s">
        <v>159</v>
      </c>
      <c r="D491" s="157"/>
      <c r="E491" s="158"/>
      <c r="F491" s="159"/>
      <c r="G491" s="159"/>
      <c r="H491" s="156"/>
      <c r="I491" s="156"/>
      <c r="J491" s="156"/>
      <c r="K491" s="156"/>
      <c r="L491" s="156"/>
      <c r="M491" s="156"/>
      <c r="N491" s="155"/>
      <c r="O491" s="155"/>
      <c r="P491" s="155"/>
      <c r="Q491" s="155"/>
      <c r="R491" s="156"/>
      <c r="S491" s="156"/>
      <c r="T491" s="156"/>
      <c r="U491" s="156"/>
      <c r="V491" s="156"/>
      <c r="W491" s="156"/>
      <c r="X491" s="156"/>
      <c r="Y491" s="156"/>
      <c r="Z491" s="146"/>
      <c r="AA491" s="146"/>
      <c r="AB491" s="146"/>
      <c r="AC491" s="146"/>
      <c r="AD491" s="146"/>
      <c r="AE491" s="146"/>
      <c r="AF491" s="146"/>
      <c r="AG491" s="146" t="s">
        <v>139</v>
      </c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3" x14ac:dyDescent="0.2">
      <c r="A492" s="153"/>
      <c r="B492" s="154"/>
      <c r="C492" s="254" t="s">
        <v>578</v>
      </c>
      <c r="D492" s="255"/>
      <c r="E492" s="255"/>
      <c r="F492" s="255"/>
      <c r="G492" s="255"/>
      <c r="H492" s="156"/>
      <c r="I492" s="156"/>
      <c r="J492" s="156"/>
      <c r="K492" s="156"/>
      <c r="L492" s="156"/>
      <c r="M492" s="156"/>
      <c r="N492" s="155"/>
      <c r="O492" s="155"/>
      <c r="P492" s="155"/>
      <c r="Q492" s="155"/>
      <c r="R492" s="156"/>
      <c r="S492" s="156"/>
      <c r="T492" s="156"/>
      <c r="U492" s="156"/>
      <c r="V492" s="156"/>
      <c r="W492" s="156"/>
      <c r="X492" s="156"/>
      <c r="Y492" s="156"/>
      <c r="Z492" s="146"/>
      <c r="AA492" s="146"/>
      <c r="AB492" s="146"/>
      <c r="AC492" s="146"/>
      <c r="AD492" s="146"/>
      <c r="AE492" s="146"/>
      <c r="AF492" s="146"/>
      <c r="AG492" s="146" t="s">
        <v>139</v>
      </c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ht="22.5" outlineLevel="3" x14ac:dyDescent="0.2">
      <c r="A493" s="153"/>
      <c r="B493" s="154"/>
      <c r="C493" s="254" t="s">
        <v>579</v>
      </c>
      <c r="D493" s="255"/>
      <c r="E493" s="255"/>
      <c r="F493" s="255"/>
      <c r="G493" s="255"/>
      <c r="H493" s="156"/>
      <c r="I493" s="156"/>
      <c r="J493" s="156"/>
      <c r="K493" s="156"/>
      <c r="L493" s="156"/>
      <c r="M493" s="156"/>
      <c r="N493" s="155"/>
      <c r="O493" s="155"/>
      <c r="P493" s="155"/>
      <c r="Q493" s="155"/>
      <c r="R493" s="156"/>
      <c r="S493" s="156"/>
      <c r="T493" s="156"/>
      <c r="U493" s="156"/>
      <c r="V493" s="156"/>
      <c r="W493" s="156"/>
      <c r="X493" s="156"/>
      <c r="Y493" s="156"/>
      <c r="Z493" s="146"/>
      <c r="AA493" s="146"/>
      <c r="AB493" s="146"/>
      <c r="AC493" s="146"/>
      <c r="AD493" s="146"/>
      <c r="AE493" s="146"/>
      <c r="AF493" s="146"/>
      <c r="AG493" s="146" t="s">
        <v>139</v>
      </c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75" t="str">
        <f>C493</f>
        <v xml:space="preserve"> - vstup do části odběratelské TS s distribučním zařízením ve vlastnictví PDS bude oddělen. Vstupní dveře do tohoto prostoru budou uzamčeny univerzálním klíčem PDS.</v>
      </c>
      <c r="BB493" s="146"/>
      <c r="BC493" s="146"/>
      <c r="BD493" s="146"/>
      <c r="BE493" s="146"/>
      <c r="BF493" s="146"/>
      <c r="BG493" s="146"/>
      <c r="BH493" s="146"/>
    </row>
    <row r="494" spans="1:60" ht="22.5" outlineLevel="3" x14ac:dyDescent="0.2">
      <c r="A494" s="153"/>
      <c r="B494" s="154"/>
      <c r="C494" s="254" t="s">
        <v>580</v>
      </c>
      <c r="D494" s="255"/>
      <c r="E494" s="255"/>
      <c r="F494" s="255"/>
      <c r="G494" s="255"/>
      <c r="H494" s="156"/>
      <c r="I494" s="156"/>
      <c r="J494" s="156"/>
      <c r="K494" s="156"/>
      <c r="L494" s="156"/>
      <c r="M494" s="156"/>
      <c r="N494" s="155"/>
      <c r="O494" s="155"/>
      <c r="P494" s="155"/>
      <c r="Q494" s="155"/>
      <c r="R494" s="156"/>
      <c r="S494" s="156"/>
      <c r="T494" s="156"/>
      <c r="U494" s="156"/>
      <c r="V494" s="156"/>
      <c r="W494" s="156"/>
      <c r="X494" s="156"/>
      <c r="Y494" s="156"/>
      <c r="Z494" s="146"/>
      <c r="AA494" s="146"/>
      <c r="AB494" s="146"/>
      <c r="AC494" s="146"/>
      <c r="AD494" s="146"/>
      <c r="AE494" s="146"/>
      <c r="AF494" s="146"/>
      <c r="AG494" s="146" t="s">
        <v>139</v>
      </c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75" t="str">
        <f>C494</f>
        <v xml:space="preserve"> - TS musí být prostorově oddělena a elektricky odpojitelná část zařízení VN, která se stane součástí zařízení distribuční soustavy (dále jen „DS").</v>
      </c>
      <c r="BB494" s="146"/>
      <c r="BC494" s="146"/>
      <c r="BD494" s="146"/>
      <c r="BE494" s="146"/>
      <c r="BF494" s="146"/>
      <c r="BG494" s="146"/>
      <c r="BH494" s="146"/>
    </row>
    <row r="495" spans="1:60" outlineLevel="3" x14ac:dyDescent="0.2">
      <c r="A495" s="153"/>
      <c r="B495" s="154"/>
      <c r="C495" s="254" t="s">
        <v>581</v>
      </c>
      <c r="D495" s="255"/>
      <c r="E495" s="255"/>
      <c r="F495" s="255"/>
      <c r="G495" s="255"/>
      <c r="H495" s="156"/>
      <c r="I495" s="156"/>
      <c r="J495" s="156"/>
      <c r="K495" s="156"/>
      <c r="L495" s="156"/>
      <c r="M495" s="156"/>
      <c r="N495" s="155"/>
      <c r="O495" s="155"/>
      <c r="P495" s="155"/>
      <c r="Q495" s="155"/>
      <c r="R495" s="156"/>
      <c r="S495" s="156"/>
      <c r="T495" s="156"/>
      <c r="U495" s="156"/>
      <c r="V495" s="156"/>
      <c r="W495" s="156"/>
      <c r="X495" s="156"/>
      <c r="Y495" s="156"/>
      <c r="Z495" s="146"/>
      <c r="AA495" s="146"/>
      <c r="AB495" s="146"/>
      <c r="AC495" s="146"/>
      <c r="AD495" s="146"/>
      <c r="AE495" s="146"/>
      <c r="AF495" s="146"/>
      <c r="AG495" s="146" t="s">
        <v>139</v>
      </c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3" x14ac:dyDescent="0.2">
      <c r="A496" s="153"/>
      <c r="B496" s="154"/>
      <c r="C496" s="254" t="s">
        <v>582</v>
      </c>
      <c r="D496" s="255"/>
      <c r="E496" s="255"/>
      <c r="F496" s="255"/>
      <c r="G496" s="255"/>
      <c r="H496" s="156"/>
      <c r="I496" s="156"/>
      <c r="J496" s="156"/>
      <c r="K496" s="156"/>
      <c r="L496" s="156"/>
      <c r="M496" s="156"/>
      <c r="N496" s="155"/>
      <c r="O496" s="155"/>
      <c r="P496" s="155"/>
      <c r="Q496" s="155"/>
      <c r="R496" s="156"/>
      <c r="S496" s="156"/>
      <c r="T496" s="156"/>
      <c r="U496" s="156"/>
      <c r="V496" s="156"/>
      <c r="W496" s="156"/>
      <c r="X496" s="156"/>
      <c r="Y496" s="156"/>
      <c r="Z496" s="146"/>
      <c r="AA496" s="146"/>
      <c r="AB496" s="146"/>
      <c r="AC496" s="146"/>
      <c r="AD496" s="146"/>
      <c r="AE496" s="146"/>
      <c r="AF496" s="146"/>
      <c r="AG496" s="146" t="s">
        <v>139</v>
      </c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3" x14ac:dyDescent="0.2">
      <c r="A497" s="153"/>
      <c r="B497" s="154"/>
      <c r="C497" s="254" t="s">
        <v>583</v>
      </c>
      <c r="D497" s="255"/>
      <c r="E497" s="255"/>
      <c r="F497" s="255"/>
      <c r="G497" s="255"/>
      <c r="H497" s="156"/>
      <c r="I497" s="156"/>
      <c r="J497" s="156"/>
      <c r="K497" s="156"/>
      <c r="L497" s="156"/>
      <c r="M497" s="156"/>
      <c r="N497" s="155"/>
      <c r="O497" s="155"/>
      <c r="P497" s="155"/>
      <c r="Q497" s="155"/>
      <c r="R497" s="156"/>
      <c r="S497" s="156"/>
      <c r="T497" s="156"/>
      <c r="U497" s="156"/>
      <c r="V497" s="156"/>
      <c r="W497" s="156"/>
      <c r="X497" s="156"/>
      <c r="Y497" s="156"/>
      <c r="Z497" s="146"/>
      <c r="AA497" s="146"/>
      <c r="AB497" s="146"/>
      <c r="AC497" s="146"/>
      <c r="AD497" s="146"/>
      <c r="AE497" s="146"/>
      <c r="AF497" s="146"/>
      <c r="AG497" s="146" t="s">
        <v>139</v>
      </c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3" x14ac:dyDescent="0.2">
      <c r="A498" s="153"/>
      <c r="B498" s="154"/>
      <c r="C498" s="254" t="s">
        <v>584</v>
      </c>
      <c r="D498" s="255"/>
      <c r="E498" s="255"/>
      <c r="F498" s="255"/>
      <c r="G498" s="255"/>
      <c r="H498" s="156"/>
      <c r="I498" s="156"/>
      <c r="J498" s="156"/>
      <c r="K498" s="156"/>
      <c r="L498" s="156"/>
      <c r="M498" s="156"/>
      <c r="N498" s="155"/>
      <c r="O498" s="155"/>
      <c r="P498" s="155"/>
      <c r="Q498" s="155"/>
      <c r="R498" s="156"/>
      <c r="S498" s="156"/>
      <c r="T498" s="156"/>
      <c r="U498" s="156"/>
      <c r="V498" s="156"/>
      <c r="W498" s="156"/>
      <c r="X498" s="156"/>
      <c r="Y498" s="156"/>
      <c r="Z498" s="146"/>
      <c r="AA498" s="146"/>
      <c r="AB498" s="146"/>
      <c r="AC498" s="146"/>
      <c r="AD498" s="146"/>
      <c r="AE498" s="146"/>
      <c r="AF498" s="146"/>
      <c r="AG498" s="146" t="s">
        <v>139</v>
      </c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3" x14ac:dyDescent="0.2">
      <c r="A499" s="153"/>
      <c r="B499" s="154"/>
      <c r="C499" s="254" t="s">
        <v>585</v>
      </c>
      <c r="D499" s="255"/>
      <c r="E499" s="255"/>
      <c r="F499" s="255"/>
      <c r="G499" s="255"/>
      <c r="H499" s="156"/>
      <c r="I499" s="156"/>
      <c r="J499" s="156"/>
      <c r="K499" s="156"/>
      <c r="L499" s="156"/>
      <c r="M499" s="156"/>
      <c r="N499" s="155"/>
      <c r="O499" s="155"/>
      <c r="P499" s="155"/>
      <c r="Q499" s="155"/>
      <c r="R499" s="156"/>
      <c r="S499" s="156"/>
      <c r="T499" s="156"/>
      <c r="U499" s="156"/>
      <c r="V499" s="156"/>
      <c r="W499" s="156"/>
      <c r="X499" s="156"/>
      <c r="Y499" s="156"/>
      <c r="Z499" s="146"/>
      <c r="AA499" s="146"/>
      <c r="AB499" s="146"/>
      <c r="AC499" s="146"/>
      <c r="AD499" s="146"/>
      <c r="AE499" s="146"/>
      <c r="AF499" s="146"/>
      <c r="AG499" s="146" t="s">
        <v>139</v>
      </c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ht="22.5" outlineLevel="3" x14ac:dyDescent="0.2">
      <c r="A500" s="153"/>
      <c r="B500" s="154"/>
      <c r="C500" s="254" t="s">
        <v>586</v>
      </c>
      <c r="D500" s="255"/>
      <c r="E500" s="255"/>
      <c r="F500" s="255"/>
      <c r="G500" s="255"/>
      <c r="H500" s="156"/>
      <c r="I500" s="156"/>
      <c r="J500" s="156"/>
      <c r="K500" s="156"/>
      <c r="L500" s="156"/>
      <c r="M500" s="156"/>
      <c r="N500" s="155"/>
      <c r="O500" s="155"/>
      <c r="P500" s="155"/>
      <c r="Q500" s="155"/>
      <c r="R500" s="156"/>
      <c r="S500" s="156"/>
      <c r="T500" s="156"/>
      <c r="U500" s="156"/>
      <c r="V500" s="156"/>
      <c r="W500" s="156"/>
      <c r="X500" s="156"/>
      <c r="Y500" s="156"/>
      <c r="Z500" s="146"/>
      <c r="AA500" s="146"/>
      <c r="AB500" s="146"/>
      <c r="AC500" s="146"/>
      <c r="AD500" s="146"/>
      <c r="AE500" s="146"/>
      <c r="AF500" s="146"/>
      <c r="AG500" s="146" t="s">
        <v>139</v>
      </c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75" t="str">
        <f>C500</f>
        <v xml:space="preserve"> - rozvaděč VN bude osazen rozšiřujícími sadami pro chytré TS s nadstavbou výšky 250 mm. V distribuční části VN nové odběratelské TS bude dále osazen rozvaděč řídícího systému AXV o minimálních rozměrech v x š x h:1200 x 600 x 300 mm.</v>
      </c>
      <c r="BB500" s="146"/>
      <c r="BC500" s="146"/>
      <c r="BD500" s="146"/>
      <c r="BE500" s="146"/>
      <c r="BF500" s="146"/>
      <c r="BG500" s="146"/>
      <c r="BH500" s="146"/>
    </row>
    <row r="501" spans="1:60" outlineLevel="3" x14ac:dyDescent="0.2">
      <c r="A501" s="153"/>
      <c r="B501" s="154"/>
      <c r="C501" s="254" t="s">
        <v>587</v>
      </c>
      <c r="D501" s="255"/>
      <c r="E501" s="255"/>
      <c r="F501" s="255"/>
      <c r="G501" s="255"/>
      <c r="H501" s="156"/>
      <c r="I501" s="156"/>
      <c r="J501" s="156"/>
      <c r="K501" s="156"/>
      <c r="L501" s="156"/>
      <c r="M501" s="156"/>
      <c r="N501" s="155"/>
      <c r="O501" s="155"/>
      <c r="P501" s="155"/>
      <c r="Q501" s="155"/>
      <c r="R501" s="156"/>
      <c r="S501" s="156"/>
      <c r="T501" s="156"/>
      <c r="U501" s="156"/>
      <c r="V501" s="156"/>
      <c r="W501" s="156"/>
      <c r="X501" s="156"/>
      <c r="Y501" s="156"/>
      <c r="Z501" s="146"/>
      <c r="AA501" s="146"/>
      <c r="AB501" s="146"/>
      <c r="AC501" s="146"/>
      <c r="AD501" s="146"/>
      <c r="AE501" s="146"/>
      <c r="AF501" s="146"/>
      <c r="AG501" s="146" t="s">
        <v>139</v>
      </c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3" x14ac:dyDescent="0.2">
      <c r="A502" s="153"/>
      <c r="B502" s="154"/>
      <c r="C502" s="178" t="s">
        <v>159</v>
      </c>
      <c r="D502" s="157"/>
      <c r="E502" s="158"/>
      <c r="F502" s="159"/>
      <c r="G502" s="159"/>
      <c r="H502" s="156"/>
      <c r="I502" s="156"/>
      <c r="J502" s="156"/>
      <c r="K502" s="156"/>
      <c r="L502" s="156"/>
      <c r="M502" s="156"/>
      <c r="N502" s="155"/>
      <c r="O502" s="155"/>
      <c r="P502" s="155"/>
      <c r="Q502" s="155"/>
      <c r="R502" s="156"/>
      <c r="S502" s="156"/>
      <c r="T502" s="156"/>
      <c r="U502" s="156"/>
      <c r="V502" s="156"/>
      <c r="W502" s="156"/>
      <c r="X502" s="156"/>
      <c r="Y502" s="156"/>
      <c r="Z502" s="146"/>
      <c r="AA502" s="146"/>
      <c r="AB502" s="146"/>
      <c r="AC502" s="146"/>
      <c r="AD502" s="146"/>
      <c r="AE502" s="146"/>
      <c r="AF502" s="146"/>
      <c r="AG502" s="146" t="s">
        <v>139</v>
      </c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3" x14ac:dyDescent="0.2">
      <c r="A503" s="153"/>
      <c r="B503" s="154"/>
      <c r="C503" s="254" t="s">
        <v>588</v>
      </c>
      <c r="D503" s="255"/>
      <c r="E503" s="255"/>
      <c r="F503" s="255"/>
      <c r="G503" s="255"/>
      <c r="H503" s="156"/>
      <c r="I503" s="156"/>
      <c r="J503" s="156"/>
      <c r="K503" s="156"/>
      <c r="L503" s="156"/>
      <c r="M503" s="156"/>
      <c r="N503" s="155"/>
      <c r="O503" s="155"/>
      <c r="P503" s="155"/>
      <c r="Q503" s="155"/>
      <c r="R503" s="156"/>
      <c r="S503" s="156"/>
      <c r="T503" s="156"/>
      <c r="U503" s="156"/>
      <c r="V503" s="156"/>
      <c r="W503" s="156"/>
      <c r="X503" s="156"/>
      <c r="Y503" s="156"/>
      <c r="Z503" s="146"/>
      <c r="AA503" s="146"/>
      <c r="AB503" s="146"/>
      <c r="AC503" s="146"/>
      <c r="AD503" s="146"/>
      <c r="AE503" s="146"/>
      <c r="AF503" s="146"/>
      <c r="AG503" s="146" t="s">
        <v>139</v>
      </c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ht="33.75" outlineLevel="3" x14ac:dyDescent="0.2">
      <c r="A504" s="153"/>
      <c r="B504" s="154"/>
      <c r="C504" s="254" t="s">
        <v>589</v>
      </c>
      <c r="D504" s="255"/>
      <c r="E504" s="255"/>
      <c r="F504" s="255"/>
      <c r="G504" s="255"/>
      <c r="H504" s="156"/>
      <c r="I504" s="156"/>
      <c r="J504" s="156"/>
      <c r="K504" s="156"/>
      <c r="L504" s="156"/>
      <c r="M504" s="156"/>
      <c r="N504" s="155"/>
      <c r="O504" s="155"/>
      <c r="P504" s="155"/>
      <c r="Q504" s="155"/>
      <c r="R504" s="156"/>
      <c r="S504" s="156"/>
      <c r="T504" s="156"/>
      <c r="U504" s="156"/>
      <c r="V504" s="156"/>
      <c r="W504" s="156"/>
      <c r="X504" s="156"/>
      <c r="Y504" s="156"/>
      <c r="Z504" s="146"/>
      <c r="AA504" s="146"/>
      <c r="AB504" s="146"/>
      <c r="AC504" s="146"/>
      <c r="AD504" s="146"/>
      <c r="AE504" s="146"/>
      <c r="AF504" s="146"/>
      <c r="AG504" s="146" t="s">
        <v>139</v>
      </c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75" t="str">
        <f>C504</f>
        <v>Fakturační (obchodní) měření nového odběrného místa musí být provedeno v souladu s Připojovacími podmínkami VN, VVN pro osazení měřicích zařízení v odběrných a předávacích místech napojených z distribuční sítě vysokého a velmi vysokého napětí v platném znění a souvisejícími předpisy.</v>
      </c>
      <c r="BB504" s="146"/>
      <c r="BC504" s="146"/>
      <c r="BD504" s="146"/>
      <c r="BE504" s="146"/>
      <c r="BF504" s="146"/>
      <c r="BG504" s="146"/>
      <c r="BH504" s="146"/>
    </row>
    <row r="505" spans="1:60" outlineLevel="3" x14ac:dyDescent="0.2">
      <c r="A505" s="153"/>
      <c r="B505" s="154"/>
      <c r="C505" s="254" t="s">
        <v>590</v>
      </c>
      <c r="D505" s="255"/>
      <c r="E505" s="255"/>
      <c r="F505" s="255"/>
      <c r="G505" s="255"/>
      <c r="H505" s="156"/>
      <c r="I505" s="156"/>
      <c r="J505" s="156"/>
      <c r="K505" s="156"/>
      <c r="L505" s="156"/>
      <c r="M505" s="156"/>
      <c r="N505" s="155"/>
      <c r="O505" s="155"/>
      <c r="P505" s="155"/>
      <c r="Q505" s="155"/>
      <c r="R505" s="156"/>
      <c r="S505" s="156"/>
      <c r="T505" s="156"/>
      <c r="U505" s="156"/>
      <c r="V505" s="156"/>
      <c r="W505" s="156"/>
      <c r="X505" s="156"/>
      <c r="Y505" s="156"/>
      <c r="Z505" s="146"/>
      <c r="AA505" s="146"/>
      <c r="AB505" s="146"/>
      <c r="AC505" s="146"/>
      <c r="AD505" s="146"/>
      <c r="AE505" s="146"/>
      <c r="AF505" s="146"/>
      <c r="AG505" s="146" t="s">
        <v>139</v>
      </c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75" t="str">
        <f>C505</f>
        <v>Elektroměrový rozvaděč tohoto měření musí být umístěn vně odběratelské TS tak, aby byl volné přístupný oprávněným pracovníkům PDS.</v>
      </c>
      <c r="BB505" s="146"/>
      <c r="BC505" s="146"/>
      <c r="BD505" s="146"/>
      <c r="BE505" s="146"/>
      <c r="BF505" s="146"/>
      <c r="BG505" s="146"/>
      <c r="BH505" s="146"/>
    </row>
    <row r="506" spans="1:60" outlineLevel="3" x14ac:dyDescent="0.2">
      <c r="A506" s="153"/>
      <c r="B506" s="154"/>
      <c r="C506" s="254" t="s">
        <v>591</v>
      </c>
      <c r="D506" s="255"/>
      <c r="E506" s="255"/>
      <c r="F506" s="255"/>
      <c r="G506" s="255"/>
      <c r="H506" s="156"/>
      <c r="I506" s="156"/>
      <c r="J506" s="156"/>
      <c r="K506" s="156"/>
      <c r="L506" s="156"/>
      <c r="M506" s="156"/>
      <c r="N506" s="155"/>
      <c r="O506" s="155"/>
      <c r="P506" s="155"/>
      <c r="Q506" s="155"/>
      <c r="R506" s="156"/>
      <c r="S506" s="156"/>
      <c r="T506" s="156"/>
      <c r="U506" s="156"/>
      <c r="V506" s="156"/>
      <c r="W506" s="156"/>
      <c r="X506" s="156"/>
      <c r="Y506" s="156"/>
      <c r="Z506" s="146"/>
      <c r="AA506" s="146"/>
      <c r="AB506" s="146"/>
      <c r="AC506" s="146"/>
      <c r="AD506" s="146"/>
      <c r="AE506" s="146"/>
      <c r="AF506" s="146"/>
      <c r="AG506" s="146" t="s">
        <v>139</v>
      </c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3" x14ac:dyDescent="0.2">
      <c r="A507" s="153"/>
      <c r="B507" s="154"/>
      <c r="C507" s="254" t="s">
        <v>592</v>
      </c>
      <c r="D507" s="255"/>
      <c r="E507" s="255"/>
      <c r="F507" s="255"/>
      <c r="G507" s="255"/>
      <c r="H507" s="156"/>
      <c r="I507" s="156"/>
      <c r="J507" s="156"/>
      <c r="K507" s="156"/>
      <c r="L507" s="156"/>
      <c r="M507" s="156"/>
      <c r="N507" s="155"/>
      <c r="O507" s="155"/>
      <c r="P507" s="155"/>
      <c r="Q507" s="155"/>
      <c r="R507" s="156"/>
      <c r="S507" s="156"/>
      <c r="T507" s="156"/>
      <c r="U507" s="156"/>
      <c r="V507" s="156"/>
      <c r="W507" s="156"/>
      <c r="X507" s="156"/>
      <c r="Y507" s="156"/>
      <c r="Z507" s="146"/>
      <c r="AA507" s="146"/>
      <c r="AB507" s="146"/>
      <c r="AC507" s="146"/>
      <c r="AD507" s="146"/>
      <c r="AE507" s="146"/>
      <c r="AF507" s="146"/>
      <c r="AG507" s="146" t="s">
        <v>139</v>
      </c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3" x14ac:dyDescent="0.2">
      <c r="A508" s="153"/>
      <c r="B508" s="154"/>
      <c r="C508" s="254" t="s">
        <v>593</v>
      </c>
      <c r="D508" s="255"/>
      <c r="E508" s="255"/>
      <c r="F508" s="255"/>
      <c r="G508" s="255"/>
      <c r="H508" s="156"/>
      <c r="I508" s="156"/>
      <c r="J508" s="156"/>
      <c r="K508" s="156"/>
      <c r="L508" s="156"/>
      <c r="M508" s="156"/>
      <c r="N508" s="155"/>
      <c r="O508" s="155"/>
      <c r="P508" s="155"/>
      <c r="Q508" s="155"/>
      <c r="R508" s="156"/>
      <c r="S508" s="156"/>
      <c r="T508" s="156"/>
      <c r="U508" s="156"/>
      <c r="V508" s="156"/>
      <c r="W508" s="156"/>
      <c r="X508" s="156"/>
      <c r="Y508" s="156"/>
      <c r="Z508" s="146"/>
      <c r="AA508" s="146"/>
      <c r="AB508" s="146"/>
      <c r="AC508" s="146"/>
      <c r="AD508" s="146"/>
      <c r="AE508" s="146"/>
      <c r="AF508" s="146"/>
      <c r="AG508" s="146" t="s">
        <v>139</v>
      </c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3" x14ac:dyDescent="0.2">
      <c r="A509" s="153"/>
      <c r="B509" s="154"/>
      <c r="C509" s="254" t="s">
        <v>594</v>
      </c>
      <c r="D509" s="255"/>
      <c r="E509" s="255"/>
      <c r="F509" s="255"/>
      <c r="G509" s="255"/>
      <c r="H509" s="156"/>
      <c r="I509" s="156"/>
      <c r="J509" s="156"/>
      <c r="K509" s="156"/>
      <c r="L509" s="156"/>
      <c r="M509" s="156"/>
      <c r="N509" s="155"/>
      <c r="O509" s="155"/>
      <c r="P509" s="155"/>
      <c r="Q509" s="155"/>
      <c r="R509" s="156"/>
      <c r="S509" s="156"/>
      <c r="T509" s="156"/>
      <c r="U509" s="156"/>
      <c r="V509" s="156"/>
      <c r="W509" s="156"/>
      <c r="X509" s="156"/>
      <c r="Y509" s="156"/>
      <c r="Z509" s="146"/>
      <c r="AA509" s="146"/>
      <c r="AB509" s="146"/>
      <c r="AC509" s="146"/>
      <c r="AD509" s="146"/>
      <c r="AE509" s="146"/>
      <c r="AF509" s="146"/>
      <c r="AG509" s="146" t="s">
        <v>139</v>
      </c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75" t="str">
        <f>C509</f>
        <v xml:space="preserve"> - převod měřicích transformátorů proudu: 400/5 A, třída přesnosti 0,5 S / max. 10VA ( s certifikátem - ověřením )</v>
      </c>
      <c r="BB509" s="146"/>
      <c r="BC509" s="146"/>
      <c r="BD509" s="146"/>
      <c r="BE509" s="146"/>
      <c r="BF509" s="146"/>
      <c r="BG509" s="146"/>
      <c r="BH509" s="146"/>
    </row>
    <row r="510" spans="1:60" outlineLevel="3" x14ac:dyDescent="0.2">
      <c r="A510" s="153"/>
      <c r="B510" s="154"/>
      <c r="C510" s="254" t="s">
        <v>595</v>
      </c>
      <c r="D510" s="255"/>
      <c r="E510" s="255"/>
      <c r="F510" s="255"/>
      <c r="G510" s="255"/>
      <c r="H510" s="156"/>
      <c r="I510" s="156"/>
      <c r="J510" s="156"/>
      <c r="K510" s="156"/>
      <c r="L510" s="156"/>
      <c r="M510" s="156"/>
      <c r="N510" s="155"/>
      <c r="O510" s="155"/>
      <c r="P510" s="155"/>
      <c r="Q510" s="155"/>
      <c r="R510" s="156"/>
      <c r="S510" s="156"/>
      <c r="T510" s="156"/>
      <c r="U510" s="156"/>
      <c r="V510" s="156"/>
      <c r="W510" s="156"/>
      <c r="X510" s="156"/>
      <c r="Y510" s="156"/>
      <c r="Z510" s="146"/>
      <c r="AA510" s="146"/>
      <c r="AB510" s="146"/>
      <c r="AC510" s="146"/>
      <c r="AD510" s="146"/>
      <c r="AE510" s="146"/>
      <c r="AF510" s="146"/>
      <c r="AG510" s="146" t="s">
        <v>139</v>
      </c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3" x14ac:dyDescent="0.2">
      <c r="A511" s="153"/>
      <c r="B511" s="154"/>
      <c r="C511" s="254" t="s">
        <v>596</v>
      </c>
      <c r="D511" s="255"/>
      <c r="E511" s="255"/>
      <c r="F511" s="255"/>
      <c r="G511" s="255"/>
      <c r="H511" s="156"/>
      <c r="I511" s="156"/>
      <c r="J511" s="156"/>
      <c r="K511" s="156"/>
      <c r="L511" s="156"/>
      <c r="M511" s="156"/>
      <c r="N511" s="155"/>
      <c r="O511" s="155"/>
      <c r="P511" s="155"/>
      <c r="Q511" s="155"/>
      <c r="R511" s="156"/>
      <c r="S511" s="156"/>
      <c r="T511" s="156"/>
      <c r="U511" s="156"/>
      <c r="V511" s="156"/>
      <c r="W511" s="156"/>
      <c r="X511" s="156"/>
      <c r="Y511" s="156"/>
      <c r="Z511" s="146"/>
      <c r="AA511" s="146"/>
      <c r="AB511" s="146"/>
      <c r="AC511" s="146"/>
      <c r="AD511" s="146"/>
      <c r="AE511" s="146"/>
      <c r="AF511" s="146"/>
      <c r="AG511" s="146" t="s">
        <v>139</v>
      </c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3" x14ac:dyDescent="0.2">
      <c r="A512" s="153"/>
      <c r="B512" s="154"/>
      <c r="C512" s="178" t="s">
        <v>159</v>
      </c>
      <c r="D512" s="157"/>
      <c r="E512" s="158"/>
      <c r="F512" s="159"/>
      <c r="G512" s="159"/>
      <c r="H512" s="156"/>
      <c r="I512" s="156"/>
      <c r="J512" s="156"/>
      <c r="K512" s="156"/>
      <c r="L512" s="156"/>
      <c r="M512" s="156"/>
      <c r="N512" s="155"/>
      <c r="O512" s="155"/>
      <c r="P512" s="155"/>
      <c r="Q512" s="155"/>
      <c r="R512" s="156"/>
      <c r="S512" s="156"/>
      <c r="T512" s="156"/>
      <c r="U512" s="156"/>
      <c r="V512" s="156"/>
      <c r="W512" s="156"/>
      <c r="X512" s="156"/>
      <c r="Y512" s="156"/>
      <c r="Z512" s="146"/>
      <c r="AA512" s="146"/>
      <c r="AB512" s="146"/>
      <c r="AC512" s="146"/>
      <c r="AD512" s="146"/>
      <c r="AE512" s="146"/>
      <c r="AF512" s="146"/>
      <c r="AG512" s="146" t="s">
        <v>139</v>
      </c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3" x14ac:dyDescent="0.2">
      <c r="A513" s="153"/>
      <c r="B513" s="154"/>
      <c r="C513" s="254" t="s">
        <v>597</v>
      </c>
      <c r="D513" s="255"/>
      <c r="E513" s="255"/>
      <c r="F513" s="255"/>
      <c r="G513" s="255"/>
      <c r="H513" s="156"/>
      <c r="I513" s="156"/>
      <c r="J513" s="156"/>
      <c r="K513" s="156"/>
      <c r="L513" s="156"/>
      <c r="M513" s="156"/>
      <c r="N513" s="155"/>
      <c r="O513" s="155"/>
      <c r="P513" s="155"/>
      <c r="Q513" s="155"/>
      <c r="R513" s="156"/>
      <c r="S513" s="156"/>
      <c r="T513" s="156"/>
      <c r="U513" s="156"/>
      <c r="V513" s="156"/>
      <c r="W513" s="156"/>
      <c r="X513" s="156"/>
      <c r="Y513" s="156"/>
      <c r="Z513" s="146"/>
      <c r="AA513" s="146"/>
      <c r="AB513" s="146"/>
      <c r="AC513" s="146"/>
      <c r="AD513" s="146"/>
      <c r="AE513" s="146"/>
      <c r="AF513" s="146"/>
      <c r="AG513" s="146" t="s">
        <v>139</v>
      </c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3" x14ac:dyDescent="0.2">
      <c r="A514" s="153"/>
      <c r="B514" s="154"/>
      <c r="C514" s="178" t="s">
        <v>159</v>
      </c>
      <c r="D514" s="157"/>
      <c r="E514" s="158"/>
      <c r="F514" s="159"/>
      <c r="G514" s="159"/>
      <c r="H514" s="156"/>
      <c r="I514" s="156"/>
      <c r="J514" s="156"/>
      <c r="K514" s="156"/>
      <c r="L514" s="156"/>
      <c r="M514" s="156"/>
      <c r="N514" s="155"/>
      <c r="O514" s="155"/>
      <c r="P514" s="155"/>
      <c r="Q514" s="155"/>
      <c r="R514" s="156"/>
      <c r="S514" s="156"/>
      <c r="T514" s="156"/>
      <c r="U514" s="156"/>
      <c r="V514" s="156"/>
      <c r="W514" s="156"/>
      <c r="X514" s="156"/>
      <c r="Y514" s="156"/>
      <c r="Z514" s="146"/>
      <c r="AA514" s="146"/>
      <c r="AB514" s="146"/>
      <c r="AC514" s="146"/>
      <c r="AD514" s="146"/>
      <c r="AE514" s="146"/>
      <c r="AF514" s="146"/>
      <c r="AG514" s="146" t="s">
        <v>139</v>
      </c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3" x14ac:dyDescent="0.2">
      <c r="A515" s="153"/>
      <c r="B515" s="154"/>
      <c r="C515" s="254" t="s">
        <v>598</v>
      </c>
      <c r="D515" s="255"/>
      <c r="E515" s="255"/>
      <c r="F515" s="255"/>
      <c r="G515" s="255"/>
      <c r="H515" s="156"/>
      <c r="I515" s="156"/>
      <c r="J515" s="156"/>
      <c r="K515" s="156"/>
      <c r="L515" s="156"/>
      <c r="M515" s="156"/>
      <c r="N515" s="155"/>
      <c r="O515" s="155"/>
      <c r="P515" s="155"/>
      <c r="Q515" s="155"/>
      <c r="R515" s="156"/>
      <c r="S515" s="156"/>
      <c r="T515" s="156"/>
      <c r="U515" s="156"/>
      <c r="V515" s="156"/>
      <c r="W515" s="156"/>
      <c r="X515" s="156"/>
      <c r="Y515" s="156"/>
      <c r="Z515" s="146"/>
      <c r="AA515" s="146"/>
      <c r="AB515" s="146"/>
      <c r="AC515" s="146"/>
      <c r="AD515" s="146"/>
      <c r="AE515" s="146"/>
      <c r="AF515" s="146"/>
      <c r="AG515" s="146" t="s">
        <v>139</v>
      </c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x14ac:dyDescent="0.2">
      <c r="A516" s="161" t="s">
        <v>129</v>
      </c>
      <c r="B516" s="162" t="s">
        <v>93</v>
      </c>
      <c r="C516" s="176" t="s">
        <v>94</v>
      </c>
      <c r="D516" s="163"/>
      <c r="E516" s="164"/>
      <c r="F516" s="165"/>
      <c r="G516" s="165">
        <f>SUMIF(AG517:AG525,"&lt;&gt;NOR",G517:G525)</f>
        <v>0</v>
      </c>
      <c r="H516" s="165"/>
      <c r="I516" s="165">
        <f>SUM(I517:I525)</f>
        <v>0</v>
      </c>
      <c r="J516" s="165"/>
      <c r="K516" s="165">
        <f>SUM(K517:K525)</f>
        <v>0</v>
      </c>
      <c r="L516" s="165"/>
      <c r="M516" s="165">
        <f>SUM(M517:M525)</f>
        <v>0</v>
      </c>
      <c r="N516" s="164"/>
      <c r="O516" s="164">
        <f>SUM(O517:O525)</f>
        <v>6.45</v>
      </c>
      <c r="P516" s="164"/>
      <c r="Q516" s="164">
        <f>SUM(Q517:Q525)</f>
        <v>0</v>
      </c>
      <c r="R516" s="165"/>
      <c r="S516" s="165"/>
      <c r="T516" s="166"/>
      <c r="U516" s="160"/>
      <c r="V516" s="160">
        <f>SUM(V517:V525)</f>
        <v>4.97</v>
      </c>
      <c r="W516" s="160"/>
      <c r="X516" s="160"/>
      <c r="Y516" s="160"/>
      <c r="AG516" t="s">
        <v>130</v>
      </c>
    </row>
    <row r="517" spans="1:60" outlineLevel="1" x14ac:dyDescent="0.2">
      <c r="A517" s="186">
        <v>81</v>
      </c>
      <c r="B517" s="187" t="s">
        <v>599</v>
      </c>
      <c r="C517" s="195" t="s">
        <v>600</v>
      </c>
      <c r="D517" s="188" t="s">
        <v>227</v>
      </c>
      <c r="E517" s="189">
        <v>2</v>
      </c>
      <c r="F517" s="190"/>
      <c r="G517" s="191">
        <f>ROUND(E517*F517,2)</f>
        <v>0</v>
      </c>
      <c r="H517" s="190"/>
      <c r="I517" s="191">
        <f>ROUND(E517*H517,2)</f>
        <v>0</v>
      </c>
      <c r="J517" s="190"/>
      <c r="K517" s="191">
        <f>ROUND(E517*J517,2)</f>
        <v>0</v>
      </c>
      <c r="L517" s="191">
        <v>21</v>
      </c>
      <c r="M517" s="191">
        <f>G517*(1+L517/100)</f>
        <v>0</v>
      </c>
      <c r="N517" s="189">
        <v>0</v>
      </c>
      <c r="O517" s="189">
        <f>ROUND(E517*N517,2)</f>
        <v>0</v>
      </c>
      <c r="P517" s="189">
        <v>0</v>
      </c>
      <c r="Q517" s="189">
        <f>ROUND(E517*P517,2)</f>
        <v>0</v>
      </c>
      <c r="R517" s="191"/>
      <c r="S517" s="191" t="s">
        <v>134</v>
      </c>
      <c r="T517" s="192" t="s">
        <v>134</v>
      </c>
      <c r="U517" s="156">
        <v>0.39200000000000002</v>
      </c>
      <c r="V517" s="156">
        <f>ROUND(E517*U517,2)</f>
        <v>0.78</v>
      </c>
      <c r="W517" s="156"/>
      <c r="X517" s="156" t="s">
        <v>221</v>
      </c>
      <c r="Y517" s="156" t="s">
        <v>137</v>
      </c>
      <c r="Z517" s="146"/>
      <c r="AA517" s="146"/>
      <c r="AB517" s="146"/>
      <c r="AC517" s="146"/>
      <c r="AD517" s="146"/>
      <c r="AE517" s="146"/>
      <c r="AF517" s="146"/>
      <c r="AG517" s="146" t="s">
        <v>222</v>
      </c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1" x14ac:dyDescent="0.2">
      <c r="A518" s="168">
        <v>82</v>
      </c>
      <c r="B518" s="169" t="s">
        <v>601</v>
      </c>
      <c r="C518" s="177" t="s">
        <v>602</v>
      </c>
      <c r="D518" s="170" t="s">
        <v>248</v>
      </c>
      <c r="E518" s="171">
        <v>31.5</v>
      </c>
      <c r="F518" s="172"/>
      <c r="G518" s="173">
        <f>ROUND(E518*F518,2)</f>
        <v>0</v>
      </c>
      <c r="H518" s="172"/>
      <c r="I518" s="173">
        <f>ROUND(E518*H518,2)</f>
        <v>0</v>
      </c>
      <c r="J518" s="172"/>
      <c r="K518" s="173">
        <f>ROUND(E518*J518,2)</f>
        <v>0</v>
      </c>
      <c r="L518" s="173">
        <v>21</v>
      </c>
      <c r="M518" s="173">
        <f>G518*(1+L518/100)</f>
        <v>0</v>
      </c>
      <c r="N518" s="171">
        <v>0.20474999999999999</v>
      </c>
      <c r="O518" s="171">
        <f>ROUND(E518*N518,2)</f>
        <v>6.45</v>
      </c>
      <c r="P518" s="171">
        <v>0</v>
      </c>
      <c r="Q518" s="171">
        <f>ROUND(E518*P518,2)</f>
        <v>0</v>
      </c>
      <c r="R518" s="173"/>
      <c r="S518" s="173" t="s">
        <v>134</v>
      </c>
      <c r="T518" s="174" t="s">
        <v>134</v>
      </c>
      <c r="U518" s="156">
        <v>0.1</v>
      </c>
      <c r="V518" s="156">
        <f>ROUND(E518*U518,2)</f>
        <v>3.15</v>
      </c>
      <c r="W518" s="156"/>
      <c r="X518" s="156" t="s">
        <v>221</v>
      </c>
      <c r="Y518" s="156" t="s">
        <v>137</v>
      </c>
      <c r="Z518" s="146"/>
      <c r="AA518" s="146"/>
      <c r="AB518" s="146"/>
      <c r="AC518" s="146"/>
      <c r="AD518" s="146"/>
      <c r="AE518" s="146"/>
      <c r="AF518" s="146"/>
      <c r="AG518" s="146" t="s">
        <v>222</v>
      </c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2" x14ac:dyDescent="0.2">
      <c r="A519" s="153"/>
      <c r="B519" s="154"/>
      <c r="C519" s="193" t="s">
        <v>603</v>
      </c>
      <c r="D519" s="182"/>
      <c r="E519" s="183">
        <v>31.5</v>
      </c>
      <c r="F519" s="156"/>
      <c r="G519" s="156"/>
      <c r="H519" s="156"/>
      <c r="I519" s="156"/>
      <c r="J519" s="156"/>
      <c r="K519" s="156"/>
      <c r="L519" s="156"/>
      <c r="M519" s="156"/>
      <c r="N519" s="155"/>
      <c r="O519" s="155"/>
      <c r="P519" s="155"/>
      <c r="Q519" s="155"/>
      <c r="R519" s="156"/>
      <c r="S519" s="156"/>
      <c r="T519" s="156"/>
      <c r="U519" s="156"/>
      <c r="V519" s="156"/>
      <c r="W519" s="156"/>
      <c r="X519" s="156"/>
      <c r="Y519" s="156"/>
      <c r="Z519" s="146"/>
      <c r="AA519" s="146"/>
      <c r="AB519" s="146"/>
      <c r="AC519" s="146"/>
      <c r="AD519" s="146"/>
      <c r="AE519" s="146"/>
      <c r="AF519" s="146"/>
      <c r="AG519" s="146" t="s">
        <v>241</v>
      </c>
      <c r="AH519" s="146">
        <v>0</v>
      </c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3" x14ac:dyDescent="0.2">
      <c r="A520" s="153"/>
      <c r="B520" s="154"/>
      <c r="C520" s="194" t="s">
        <v>242</v>
      </c>
      <c r="D520" s="184"/>
      <c r="E520" s="185">
        <v>31.5</v>
      </c>
      <c r="F520" s="156"/>
      <c r="G520" s="156"/>
      <c r="H520" s="156"/>
      <c r="I520" s="156"/>
      <c r="J520" s="156"/>
      <c r="K520" s="156"/>
      <c r="L520" s="156"/>
      <c r="M520" s="156"/>
      <c r="N520" s="155"/>
      <c r="O520" s="155"/>
      <c r="P520" s="155"/>
      <c r="Q520" s="155"/>
      <c r="R520" s="156"/>
      <c r="S520" s="156"/>
      <c r="T520" s="156"/>
      <c r="U520" s="156"/>
      <c r="V520" s="156"/>
      <c r="W520" s="156"/>
      <c r="X520" s="156"/>
      <c r="Y520" s="156"/>
      <c r="Z520" s="146"/>
      <c r="AA520" s="146"/>
      <c r="AB520" s="146"/>
      <c r="AC520" s="146"/>
      <c r="AD520" s="146"/>
      <c r="AE520" s="146"/>
      <c r="AF520" s="146"/>
      <c r="AG520" s="146" t="s">
        <v>241</v>
      </c>
      <c r="AH520" s="146">
        <v>1</v>
      </c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1" x14ac:dyDescent="0.2">
      <c r="A521" s="168">
        <v>83</v>
      </c>
      <c r="B521" s="169" t="s">
        <v>604</v>
      </c>
      <c r="C521" s="177" t="s">
        <v>605</v>
      </c>
      <c r="D521" s="170" t="s">
        <v>248</v>
      </c>
      <c r="E521" s="171">
        <v>34.65</v>
      </c>
      <c r="F521" s="172"/>
      <c r="G521" s="173">
        <f>ROUND(E521*F521,2)</f>
        <v>0</v>
      </c>
      <c r="H521" s="172"/>
      <c r="I521" s="173">
        <f>ROUND(E521*H521,2)</f>
        <v>0</v>
      </c>
      <c r="J521" s="172"/>
      <c r="K521" s="173">
        <f>ROUND(E521*J521,2)</f>
        <v>0</v>
      </c>
      <c r="L521" s="173">
        <v>21</v>
      </c>
      <c r="M521" s="173">
        <f>G521*(1+L521/100)</f>
        <v>0</v>
      </c>
      <c r="N521" s="171">
        <v>6.0000000000000002E-5</v>
      </c>
      <c r="O521" s="171">
        <f>ROUND(E521*N521,2)</f>
        <v>0</v>
      </c>
      <c r="P521" s="171">
        <v>0</v>
      </c>
      <c r="Q521" s="171">
        <f>ROUND(E521*P521,2)</f>
        <v>0</v>
      </c>
      <c r="R521" s="173"/>
      <c r="S521" s="173" t="s">
        <v>134</v>
      </c>
      <c r="T521" s="174" t="s">
        <v>134</v>
      </c>
      <c r="U521" s="156">
        <v>0.03</v>
      </c>
      <c r="V521" s="156">
        <f>ROUND(E521*U521,2)</f>
        <v>1.04</v>
      </c>
      <c r="W521" s="156"/>
      <c r="X521" s="156" t="s">
        <v>221</v>
      </c>
      <c r="Y521" s="156" t="s">
        <v>137</v>
      </c>
      <c r="Z521" s="146"/>
      <c r="AA521" s="146"/>
      <c r="AB521" s="146"/>
      <c r="AC521" s="146"/>
      <c r="AD521" s="146"/>
      <c r="AE521" s="146"/>
      <c r="AF521" s="146"/>
      <c r="AG521" s="146" t="s">
        <v>222</v>
      </c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outlineLevel="2" x14ac:dyDescent="0.2">
      <c r="A522" s="153"/>
      <c r="B522" s="154"/>
      <c r="C522" s="193" t="s">
        <v>603</v>
      </c>
      <c r="D522" s="182"/>
      <c r="E522" s="183">
        <v>31.5</v>
      </c>
      <c r="F522" s="156"/>
      <c r="G522" s="156"/>
      <c r="H522" s="156"/>
      <c r="I522" s="156"/>
      <c r="J522" s="156"/>
      <c r="K522" s="156"/>
      <c r="L522" s="156"/>
      <c r="M522" s="156"/>
      <c r="N522" s="155"/>
      <c r="O522" s="155"/>
      <c r="P522" s="155"/>
      <c r="Q522" s="155"/>
      <c r="R522" s="156"/>
      <c r="S522" s="156"/>
      <c r="T522" s="156"/>
      <c r="U522" s="156"/>
      <c r="V522" s="156"/>
      <c r="W522" s="156"/>
      <c r="X522" s="156"/>
      <c r="Y522" s="156"/>
      <c r="Z522" s="146"/>
      <c r="AA522" s="146"/>
      <c r="AB522" s="146"/>
      <c r="AC522" s="146"/>
      <c r="AD522" s="146"/>
      <c r="AE522" s="146"/>
      <c r="AF522" s="146"/>
      <c r="AG522" s="146" t="s">
        <v>241</v>
      </c>
      <c r="AH522" s="146">
        <v>0</v>
      </c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3" x14ac:dyDescent="0.2">
      <c r="A523" s="153"/>
      <c r="B523" s="154"/>
      <c r="C523" s="194" t="s">
        <v>242</v>
      </c>
      <c r="D523" s="184"/>
      <c r="E523" s="185">
        <v>31.5</v>
      </c>
      <c r="F523" s="156"/>
      <c r="G523" s="156"/>
      <c r="H523" s="156"/>
      <c r="I523" s="156"/>
      <c r="J523" s="156"/>
      <c r="K523" s="156"/>
      <c r="L523" s="156"/>
      <c r="M523" s="156"/>
      <c r="N523" s="155"/>
      <c r="O523" s="155"/>
      <c r="P523" s="155"/>
      <c r="Q523" s="155"/>
      <c r="R523" s="156"/>
      <c r="S523" s="156"/>
      <c r="T523" s="156"/>
      <c r="U523" s="156"/>
      <c r="V523" s="156"/>
      <c r="W523" s="156"/>
      <c r="X523" s="156"/>
      <c r="Y523" s="156"/>
      <c r="Z523" s="146"/>
      <c r="AA523" s="146"/>
      <c r="AB523" s="146"/>
      <c r="AC523" s="146"/>
      <c r="AD523" s="146"/>
      <c r="AE523" s="146"/>
      <c r="AF523" s="146"/>
      <c r="AG523" s="146" t="s">
        <v>241</v>
      </c>
      <c r="AH523" s="146">
        <v>1</v>
      </c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3" x14ac:dyDescent="0.2">
      <c r="A524" s="153"/>
      <c r="B524" s="154"/>
      <c r="C524" s="193" t="s">
        <v>606</v>
      </c>
      <c r="D524" s="182"/>
      <c r="E524" s="183">
        <v>3.15</v>
      </c>
      <c r="F524" s="156"/>
      <c r="G524" s="156"/>
      <c r="H524" s="156"/>
      <c r="I524" s="156"/>
      <c r="J524" s="156"/>
      <c r="K524" s="156"/>
      <c r="L524" s="156"/>
      <c r="M524" s="156"/>
      <c r="N524" s="155"/>
      <c r="O524" s="155"/>
      <c r="P524" s="155"/>
      <c r="Q524" s="155"/>
      <c r="R524" s="156"/>
      <c r="S524" s="156"/>
      <c r="T524" s="156"/>
      <c r="U524" s="156"/>
      <c r="V524" s="156"/>
      <c r="W524" s="156"/>
      <c r="X524" s="156"/>
      <c r="Y524" s="156"/>
      <c r="Z524" s="146"/>
      <c r="AA524" s="146"/>
      <c r="AB524" s="146"/>
      <c r="AC524" s="146"/>
      <c r="AD524" s="146"/>
      <c r="AE524" s="146"/>
      <c r="AF524" s="146"/>
      <c r="AG524" s="146" t="s">
        <v>241</v>
      </c>
      <c r="AH524" s="146">
        <v>0</v>
      </c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3" x14ac:dyDescent="0.2">
      <c r="A525" s="153"/>
      <c r="B525" s="154"/>
      <c r="C525" s="194" t="s">
        <v>242</v>
      </c>
      <c r="D525" s="184"/>
      <c r="E525" s="185">
        <v>3.15</v>
      </c>
      <c r="F525" s="156"/>
      <c r="G525" s="156"/>
      <c r="H525" s="156"/>
      <c r="I525" s="156"/>
      <c r="J525" s="156"/>
      <c r="K525" s="156"/>
      <c r="L525" s="156"/>
      <c r="M525" s="156"/>
      <c r="N525" s="155"/>
      <c r="O525" s="155"/>
      <c r="P525" s="155"/>
      <c r="Q525" s="155"/>
      <c r="R525" s="156"/>
      <c r="S525" s="156"/>
      <c r="T525" s="156"/>
      <c r="U525" s="156"/>
      <c r="V525" s="156"/>
      <c r="W525" s="156"/>
      <c r="X525" s="156"/>
      <c r="Y525" s="156"/>
      <c r="Z525" s="146"/>
      <c r="AA525" s="146"/>
      <c r="AB525" s="146"/>
      <c r="AC525" s="146"/>
      <c r="AD525" s="146"/>
      <c r="AE525" s="146"/>
      <c r="AF525" s="146"/>
      <c r="AG525" s="146" t="s">
        <v>241</v>
      </c>
      <c r="AH525" s="146">
        <v>1</v>
      </c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x14ac:dyDescent="0.2">
      <c r="A526" s="161" t="s">
        <v>129</v>
      </c>
      <c r="B526" s="162" t="s">
        <v>95</v>
      </c>
      <c r="C526" s="176" t="s">
        <v>96</v>
      </c>
      <c r="D526" s="163"/>
      <c r="E526" s="164"/>
      <c r="F526" s="165"/>
      <c r="G526" s="165">
        <f>SUMIF(AG527:AG583,"&lt;&gt;NOR",G527:G583)</f>
        <v>0</v>
      </c>
      <c r="H526" s="165"/>
      <c r="I526" s="165">
        <f>SUM(I527:I583)</f>
        <v>0</v>
      </c>
      <c r="J526" s="165"/>
      <c r="K526" s="165">
        <f>SUM(K527:K583)</f>
        <v>0</v>
      </c>
      <c r="L526" s="165"/>
      <c r="M526" s="165">
        <f>SUM(M527:M583)</f>
        <v>0</v>
      </c>
      <c r="N526" s="164"/>
      <c r="O526" s="164">
        <f>SUM(O527:O583)</f>
        <v>0</v>
      </c>
      <c r="P526" s="164"/>
      <c r="Q526" s="164">
        <f>SUM(Q527:Q583)</f>
        <v>0</v>
      </c>
      <c r="R526" s="165"/>
      <c r="S526" s="165"/>
      <c r="T526" s="166"/>
      <c r="U526" s="160"/>
      <c r="V526" s="160">
        <f>SUM(V527:V583)</f>
        <v>45.62</v>
      </c>
      <c r="W526" s="160"/>
      <c r="X526" s="160"/>
      <c r="Y526" s="160"/>
      <c r="AG526" t="s">
        <v>130</v>
      </c>
    </row>
    <row r="527" spans="1:60" ht="22.5" outlineLevel="1" x14ac:dyDescent="0.2">
      <c r="A527" s="168">
        <v>84</v>
      </c>
      <c r="B527" s="169" t="s">
        <v>607</v>
      </c>
      <c r="C527" s="177" t="s">
        <v>608</v>
      </c>
      <c r="D527" s="170" t="s">
        <v>427</v>
      </c>
      <c r="E527" s="171">
        <v>25.06</v>
      </c>
      <c r="F527" s="172"/>
      <c r="G527" s="173">
        <f>ROUND(E527*F527,2)</f>
        <v>0</v>
      </c>
      <c r="H527" s="172"/>
      <c r="I527" s="173">
        <f>ROUND(E527*H527,2)</f>
        <v>0</v>
      </c>
      <c r="J527" s="172"/>
      <c r="K527" s="173">
        <f>ROUND(E527*J527,2)</f>
        <v>0</v>
      </c>
      <c r="L527" s="173">
        <v>21</v>
      </c>
      <c r="M527" s="173">
        <f>G527*(1+L527/100)</f>
        <v>0</v>
      </c>
      <c r="N527" s="171">
        <v>0</v>
      </c>
      <c r="O527" s="171">
        <f>ROUND(E527*N527,2)</f>
        <v>0</v>
      </c>
      <c r="P527" s="171">
        <v>0</v>
      </c>
      <c r="Q527" s="171">
        <f>ROUND(E527*P527,2)</f>
        <v>0</v>
      </c>
      <c r="R527" s="173" t="s">
        <v>609</v>
      </c>
      <c r="S527" s="173" t="s">
        <v>134</v>
      </c>
      <c r="T527" s="174" t="s">
        <v>134</v>
      </c>
      <c r="U527" s="156">
        <v>0.28000000000000003</v>
      </c>
      <c r="V527" s="156">
        <f>ROUND(E527*U527,2)</f>
        <v>7.02</v>
      </c>
      <c r="W527" s="156"/>
      <c r="X527" s="156" t="s">
        <v>221</v>
      </c>
      <c r="Y527" s="156" t="s">
        <v>137</v>
      </c>
      <c r="Z527" s="146"/>
      <c r="AA527" s="146"/>
      <c r="AB527" s="146"/>
      <c r="AC527" s="146"/>
      <c r="AD527" s="146"/>
      <c r="AE527" s="146"/>
      <c r="AF527" s="146"/>
      <c r="AG527" s="146" t="s">
        <v>222</v>
      </c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2" x14ac:dyDescent="0.2">
      <c r="A528" s="153"/>
      <c r="B528" s="154"/>
      <c r="C528" s="263" t="s">
        <v>610</v>
      </c>
      <c r="D528" s="264"/>
      <c r="E528" s="264"/>
      <c r="F528" s="264"/>
      <c r="G528" s="264"/>
      <c r="H528" s="156"/>
      <c r="I528" s="156"/>
      <c r="J528" s="156"/>
      <c r="K528" s="156"/>
      <c r="L528" s="156"/>
      <c r="M528" s="156"/>
      <c r="N528" s="155"/>
      <c r="O528" s="155"/>
      <c r="P528" s="155"/>
      <c r="Q528" s="155"/>
      <c r="R528" s="156"/>
      <c r="S528" s="156"/>
      <c r="T528" s="156"/>
      <c r="U528" s="156"/>
      <c r="V528" s="156"/>
      <c r="W528" s="156"/>
      <c r="X528" s="156"/>
      <c r="Y528" s="156"/>
      <c r="Z528" s="146"/>
      <c r="AA528" s="146"/>
      <c r="AB528" s="146"/>
      <c r="AC528" s="146"/>
      <c r="AD528" s="146"/>
      <c r="AE528" s="146"/>
      <c r="AF528" s="146"/>
      <c r="AG528" s="146" t="s">
        <v>224</v>
      </c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2" x14ac:dyDescent="0.2">
      <c r="A529" s="153"/>
      <c r="B529" s="154"/>
      <c r="C529" s="254" t="s">
        <v>160</v>
      </c>
      <c r="D529" s="255"/>
      <c r="E529" s="255"/>
      <c r="F529" s="255"/>
      <c r="G529" s="255"/>
      <c r="H529" s="156"/>
      <c r="I529" s="156"/>
      <c r="J529" s="156"/>
      <c r="K529" s="156"/>
      <c r="L529" s="156"/>
      <c r="M529" s="156"/>
      <c r="N529" s="155"/>
      <c r="O529" s="155"/>
      <c r="P529" s="155"/>
      <c r="Q529" s="155"/>
      <c r="R529" s="156"/>
      <c r="S529" s="156"/>
      <c r="T529" s="156"/>
      <c r="U529" s="156"/>
      <c r="V529" s="156"/>
      <c r="W529" s="156"/>
      <c r="X529" s="156"/>
      <c r="Y529" s="156"/>
      <c r="Z529" s="146"/>
      <c r="AA529" s="146"/>
      <c r="AB529" s="146"/>
      <c r="AC529" s="146"/>
      <c r="AD529" s="146"/>
      <c r="AE529" s="146"/>
      <c r="AF529" s="146"/>
      <c r="AG529" s="146" t="s">
        <v>139</v>
      </c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3" x14ac:dyDescent="0.2">
      <c r="A530" s="153"/>
      <c r="B530" s="154"/>
      <c r="C530" s="254" t="s">
        <v>611</v>
      </c>
      <c r="D530" s="255"/>
      <c r="E530" s="255"/>
      <c r="F530" s="255"/>
      <c r="G530" s="255"/>
      <c r="H530" s="156"/>
      <c r="I530" s="156"/>
      <c r="J530" s="156"/>
      <c r="K530" s="156"/>
      <c r="L530" s="156"/>
      <c r="M530" s="156"/>
      <c r="N530" s="155"/>
      <c r="O530" s="155"/>
      <c r="P530" s="155"/>
      <c r="Q530" s="155"/>
      <c r="R530" s="156"/>
      <c r="S530" s="156"/>
      <c r="T530" s="156"/>
      <c r="U530" s="156"/>
      <c r="V530" s="156"/>
      <c r="W530" s="156"/>
      <c r="X530" s="156"/>
      <c r="Y530" s="156"/>
      <c r="Z530" s="146"/>
      <c r="AA530" s="146"/>
      <c r="AB530" s="146"/>
      <c r="AC530" s="146"/>
      <c r="AD530" s="146"/>
      <c r="AE530" s="146"/>
      <c r="AF530" s="146"/>
      <c r="AG530" s="146" t="s">
        <v>139</v>
      </c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ht="22.5" outlineLevel="3" x14ac:dyDescent="0.2">
      <c r="A531" s="153"/>
      <c r="B531" s="154"/>
      <c r="C531" s="254" t="s">
        <v>612</v>
      </c>
      <c r="D531" s="255"/>
      <c r="E531" s="255"/>
      <c r="F531" s="255"/>
      <c r="G531" s="255"/>
      <c r="H531" s="156"/>
      <c r="I531" s="156"/>
      <c r="J531" s="156"/>
      <c r="K531" s="156"/>
      <c r="L531" s="156"/>
      <c r="M531" s="156"/>
      <c r="N531" s="155"/>
      <c r="O531" s="155"/>
      <c r="P531" s="155"/>
      <c r="Q531" s="155"/>
      <c r="R531" s="156"/>
      <c r="S531" s="156"/>
      <c r="T531" s="156"/>
      <c r="U531" s="156"/>
      <c r="V531" s="156"/>
      <c r="W531" s="156"/>
      <c r="X531" s="156"/>
      <c r="Y531" s="156"/>
      <c r="Z531" s="146"/>
      <c r="AA531" s="146"/>
      <c r="AB531" s="146"/>
      <c r="AC531" s="146"/>
      <c r="AD531" s="146"/>
      <c r="AE531" s="146"/>
      <c r="AF531" s="146"/>
      <c r="AG531" s="146" t="s">
        <v>139</v>
      </c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75" t="str">
        <f>C531</f>
        <v>- při vodorovné dopravě po vodě : vyložení na hromady na suchu nebo na přeložení na dopravní prostředek na suchu do 15 m vodorovně a současně do 4 m svisle,</v>
      </c>
      <c r="BB531" s="146"/>
      <c r="BC531" s="146"/>
      <c r="BD531" s="146"/>
      <c r="BE531" s="146"/>
      <c r="BF531" s="146"/>
      <c r="BG531" s="146"/>
      <c r="BH531" s="146"/>
    </row>
    <row r="532" spans="1:60" outlineLevel="3" x14ac:dyDescent="0.2">
      <c r="A532" s="153"/>
      <c r="B532" s="154"/>
      <c r="C532" s="254" t="s">
        <v>613</v>
      </c>
      <c r="D532" s="255"/>
      <c r="E532" s="255"/>
      <c r="F532" s="255"/>
      <c r="G532" s="255"/>
      <c r="H532" s="156"/>
      <c r="I532" s="156"/>
      <c r="J532" s="156"/>
      <c r="K532" s="156"/>
      <c r="L532" s="156"/>
      <c r="M532" s="156"/>
      <c r="N532" s="155"/>
      <c r="O532" s="155"/>
      <c r="P532" s="155"/>
      <c r="Q532" s="155"/>
      <c r="R532" s="156"/>
      <c r="S532" s="156"/>
      <c r="T532" s="156"/>
      <c r="U532" s="156"/>
      <c r="V532" s="156"/>
      <c r="W532" s="156"/>
      <c r="X532" s="156"/>
      <c r="Y532" s="156"/>
      <c r="Z532" s="146"/>
      <c r="AA532" s="146"/>
      <c r="AB532" s="146"/>
      <c r="AC532" s="146"/>
      <c r="AD532" s="146"/>
      <c r="AE532" s="146"/>
      <c r="AF532" s="146"/>
      <c r="AG532" s="146" t="s">
        <v>139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outlineLevel="2" x14ac:dyDescent="0.2">
      <c r="A533" s="153"/>
      <c r="B533" s="154"/>
      <c r="C533" s="193" t="s">
        <v>273</v>
      </c>
      <c r="D533" s="182"/>
      <c r="E533" s="183"/>
      <c r="F533" s="156"/>
      <c r="G533" s="156"/>
      <c r="H533" s="156"/>
      <c r="I533" s="156"/>
      <c r="J533" s="156"/>
      <c r="K533" s="156"/>
      <c r="L533" s="156"/>
      <c r="M533" s="156"/>
      <c r="N533" s="155"/>
      <c r="O533" s="155"/>
      <c r="P533" s="155"/>
      <c r="Q533" s="155"/>
      <c r="R533" s="156"/>
      <c r="S533" s="156"/>
      <c r="T533" s="156"/>
      <c r="U533" s="156"/>
      <c r="V533" s="156"/>
      <c r="W533" s="156"/>
      <c r="X533" s="156"/>
      <c r="Y533" s="156"/>
      <c r="Z533" s="146"/>
      <c r="AA533" s="146"/>
      <c r="AB533" s="146"/>
      <c r="AC533" s="146"/>
      <c r="AD533" s="146"/>
      <c r="AE533" s="146"/>
      <c r="AF533" s="146"/>
      <c r="AG533" s="146" t="s">
        <v>241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3" x14ac:dyDescent="0.2">
      <c r="A534" s="153"/>
      <c r="B534" s="154"/>
      <c r="C534" s="193" t="s">
        <v>614</v>
      </c>
      <c r="D534" s="182"/>
      <c r="E534" s="183">
        <v>2.64</v>
      </c>
      <c r="F534" s="156"/>
      <c r="G534" s="156"/>
      <c r="H534" s="156"/>
      <c r="I534" s="156"/>
      <c r="J534" s="156"/>
      <c r="K534" s="156"/>
      <c r="L534" s="156"/>
      <c r="M534" s="156"/>
      <c r="N534" s="155"/>
      <c r="O534" s="155"/>
      <c r="P534" s="155"/>
      <c r="Q534" s="155"/>
      <c r="R534" s="156"/>
      <c r="S534" s="156"/>
      <c r="T534" s="156"/>
      <c r="U534" s="156"/>
      <c r="V534" s="156"/>
      <c r="W534" s="156"/>
      <c r="X534" s="156"/>
      <c r="Y534" s="156"/>
      <c r="Z534" s="146"/>
      <c r="AA534" s="146"/>
      <c r="AB534" s="146"/>
      <c r="AC534" s="146"/>
      <c r="AD534" s="146"/>
      <c r="AE534" s="146"/>
      <c r="AF534" s="146"/>
      <c r="AG534" s="146" t="s">
        <v>241</v>
      </c>
      <c r="AH534" s="146">
        <v>7</v>
      </c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outlineLevel="3" x14ac:dyDescent="0.2">
      <c r="A535" s="153"/>
      <c r="B535" s="154"/>
      <c r="C535" s="193" t="s">
        <v>615</v>
      </c>
      <c r="D535" s="182"/>
      <c r="E535" s="183">
        <v>8.8000000000000007</v>
      </c>
      <c r="F535" s="156"/>
      <c r="G535" s="156"/>
      <c r="H535" s="156"/>
      <c r="I535" s="156"/>
      <c r="J535" s="156"/>
      <c r="K535" s="156"/>
      <c r="L535" s="156"/>
      <c r="M535" s="156"/>
      <c r="N535" s="155"/>
      <c r="O535" s="155"/>
      <c r="P535" s="155"/>
      <c r="Q535" s="155"/>
      <c r="R535" s="156"/>
      <c r="S535" s="156"/>
      <c r="T535" s="156"/>
      <c r="U535" s="156"/>
      <c r="V535" s="156"/>
      <c r="W535" s="156"/>
      <c r="X535" s="156"/>
      <c r="Y535" s="156"/>
      <c r="Z535" s="146"/>
      <c r="AA535" s="146"/>
      <c r="AB535" s="146"/>
      <c r="AC535" s="146"/>
      <c r="AD535" s="146"/>
      <c r="AE535" s="146"/>
      <c r="AF535" s="146"/>
      <c r="AG535" s="146" t="s">
        <v>241</v>
      </c>
      <c r="AH535" s="146">
        <v>7</v>
      </c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3" x14ac:dyDescent="0.2">
      <c r="A536" s="153"/>
      <c r="B536" s="154"/>
      <c r="C536" s="193" t="s">
        <v>616</v>
      </c>
      <c r="D536" s="182"/>
      <c r="E536" s="183">
        <v>4.62</v>
      </c>
      <c r="F536" s="156"/>
      <c r="G536" s="156"/>
      <c r="H536" s="156"/>
      <c r="I536" s="156"/>
      <c r="J536" s="156"/>
      <c r="K536" s="156"/>
      <c r="L536" s="156"/>
      <c r="M536" s="156"/>
      <c r="N536" s="155"/>
      <c r="O536" s="155"/>
      <c r="P536" s="155"/>
      <c r="Q536" s="155"/>
      <c r="R536" s="156"/>
      <c r="S536" s="156"/>
      <c r="T536" s="156"/>
      <c r="U536" s="156"/>
      <c r="V536" s="156"/>
      <c r="W536" s="156"/>
      <c r="X536" s="156"/>
      <c r="Y536" s="156"/>
      <c r="Z536" s="146"/>
      <c r="AA536" s="146"/>
      <c r="AB536" s="146"/>
      <c r="AC536" s="146"/>
      <c r="AD536" s="146"/>
      <c r="AE536" s="146"/>
      <c r="AF536" s="146"/>
      <c r="AG536" s="146" t="s">
        <v>241</v>
      </c>
      <c r="AH536" s="146">
        <v>7</v>
      </c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3" x14ac:dyDescent="0.2">
      <c r="A537" s="153"/>
      <c r="B537" s="154"/>
      <c r="C537" s="193" t="s">
        <v>617</v>
      </c>
      <c r="D537" s="182"/>
      <c r="E537" s="183">
        <v>0.2</v>
      </c>
      <c r="F537" s="156"/>
      <c r="G537" s="156"/>
      <c r="H537" s="156"/>
      <c r="I537" s="156"/>
      <c r="J537" s="156"/>
      <c r="K537" s="156"/>
      <c r="L537" s="156"/>
      <c r="M537" s="156"/>
      <c r="N537" s="155"/>
      <c r="O537" s="155"/>
      <c r="P537" s="155"/>
      <c r="Q537" s="155"/>
      <c r="R537" s="156"/>
      <c r="S537" s="156"/>
      <c r="T537" s="156"/>
      <c r="U537" s="156"/>
      <c r="V537" s="156"/>
      <c r="W537" s="156"/>
      <c r="X537" s="156"/>
      <c r="Y537" s="156"/>
      <c r="Z537" s="146"/>
      <c r="AA537" s="146"/>
      <c r="AB537" s="146"/>
      <c r="AC537" s="146"/>
      <c r="AD537" s="146"/>
      <c r="AE537" s="146"/>
      <c r="AF537" s="146"/>
      <c r="AG537" s="146" t="s">
        <v>241</v>
      </c>
      <c r="AH537" s="146">
        <v>7</v>
      </c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3" x14ac:dyDescent="0.2">
      <c r="A538" s="153"/>
      <c r="B538" s="154"/>
      <c r="C538" s="194" t="s">
        <v>242</v>
      </c>
      <c r="D538" s="184"/>
      <c r="E538" s="185">
        <v>16.260000000000002</v>
      </c>
      <c r="F538" s="156"/>
      <c r="G538" s="156"/>
      <c r="H538" s="156"/>
      <c r="I538" s="156"/>
      <c r="J538" s="156"/>
      <c r="K538" s="156"/>
      <c r="L538" s="156"/>
      <c r="M538" s="156"/>
      <c r="N538" s="155"/>
      <c r="O538" s="155"/>
      <c r="P538" s="155"/>
      <c r="Q538" s="155"/>
      <c r="R538" s="156"/>
      <c r="S538" s="156"/>
      <c r="T538" s="156"/>
      <c r="U538" s="156"/>
      <c r="V538" s="156"/>
      <c r="W538" s="156"/>
      <c r="X538" s="156"/>
      <c r="Y538" s="156"/>
      <c r="Z538" s="146"/>
      <c r="AA538" s="146"/>
      <c r="AB538" s="146"/>
      <c r="AC538" s="146"/>
      <c r="AD538" s="146"/>
      <c r="AE538" s="146"/>
      <c r="AF538" s="146"/>
      <c r="AG538" s="146" t="s">
        <v>241</v>
      </c>
      <c r="AH538" s="146">
        <v>1</v>
      </c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3" x14ac:dyDescent="0.2">
      <c r="A539" s="153"/>
      <c r="B539" s="154"/>
      <c r="C539" s="193" t="s">
        <v>275</v>
      </c>
      <c r="D539" s="182"/>
      <c r="E539" s="183"/>
      <c r="F539" s="156"/>
      <c r="G539" s="156"/>
      <c r="H539" s="156"/>
      <c r="I539" s="156"/>
      <c r="J539" s="156"/>
      <c r="K539" s="156"/>
      <c r="L539" s="156"/>
      <c r="M539" s="156"/>
      <c r="N539" s="155"/>
      <c r="O539" s="155"/>
      <c r="P539" s="155"/>
      <c r="Q539" s="155"/>
      <c r="R539" s="156"/>
      <c r="S539" s="156"/>
      <c r="T539" s="156"/>
      <c r="U539" s="156"/>
      <c r="V539" s="156"/>
      <c r="W539" s="156"/>
      <c r="X539" s="156"/>
      <c r="Y539" s="156"/>
      <c r="Z539" s="146"/>
      <c r="AA539" s="146"/>
      <c r="AB539" s="146"/>
      <c r="AC539" s="146"/>
      <c r="AD539" s="146"/>
      <c r="AE539" s="146"/>
      <c r="AF539" s="146"/>
      <c r="AG539" s="146" t="s">
        <v>241</v>
      </c>
      <c r="AH539" s="146">
        <v>0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outlineLevel="3" x14ac:dyDescent="0.2">
      <c r="A540" s="153"/>
      <c r="B540" s="154"/>
      <c r="C540" s="193" t="s">
        <v>615</v>
      </c>
      <c r="D540" s="182"/>
      <c r="E540" s="183">
        <v>8.8000000000000007</v>
      </c>
      <c r="F540" s="156"/>
      <c r="G540" s="156"/>
      <c r="H540" s="156"/>
      <c r="I540" s="156"/>
      <c r="J540" s="156"/>
      <c r="K540" s="156"/>
      <c r="L540" s="156"/>
      <c r="M540" s="156"/>
      <c r="N540" s="155"/>
      <c r="O540" s="155"/>
      <c r="P540" s="155"/>
      <c r="Q540" s="155"/>
      <c r="R540" s="156"/>
      <c r="S540" s="156"/>
      <c r="T540" s="156"/>
      <c r="U540" s="156"/>
      <c r="V540" s="156"/>
      <c r="W540" s="156"/>
      <c r="X540" s="156"/>
      <c r="Y540" s="156"/>
      <c r="Z540" s="146"/>
      <c r="AA540" s="146"/>
      <c r="AB540" s="146"/>
      <c r="AC540" s="146"/>
      <c r="AD540" s="146"/>
      <c r="AE540" s="146"/>
      <c r="AF540" s="146"/>
      <c r="AG540" s="146" t="s">
        <v>241</v>
      </c>
      <c r="AH540" s="146">
        <v>7</v>
      </c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3" x14ac:dyDescent="0.2">
      <c r="A541" s="153"/>
      <c r="B541" s="154"/>
      <c r="C541" s="194" t="s">
        <v>242</v>
      </c>
      <c r="D541" s="184"/>
      <c r="E541" s="185">
        <v>8.8000000000000007</v>
      </c>
      <c r="F541" s="156"/>
      <c r="G541" s="156"/>
      <c r="H541" s="156"/>
      <c r="I541" s="156"/>
      <c r="J541" s="156"/>
      <c r="K541" s="156"/>
      <c r="L541" s="156"/>
      <c r="M541" s="156"/>
      <c r="N541" s="155"/>
      <c r="O541" s="155"/>
      <c r="P541" s="155"/>
      <c r="Q541" s="155"/>
      <c r="R541" s="156"/>
      <c r="S541" s="156"/>
      <c r="T541" s="156"/>
      <c r="U541" s="156"/>
      <c r="V541" s="156"/>
      <c r="W541" s="156"/>
      <c r="X541" s="156"/>
      <c r="Y541" s="156"/>
      <c r="Z541" s="146"/>
      <c r="AA541" s="146"/>
      <c r="AB541" s="146"/>
      <c r="AC541" s="146"/>
      <c r="AD541" s="146"/>
      <c r="AE541" s="146"/>
      <c r="AF541" s="146"/>
      <c r="AG541" s="146" t="s">
        <v>241</v>
      </c>
      <c r="AH541" s="146">
        <v>1</v>
      </c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ht="22.5" outlineLevel="1" x14ac:dyDescent="0.2">
      <c r="A542" s="168">
        <v>85</v>
      </c>
      <c r="B542" s="169" t="s">
        <v>618</v>
      </c>
      <c r="C542" s="177" t="s">
        <v>619</v>
      </c>
      <c r="D542" s="170" t="s">
        <v>427</v>
      </c>
      <c r="E542" s="171">
        <v>25.06</v>
      </c>
      <c r="F542" s="172"/>
      <c r="G542" s="173">
        <f>ROUND(E542*F542,2)</f>
        <v>0</v>
      </c>
      <c r="H542" s="172"/>
      <c r="I542" s="173">
        <f>ROUND(E542*H542,2)</f>
        <v>0</v>
      </c>
      <c r="J542" s="172"/>
      <c r="K542" s="173">
        <f>ROUND(E542*J542,2)</f>
        <v>0</v>
      </c>
      <c r="L542" s="173">
        <v>21</v>
      </c>
      <c r="M542" s="173">
        <f>G542*(1+L542/100)</f>
        <v>0</v>
      </c>
      <c r="N542" s="171">
        <v>0</v>
      </c>
      <c r="O542" s="171">
        <f>ROUND(E542*N542,2)</f>
        <v>0</v>
      </c>
      <c r="P542" s="171">
        <v>0</v>
      </c>
      <c r="Q542" s="171">
        <f>ROUND(E542*P542,2)</f>
        <v>0</v>
      </c>
      <c r="R542" s="173" t="s">
        <v>620</v>
      </c>
      <c r="S542" s="173" t="s">
        <v>134</v>
      </c>
      <c r="T542" s="174" t="s">
        <v>134</v>
      </c>
      <c r="U542" s="156">
        <v>0.49</v>
      </c>
      <c r="V542" s="156">
        <f>ROUND(E542*U542,2)</f>
        <v>12.28</v>
      </c>
      <c r="W542" s="156"/>
      <c r="X542" s="156" t="s">
        <v>221</v>
      </c>
      <c r="Y542" s="156" t="s">
        <v>137</v>
      </c>
      <c r="Z542" s="146"/>
      <c r="AA542" s="146"/>
      <c r="AB542" s="146"/>
      <c r="AC542" s="146"/>
      <c r="AD542" s="146"/>
      <c r="AE542" s="146"/>
      <c r="AF542" s="146"/>
      <c r="AG542" s="146" t="s">
        <v>222</v>
      </c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2" x14ac:dyDescent="0.2">
      <c r="A543" s="153"/>
      <c r="B543" s="154"/>
      <c r="C543" s="252" t="s">
        <v>621</v>
      </c>
      <c r="D543" s="253"/>
      <c r="E543" s="253"/>
      <c r="F543" s="253"/>
      <c r="G543" s="253"/>
      <c r="H543" s="156"/>
      <c r="I543" s="156"/>
      <c r="J543" s="156"/>
      <c r="K543" s="156"/>
      <c r="L543" s="156"/>
      <c r="M543" s="156"/>
      <c r="N543" s="155"/>
      <c r="O543" s="155"/>
      <c r="P543" s="155"/>
      <c r="Q543" s="155"/>
      <c r="R543" s="156"/>
      <c r="S543" s="156"/>
      <c r="T543" s="156"/>
      <c r="U543" s="156"/>
      <c r="V543" s="156"/>
      <c r="W543" s="156"/>
      <c r="X543" s="156"/>
      <c r="Y543" s="156"/>
      <c r="Z543" s="146"/>
      <c r="AA543" s="146"/>
      <c r="AB543" s="146"/>
      <c r="AC543" s="146"/>
      <c r="AD543" s="146"/>
      <c r="AE543" s="146"/>
      <c r="AF543" s="146"/>
      <c r="AG543" s="146" t="s">
        <v>139</v>
      </c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outlineLevel="2" x14ac:dyDescent="0.2">
      <c r="A544" s="153"/>
      <c r="B544" s="154"/>
      <c r="C544" s="193" t="s">
        <v>273</v>
      </c>
      <c r="D544" s="182"/>
      <c r="E544" s="183"/>
      <c r="F544" s="156"/>
      <c r="G544" s="156"/>
      <c r="H544" s="156"/>
      <c r="I544" s="156"/>
      <c r="J544" s="156"/>
      <c r="K544" s="156"/>
      <c r="L544" s="156"/>
      <c r="M544" s="156"/>
      <c r="N544" s="155"/>
      <c r="O544" s="155"/>
      <c r="P544" s="155"/>
      <c r="Q544" s="155"/>
      <c r="R544" s="156"/>
      <c r="S544" s="156"/>
      <c r="T544" s="156"/>
      <c r="U544" s="156"/>
      <c r="V544" s="156"/>
      <c r="W544" s="156"/>
      <c r="X544" s="156"/>
      <c r="Y544" s="156"/>
      <c r="Z544" s="146"/>
      <c r="AA544" s="146"/>
      <c r="AB544" s="146"/>
      <c r="AC544" s="146"/>
      <c r="AD544" s="146"/>
      <c r="AE544" s="146"/>
      <c r="AF544" s="146"/>
      <c r="AG544" s="146" t="s">
        <v>241</v>
      </c>
      <c r="AH544" s="146">
        <v>0</v>
      </c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 outlineLevel="3" x14ac:dyDescent="0.2">
      <c r="A545" s="153"/>
      <c r="B545" s="154"/>
      <c r="C545" s="193" t="s">
        <v>614</v>
      </c>
      <c r="D545" s="182"/>
      <c r="E545" s="183">
        <v>2.64</v>
      </c>
      <c r="F545" s="156"/>
      <c r="G545" s="156"/>
      <c r="H545" s="156"/>
      <c r="I545" s="156"/>
      <c r="J545" s="156"/>
      <c r="K545" s="156"/>
      <c r="L545" s="156"/>
      <c r="M545" s="156"/>
      <c r="N545" s="155"/>
      <c r="O545" s="155"/>
      <c r="P545" s="155"/>
      <c r="Q545" s="155"/>
      <c r="R545" s="156"/>
      <c r="S545" s="156"/>
      <c r="T545" s="156"/>
      <c r="U545" s="156"/>
      <c r="V545" s="156"/>
      <c r="W545" s="156"/>
      <c r="X545" s="156"/>
      <c r="Y545" s="156"/>
      <c r="Z545" s="146"/>
      <c r="AA545" s="146"/>
      <c r="AB545" s="146"/>
      <c r="AC545" s="146"/>
      <c r="AD545" s="146"/>
      <c r="AE545" s="146"/>
      <c r="AF545" s="146"/>
      <c r="AG545" s="146" t="s">
        <v>241</v>
      </c>
      <c r="AH545" s="146">
        <v>7</v>
      </c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outlineLevel="3" x14ac:dyDescent="0.2">
      <c r="A546" s="153"/>
      <c r="B546" s="154"/>
      <c r="C546" s="193" t="s">
        <v>615</v>
      </c>
      <c r="D546" s="182"/>
      <c r="E546" s="183">
        <v>8.8000000000000007</v>
      </c>
      <c r="F546" s="156"/>
      <c r="G546" s="156"/>
      <c r="H546" s="156"/>
      <c r="I546" s="156"/>
      <c r="J546" s="156"/>
      <c r="K546" s="156"/>
      <c r="L546" s="156"/>
      <c r="M546" s="156"/>
      <c r="N546" s="155"/>
      <c r="O546" s="155"/>
      <c r="P546" s="155"/>
      <c r="Q546" s="155"/>
      <c r="R546" s="156"/>
      <c r="S546" s="156"/>
      <c r="T546" s="156"/>
      <c r="U546" s="156"/>
      <c r="V546" s="156"/>
      <c r="W546" s="156"/>
      <c r="X546" s="156"/>
      <c r="Y546" s="156"/>
      <c r="Z546" s="146"/>
      <c r="AA546" s="146"/>
      <c r="AB546" s="146"/>
      <c r="AC546" s="146"/>
      <c r="AD546" s="146"/>
      <c r="AE546" s="146"/>
      <c r="AF546" s="146"/>
      <c r="AG546" s="146" t="s">
        <v>241</v>
      </c>
      <c r="AH546" s="146">
        <v>7</v>
      </c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3" x14ac:dyDescent="0.2">
      <c r="A547" s="153"/>
      <c r="B547" s="154"/>
      <c r="C547" s="193" t="s">
        <v>616</v>
      </c>
      <c r="D547" s="182"/>
      <c r="E547" s="183">
        <v>4.62</v>
      </c>
      <c r="F547" s="156"/>
      <c r="G547" s="156"/>
      <c r="H547" s="156"/>
      <c r="I547" s="156"/>
      <c r="J547" s="156"/>
      <c r="K547" s="156"/>
      <c r="L547" s="156"/>
      <c r="M547" s="156"/>
      <c r="N547" s="155"/>
      <c r="O547" s="155"/>
      <c r="P547" s="155"/>
      <c r="Q547" s="155"/>
      <c r="R547" s="156"/>
      <c r="S547" s="156"/>
      <c r="T547" s="156"/>
      <c r="U547" s="156"/>
      <c r="V547" s="156"/>
      <c r="W547" s="156"/>
      <c r="X547" s="156"/>
      <c r="Y547" s="156"/>
      <c r="Z547" s="146"/>
      <c r="AA547" s="146"/>
      <c r="AB547" s="146"/>
      <c r="AC547" s="146"/>
      <c r="AD547" s="146"/>
      <c r="AE547" s="146"/>
      <c r="AF547" s="146"/>
      <c r="AG547" s="146" t="s">
        <v>241</v>
      </c>
      <c r="AH547" s="146">
        <v>7</v>
      </c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3" x14ac:dyDescent="0.2">
      <c r="A548" s="153"/>
      <c r="B548" s="154"/>
      <c r="C548" s="193" t="s">
        <v>617</v>
      </c>
      <c r="D548" s="182"/>
      <c r="E548" s="183">
        <v>0.2</v>
      </c>
      <c r="F548" s="156"/>
      <c r="G548" s="156"/>
      <c r="H548" s="156"/>
      <c r="I548" s="156"/>
      <c r="J548" s="156"/>
      <c r="K548" s="156"/>
      <c r="L548" s="156"/>
      <c r="M548" s="156"/>
      <c r="N548" s="155"/>
      <c r="O548" s="155"/>
      <c r="P548" s="155"/>
      <c r="Q548" s="155"/>
      <c r="R548" s="156"/>
      <c r="S548" s="156"/>
      <c r="T548" s="156"/>
      <c r="U548" s="156"/>
      <c r="V548" s="156"/>
      <c r="W548" s="156"/>
      <c r="X548" s="156"/>
      <c r="Y548" s="156"/>
      <c r="Z548" s="146"/>
      <c r="AA548" s="146"/>
      <c r="AB548" s="146"/>
      <c r="AC548" s="146"/>
      <c r="AD548" s="146"/>
      <c r="AE548" s="146"/>
      <c r="AF548" s="146"/>
      <c r="AG548" s="146" t="s">
        <v>241</v>
      </c>
      <c r="AH548" s="146">
        <v>7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3" x14ac:dyDescent="0.2">
      <c r="A549" s="153"/>
      <c r="B549" s="154"/>
      <c r="C549" s="194" t="s">
        <v>242</v>
      </c>
      <c r="D549" s="184"/>
      <c r="E549" s="185">
        <v>16.260000000000002</v>
      </c>
      <c r="F549" s="156"/>
      <c r="G549" s="156"/>
      <c r="H549" s="156"/>
      <c r="I549" s="156"/>
      <c r="J549" s="156"/>
      <c r="K549" s="156"/>
      <c r="L549" s="156"/>
      <c r="M549" s="156"/>
      <c r="N549" s="155"/>
      <c r="O549" s="155"/>
      <c r="P549" s="155"/>
      <c r="Q549" s="155"/>
      <c r="R549" s="156"/>
      <c r="S549" s="156"/>
      <c r="T549" s="156"/>
      <c r="U549" s="156"/>
      <c r="V549" s="156"/>
      <c r="W549" s="156"/>
      <c r="X549" s="156"/>
      <c r="Y549" s="156"/>
      <c r="Z549" s="146"/>
      <c r="AA549" s="146"/>
      <c r="AB549" s="146"/>
      <c r="AC549" s="146"/>
      <c r="AD549" s="146"/>
      <c r="AE549" s="146"/>
      <c r="AF549" s="146"/>
      <c r="AG549" s="146" t="s">
        <v>241</v>
      </c>
      <c r="AH549" s="146">
        <v>1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outlineLevel="3" x14ac:dyDescent="0.2">
      <c r="A550" s="153"/>
      <c r="B550" s="154"/>
      <c r="C550" s="193" t="s">
        <v>275</v>
      </c>
      <c r="D550" s="182"/>
      <c r="E550" s="183"/>
      <c r="F550" s="156"/>
      <c r="G550" s="156"/>
      <c r="H550" s="156"/>
      <c r="I550" s="156"/>
      <c r="J550" s="156"/>
      <c r="K550" s="156"/>
      <c r="L550" s="156"/>
      <c r="M550" s="156"/>
      <c r="N550" s="155"/>
      <c r="O550" s="155"/>
      <c r="P550" s="155"/>
      <c r="Q550" s="155"/>
      <c r="R550" s="156"/>
      <c r="S550" s="156"/>
      <c r="T550" s="156"/>
      <c r="U550" s="156"/>
      <c r="V550" s="156"/>
      <c r="W550" s="156"/>
      <c r="X550" s="156"/>
      <c r="Y550" s="156"/>
      <c r="Z550" s="146"/>
      <c r="AA550" s="146"/>
      <c r="AB550" s="146"/>
      <c r="AC550" s="146"/>
      <c r="AD550" s="146"/>
      <c r="AE550" s="146"/>
      <c r="AF550" s="146"/>
      <c r="AG550" s="146" t="s">
        <v>241</v>
      </c>
      <c r="AH550" s="146">
        <v>0</v>
      </c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outlineLevel="3" x14ac:dyDescent="0.2">
      <c r="A551" s="153"/>
      <c r="B551" s="154"/>
      <c r="C551" s="193" t="s">
        <v>615</v>
      </c>
      <c r="D551" s="182"/>
      <c r="E551" s="183">
        <v>8.8000000000000007</v>
      </c>
      <c r="F551" s="156"/>
      <c r="G551" s="156"/>
      <c r="H551" s="156"/>
      <c r="I551" s="156"/>
      <c r="J551" s="156"/>
      <c r="K551" s="156"/>
      <c r="L551" s="156"/>
      <c r="M551" s="156"/>
      <c r="N551" s="155"/>
      <c r="O551" s="155"/>
      <c r="P551" s="155"/>
      <c r="Q551" s="155"/>
      <c r="R551" s="156"/>
      <c r="S551" s="156"/>
      <c r="T551" s="156"/>
      <c r="U551" s="156"/>
      <c r="V551" s="156"/>
      <c r="W551" s="156"/>
      <c r="X551" s="156"/>
      <c r="Y551" s="156"/>
      <c r="Z551" s="146"/>
      <c r="AA551" s="146"/>
      <c r="AB551" s="146"/>
      <c r="AC551" s="146"/>
      <c r="AD551" s="146"/>
      <c r="AE551" s="146"/>
      <c r="AF551" s="146"/>
      <c r="AG551" s="146" t="s">
        <v>241</v>
      </c>
      <c r="AH551" s="146">
        <v>7</v>
      </c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3" x14ac:dyDescent="0.2">
      <c r="A552" s="153"/>
      <c r="B552" s="154"/>
      <c r="C552" s="194" t="s">
        <v>242</v>
      </c>
      <c r="D552" s="184"/>
      <c r="E552" s="185">
        <v>8.8000000000000007</v>
      </c>
      <c r="F552" s="156"/>
      <c r="G552" s="156"/>
      <c r="H552" s="156"/>
      <c r="I552" s="156"/>
      <c r="J552" s="156"/>
      <c r="K552" s="156"/>
      <c r="L552" s="156"/>
      <c r="M552" s="156"/>
      <c r="N552" s="155"/>
      <c r="O552" s="155"/>
      <c r="P552" s="155"/>
      <c r="Q552" s="155"/>
      <c r="R552" s="156"/>
      <c r="S552" s="156"/>
      <c r="T552" s="156"/>
      <c r="U552" s="156"/>
      <c r="V552" s="156"/>
      <c r="W552" s="156"/>
      <c r="X552" s="156"/>
      <c r="Y552" s="156"/>
      <c r="Z552" s="146"/>
      <c r="AA552" s="146"/>
      <c r="AB552" s="146"/>
      <c r="AC552" s="146"/>
      <c r="AD552" s="146"/>
      <c r="AE552" s="146"/>
      <c r="AF552" s="146"/>
      <c r="AG552" s="146" t="s">
        <v>241</v>
      </c>
      <c r="AH552" s="146">
        <v>1</v>
      </c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outlineLevel="1" x14ac:dyDescent="0.2">
      <c r="A553" s="168">
        <v>86</v>
      </c>
      <c r="B553" s="169" t="s">
        <v>622</v>
      </c>
      <c r="C553" s="177" t="s">
        <v>623</v>
      </c>
      <c r="D553" s="170" t="s">
        <v>427</v>
      </c>
      <c r="E553" s="171">
        <v>250.6</v>
      </c>
      <c r="F553" s="172"/>
      <c r="G553" s="173">
        <f>ROUND(E553*F553,2)</f>
        <v>0</v>
      </c>
      <c r="H553" s="172"/>
      <c r="I553" s="173">
        <f>ROUND(E553*H553,2)</f>
        <v>0</v>
      </c>
      <c r="J553" s="172"/>
      <c r="K553" s="173">
        <f>ROUND(E553*J553,2)</f>
        <v>0</v>
      </c>
      <c r="L553" s="173">
        <v>21</v>
      </c>
      <c r="M553" s="173">
        <f>G553*(1+L553/100)</f>
        <v>0</v>
      </c>
      <c r="N553" s="171">
        <v>0</v>
      </c>
      <c r="O553" s="171">
        <f>ROUND(E553*N553,2)</f>
        <v>0</v>
      </c>
      <c r="P553" s="171">
        <v>0</v>
      </c>
      <c r="Q553" s="171">
        <f>ROUND(E553*P553,2)</f>
        <v>0</v>
      </c>
      <c r="R553" s="173" t="s">
        <v>620</v>
      </c>
      <c r="S553" s="173" t="s">
        <v>134</v>
      </c>
      <c r="T553" s="174" t="s">
        <v>134</v>
      </c>
      <c r="U553" s="156">
        <v>0</v>
      </c>
      <c r="V553" s="156">
        <f>ROUND(E553*U553,2)</f>
        <v>0</v>
      </c>
      <c r="W553" s="156"/>
      <c r="X553" s="156" t="s">
        <v>221</v>
      </c>
      <c r="Y553" s="156" t="s">
        <v>137</v>
      </c>
      <c r="Z553" s="146"/>
      <c r="AA553" s="146"/>
      <c r="AB553" s="146"/>
      <c r="AC553" s="146"/>
      <c r="AD553" s="146"/>
      <c r="AE553" s="146"/>
      <c r="AF553" s="146"/>
      <c r="AG553" s="146" t="s">
        <v>222</v>
      </c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2" x14ac:dyDescent="0.2">
      <c r="A554" s="153"/>
      <c r="B554" s="154"/>
      <c r="C554" s="193" t="s">
        <v>624</v>
      </c>
      <c r="D554" s="182"/>
      <c r="E554" s="183">
        <v>162.6</v>
      </c>
      <c r="F554" s="156"/>
      <c r="G554" s="156"/>
      <c r="H554" s="156"/>
      <c r="I554" s="156"/>
      <c r="J554" s="156"/>
      <c r="K554" s="156"/>
      <c r="L554" s="156"/>
      <c r="M554" s="156"/>
      <c r="N554" s="155"/>
      <c r="O554" s="155"/>
      <c r="P554" s="155"/>
      <c r="Q554" s="155"/>
      <c r="R554" s="156"/>
      <c r="S554" s="156"/>
      <c r="T554" s="156"/>
      <c r="U554" s="156"/>
      <c r="V554" s="156"/>
      <c r="W554" s="156"/>
      <c r="X554" s="156"/>
      <c r="Y554" s="156"/>
      <c r="Z554" s="146"/>
      <c r="AA554" s="146"/>
      <c r="AB554" s="146"/>
      <c r="AC554" s="146"/>
      <c r="AD554" s="146"/>
      <c r="AE554" s="146"/>
      <c r="AF554" s="146"/>
      <c r="AG554" s="146" t="s">
        <v>241</v>
      </c>
      <c r="AH554" s="146">
        <v>0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3" x14ac:dyDescent="0.2">
      <c r="A555" s="153"/>
      <c r="B555" s="154"/>
      <c r="C555" s="194" t="s">
        <v>242</v>
      </c>
      <c r="D555" s="184"/>
      <c r="E555" s="185">
        <v>162.6</v>
      </c>
      <c r="F555" s="156"/>
      <c r="G555" s="156"/>
      <c r="H555" s="156"/>
      <c r="I555" s="156"/>
      <c r="J555" s="156"/>
      <c r="K555" s="156"/>
      <c r="L555" s="156"/>
      <c r="M555" s="156"/>
      <c r="N555" s="155"/>
      <c r="O555" s="155"/>
      <c r="P555" s="155"/>
      <c r="Q555" s="155"/>
      <c r="R555" s="156"/>
      <c r="S555" s="156"/>
      <c r="T555" s="156"/>
      <c r="U555" s="156"/>
      <c r="V555" s="156"/>
      <c r="W555" s="156"/>
      <c r="X555" s="156"/>
      <c r="Y555" s="156"/>
      <c r="Z555" s="146"/>
      <c r="AA555" s="146"/>
      <c r="AB555" s="146"/>
      <c r="AC555" s="146"/>
      <c r="AD555" s="146"/>
      <c r="AE555" s="146"/>
      <c r="AF555" s="146"/>
      <c r="AG555" s="146" t="s">
        <v>241</v>
      </c>
      <c r="AH555" s="146">
        <v>1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outlineLevel="3" x14ac:dyDescent="0.2">
      <c r="A556" s="153"/>
      <c r="B556" s="154"/>
      <c r="C556" s="193" t="s">
        <v>625</v>
      </c>
      <c r="D556" s="182"/>
      <c r="E556" s="183">
        <v>88</v>
      </c>
      <c r="F556" s="156"/>
      <c r="G556" s="156"/>
      <c r="H556" s="156"/>
      <c r="I556" s="156"/>
      <c r="J556" s="156"/>
      <c r="K556" s="156"/>
      <c r="L556" s="156"/>
      <c r="M556" s="156"/>
      <c r="N556" s="155"/>
      <c r="O556" s="155"/>
      <c r="P556" s="155"/>
      <c r="Q556" s="155"/>
      <c r="R556" s="156"/>
      <c r="S556" s="156"/>
      <c r="T556" s="156"/>
      <c r="U556" s="156"/>
      <c r="V556" s="156"/>
      <c r="W556" s="156"/>
      <c r="X556" s="156"/>
      <c r="Y556" s="156"/>
      <c r="Z556" s="146"/>
      <c r="AA556" s="146"/>
      <c r="AB556" s="146"/>
      <c r="AC556" s="146"/>
      <c r="AD556" s="146"/>
      <c r="AE556" s="146"/>
      <c r="AF556" s="146"/>
      <c r="AG556" s="146" t="s">
        <v>241</v>
      </c>
      <c r="AH556" s="146">
        <v>0</v>
      </c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outlineLevel="3" x14ac:dyDescent="0.2">
      <c r="A557" s="153"/>
      <c r="B557" s="154"/>
      <c r="C557" s="194" t="s">
        <v>242</v>
      </c>
      <c r="D557" s="184"/>
      <c r="E557" s="185">
        <v>88</v>
      </c>
      <c r="F557" s="156"/>
      <c r="G557" s="156"/>
      <c r="H557" s="156"/>
      <c r="I557" s="156"/>
      <c r="J557" s="156"/>
      <c r="K557" s="156"/>
      <c r="L557" s="156"/>
      <c r="M557" s="156"/>
      <c r="N557" s="155"/>
      <c r="O557" s="155"/>
      <c r="P557" s="155"/>
      <c r="Q557" s="155"/>
      <c r="R557" s="156"/>
      <c r="S557" s="156"/>
      <c r="T557" s="156"/>
      <c r="U557" s="156"/>
      <c r="V557" s="156"/>
      <c r="W557" s="156"/>
      <c r="X557" s="156"/>
      <c r="Y557" s="156"/>
      <c r="Z557" s="146"/>
      <c r="AA557" s="146"/>
      <c r="AB557" s="146"/>
      <c r="AC557" s="146"/>
      <c r="AD557" s="146"/>
      <c r="AE557" s="146"/>
      <c r="AF557" s="146"/>
      <c r="AG557" s="146" t="s">
        <v>241</v>
      </c>
      <c r="AH557" s="146">
        <v>1</v>
      </c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1" x14ac:dyDescent="0.2">
      <c r="A558" s="168">
        <v>87</v>
      </c>
      <c r="B558" s="169" t="s">
        <v>626</v>
      </c>
      <c r="C558" s="177" t="s">
        <v>627</v>
      </c>
      <c r="D558" s="170" t="s">
        <v>427</v>
      </c>
      <c r="E558" s="171">
        <v>25.06</v>
      </c>
      <c r="F558" s="172"/>
      <c r="G558" s="173">
        <f>ROUND(E558*F558,2)</f>
        <v>0</v>
      </c>
      <c r="H558" s="172"/>
      <c r="I558" s="173">
        <f>ROUND(E558*H558,2)</f>
        <v>0</v>
      </c>
      <c r="J558" s="172"/>
      <c r="K558" s="173">
        <f>ROUND(E558*J558,2)</f>
        <v>0</v>
      </c>
      <c r="L558" s="173">
        <v>21</v>
      </c>
      <c r="M558" s="173">
        <f>G558*(1+L558/100)</f>
        <v>0</v>
      </c>
      <c r="N558" s="171">
        <v>0</v>
      </c>
      <c r="O558" s="171">
        <f>ROUND(E558*N558,2)</f>
        <v>0</v>
      </c>
      <c r="P558" s="171">
        <v>0</v>
      </c>
      <c r="Q558" s="171">
        <f>ROUND(E558*P558,2)</f>
        <v>0</v>
      </c>
      <c r="R558" s="173" t="s">
        <v>620</v>
      </c>
      <c r="S558" s="173" t="s">
        <v>134</v>
      </c>
      <c r="T558" s="174" t="s">
        <v>134</v>
      </c>
      <c r="U558" s="156">
        <v>0.94</v>
      </c>
      <c r="V558" s="156">
        <f>ROUND(E558*U558,2)</f>
        <v>23.56</v>
      </c>
      <c r="W558" s="156"/>
      <c r="X558" s="156" t="s">
        <v>221</v>
      </c>
      <c r="Y558" s="156" t="s">
        <v>137</v>
      </c>
      <c r="Z558" s="146"/>
      <c r="AA558" s="146"/>
      <c r="AB558" s="146"/>
      <c r="AC558" s="146"/>
      <c r="AD558" s="146"/>
      <c r="AE558" s="146"/>
      <c r="AF558" s="146"/>
      <c r="AG558" s="146" t="s">
        <v>222</v>
      </c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2" x14ac:dyDescent="0.2">
      <c r="A559" s="153"/>
      <c r="B559" s="154"/>
      <c r="C559" s="193" t="s">
        <v>273</v>
      </c>
      <c r="D559" s="182"/>
      <c r="E559" s="183"/>
      <c r="F559" s="156"/>
      <c r="G559" s="156"/>
      <c r="H559" s="156"/>
      <c r="I559" s="156"/>
      <c r="J559" s="156"/>
      <c r="K559" s="156"/>
      <c r="L559" s="156"/>
      <c r="M559" s="156"/>
      <c r="N559" s="155"/>
      <c r="O559" s="155"/>
      <c r="P559" s="155"/>
      <c r="Q559" s="155"/>
      <c r="R559" s="156"/>
      <c r="S559" s="156"/>
      <c r="T559" s="156"/>
      <c r="U559" s="156"/>
      <c r="V559" s="156"/>
      <c r="W559" s="156"/>
      <c r="X559" s="156"/>
      <c r="Y559" s="156"/>
      <c r="Z559" s="146"/>
      <c r="AA559" s="146"/>
      <c r="AB559" s="146"/>
      <c r="AC559" s="146"/>
      <c r="AD559" s="146"/>
      <c r="AE559" s="146"/>
      <c r="AF559" s="146"/>
      <c r="AG559" s="146" t="s">
        <v>241</v>
      </c>
      <c r="AH559" s="146">
        <v>0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outlineLevel="3" x14ac:dyDescent="0.2">
      <c r="A560" s="153"/>
      <c r="B560" s="154"/>
      <c r="C560" s="193" t="s">
        <v>614</v>
      </c>
      <c r="D560" s="182"/>
      <c r="E560" s="183">
        <v>2.64</v>
      </c>
      <c r="F560" s="156"/>
      <c r="G560" s="156"/>
      <c r="H560" s="156"/>
      <c r="I560" s="156"/>
      <c r="J560" s="156"/>
      <c r="K560" s="156"/>
      <c r="L560" s="156"/>
      <c r="M560" s="156"/>
      <c r="N560" s="155"/>
      <c r="O560" s="155"/>
      <c r="P560" s="155"/>
      <c r="Q560" s="155"/>
      <c r="R560" s="156"/>
      <c r="S560" s="156"/>
      <c r="T560" s="156"/>
      <c r="U560" s="156"/>
      <c r="V560" s="156"/>
      <c r="W560" s="156"/>
      <c r="X560" s="156"/>
      <c r="Y560" s="156"/>
      <c r="Z560" s="146"/>
      <c r="AA560" s="146"/>
      <c r="AB560" s="146"/>
      <c r="AC560" s="146"/>
      <c r="AD560" s="146"/>
      <c r="AE560" s="146"/>
      <c r="AF560" s="146"/>
      <c r="AG560" s="146" t="s">
        <v>241</v>
      </c>
      <c r="AH560" s="146">
        <v>7</v>
      </c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3" x14ac:dyDescent="0.2">
      <c r="A561" s="153"/>
      <c r="B561" s="154"/>
      <c r="C561" s="193" t="s">
        <v>615</v>
      </c>
      <c r="D561" s="182"/>
      <c r="E561" s="183">
        <v>8.8000000000000007</v>
      </c>
      <c r="F561" s="156"/>
      <c r="G561" s="156"/>
      <c r="H561" s="156"/>
      <c r="I561" s="156"/>
      <c r="J561" s="156"/>
      <c r="K561" s="156"/>
      <c r="L561" s="156"/>
      <c r="M561" s="156"/>
      <c r="N561" s="155"/>
      <c r="O561" s="155"/>
      <c r="P561" s="155"/>
      <c r="Q561" s="155"/>
      <c r="R561" s="156"/>
      <c r="S561" s="156"/>
      <c r="T561" s="156"/>
      <c r="U561" s="156"/>
      <c r="V561" s="156"/>
      <c r="W561" s="156"/>
      <c r="X561" s="156"/>
      <c r="Y561" s="156"/>
      <c r="Z561" s="146"/>
      <c r="AA561" s="146"/>
      <c r="AB561" s="146"/>
      <c r="AC561" s="146"/>
      <c r="AD561" s="146"/>
      <c r="AE561" s="146"/>
      <c r="AF561" s="146"/>
      <c r="AG561" s="146" t="s">
        <v>241</v>
      </c>
      <c r="AH561" s="146">
        <v>7</v>
      </c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outlineLevel="3" x14ac:dyDescent="0.2">
      <c r="A562" s="153"/>
      <c r="B562" s="154"/>
      <c r="C562" s="193" t="s">
        <v>616</v>
      </c>
      <c r="D562" s="182"/>
      <c r="E562" s="183">
        <v>4.62</v>
      </c>
      <c r="F562" s="156"/>
      <c r="G562" s="156"/>
      <c r="H562" s="156"/>
      <c r="I562" s="156"/>
      <c r="J562" s="156"/>
      <c r="K562" s="156"/>
      <c r="L562" s="156"/>
      <c r="M562" s="156"/>
      <c r="N562" s="155"/>
      <c r="O562" s="155"/>
      <c r="P562" s="155"/>
      <c r="Q562" s="155"/>
      <c r="R562" s="156"/>
      <c r="S562" s="156"/>
      <c r="T562" s="156"/>
      <c r="U562" s="156"/>
      <c r="V562" s="156"/>
      <c r="W562" s="156"/>
      <c r="X562" s="156"/>
      <c r="Y562" s="156"/>
      <c r="Z562" s="146"/>
      <c r="AA562" s="146"/>
      <c r="AB562" s="146"/>
      <c r="AC562" s="146"/>
      <c r="AD562" s="146"/>
      <c r="AE562" s="146"/>
      <c r="AF562" s="146"/>
      <c r="AG562" s="146" t="s">
        <v>241</v>
      </c>
      <c r="AH562" s="146">
        <v>7</v>
      </c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outlineLevel="3" x14ac:dyDescent="0.2">
      <c r="A563" s="153"/>
      <c r="B563" s="154"/>
      <c r="C563" s="193" t="s">
        <v>617</v>
      </c>
      <c r="D563" s="182"/>
      <c r="E563" s="183">
        <v>0.2</v>
      </c>
      <c r="F563" s="156"/>
      <c r="G563" s="156"/>
      <c r="H563" s="156"/>
      <c r="I563" s="156"/>
      <c r="J563" s="156"/>
      <c r="K563" s="156"/>
      <c r="L563" s="156"/>
      <c r="M563" s="156"/>
      <c r="N563" s="155"/>
      <c r="O563" s="155"/>
      <c r="P563" s="155"/>
      <c r="Q563" s="155"/>
      <c r="R563" s="156"/>
      <c r="S563" s="156"/>
      <c r="T563" s="156"/>
      <c r="U563" s="156"/>
      <c r="V563" s="156"/>
      <c r="W563" s="156"/>
      <c r="X563" s="156"/>
      <c r="Y563" s="156"/>
      <c r="Z563" s="146"/>
      <c r="AA563" s="146"/>
      <c r="AB563" s="146"/>
      <c r="AC563" s="146"/>
      <c r="AD563" s="146"/>
      <c r="AE563" s="146"/>
      <c r="AF563" s="146"/>
      <c r="AG563" s="146" t="s">
        <v>241</v>
      </c>
      <c r="AH563" s="146">
        <v>7</v>
      </c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3" x14ac:dyDescent="0.2">
      <c r="A564" s="153"/>
      <c r="B564" s="154"/>
      <c r="C564" s="194" t="s">
        <v>242</v>
      </c>
      <c r="D564" s="184"/>
      <c r="E564" s="185">
        <v>16.260000000000002</v>
      </c>
      <c r="F564" s="156"/>
      <c r="G564" s="156"/>
      <c r="H564" s="156"/>
      <c r="I564" s="156"/>
      <c r="J564" s="156"/>
      <c r="K564" s="156"/>
      <c r="L564" s="156"/>
      <c r="M564" s="156"/>
      <c r="N564" s="155"/>
      <c r="O564" s="155"/>
      <c r="P564" s="155"/>
      <c r="Q564" s="155"/>
      <c r="R564" s="156"/>
      <c r="S564" s="156"/>
      <c r="T564" s="156"/>
      <c r="U564" s="156"/>
      <c r="V564" s="156"/>
      <c r="W564" s="156"/>
      <c r="X564" s="156"/>
      <c r="Y564" s="156"/>
      <c r="Z564" s="146"/>
      <c r="AA564" s="146"/>
      <c r="AB564" s="146"/>
      <c r="AC564" s="146"/>
      <c r="AD564" s="146"/>
      <c r="AE564" s="146"/>
      <c r="AF564" s="146"/>
      <c r="AG564" s="146" t="s">
        <v>241</v>
      </c>
      <c r="AH564" s="146">
        <v>1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3" x14ac:dyDescent="0.2">
      <c r="A565" s="153"/>
      <c r="B565" s="154"/>
      <c r="C565" s="193" t="s">
        <v>275</v>
      </c>
      <c r="D565" s="182"/>
      <c r="E565" s="183"/>
      <c r="F565" s="156"/>
      <c r="G565" s="156"/>
      <c r="H565" s="156"/>
      <c r="I565" s="156"/>
      <c r="J565" s="156"/>
      <c r="K565" s="156"/>
      <c r="L565" s="156"/>
      <c r="M565" s="156"/>
      <c r="N565" s="155"/>
      <c r="O565" s="155"/>
      <c r="P565" s="155"/>
      <c r="Q565" s="155"/>
      <c r="R565" s="156"/>
      <c r="S565" s="156"/>
      <c r="T565" s="156"/>
      <c r="U565" s="156"/>
      <c r="V565" s="156"/>
      <c r="W565" s="156"/>
      <c r="X565" s="156"/>
      <c r="Y565" s="156"/>
      <c r="Z565" s="146"/>
      <c r="AA565" s="146"/>
      <c r="AB565" s="146"/>
      <c r="AC565" s="146"/>
      <c r="AD565" s="146"/>
      <c r="AE565" s="146"/>
      <c r="AF565" s="146"/>
      <c r="AG565" s="146" t="s">
        <v>241</v>
      </c>
      <c r="AH565" s="146">
        <v>0</v>
      </c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outlineLevel="3" x14ac:dyDescent="0.2">
      <c r="A566" s="153"/>
      <c r="B566" s="154"/>
      <c r="C566" s="193" t="s">
        <v>615</v>
      </c>
      <c r="D566" s="182"/>
      <c r="E566" s="183">
        <v>8.8000000000000007</v>
      </c>
      <c r="F566" s="156"/>
      <c r="G566" s="156"/>
      <c r="H566" s="156"/>
      <c r="I566" s="156"/>
      <c r="J566" s="156"/>
      <c r="K566" s="156"/>
      <c r="L566" s="156"/>
      <c r="M566" s="156"/>
      <c r="N566" s="155"/>
      <c r="O566" s="155"/>
      <c r="P566" s="155"/>
      <c r="Q566" s="155"/>
      <c r="R566" s="156"/>
      <c r="S566" s="156"/>
      <c r="T566" s="156"/>
      <c r="U566" s="156"/>
      <c r="V566" s="156"/>
      <c r="W566" s="156"/>
      <c r="X566" s="156"/>
      <c r="Y566" s="156"/>
      <c r="Z566" s="146"/>
      <c r="AA566" s="146"/>
      <c r="AB566" s="146"/>
      <c r="AC566" s="146"/>
      <c r="AD566" s="146"/>
      <c r="AE566" s="146"/>
      <c r="AF566" s="146"/>
      <c r="AG566" s="146" t="s">
        <v>241</v>
      </c>
      <c r="AH566" s="146">
        <v>7</v>
      </c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3" x14ac:dyDescent="0.2">
      <c r="A567" s="153"/>
      <c r="B567" s="154"/>
      <c r="C567" s="194" t="s">
        <v>242</v>
      </c>
      <c r="D567" s="184"/>
      <c r="E567" s="185">
        <v>8.8000000000000007</v>
      </c>
      <c r="F567" s="156"/>
      <c r="G567" s="156"/>
      <c r="H567" s="156"/>
      <c r="I567" s="156"/>
      <c r="J567" s="156"/>
      <c r="K567" s="156"/>
      <c r="L567" s="156"/>
      <c r="M567" s="156"/>
      <c r="N567" s="155"/>
      <c r="O567" s="155"/>
      <c r="P567" s="155"/>
      <c r="Q567" s="155"/>
      <c r="R567" s="156"/>
      <c r="S567" s="156"/>
      <c r="T567" s="156"/>
      <c r="U567" s="156"/>
      <c r="V567" s="156"/>
      <c r="W567" s="156"/>
      <c r="X567" s="156"/>
      <c r="Y567" s="156"/>
      <c r="Z567" s="146"/>
      <c r="AA567" s="146"/>
      <c r="AB567" s="146"/>
      <c r="AC567" s="146"/>
      <c r="AD567" s="146"/>
      <c r="AE567" s="146"/>
      <c r="AF567" s="146"/>
      <c r="AG567" s="146" t="s">
        <v>241</v>
      </c>
      <c r="AH567" s="146">
        <v>1</v>
      </c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ht="22.5" outlineLevel="1" x14ac:dyDescent="0.2">
      <c r="A568" s="168">
        <v>88</v>
      </c>
      <c r="B568" s="169" t="s">
        <v>628</v>
      </c>
      <c r="C568" s="177" t="s">
        <v>629</v>
      </c>
      <c r="D568" s="170" t="s">
        <v>427</v>
      </c>
      <c r="E568" s="171">
        <v>25.06</v>
      </c>
      <c r="F568" s="172"/>
      <c r="G568" s="173">
        <f>ROUND(E568*F568,2)</f>
        <v>0</v>
      </c>
      <c r="H568" s="172"/>
      <c r="I568" s="173">
        <f>ROUND(E568*H568,2)</f>
        <v>0</v>
      </c>
      <c r="J568" s="172"/>
      <c r="K568" s="173">
        <f>ROUND(E568*J568,2)</f>
        <v>0</v>
      </c>
      <c r="L568" s="173">
        <v>21</v>
      </c>
      <c r="M568" s="173">
        <f>G568*(1+L568/100)</f>
        <v>0</v>
      </c>
      <c r="N568" s="171">
        <v>0</v>
      </c>
      <c r="O568" s="171">
        <f>ROUND(E568*N568,2)</f>
        <v>0</v>
      </c>
      <c r="P568" s="171">
        <v>0</v>
      </c>
      <c r="Q568" s="171">
        <f>ROUND(E568*P568,2)</f>
        <v>0</v>
      </c>
      <c r="R568" s="173" t="s">
        <v>620</v>
      </c>
      <c r="S568" s="173" t="s">
        <v>134</v>
      </c>
      <c r="T568" s="174" t="s">
        <v>134</v>
      </c>
      <c r="U568" s="156">
        <v>0.11</v>
      </c>
      <c r="V568" s="156">
        <f>ROUND(E568*U568,2)</f>
        <v>2.76</v>
      </c>
      <c r="W568" s="156"/>
      <c r="X568" s="156" t="s">
        <v>221</v>
      </c>
      <c r="Y568" s="156" t="s">
        <v>137</v>
      </c>
      <c r="Z568" s="146"/>
      <c r="AA568" s="146"/>
      <c r="AB568" s="146"/>
      <c r="AC568" s="146"/>
      <c r="AD568" s="146"/>
      <c r="AE568" s="146"/>
      <c r="AF568" s="146"/>
      <c r="AG568" s="146" t="s">
        <v>222</v>
      </c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2" x14ac:dyDescent="0.2">
      <c r="A569" s="153"/>
      <c r="B569" s="154"/>
      <c r="C569" s="193" t="s">
        <v>273</v>
      </c>
      <c r="D569" s="182"/>
      <c r="E569" s="183"/>
      <c r="F569" s="156"/>
      <c r="G569" s="156"/>
      <c r="H569" s="156"/>
      <c r="I569" s="156"/>
      <c r="J569" s="156"/>
      <c r="K569" s="156"/>
      <c r="L569" s="156"/>
      <c r="M569" s="156"/>
      <c r="N569" s="155"/>
      <c r="O569" s="155"/>
      <c r="P569" s="155"/>
      <c r="Q569" s="155"/>
      <c r="R569" s="156"/>
      <c r="S569" s="156"/>
      <c r="T569" s="156"/>
      <c r="U569" s="156"/>
      <c r="V569" s="156"/>
      <c r="W569" s="156"/>
      <c r="X569" s="156"/>
      <c r="Y569" s="156"/>
      <c r="Z569" s="146"/>
      <c r="AA569" s="146"/>
      <c r="AB569" s="146"/>
      <c r="AC569" s="146"/>
      <c r="AD569" s="146"/>
      <c r="AE569" s="146"/>
      <c r="AF569" s="146"/>
      <c r="AG569" s="146" t="s">
        <v>241</v>
      </c>
      <c r="AH569" s="146">
        <v>0</v>
      </c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outlineLevel="3" x14ac:dyDescent="0.2">
      <c r="A570" s="153"/>
      <c r="B570" s="154"/>
      <c r="C570" s="193" t="s">
        <v>614</v>
      </c>
      <c r="D570" s="182"/>
      <c r="E570" s="183">
        <v>2.64</v>
      </c>
      <c r="F570" s="156"/>
      <c r="G570" s="156"/>
      <c r="H570" s="156"/>
      <c r="I570" s="156"/>
      <c r="J570" s="156"/>
      <c r="K570" s="156"/>
      <c r="L570" s="156"/>
      <c r="M570" s="156"/>
      <c r="N570" s="155"/>
      <c r="O570" s="155"/>
      <c r="P570" s="155"/>
      <c r="Q570" s="155"/>
      <c r="R570" s="156"/>
      <c r="S570" s="156"/>
      <c r="T570" s="156"/>
      <c r="U570" s="156"/>
      <c r="V570" s="156"/>
      <c r="W570" s="156"/>
      <c r="X570" s="156"/>
      <c r="Y570" s="156"/>
      <c r="Z570" s="146"/>
      <c r="AA570" s="146"/>
      <c r="AB570" s="146"/>
      <c r="AC570" s="146"/>
      <c r="AD570" s="146"/>
      <c r="AE570" s="146"/>
      <c r="AF570" s="146"/>
      <c r="AG570" s="146" t="s">
        <v>241</v>
      </c>
      <c r="AH570" s="146">
        <v>7</v>
      </c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outlineLevel="3" x14ac:dyDescent="0.2">
      <c r="A571" s="153"/>
      <c r="B571" s="154"/>
      <c r="C571" s="193" t="s">
        <v>615</v>
      </c>
      <c r="D571" s="182"/>
      <c r="E571" s="183">
        <v>8.8000000000000007</v>
      </c>
      <c r="F571" s="156"/>
      <c r="G571" s="156"/>
      <c r="H571" s="156"/>
      <c r="I571" s="156"/>
      <c r="J571" s="156"/>
      <c r="K571" s="156"/>
      <c r="L571" s="156"/>
      <c r="M571" s="156"/>
      <c r="N571" s="155"/>
      <c r="O571" s="155"/>
      <c r="P571" s="155"/>
      <c r="Q571" s="155"/>
      <c r="R571" s="156"/>
      <c r="S571" s="156"/>
      <c r="T571" s="156"/>
      <c r="U571" s="156"/>
      <c r="V571" s="156"/>
      <c r="W571" s="156"/>
      <c r="X571" s="156"/>
      <c r="Y571" s="156"/>
      <c r="Z571" s="146"/>
      <c r="AA571" s="146"/>
      <c r="AB571" s="146"/>
      <c r="AC571" s="146"/>
      <c r="AD571" s="146"/>
      <c r="AE571" s="146"/>
      <c r="AF571" s="146"/>
      <c r="AG571" s="146" t="s">
        <v>241</v>
      </c>
      <c r="AH571" s="146">
        <v>7</v>
      </c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3" x14ac:dyDescent="0.2">
      <c r="A572" s="153"/>
      <c r="B572" s="154"/>
      <c r="C572" s="193" t="s">
        <v>616</v>
      </c>
      <c r="D572" s="182"/>
      <c r="E572" s="183">
        <v>4.62</v>
      </c>
      <c r="F572" s="156"/>
      <c r="G572" s="156"/>
      <c r="H572" s="156"/>
      <c r="I572" s="156"/>
      <c r="J572" s="156"/>
      <c r="K572" s="156"/>
      <c r="L572" s="156"/>
      <c r="M572" s="156"/>
      <c r="N572" s="155"/>
      <c r="O572" s="155"/>
      <c r="P572" s="155"/>
      <c r="Q572" s="155"/>
      <c r="R572" s="156"/>
      <c r="S572" s="156"/>
      <c r="T572" s="156"/>
      <c r="U572" s="156"/>
      <c r="V572" s="156"/>
      <c r="W572" s="156"/>
      <c r="X572" s="156"/>
      <c r="Y572" s="156"/>
      <c r="Z572" s="146"/>
      <c r="AA572" s="146"/>
      <c r="AB572" s="146"/>
      <c r="AC572" s="146"/>
      <c r="AD572" s="146"/>
      <c r="AE572" s="146"/>
      <c r="AF572" s="146"/>
      <c r="AG572" s="146" t="s">
        <v>241</v>
      </c>
      <c r="AH572" s="146">
        <v>7</v>
      </c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3" x14ac:dyDescent="0.2">
      <c r="A573" s="153"/>
      <c r="B573" s="154"/>
      <c r="C573" s="193" t="s">
        <v>617</v>
      </c>
      <c r="D573" s="182"/>
      <c r="E573" s="183">
        <v>0.2</v>
      </c>
      <c r="F573" s="156"/>
      <c r="G573" s="156"/>
      <c r="H573" s="156"/>
      <c r="I573" s="156"/>
      <c r="J573" s="156"/>
      <c r="K573" s="156"/>
      <c r="L573" s="156"/>
      <c r="M573" s="156"/>
      <c r="N573" s="155"/>
      <c r="O573" s="155"/>
      <c r="P573" s="155"/>
      <c r="Q573" s="155"/>
      <c r="R573" s="156"/>
      <c r="S573" s="156"/>
      <c r="T573" s="156"/>
      <c r="U573" s="156"/>
      <c r="V573" s="156"/>
      <c r="W573" s="156"/>
      <c r="X573" s="156"/>
      <c r="Y573" s="156"/>
      <c r="Z573" s="146"/>
      <c r="AA573" s="146"/>
      <c r="AB573" s="146"/>
      <c r="AC573" s="146"/>
      <c r="AD573" s="146"/>
      <c r="AE573" s="146"/>
      <c r="AF573" s="146"/>
      <c r="AG573" s="146" t="s">
        <v>241</v>
      </c>
      <c r="AH573" s="146">
        <v>7</v>
      </c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outlineLevel="3" x14ac:dyDescent="0.2">
      <c r="A574" s="153"/>
      <c r="B574" s="154"/>
      <c r="C574" s="194" t="s">
        <v>242</v>
      </c>
      <c r="D574" s="184"/>
      <c r="E574" s="185">
        <v>16.260000000000002</v>
      </c>
      <c r="F574" s="156"/>
      <c r="G574" s="156"/>
      <c r="H574" s="156"/>
      <c r="I574" s="156"/>
      <c r="J574" s="156"/>
      <c r="K574" s="156"/>
      <c r="L574" s="156"/>
      <c r="M574" s="156"/>
      <c r="N574" s="155"/>
      <c r="O574" s="155"/>
      <c r="P574" s="155"/>
      <c r="Q574" s="155"/>
      <c r="R574" s="156"/>
      <c r="S574" s="156"/>
      <c r="T574" s="156"/>
      <c r="U574" s="156"/>
      <c r="V574" s="156"/>
      <c r="W574" s="156"/>
      <c r="X574" s="156"/>
      <c r="Y574" s="156"/>
      <c r="Z574" s="146"/>
      <c r="AA574" s="146"/>
      <c r="AB574" s="146"/>
      <c r="AC574" s="146"/>
      <c r="AD574" s="146"/>
      <c r="AE574" s="146"/>
      <c r="AF574" s="146"/>
      <c r="AG574" s="146" t="s">
        <v>241</v>
      </c>
      <c r="AH574" s="146">
        <v>1</v>
      </c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outlineLevel="3" x14ac:dyDescent="0.2">
      <c r="A575" s="153"/>
      <c r="B575" s="154"/>
      <c r="C575" s="193" t="s">
        <v>275</v>
      </c>
      <c r="D575" s="182"/>
      <c r="E575" s="183"/>
      <c r="F575" s="156"/>
      <c r="G575" s="156"/>
      <c r="H575" s="156"/>
      <c r="I575" s="156"/>
      <c r="J575" s="156"/>
      <c r="K575" s="156"/>
      <c r="L575" s="156"/>
      <c r="M575" s="156"/>
      <c r="N575" s="155"/>
      <c r="O575" s="155"/>
      <c r="P575" s="155"/>
      <c r="Q575" s="155"/>
      <c r="R575" s="156"/>
      <c r="S575" s="156"/>
      <c r="T575" s="156"/>
      <c r="U575" s="156"/>
      <c r="V575" s="156"/>
      <c r="W575" s="156"/>
      <c r="X575" s="156"/>
      <c r="Y575" s="156"/>
      <c r="Z575" s="146"/>
      <c r="AA575" s="146"/>
      <c r="AB575" s="146"/>
      <c r="AC575" s="146"/>
      <c r="AD575" s="146"/>
      <c r="AE575" s="146"/>
      <c r="AF575" s="146"/>
      <c r="AG575" s="146" t="s">
        <v>241</v>
      </c>
      <c r="AH575" s="146">
        <v>0</v>
      </c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3" x14ac:dyDescent="0.2">
      <c r="A576" s="153"/>
      <c r="B576" s="154"/>
      <c r="C576" s="193" t="s">
        <v>615</v>
      </c>
      <c r="D576" s="182"/>
      <c r="E576" s="183">
        <v>8.8000000000000007</v>
      </c>
      <c r="F576" s="156"/>
      <c r="G576" s="156"/>
      <c r="H576" s="156"/>
      <c r="I576" s="156"/>
      <c r="J576" s="156"/>
      <c r="K576" s="156"/>
      <c r="L576" s="156"/>
      <c r="M576" s="156"/>
      <c r="N576" s="155"/>
      <c r="O576" s="155"/>
      <c r="P576" s="155"/>
      <c r="Q576" s="155"/>
      <c r="R576" s="156"/>
      <c r="S576" s="156"/>
      <c r="T576" s="156"/>
      <c r="U576" s="156"/>
      <c r="V576" s="156"/>
      <c r="W576" s="156"/>
      <c r="X576" s="156"/>
      <c r="Y576" s="156"/>
      <c r="Z576" s="146"/>
      <c r="AA576" s="146"/>
      <c r="AB576" s="146"/>
      <c r="AC576" s="146"/>
      <c r="AD576" s="146"/>
      <c r="AE576" s="146"/>
      <c r="AF576" s="146"/>
      <c r="AG576" s="146" t="s">
        <v>241</v>
      </c>
      <c r="AH576" s="146">
        <v>7</v>
      </c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outlineLevel="3" x14ac:dyDescent="0.2">
      <c r="A577" s="153"/>
      <c r="B577" s="154"/>
      <c r="C577" s="194" t="s">
        <v>242</v>
      </c>
      <c r="D577" s="184"/>
      <c r="E577" s="185">
        <v>8.8000000000000007</v>
      </c>
      <c r="F577" s="156"/>
      <c r="G577" s="156"/>
      <c r="H577" s="156"/>
      <c r="I577" s="156"/>
      <c r="J577" s="156"/>
      <c r="K577" s="156"/>
      <c r="L577" s="156"/>
      <c r="M577" s="156"/>
      <c r="N577" s="155"/>
      <c r="O577" s="155"/>
      <c r="P577" s="155"/>
      <c r="Q577" s="155"/>
      <c r="R577" s="156"/>
      <c r="S577" s="156"/>
      <c r="T577" s="156"/>
      <c r="U577" s="156"/>
      <c r="V577" s="156"/>
      <c r="W577" s="156"/>
      <c r="X577" s="156"/>
      <c r="Y577" s="156"/>
      <c r="Z577" s="146"/>
      <c r="AA577" s="146"/>
      <c r="AB577" s="146"/>
      <c r="AC577" s="146"/>
      <c r="AD577" s="146"/>
      <c r="AE577" s="146"/>
      <c r="AF577" s="146"/>
      <c r="AG577" s="146" t="s">
        <v>241</v>
      </c>
      <c r="AH577" s="146">
        <v>1</v>
      </c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outlineLevel="1" x14ac:dyDescent="0.2">
      <c r="A578" s="168">
        <v>89</v>
      </c>
      <c r="B578" s="169" t="s">
        <v>630</v>
      </c>
      <c r="C578" s="177" t="s">
        <v>631</v>
      </c>
      <c r="D578" s="170" t="s">
        <v>427</v>
      </c>
      <c r="E578" s="171">
        <v>2.64</v>
      </c>
      <c r="F578" s="172"/>
      <c r="G578" s="173">
        <f>ROUND(E578*F578,2)</f>
        <v>0</v>
      </c>
      <c r="H578" s="172"/>
      <c r="I578" s="173">
        <f>ROUND(E578*H578,2)</f>
        <v>0</v>
      </c>
      <c r="J578" s="172"/>
      <c r="K578" s="173">
        <f>ROUND(E578*J578,2)</f>
        <v>0</v>
      </c>
      <c r="L578" s="173">
        <v>21</v>
      </c>
      <c r="M578" s="173">
        <f>G578*(1+L578/100)</f>
        <v>0</v>
      </c>
      <c r="N578" s="171">
        <v>0</v>
      </c>
      <c r="O578" s="171">
        <f>ROUND(E578*N578,2)</f>
        <v>0</v>
      </c>
      <c r="P578" s="171">
        <v>0</v>
      </c>
      <c r="Q578" s="171">
        <f>ROUND(E578*P578,2)</f>
        <v>0</v>
      </c>
      <c r="R578" s="173" t="s">
        <v>620</v>
      </c>
      <c r="S578" s="173" t="s">
        <v>134</v>
      </c>
      <c r="T578" s="174" t="s">
        <v>134</v>
      </c>
      <c r="U578" s="156">
        <v>0</v>
      </c>
      <c r="V578" s="156">
        <f>ROUND(E578*U578,2)</f>
        <v>0</v>
      </c>
      <c r="W578" s="156"/>
      <c r="X578" s="156" t="s">
        <v>221</v>
      </c>
      <c r="Y578" s="156" t="s">
        <v>137</v>
      </c>
      <c r="Z578" s="146"/>
      <c r="AA578" s="146"/>
      <c r="AB578" s="146"/>
      <c r="AC578" s="146"/>
      <c r="AD578" s="146"/>
      <c r="AE578" s="146"/>
      <c r="AF578" s="146"/>
      <c r="AG578" s="146" t="s">
        <v>222</v>
      </c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outlineLevel="2" x14ac:dyDescent="0.2">
      <c r="A579" s="153"/>
      <c r="B579" s="154"/>
      <c r="C579" s="252" t="s">
        <v>632</v>
      </c>
      <c r="D579" s="253"/>
      <c r="E579" s="253"/>
      <c r="F579" s="253"/>
      <c r="G579" s="253"/>
      <c r="H579" s="156"/>
      <c r="I579" s="156"/>
      <c r="J579" s="156"/>
      <c r="K579" s="156"/>
      <c r="L579" s="156"/>
      <c r="M579" s="156"/>
      <c r="N579" s="155"/>
      <c r="O579" s="155"/>
      <c r="P579" s="155"/>
      <c r="Q579" s="155"/>
      <c r="R579" s="156"/>
      <c r="S579" s="156"/>
      <c r="T579" s="156"/>
      <c r="U579" s="156"/>
      <c r="V579" s="156"/>
      <c r="W579" s="156"/>
      <c r="X579" s="156"/>
      <c r="Y579" s="156"/>
      <c r="Z579" s="146"/>
      <c r="AA579" s="146"/>
      <c r="AB579" s="146"/>
      <c r="AC579" s="146"/>
      <c r="AD579" s="146"/>
      <c r="AE579" s="146"/>
      <c r="AF579" s="146"/>
      <c r="AG579" s="146" t="s">
        <v>139</v>
      </c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2" x14ac:dyDescent="0.2">
      <c r="A580" s="153"/>
      <c r="B580" s="154"/>
      <c r="C580" s="193" t="s">
        <v>614</v>
      </c>
      <c r="D580" s="182"/>
      <c r="E580" s="183">
        <v>2.64</v>
      </c>
      <c r="F580" s="156"/>
      <c r="G580" s="156"/>
      <c r="H580" s="156"/>
      <c r="I580" s="156"/>
      <c r="J580" s="156"/>
      <c r="K580" s="156"/>
      <c r="L580" s="156"/>
      <c r="M580" s="156"/>
      <c r="N580" s="155"/>
      <c r="O580" s="155"/>
      <c r="P580" s="155"/>
      <c r="Q580" s="155"/>
      <c r="R580" s="156"/>
      <c r="S580" s="156"/>
      <c r="T580" s="156"/>
      <c r="U580" s="156"/>
      <c r="V580" s="156"/>
      <c r="W580" s="156"/>
      <c r="X580" s="156"/>
      <c r="Y580" s="156"/>
      <c r="Z580" s="146"/>
      <c r="AA580" s="146"/>
      <c r="AB580" s="146"/>
      <c r="AC580" s="146"/>
      <c r="AD580" s="146"/>
      <c r="AE580" s="146"/>
      <c r="AF580" s="146"/>
      <c r="AG580" s="146" t="s">
        <v>241</v>
      </c>
      <c r="AH580" s="146">
        <v>7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ht="22.5" outlineLevel="1" x14ac:dyDescent="0.2">
      <c r="A581" s="168">
        <v>90</v>
      </c>
      <c r="B581" s="169" t="s">
        <v>633</v>
      </c>
      <c r="C581" s="177" t="s">
        <v>634</v>
      </c>
      <c r="D581" s="170" t="s">
        <v>427</v>
      </c>
      <c r="E581" s="171">
        <v>4.62</v>
      </c>
      <c r="F581" s="172"/>
      <c r="G581" s="173">
        <f>ROUND(E581*F581,2)</f>
        <v>0</v>
      </c>
      <c r="H581" s="172"/>
      <c r="I581" s="173">
        <f>ROUND(E581*H581,2)</f>
        <v>0</v>
      </c>
      <c r="J581" s="172"/>
      <c r="K581" s="173">
        <f>ROUND(E581*J581,2)</f>
        <v>0</v>
      </c>
      <c r="L581" s="173">
        <v>21</v>
      </c>
      <c r="M581" s="173">
        <f>G581*(1+L581/100)</f>
        <v>0</v>
      </c>
      <c r="N581" s="171">
        <v>0</v>
      </c>
      <c r="O581" s="171">
        <f>ROUND(E581*N581,2)</f>
        <v>0</v>
      </c>
      <c r="P581" s="171">
        <v>0</v>
      </c>
      <c r="Q581" s="171">
        <f>ROUND(E581*P581,2)</f>
        <v>0</v>
      </c>
      <c r="R581" s="173" t="s">
        <v>620</v>
      </c>
      <c r="S581" s="173" t="s">
        <v>134</v>
      </c>
      <c r="T581" s="174" t="s">
        <v>134</v>
      </c>
      <c r="U581" s="156">
        <v>0</v>
      </c>
      <c r="V581" s="156">
        <f>ROUND(E581*U581,2)</f>
        <v>0</v>
      </c>
      <c r="W581" s="156"/>
      <c r="X581" s="156" t="s">
        <v>221</v>
      </c>
      <c r="Y581" s="156" t="s">
        <v>137</v>
      </c>
      <c r="Z581" s="146"/>
      <c r="AA581" s="146"/>
      <c r="AB581" s="146"/>
      <c r="AC581" s="146"/>
      <c r="AD581" s="146"/>
      <c r="AE581" s="146"/>
      <c r="AF581" s="146"/>
      <c r="AG581" s="146" t="s">
        <v>222</v>
      </c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outlineLevel="2" x14ac:dyDescent="0.2">
      <c r="A582" s="153"/>
      <c r="B582" s="154"/>
      <c r="C582" s="252" t="s">
        <v>635</v>
      </c>
      <c r="D582" s="253"/>
      <c r="E582" s="253"/>
      <c r="F582" s="253"/>
      <c r="G582" s="253"/>
      <c r="H582" s="156"/>
      <c r="I582" s="156"/>
      <c r="J582" s="156"/>
      <c r="K582" s="156"/>
      <c r="L582" s="156"/>
      <c r="M582" s="156"/>
      <c r="N582" s="155"/>
      <c r="O582" s="155"/>
      <c r="P582" s="155"/>
      <c r="Q582" s="155"/>
      <c r="R582" s="156"/>
      <c r="S582" s="156"/>
      <c r="T582" s="156"/>
      <c r="U582" s="156"/>
      <c r="V582" s="156"/>
      <c r="W582" s="156"/>
      <c r="X582" s="156"/>
      <c r="Y582" s="156"/>
      <c r="Z582" s="146"/>
      <c r="AA582" s="146"/>
      <c r="AB582" s="146"/>
      <c r="AC582" s="146"/>
      <c r="AD582" s="146"/>
      <c r="AE582" s="146"/>
      <c r="AF582" s="146"/>
      <c r="AG582" s="146" t="s">
        <v>139</v>
      </c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2" x14ac:dyDescent="0.2">
      <c r="A583" s="153"/>
      <c r="B583" s="154"/>
      <c r="C583" s="193" t="s">
        <v>616</v>
      </c>
      <c r="D583" s="182"/>
      <c r="E583" s="183">
        <v>4.62</v>
      </c>
      <c r="F583" s="156"/>
      <c r="G583" s="156"/>
      <c r="H583" s="156"/>
      <c r="I583" s="156"/>
      <c r="J583" s="156"/>
      <c r="K583" s="156"/>
      <c r="L583" s="156"/>
      <c r="M583" s="156"/>
      <c r="N583" s="155"/>
      <c r="O583" s="155"/>
      <c r="P583" s="155"/>
      <c r="Q583" s="155"/>
      <c r="R583" s="156"/>
      <c r="S583" s="156"/>
      <c r="T583" s="156"/>
      <c r="U583" s="156"/>
      <c r="V583" s="156"/>
      <c r="W583" s="156"/>
      <c r="X583" s="156"/>
      <c r="Y583" s="156"/>
      <c r="Z583" s="146"/>
      <c r="AA583" s="146"/>
      <c r="AB583" s="146"/>
      <c r="AC583" s="146"/>
      <c r="AD583" s="146"/>
      <c r="AE583" s="146"/>
      <c r="AF583" s="146"/>
      <c r="AG583" s="146" t="s">
        <v>241</v>
      </c>
      <c r="AH583" s="146">
        <v>7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x14ac:dyDescent="0.2">
      <c r="A584" s="3"/>
      <c r="B584" s="4"/>
      <c r="C584" s="179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AE584">
        <v>15</v>
      </c>
      <c r="AF584">
        <v>21</v>
      </c>
      <c r="AG584" t="s">
        <v>115</v>
      </c>
    </row>
    <row r="585" spans="1:60" x14ac:dyDescent="0.2">
      <c r="A585" s="149"/>
      <c r="B585" s="150" t="s">
        <v>29</v>
      </c>
      <c r="C585" s="180"/>
      <c r="D585" s="151"/>
      <c r="E585" s="152"/>
      <c r="F585" s="152"/>
      <c r="G585" s="167">
        <f>G8+G259+G300+G347+G356+G377+G381+G415+G516+G526</f>
        <v>0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AE585">
        <f>SUMIF(L7:L583,AE584,G7:G583)</f>
        <v>0</v>
      </c>
      <c r="AF585">
        <f>SUMIF(L7:L583,AF584,G7:G583)</f>
        <v>0</v>
      </c>
      <c r="AG585" t="s">
        <v>211</v>
      </c>
    </row>
    <row r="586" spans="1:60" x14ac:dyDescent="0.2">
      <c r="C586" s="181"/>
      <c r="D586" s="10"/>
      <c r="AG586" t="s">
        <v>215</v>
      </c>
    </row>
    <row r="587" spans="1:60" x14ac:dyDescent="0.2">
      <c r="D587" s="10"/>
    </row>
    <row r="588" spans="1:60" x14ac:dyDescent="0.2">
      <c r="D588" s="10"/>
    </row>
    <row r="589" spans="1:60" x14ac:dyDescent="0.2">
      <c r="D589" s="10"/>
    </row>
    <row r="590" spans="1:60" x14ac:dyDescent="0.2">
      <c r="D590" s="10"/>
    </row>
    <row r="591" spans="1:60" x14ac:dyDescent="0.2">
      <c r="D591" s="10"/>
    </row>
    <row r="592" spans="1:60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tkTHx2z5vIGTfOMuWxgWpieQODjouY3G2FlZKBH0yZO1U2vXNzmjJNo2Ss6XBIf2XCPH95uc0ttWmTqOVvr9A==" saltValue="FgFJm5MLd3U8M7qVnj+aoQ==" spinCount="100000" sheet="1" formatRows="0"/>
  <mergeCells count="117">
    <mergeCell ref="C14:G14"/>
    <mergeCell ref="C16:G16"/>
    <mergeCell ref="C18:G18"/>
    <mergeCell ref="C28:G28"/>
    <mergeCell ref="C32:G32"/>
    <mergeCell ref="C35:G35"/>
    <mergeCell ref="A1:G1"/>
    <mergeCell ref="C2:G2"/>
    <mergeCell ref="C3:G3"/>
    <mergeCell ref="C4:G4"/>
    <mergeCell ref="C10:G10"/>
    <mergeCell ref="C12:G12"/>
    <mergeCell ref="C95:G95"/>
    <mergeCell ref="C101:G101"/>
    <mergeCell ref="C117:G117"/>
    <mergeCell ref="C119:G119"/>
    <mergeCell ref="C121:G121"/>
    <mergeCell ref="C123:G123"/>
    <mergeCell ref="C38:G38"/>
    <mergeCell ref="C42:G42"/>
    <mergeCell ref="C46:G46"/>
    <mergeCell ref="C52:G52"/>
    <mergeCell ref="C75:G75"/>
    <mergeCell ref="C85:G85"/>
    <mergeCell ref="C192:G192"/>
    <mergeCell ref="C196:G196"/>
    <mergeCell ref="C197:G197"/>
    <mergeCell ref="C201:G201"/>
    <mergeCell ref="C207:G207"/>
    <mergeCell ref="C216:G216"/>
    <mergeCell ref="C125:G125"/>
    <mergeCell ref="C127:G127"/>
    <mergeCell ref="C129:G129"/>
    <mergeCell ref="C131:G131"/>
    <mergeCell ref="C160:G160"/>
    <mergeCell ref="C176:G176"/>
    <mergeCell ref="C312:G312"/>
    <mergeCell ref="C318:G318"/>
    <mergeCell ref="C329:G329"/>
    <mergeCell ref="C335:G335"/>
    <mergeCell ref="C349:G349"/>
    <mergeCell ref="C353:G353"/>
    <mergeCell ref="C225:G225"/>
    <mergeCell ref="C234:G234"/>
    <mergeCell ref="C243:G243"/>
    <mergeCell ref="C253:G253"/>
    <mergeCell ref="C261:G261"/>
    <mergeCell ref="C273:G273"/>
    <mergeCell ref="C446:G446"/>
    <mergeCell ref="C448:G448"/>
    <mergeCell ref="C450:G450"/>
    <mergeCell ref="C452:G452"/>
    <mergeCell ref="C454:G454"/>
    <mergeCell ref="C455:G455"/>
    <mergeCell ref="C358:G358"/>
    <mergeCell ref="C362:G362"/>
    <mergeCell ref="C368:G368"/>
    <mergeCell ref="C383:G383"/>
    <mergeCell ref="C417:G417"/>
    <mergeCell ref="C444:G444"/>
    <mergeCell ref="C467:G467"/>
    <mergeCell ref="C469:G469"/>
    <mergeCell ref="C471:G471"/>
    <mergeCell ref="C472:G472"/>
    <mergeCell ref="C473:G473"/>
    <mergeCell ref="C474:G474"/>
    <mergeCell ref="C456:G456"/>
    <mergeCell ref="C458:G458"/>
    <mergeCell ref="C459:G459"/>
    <mergeCell ref="C461:G461"/>
    <mergeCell ref="C463:G463"/>
    <mergeCell ref="C465:G465"/>
    <mergeCell ref="C481:G481"/>
    <mergeCell ref="C482:G482"/>
    <mergeCell ref="C483:G483"/>
    <mergeCell ref="C484:G484"/>
    <mergeCell ref="C485:G485"/>
    <mergeCell ref="C486:G486"/>
    <mergeCell ref="C475:G475"/>
    <mergeCell ref="C476:G476"/>
    <mergeCell ref="C477:G477"/>
    <mergeCell ref="C478:G478"/>
    <mergeCell ref="C479:G479"/>
    <mergeCell ref="C480:G480"/>
    <mergeCell ref="C494:G494"/>
    <mergeCell ref="C495:G495"/>
    <mergeCell ref="C496:G496"/>
    <mergeCell ref="C497:G497"/>
    <mergeCell ref="C498:G498"/>
    <mergeCell ref="C499:G499"/>
    <mergeCell ref="C487:G487"/>
    <mergeCell ref="C488:G488"/>
    <mergeCell ref="C489:G489"/>
    <mergeCell ref="C490:G490"/>
    <mergeCell ref="C492:G492"/>
    <mergeCell ref="C493:G493"/>
    <mergeCell ref="C507:G507"/>
    <mergeCell ref="C508:G508"/>
    <mergeCell ref="C509:G509"/>
    <mergeCell ref="C510:G510"/>
    <mergeCell ref="C511:G511"/>
    <mergeCell ref="C513:G513"/>
    <mergeCell ref="C500:G500"/>
    <mergeCell ref="C501:G501"/>
    <mergeCell ref="C503:G503"/>
    <mergeCell ref="C504:G504"/>
    <mergeCell ref="C505:G505"/>
    <mergeCell ref="C506:G506"/>
    <mergeCell ref="C543:G543"/>
    <mergeCell ref="C579:G579"/>
    <mergeCell ref="C582:G582"/>
    <mergeCell ref="C515:G515"/>
    <mergeCell ref="C528:G528"/>
    <mergeCell ref="C529:G529"/>
    <mergeCell ref="C530:G530"/>
    <mergeCell ref="C531:G531"/>
    <mergeCell ref="C532:G53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B   Naklady</vt:lpstr>
      <vt:lpstr>A SO.01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'A SO.01 Pol'!Názvy_tisku</vt:lpstr>
      <vt:lpstr>'B   Naklady'!Názvy_tisku</vt:lpstr>
      <vt:lpstr>oadresa</vt:lpstr>
      <vt:lpstr>Stavba!Objednatel</vt:lpstr>
      <vt:lpstr>Stavba!Objekt</vt:lpstr>
      <vt:lpstr>'A SO.01 Pol'!Oblast_tisku</vt:lpstr>
      <vt:lpstr>'B  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Bernatík</dc:creator>
  <cp:lastModifiedBy>Tomáš Bernatík</cp:lastModifiedBy>
  <cp:lastPrinted>2019-03-19T12:27:02Z</cp:lastPrinted>
  <dcterms:created xsi:type="dcterms:W3CDTF">2009-04-08T07:15:50Z</dcterms:created>
  <dcterms:modified xsi:type="dcterms:W3CDTF">2025-01-17T07:47:54Z</dcterms:modified>
</cp:coreProperties>
</file>