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Výměna oken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'SO1 - Výměna oken'!$C$94:$K$408</definedName>
    <definedName name="_xlnm.Print_Area" localSheetId="1">'SO1 - Výměna oken'!$C$4:$J$39,'SO1 - Výměna oken'!$C$45:$J$76,'SO1 - Výměna oken'!$C$82:$K$408</definedName>
    <definedName name="_xlnm.Print_Titles" localSheetId="1">'SO1 - Výměna oken'!$94:$94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07"/>
  <c r="BH407"/>
  <c r="BG407"/>
  <c r="BE407"/>
  <c r="T407"/>
  <c r="T406"/>
  <c r="R407"/>
  <c r="R406"/>
  <c r="P407"/>
  <c r="P406"/>
  <c r="BI404"/>
  <c r="BH404"/>
  <c r="BG404"/>
  <c r="BE404"/>
  <c r="T404"/>
  <c r="T403"/>
  <c r="R404"/>
  <c r="R403"/>
  <c r="P404"/>
  <c r="P403"/>
  <c r="BI401"/>
  <c r="BH401"/>
  <c r="BG401"/>
  <c r="BE401"/>
  <c r="T401"/>
  <c r="T400"/>
  <c r="T399"/>
  <c r="R401"/>
  <c r="R400"/>
  <c r="R399"/>
  <c r="P401"/>
  <c r="P400"/>
  <c r="P399"/>
  <c r="BI397"/>
  <c r="BH397"/>
  <c r="BG397"/>
  <c r="BE397"/>
  <c r="T397"/>
  <c r="R397"/>
  <c r="P397"/>
  <c r="BI394"/>
  <c r="BH394"/>
  <c r="BG394"/>
  <c r="BE394"/>
  <c r="T394"/>
  <c r="R394"/>
  <c r="P394"/>
  <c r="BI392"/>
  <c r="BH392"/>
  <c r="BG392"/>
  <c r="BE392"/>
  <c r="T392"/>
  <c r="R392"/>
  <c r="P392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0"/>
  <c r="BH380"/>
  <c r="BG380"/>
  <c r="BE380"/>
  <c r="T380"/>
  <c r="R380"/>
  <c r="P380"/>
  <c r="BI377"/>
  <c r="BH377"/>
  <c r="BG377"/>
  <c r="BE377"/>
  <c r="T377"/>
  <c r="R377"/>
  <c r="P377"/>
  <c r="BI375"/>
  <c r="BH375"/>
  <c r="BG375"/>
  <c r="BE375"/>
  <c r="T375"/>
  <c r="R375"/>
  <c r="P375"/>
  <c r="BI370"/>
  <c r="BH370"/>
  <c r="BG370"/>
  <c r="BE370"/>
  <c r="T370"/>
  <c r="R370"/>
  <c r="P370"/>
  <c r="BI367"/>
  <c r="BH367"/>
  <c r="BG367"/>
  <c r="BE367"/>
  <c r="T367"/>
  <c r="R367"/>
  <c r="P367"/>
  <c r="BI365"/>
  <c r="BH365"/>
  <c r="BG365"/>
  <c r="BE365"/>
  <c r="T365"/>
  <c r="R365"/>
  <c r="P365"/>
  <c r="BI364"/>
  <c r="BH364"/>
  <c r="BG364"/>
  <c r="BE364"/>
  <c r="T364"/>
  <c r="R364"/>
  <c r="P364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4"/>
  <c r="BH344"/>
  <c r="BG344"/>
  <c r="BE344"/>
  <c r="T344"/>
  <c r="R344"/>
  <c r="P344"/>
  <c r="BI342"/>
  <c r="BH342"/>
  <c r="BG342"/>
  <c r="BE342"/>
  <c r="T342"/>
  <c r="R342"/>
  <c r="P342"/>
  <c r="BI338"/>
  <c r="BH338"/>
  <c r="BG338"/>
  <c r="BE338"/>
  <c r="T338"/>
  <c r="R338"/>
  <c r="P338"/>
  <c r="BI336"/>
  <c r="BH336"/>
  <c r="BG336"/>
  <c r="BE336"/>
  <c r="T336"/>
  <c r="R336"/>
  <c r="P336"/>
  <c r="BI307"/>
  <c r="BH307"/>
  <c r="BG307"/>
  <c r="BE307"/>
  <c r="T307"/>
  <c r="R307"/>
  <c r="P307"/>
  <c r="BI306"/>
  <c r="BH306"/>
  <c r="BG306"/>
  <c r="BE306"/>
  <c r="T306"/>
  <c r="R306"/>
  <c r="P306"/>
  <c r="BI303"/>
  <c r="BH303"/>
  <c r="BG303"/>
  <c r="BE303"/>
  <c r="T303"/>
  <c r="R303"/>
  <c r="P303"/>
  <c r="BI302"/>
  <c r="BH302"/>
  <c r="BG302"/>
  <c r="BE302"/>
  <c r="T302"/>
  <c r="R302"/>
  <c r="P302"/>
  <c r="BI288"/>
  <c r="BH288"/>
  <c r="BG288"/>
  <c r="BE288"/>
  <c r="T288"/>
  <c r="R288"/>
  <c r="P288"/>
  <c r="BI287"/>
  <c r="BH287"/>
  <c r="BG287"/>
  <c r="BE287"/>
  <c r="T287"/>
  <c r="R287"/>
  <c r="P287"/>
  <c r="BI281"/>
  <c r="BH281"/>
  <c r="BG281"/>
  <c r="BE281"/>
  <c r="T281"/>
  <c r="R281"/>
  <c r="P281"/>
  <c r="BI278"/>
  <c r="BH278"/>
  <c r="BG278"/>
  <c r="BE278"/>
  <c r="T278"/>
  <c r="R278"/>
  <c r="P278"/>
  <c r="BI275"/>
  <c r="BH275"/>
  <c r="BG275"/>
  <c r="BE275"/>
  <c r="T275"/>
  <c r="R275"/>
  <c r="P275"/>
  <c r="BI263"/>
  <c r="BH263"/>
  <c r="BG263"/>
  <c r="BE263"/>
  <c r="T263"/>
  <c r="R263"/>
  <c r="P263"/>
  <c r="BI259"/>
  <c r="BH259"/>
  <c r="BG259"/>
  <c r="BE259"/>
  <c r="T259"/>
  <c r="T258"/>
  <c r="R259"/>
  <c r="R258"/>
  <c r="P259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5"/>
  <c r="BH245"/>
  <c r="BG245"/>
  <c r="BE245"/>
  <c r="T245"/>
  <c r="R245"/>
  <c r="P245"/>
  <c r="BI236"/>
  <c r="BH236"/>
  <c r="BG236"/>
  <c r="BE236"/>
  <c r="T236"/>
  <c r="R236"/>
  <c r="P236"/>
  <c r="BI233"/>
  <c r="BH233"/>
  <c r="BG233"/>
  <c r="BE233"/>
  <c r="T233"/>
  <c r="R233"/>
  <c r="P233"/>
  <c r="BI215"/>
  <c r="BH215"/>
  <c r="BG215"/>
  <c r="BE215"/>
  <c r="T215"/>
  <c r="R215"/>
  <c r="P215"/>
  <c r="BI212"/>
  <c r="BH212"/>
  <c r="BG212"/>
  <c r="BE212"/>
  <c r="T212"/>
  <c r="R212"/>
  <c r="P212"/>
  <c r="BI182"/>
  <c r="BH182"/>
  <c r="BG182"/>
  <c r="BE182"/>
  <c r="T182"/>
  <c r="R182"/>
  <c r="P182"/>
  <c r="BI170"/>
  <c r="BH170"/>
  <c r="BG170"/>
  <c r="BE170"/>
  <c r="T170"/>
  <c r="R170"/>
  <c r="P170"/>
  <c r="BI165"/>
  <c r="BH165"/>
  <c r="BG165"/>
  <c r="BE165"/>
  <c r="T165"/>
  <c r="T164"/>
  <c r="R165"/>
  <c r="R164"/>
  <c r="P165"/>
  <c r="P164"/>
  <c r="BI162"/>
  <c r="BH162"/>
  <c r="BG162"/>
  <c r="BE162"/>
  <c r="T162"/>
  <c r="R162"/>
  <c r="P162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98"/>
  <c r="BH98"/>
  <c r="BG98"/>
  <c r="BE98"/>
  <c r="T98"/>
  <c r="R98"/>
  <c r="P98"/>
  <c r="J91"/>
  <c r="F91"/>
  <c r="F89"/>
  <c r="E87"/>
  <c r="J54"/>
  <c r="F54"/>
  <c r="F52"/>
  <c r="E50"/>
  <c r="J24"/>
  <c r="E24"/>
  <c r="J92"/>
  <c r="J23"/>
  <c r="J18"/>
  <c r="E18"/>
  <c r="F92"/>
  <c r="J17"/>
  <c r="J12"/>
  <c r="J89"/>
  <c r="E7"/>
  <c r="E85"/>
  <c i="1" r="L50"/>
  <c r="AM50"/>
  <c r="AM49"/>
  <c r="L49"/>
  <c r="AM47"/>
  <c r="L47"/>
  <c r="L45"/>
  <c r="L44"/>
  <c i="2" r="BK404"/>
  <c r="BK387"/>
  <c r="J380"/>
  <c r="J375"/>
  <c r="J364"/>
  <c r="J344"/>
  <c r="J336"/>
  <c r="J306"/>
  <c r="J302"/>
  <c r="J288"/>
  <c r="J281"/>
  <c r="J263"/>
  <c r="BK253"/>
  <c r="J236"/>
  <c r="J182"/>
  <c r="BK165"/>
  <c r="J128"/>
  <c r="J401"/>
  <c r="J370"/>
  <c r="J352"/>
  <c r="J342"/>
  <c r="J259"/>
  <c r="BK251"/>
  <c r="BK233"/>
  <c r="BK132"/>
  <c r="BK401"/>
  <c r="BK392"/>
  <c r="J390"/>
  <c r="BK380"/>
  <c r="BK375"/>
  <c r="BK352"/>
  <c r="BK342"/>
  <c r="BK307"/>
  <c r="BK303"/>
  <c r="BK288"/>
  <c r="BK287"/>
  <c r="BK278"/>
  <c r="BK259"/>
  <c r="J251"/>
  <c r="BK245"/>
  <c r="J212"/>
  <c r="J162"/>
  <c i="1" r="AS54"/>
  <c i="2" r="J404"/>
  <c r="J387"/>
  <c r="BK364"/>
  <c r="J350"/>
  <c r="J338"/>
  <c r="J253"/>
  <c r="J215"/>
  <c r="J165"/>
  <c r="J130"/>
  <c r="J98"/>
  <c r="BK397"/>
  <c r="BK390"/>
  <c r="J385"/>
  <c r="J377"/>
  <c r="BK367"/>
  <c r="BK350"/>
  <c r="BK338"/>
  <c r="J307"/>
  <c r="J303"/>
  <c r="J287"/>
  <c r="J278"/>
  <c r="J275"/>
  <c r="J257"/>
  <c r="J249"/>
  <c r="BK215"/>
  <c r="J132"/>
  <c r="BK407"/>
  <c r="J397"/>
  <c r="J392"/>
  <c r="BK365"/>
  <c r="BK348"/>
  <c r="BK256"/>
  <c r="J245"/>
  <c r="BK212"/>
  <c r="BK170"/>
  <c r="BK128"/>
  <c r="BK394"/>
  <c r="BK385"/>
  <c r="BK377"/>
  <c r="BK370"/>
  <c r="J365"/>
  <c r="J348"/>
  <c r="BK336"/>
  <c r="BK306"/>
  <c r="BK302"/>
  <c r="BK281"/>
  <c r="BK275"/>
  <c r="BK263"/>
  <c r="J256"/>
  <c r="J233"/>
  <c r="J170"/>
  <c r="BK130"/>
  <c r="BK98"/>
  <c r="J407"/>
  <c r="J394"/>
  <c r="J367"/>
  <c r="BK344"/>
  <c r="BK257"/>
  <c r="BK249"/>
  <c r="BK236"/>
  <c r="BK182"/>
  <c r="BK162"/>
  <c l="1" r="BK97"/>
  <c r="T97"/>
  <c r="BK169"/>
  <c r="J169"/>
  <c r="J63"/>
  <c r="T169"/>
  <c r="P248"/>
  <c r="T248"/>
  <c r="R262"/>
  <c r="BK280"/>
  <c r="J280"/>
  <c r="J68"/>
  <c r="T280"/>
  <c r="P369"/>
  <c r="T369"/>
  <c r="P379"/>
  <c r="T379"/>
  <c r="P389"/>
  <c r="T389"/>
  <c r="P97"/>
  <c r="R97"/>
  <c r="P169"/>
  <c r="R169"/>
  <c r="BK248"/>
  <c r="J248"/>
  <c r="J64"/>
  <c r="R248"/>
  <c r="BK262"/>
  <c r="J262"/>
  <c r="J67"/>
  <c r="P262"/>
  <c r="T262"/>
  <c r="T261"/>
  <c r="P280"/>
  <c r="R280"/>
  <c r="BK369"/>
  <c r="J369"/>
  <c r="J69"/>
  <c r="R369"/>
  <c r="BK379"/>
  <c r="J379"/>
  <c r="J70"/>
  <c r="R379"/>
  <c r="BK389"/>
  <c r="J389"/>
  <c r="J71"/>
  <c r="R389"/>
  <c r="BK400"/>
  <c r="BK164"/>
  <c r="J164"/>
  <c r="J62"/>
  <c r="BK258"/>
  <c r="J258"/>
  <c r="J65"/>
  <c r="BK403"/>
  <c r="J403"/>
  <c r="J74"/>
  <c r="BK406"/>
  <c r="J406"/>
  <c r="J75"/>
  <c r="E48"/>
  <c r="J52"/>
  <c r="J55"/>
  <c r="BF128"/>
  <c r="BF162"/>
  <c r="BF212"/>
  <c r="BF236"/>
  <c r="BF245"/>
  <c r="BF251"/>
  <c r="BF338"/>
  <c r="BF344"/>
  <c r="BF348"/>
  <c r="BF365"/>
  <c r="BF367"/>
  <c r="BF390"/>
  <c r="BF392"/>
  <c r="BF397"/>
  <c r="F55"/>
  <c r="BF98"/>
  <c r="BF130"/>
  <c r="BF132"/>
  <c r="BF165"/>
  <c r="BF170"/>
  <c r="BF182"/>
  <c r="BF215"/>
  <c r="BF233"/>
  <c r="BF249"/>
  <c r="BF253"/>
  <c r="BF256"/>
  <c r="BF257"/>
  <c r="BF259"/>
  <c r="BF263"/>
  <c r="BF275"/>
  <c r="BF278"/>
  <c r="BF281"/>
  <c r="BF287"/>
  <c r="BF288"/>
  <c r="BF302"/>
  <c r="BF303"/>
  <c r="BF306"/>
  <c r="BF307"/>
  <c r="BF336"/>
  <c r="BF342"/>
  <c r="BF350"/>
  <c r="BF352"/>
  <c r="BF364"/>
  <c r="BF370"/>
  <c r="BF375"/>
  <c r="BF377"/>
  <c r="BF380"/>
  <c r="BF385"/>
  <c r="BF387"/>
  <c r="BF394"/>
  <c r="BF401"/>
  <c r="BF404"/>
  <c r="BF407"/>
  <c r="F35"/>
  <c i="1" r="BB55"/>
  <c r="BB54"/>
  <c r="W31"/>
  <c i="2" r="F36"/>
  <c i="1" r="BC55"/>
  <c r="BC54"/>
  <c r="AY54"/>
  <c i="2" r="F33"/>
  <c i="1" r="AZ55"/>
  <c r="AZ54"/>
  <c r="W29"/>
  <c i="2" r="F37"/>
  <c i="1" r="BD55"/>
  <c r="BD54"/>
  <c r="W33"/>
  <c i="2" r="J33"/>
  <c i="1" r="AV55"/>
  <c i="2" l="1" r="BK399"/>
  <c r="J399"/>
  <c r="J72"/>
  <c r="P261"/>
  <c r="R96"/>
  <c r="P96"/>
  <c r="P95"/>
  <c i="1" r="AU55"/>
  <c i="2" r="R261"/>
  <c r="T96"/>
  <c r="T95"/>
  <c r="BK96"/>
  <c r="J96"/>
  <c r="J60"/>
  <c r="J97"/>
  <c r="J61"/>
  <c r="BK261"/>
  <c r="J261"/>
  <c r="J66"/>
  <c r="J400"/>
  <c r="J73"/>
  <c i="1" r="AV54"/>
  <c r="AK29"/>
  <c r="W32"/>
  <c r="AX54"/>
  <c i="2" r="F34"/>
  <c i="1" r="BA55"/>
  <c r="BA54"/>
  <c r="AW54"/>
  <c r="AK30"/>
  <c r="AU54"/>
  <c i="2" r="J34"/>
  <c i="1" r="AW55"/>
  <c r="AT55"/>
  <c i="2" l="1" r="R95"/>
  <c r="BK95"/>
  <c r="J95"/>
  <c i="1" r="AT54"/>
  <c r="W30"/>
  <c i="2" r="J30"/>
  <c i="1" r="AG55"/>
  <c r="AG54"/>
  <c r="AK26"/>
  <c r="AK35"/>
  <c i="2" l="1" r="J39"/>
  <c r="J59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<sst xmlns="http://schemas.openxmlformats.org/spreadsheetml/2006/main">
  <si>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</si>
  <si>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</si>
  <si>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</si>
  <si>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</si>
  <si>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</si>
  <si>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{87f064ac-0dbb-4573-b83d-e2b1213c1a27}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</si>
  <si>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</si>
  <si>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</si>
  <si>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</si>
  <si>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</si>
  <si>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</si>
  <si>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</si>
  <si>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</si>
  <si>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</si>
  <si>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</si>
  <si>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</si>
  <si>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</si>
  <si>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bytového domu č.p.204 ul. Lidická, Česká Kamenice</t>
  </si>
  <si>
    <t>KSO:</t>
  </si>
  <si>
    <t/>
  </si>
  <si>
    <t>CC-CZ:</t>
  </si>
  <si>
    <t>Místo:</t>
  </si>
  <si>
    <t>č.p.204 ul. Lidická, Česká Kamenice</t>
  </si>
  <si>
    <t>Datum:</t>
  </si>
  <si>
    <t>11. 6. 2024</t>
  </si>
  <si>
    <t>Zadavatel:</t>
  </si>
  <si>
    <t>IČ:</t>
  </si>
  <si>
    <t xml:space="preserve">Město Česká Kamenice, nám. Míru 219           </t>
  </si>
  <si>
    <t>DIČ:</t>
  </si>
  <si>
    <t>Uchazeč:</t>
  </si>
  <si>
    <t>Vyplň údaj</t>
  </si>
  <si>
    <t>Projektant:</t>
  </si>
  <si>
    <t>0046715835</t>
  </si>
  <si>
    <t>PROJEKT - projekty staveb, Ing.Marcela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</si>
  <si>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</si>
  <si>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</si>
  <si>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</si>
  <si>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</si>
  <si>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</si>
  <si>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</si>
  <si>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</si>
  <si>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</si>
  <si>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</si>
  <si>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</si>
  <si>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</si>
  <si>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</si>
  <si>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</si>
  <si>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</si>
  <si>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</si>
  <si>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</si>
  <si>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</si>
  <si>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</si>
  <si>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</si>
  <si>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</si>
  <si>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</si>
  <si>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</si>
  <si>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</si>
  <si>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</si>
  <si>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</si>
  <si>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</si>
  <si>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</si>
  <si>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</si>
  <si>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</si>
  <si>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</si>
  <si>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</si>
  <si>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</si>
  <si>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</si>
  <si>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</si>
  <si>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</si>
  <si>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</si>
  <si>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</si>
  <si>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</si>
  <si>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</si>
  <si>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</si>
  <si>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</si>
  <si>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</si>
  <si>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</si>
  <si>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</si>
  <si>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</si>
  <si>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Výměna oken</t>
  </si>
  <si>
    <t>STA</t>
  </si>
  <si>
    <t>1</t>
  </si>
  <si>
    <t>{7020d1c0-4946-4912-b3cd-9cb20f337996}</t>
  </si>
  <si>
    <t>KRYCÍ LIST SOUPISU PRACÍ</t>
  </si>
  <si>
    <t>Objekt:</t>
  </si>
  <si>
    <t>SO1 - Výměna oken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</si>
  <si>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</si>
  <si>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</si>
  <si>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</si>
  <si>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</si>
  <si>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</si>
  <si>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61 - Úprava povrchů vnitřních</t>
  </si>
  <si>
    <t xml:space="preserve">    94 - Lešení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</si>
  <si>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</si>
  <si>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</si>
  <si>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</si>
  <si>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</si>
  <si>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</si>
  <si>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</si>
  <si>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</si>
  <si>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</si>
  <si>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</si>
  <si>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</si>
  <si>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</si>
  <si>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</si>
  <si>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</si>
  <si>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</si>
  <si>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</si>
  <si>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</si>
  <si>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</si>
  <si>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</si>
  <si>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</si>
  <si>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</si>
  <si>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</si>
  <si>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</si>
  <si>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</si>
  <si>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</si>
  <si>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</si>
  <si>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</si>
  <si>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</si>
  <si>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</si>
  <si>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</si>
  <si>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61</t>
  </si>
  <si>
    <t>Úprava povrchů vnitřních</t>
  </si>
  <si>
    <t>K</t>
  </si>
  <si>
    <t>612131121</t>
  </si>
  <si>
    <t>Podkladní a spojovací vrstva vnitřních omítaných ploch penetrace disperzní nanášená ručně stěn</t>
  </si>
  <si>
    <t>m2</t>
  </si>
  <si>
    <t>CS ÚRS 2024 01</t>
  </si>
  <si>
    <t>4</t>
  </si>
  <si>
    <t>2</t>
  </si>
  <si>
    <t>836675508</t>
  </si>
  <si>
    <t>Online PSC</t>
  </si>
  <si>
    <t>https://podminky.urs.cz/item/CS_URS_2024_01/612131121</t>
  </si>
  <si>
    <t>VV</t>
  </si>
  <si>
    <t>"OZN. O5"1*(2,10+1,00)*2</t>
  </si>
  <si>
    <t>"OZN. O6"1*(2,50+1,00)*2</t>
  </si>
  <si>
    <t>"OZN. 14"1*(1,22+1,16)*2</t>
  </si>
  <si>
    <t>Mezisoučet okna do v=1,50 m</t>
  </si>
  <si>
    <t>3</t>
  </si>
  <si>
    <t>"OZN. O1"32*(2,40+1,60)*2</t>
  </si>
  <si>
    <t>"OZN. O2"6*(1,80+1,60)*2</t>
  </si>
  <si>
    <t>"OZN. O3"5*(1,60+1,60)*2</t>
  </si>
  <si>
    <t>"OZN. O4"6*(1,90+1,60)*2</t>
  </si>
  <si>
    <t>"OZN. O8"4*(2,10+1,60)*2</t>
  </si>
  <si>
    <t>"OZN. O9"2*(2,50+1,60)*2</t>
  </si>
  <si>
    <t>"OZN. 10"2*(1,60+1,60)*2</t>
  </si>
  <si>
    <t>"OZN. 11"2*(1,60+1,60)*2</t>
  </si>
  <si>
    <t>"OZN. 15"1*(1,74+1,60)*2</t>
  </si>
  <si>
    <t>"OZN. 16"1*(2,40+1,20)*2</t>
  </si>
  <si>
    <t>"OZN. 17"1*(2,40+1,20)*2</t>
  </si>
  <si>
    <t xml:space="preserve">Mezisoučet  okna přes v=1,50 m do  v=2,50 m</t>
  </si>
  <si>
    <t>"OZN. 07"1*(2,40+7,75)*2</t>
  </si>
  <si>
    <t xml:space="preserve">Mezisoučet  okna přes v=2,50 m</t>
  </si>
  <si>
    <t>"OZN. 10"1*(0,80+2,45)*2</t>
  </si>
  <si>
    <t>"OZN. 11"1*(0,80+2,45)*2</t>
  </si>
  <si>
    <t>Mezisoučet balkonové dveře</t>
  </si>
  <si>
    <t>"OZN D2"1*(0,90+1,97)*2</t>
  </si>
  <si>
    <t>"OZN D3"1*(0,90+2,40)*2</t>
  </si>
  <si>
    <t>Mezisoučet dveře vchodové jednokřídlové</t>
  </si>
  <si>
    <t>"OZN D1"1*(2,40+1,90)*2</t>
  </si>
  <si>
    <t>Mezisoučet dveře vchodové dvoukřídlové</t>
  </si>
  <si>
    <t>Součet</t>
  </si>
  <si>
    <t>535,68*0,4 'Přepočtené koeficientem množství</t>
  </si>
  <si>
    <t>612142001</t>
  </si>
  <si>
    <t>Pletivo vnitřních ploch v ploše nebo pruzích, na plném podkladu sklovláknité vtlačené do tmelu včetně tmelu stěn</t>
  </si>
  <si>
    <t>27653370</t>
  </si>
  <si>
    <t>https://podminky.urs.cz/item/CS_URS_2024_01/612142001</t>
  </si>
  <si>
    <t>612321131</t>
  </si>
  <si>
    <t>Vápenocementový štuk vnitřních ploch tloušťky do 3 mm svislých konstrukcí stěn</t>
  </si>
  <si>
    <t>-947385295</t>
  </si>
  <si>
    <t>https://podminky.urs.cz/item/CS_URS_2024_01/612321131</t>
  </si>
  <si>
    <t>612325301</t>
  </si>
  <si>
    <t>Vápenocementová omítka ostění nebo nadpraží hladká</t>
  </si>
  <si>
    <t>-727734434</t>
  </si>
  <si>
    <t>https://podminky.urs.cz/item/CS_URS_2024_01/612325301</t>
  </si>
  <si>
    <t>535,68*0,27 'Přepočtené koeficientem množství</t>
  </si>
  <si>
    <t>5</t>
  </si>
  <si>
    <t>619991001</t>
  </si>
  <si>
    <t>Zakrytí vnitřních ploch před znečištěním fólií včetně pozdějšího odkrytí podlah</t>
  </si>
  <si>
    <t>832142246</t>
  </si>
  <si>
    <t>https://podminky.urs.cz/item/CS_URS_2024_01/619991001</t>
  </si>
  <si>
    <t>94</t>
  </si>
  <si>
    <t>Lešení</t>
  </si>
  <si>
    <t>6</t>
  </si>
  <si>
    <t>949101111</t>
  </si>
  <si>
    <t>Lešení pomocné pracovní pro objekty pozemních staveb pro zatížení do 150 kg/m2, o výšce lešeňové podlahy do 1,9 m</t>
  </si>
  <si>
    <t>238071604</t>
  </si>
  <si>
    <t>https://podminky.urs.cz/item/CS_URS_2024_01/949101111</t>
  </si>
  <si>
    <t>111,11*1,50</t>
  </si>
  <si>
    <t>166,665*1,3 'Přepočtené koeficientem množství</t>
  </si>
  <si>
    <t>96</t>
  </si>
  <si>
    <t>Bourání konstrukcí</t>
  </si>
  <si>
    <t>7</t>
  </si>
  <si>
    <t>766691811</t>
  </si>
  <si>
    <t>Demontáž parapetních desek šířky do 300 mm</t>
  </si>
  <si>
    <t>m</t>
  </si>
  <si>
    <t>1331710524</t>
  </si>
  <si>
    <t>https://podminky.urs.cz/item/CS_URS_2024_01/766691811</t>
  </si>
  <si>
    <t>"OZN. VP1"32*1,60</t>
  </si>
  <si>
    <t>"OZN. VP2"6*1,80</t>
  </si>
  <si>
    <t>"OZN. VP3"9*1,60</t>
  </si>
  <si>
    <t>"OZN. VP4"6*1,90</t>
  </si>
  <si>
    <t>"OZN. VP5"5*2,10</t>
  </si>
  <si>
    <t>"OZN. VP6"3*2,50</t>
  </si>
  <si>
    <t>"OZN. VP7"1*2,45</t>
  </si>
  <si>
    <t>"OZN. VP8"1*1,12</t>
  </si>
  <si>
    <t>"OZN. VP9"1*1,74</t>
  </si>
  <si>
    <t>8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</si>
  <si>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</si>
  <si>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</si>
  <si>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-189084332</t>
  </si>
  <si>
    <t>https://podminky.urs.cz/item/CS_URS_2024_01/967031132</t>
  </si>
  <si>
    <t>9</t>
  </si>
  <si>
    <t>968082016</t>
  </si>
  <si>
    <t>Vybourání plastových rámů oken s křídly, dveřních zárubní, vrat rámu oken s křídly, plochy přes 1 do 2 m2</t>
  </si>
  <si>
    <t>1319659914</t>
  </si>
  <si>
    <t>https://podminky.urs.cz/item/CS_URS_2024_01/968082016</t>
  </si>
  <si>
    <t>"OZN. 14"1*1,22*1,16</t>
  </si>
  <si>
    <t>10</t>
  </si>
  <si>
    <t>968082017</t>
  </si>
  <si>
    <t>Vybourání plastových rámů oken s křídly, dveřních zárubní, vrat rámu oken s křídly, plochy přes 2 do 4 m2</t>
  </si>
  <si>
    <t>-294708188</t>
  </si>
  <si>
    <t>https://podminky.urs.cz/item/CS_URS_2024_01/968082017</t>
  </si>
  <si>
    <t>"OZN. O5"1*2,10*1,00</t>
  </si>
  <si>
    <t>"OZN. O6"1*2,50*1,00</t>
  </si>
  <si>
    <t>"OZN. O1"32*2,40*1,60</t>
  </si>
  <si>
    <t>"OZN. O2"6*1,80*1,60</t>
  </si>
  <si>
    <t>"OZN. O3"5*1,60*1,60</t>
  </si>
  <si>
    <t>"OZN. O4"6*1,90*1,60</t>
  </si>
  <si>
    <t>"OZN. O8"4*2,10*1,60</t>
  </si>
  <si>
    <t>"OZN. O9"2*2,50*1,60</t>
  </si>
  <si>
    <t>"OZN. 10"2*1,60*1,60</t>
  </si>
  <si>
    <t>"OZN. 11"2*1,60*1,60</t>
  </si>
  <si>
    <t>"OZN. 15"1*1,74*1,60</t>
  </si>
  <si>
    <t>"OZN. 16"1*2,40*1,20</t>
  </si>
  <si>
    <t>"OZN. 17"1*2,40*1,20</t>
  </si>
  <si>
    <t>11</t>
  </si>
  <si>
    <t>968082018</t>
  </si>
  <si>
    <t>Vybourání plastových rámů oken s křídly, dveřních zárubní, vrat rámu oken s křídly, plochy přes 4 m2</t>
  </si>
  <si>
    <t>-626248585</t>
  </si>
  <si>
    <t>https://podminky.urs.cz/item/CS_URS_2024_01/968082018</t>
  </si>
  <si>
    <t>"OZN. 07"2,40*7,75</t>
  </si>
  <si>
    <t>968082021</t>
  </si>
  <si>
    <t>Vybourání plastových rámů oken s křídly, dveřních zárubní, vrat dveřních zárubní, plochy do 2 m2</t>
  </si>
  <si>
    <t>662783690</t>
  </si>
  <si>
    <t>https://podminky.urs.cz/item/CS_URS_2024_01/968082021</t>
  </si>
  <si>
    <t>"OZN. 10"0,80*2,45</t>
  </si>
  <si>
    <t>"OZN. 11"0,80*2,45</t>
  </si>
  <si>
    <t>"OZN D2"0,90*1,97</t>
  </si>
  <si>
    <t>"OZN D3"0,90*2,40</t>
  </si>
  <si>
    <t>13</t>
  </si>
  <si>
    <t>968082022</t>
  </si>
  <si>
    <t>Vybourání plastových rámů oken s křídly, dveřních zárubní, vrat dveřních zárubní, plochy přes 2 do 4 m2</t>
  </si>
  <si>
    <t>941377652</t>
  </si>
  <si>
    <t>https://podminky.urs.cz/item/CS_URS_2024_01/968082022</t>
  </si>
  <si>
    <t>"OZN D1"2,40*1,90</t>
  </si>
  <si>
    <t>997</t>
  </si>
  <si>
    <t>Přesun sutě</t>
  </si>
  <si>
    <t>14</t>
  </si>
  <si>
    <t>997013212</t>
  </si>
  <si>
    <t>Vnitrostaveništní doprava suti a vybouraných hmot vodorovně do 50 m s naložením ručně pro budovy a haly výšky přes 6 do 9 m</t>
  </si>
  <si>
    <t>t</t>
  </si>
  <si>
    <t>-1104375449</t>
  </si>
  <si>
    <t>https://podminky.urs.cz/item/CS_URS_2024_01/997013212</t>
  </si>
  <si>
    <t>15</t>
  </si>
  <si>
    <t>997013501</t>
  </si>
  <si>
    <t>Odvoz suti a vybouraných hmot na skládku nebo meziskládku se složením, na vzdálenost do 1 km</t>
  </si>
  <si>
    <t>1007225831</t>
  </si>
  <si>
    <t>https://podminky.urs.cz/item/CS_URS_2024_01/997013501</t>
  </si>
  <si>
    <t>16</t>
  </si>
  <si>
    <t>997013509</t>
  </si>
  <si>
    <t>Odvoz suti a vybouraných hmot na skládku nebo meziskládku se složením, na vzdálenost Příplatek k ceně za každý další započatý 1 km přes 1 km</t>
  </si>
  <si>
    <t>824838514</t>
  </si>
  <si>
    <t>https://podminky.urs.cz/item/CS_URS_2024_01/997013509</t>
  </si>
  <si>
    <t>24,954*19 'Přepočtené koeficientem množství</t>
  </si>
  <si>
    <t>17</t>
  </si>
  <si>
    <t>M</t>
  </si>
  <si>
    <t>94621002</t>
  </si>
  <si>
    <t>poplatek za uložení stavebního odpadu cihelného zatříděného kódem 17 01 02 na recyklační skládku</t>
  </si>
  <si>
    <t>-1593661318</t>
  </si>
  <si>
    <t>18</t>
  </si>
  <si>
    <t>94620250</t>
  </si>
  <si>
    <t>poplatek za uložení směsného stavebního a demoličního odpadu zatříděného kódem 17 09 04</t>
  </si>
  <si>
    <t>-31201731</t>
  </si>
  <si>
    <t>998</t>
  </si>
  <si>
    <t>Přesun hmot</t>
  </si>
  <si>
    <t>19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</si>
  <si>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</si>
  <si>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</si>
  <si>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954262167</t>
  </si>
  <si>
    <t>https://podminky.urs.cz/item/CS_URS_2024_01/998018002</t>
  </si>
  <si>
    <t>PSV</t>
  </si>
  <si>
    <t>Práce a dodávky PSV</t>
  </si>
  <si>
    <t>713</t>
  </si>
  <si>
    <t>Izolace tepelné</t>
  </si>
  <si>
    <t>20</t>
  </si>
  <si>
    <t>71321228R</t>
  </si>
  <si>
    <t>Montáž tepelné izolace vnitřních parapetů deskami (desky ve specifikaci) přilepením zplna včetně vyrovnání zdiva, penetrace a adhezního můstku</t>
  </si>
  <si>
    <t>R-položka</t>
  </si>
  <si>
    <t>-1109071943</t>
  </si>
  <si>
    <t>111,11*0,35 'Přepočtené koeficientem množství</t>
  </si>
  <si>
    <t>AZF.BS304020</t>
  </si>
  <si>
    <t>FOAMGLAS® (FLOOR) board S3 tloušťka 4cm</t>
  </si>
  <si>
    <t>32</t>
  </si>
  <si>
    <t>1221747168</t>
  </si>
  <si>
    <t>P</t>
  </si>
  <si>
    <t>Poznámka k položce:_x000d_
Odkaz na konkrétní výrobek, materiál, technologii či obchodní firmu či název - má se za to, že se jedná o vymezení požadovaných vlastností materiálu. V tomto případě je účastník oprávněn v nabídce uvést i jiné rovnocenné řešení</t>
  </si>
  <si>
    <t>111,11*0,4 'Přepočtené koeficientem množství</t>
  </si>
  <si>
    <t>22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</si>
  <si>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</si>
  <si>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</si>
  <si>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1861984033</t>
  </si>
  <si>
    <t>https://podminky.urs.cz/item/CS_URS_2024_01/998713122</t>
  </si>
  <si>
    <t>766</t>
  </si>
  <si>
    <t>Konstrukce truhlářské</t>
  </si>
  <si>
    <t>23</t>
  </si>
  <si>
    <t>766622131</t>
  </si>
  <si>
    <t>Montáž oken plastových včetně montáže rámu plochy přes 1 m2 otevíravých do zdiva, výšky do 1,5 m</t>
  </si>
  <si>
    <t>683191812</t>
  </si>
  <si>
    <t>https://podminky.urs.cz/item/CS_URS_2024_01/766622131</t>
  </si>
  <si>
    <t>24</t>
  </si>
  <si>
    <t>61140052</t>
  </si>
  <si>
    <t>okno plastové otevíravé/sklopné trojsklo přes plochu 1m2 do v 1,5m</t>
  </si>
  <si>
    <t>657428148</t>
  </si>
  <si>
    <t>25</t>
  </si>
  <si>
    <t>766622132</t>
  </si>
  <si>
    <t>Montáž oken plastových včetně montáže rámu plochy přes 1 m2 otevíravých do zdiva, výšky přes 1,5 do 2,5 m</t>
  </si>
  <si>
    <t>1355415475</t>
  </si>
  <si>
    <t>https://podminky.urs.cz/item/CS_URS_2024_01/766622132</t>
  </si>
  <si>
    <t>26</t>
  </si>
  <si>
    <t>61140054</t>
  </si>
  <si>
    <t>okno plastové otevíravé/sklopné trojsklo přes plochu 1m2 v 1,5-2,5m</t>
  </si>
  <si>
    <t>-1198702871</t>
  </si>
  <si>
    <t>27</t>
  </si>
  <si>
    <t>766622133</t>
  </si>
  <si>
    <t>Montáž oken plastových včetně montáže rámu plochy přes 1 m2 otevíravých do zdiva, výšky přes 2,5 m</t>
  </si>
  <si>
    <t>-1627613932</t>
  </si>
  <si>
    <t>https://podminky.urs.cz/item/CS_URS_2024_01/766622133</t>
  </si>
  <si>
    <t>28</t>
  </si>
  <si>
    <t>61140056</t>
  </si>
  <si>
    <t>okno plastové otevíravé/sklopné trojsklo přes plochu 1m2 přes v 2,5m</t>
  </si>
  <si>
    <t>-1005786173</t>
  </si>
  <si>
    <t>29</t>
  </si>
  <si>
    <t>766629214</t>
  </si>
  <si>
    <t>Montáž oken Příplatek k cenám za izolaci mezi ostěním a rámem okna při rovném ostění, připojovací spára tl. do 15 mm, páska</t>
  </si>
  <si>
    <t>-576168135</t>
  </si>
  <si>
    <t>https://podminky.urs.cz/item/CS_URS_2024_01/766629214</t>
  </si>
  <si>
    <t>30</t>
  </si>
  <si>
    <t>766642131</t>
  </si>
  <si>
    <t>Montáž balkónových dveří dřevěných nebo plastových včetně rámu dvojitých do zdiva jednokřídlových bez nadsvětlíku</t>
  </si>
  <si>
    <t>kus</t>
  </si>
  <si>
    <t>609193374</t>
  </si>
  <si>
    <t>https://podminky.urs.cz/item/CS_URS_2024_01/766642131</t>
  </si>
  <si>
    <t>31</t>
  </si>
  <si>
    <t>61140058</t>
  </si>
  <si>
    <t>dveře plastové balkonové jednokřídlové trojsklo</t>
  </si>
  <si>
    <t>-447380086</t>
  </si>
  <si>
    <t>766660411</t>
  </si>
  <si>
    <t>Montáž vchodových dveří včetně rámu do zdiva jednokřídlových bez nadsvětlíku</t>
  </si>
  <si>
    <t>1129897371</t>
  </si>
  <si>
    <t>https://podminky.urs.cz/item/CS_URS_2024_01/766660411</t>
  </si>
  <si>
    <t>33</t>
  </si>
  <si>
    <t>61140504</t>
  </si>
  <si>
    <t>dveře jednokřídlé plastové bílé prosklené max rozměru otvoru 2,42m2 bezpečnostní třídy RC2</t>
  </si>
  <si>
    <t>823090729</t>
  </si>
  <si>
    <t>34</t>
  </si>
  <si>
    <t>766660451</t>
  </si>
  <si>
    <t>Montáž vchodových dveří včetně rámu do zdiva dvoukřídlových bez nadsvětlíku</t>
  </si>
  <si>
    <t>214289489</t>
  </si>
  <si>
    <t>https://podminky.urs.cz/item/CS_URS_2024_01/766660451</t>
  </si>
  <si>
    <t>35</t>
  </si>
  <si>
    <t>61140510</t>
  </si>
  <si>
    <t>dveře dvoukřídlé plastové bílé prosklené max rozměru otvoru 4,84m2 bezpečnostní třídy RC2</t>
  </si>
  <si>
    <t>-1794680465</t>
  </si>
  <si>
    <t>36</t>
  </si>
  <si>
    <t>766694116</t>
  </si>
  <si>
    <t>Montáž ostatních truhlářských konstrukcí parapetních desek dřevěných nebo plastových šířky do 300 mm</t>
  </si>
  <si>
    <t>931564458</t>
  </si>
  <si>
    <t>https://podminky.urs.cz/item/CS_URS_2024_01/766694116</t>
  </si>
  <si>
    <t>37</t>
  </si>
  <si>
    <t>61144403</t>
  </si>
  <si>
    <t>parapet plastový vnitřní š 350mm</t>
  </si>
  <si>
    <t>-1888429867</t>
  </si>
  <si>
    <t>38</t>
  </si>
  <si>
    <t>61144019</t>
  </si>
  <si>
    <t>koncovka k parapetu plastovému vnitřnímu 1 pár</t>
  </si>
  <si>
    <t>sada</t>
  </si>
  <si>
    <t>806787041</t>
  </si>
  <si>
    <t>32+6+9+6+5+3+1+1+1</t>
  </si>
  <si>
    <t>39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</si>
  <si>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</si>
  <si>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</si>
  <si>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-991935700</t>
  </si>
  <si>
    <t>https://podminky.urs.cz/item/CS_URS_2024_01/998766122</t>
  </si>
  <si>
    <t>767</t>
  </si>
  <si>
    <t>Konstrukce zámečnické</t>
  </si>
  <si>
    <t>40</t>
  </si>
  <si>
    <t>767661811</t>
  </si>
  <si>
    <t>Demontáž mříží pevných nebo otevíravých</t>
  </si>
  <si>
    <t>1765256384</t>
  </si>
  <si>
    <t>https://podminky.urs.cz/item/CS_URS_2024_01/767661811</t>
  </si>
  <si>
    <t>"OZN. Z1"1*2,10*1,00</t>
  </si>
  <si>
    <t>"OZN. Z2"1*2,50*1,00</t>
  </si>
  <si>
    <t>41</t>
  </si>
  <si>
    <t>767662120</t>
  </si>
  <si>
    <t>Montáž mříží pevných, připevněných svařováním</t>
  </si>
  <si>
    <t>524631023</t>
  </si>
  <si>
    <t>https://podminky.urs.cz/item/CS_URS_2024_01/767662120</t>
  </si>
  <si>
    <t>42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</si>
  <si>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</si>
  <si>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</si>
  <si>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2047348584</t>
  </si>
  <si>
    <t>https://podminky.urs.cz/item/CS_URS_2024_01/998767122</t>
  </si>
  <si>
    <t>783</t>
  </si>
  <si>
    <t>Dokončovací práce - nátěry</t>
  </si>
  <si>
    <t>43</t>
  </si>
  <si>
    <t>783314201</t>
  </si>
  <si>
    <t>Základní antikorozní nátěr zámečnických konstrukcí jednonásobný syntetický standardní</t>
  </si>
  <si>
    <t>331484254</t>
  </si>
  <si>
    <t>https://podminky.urs.cz/item/CS_URS_2024_01/783314201</t>
  </si>
  <si>
    <t>"OZN. Z1"1*2,10*1,00*2</t>
  </si>
  <si>
    <t>"OZN. Z2"1*2,50*1,00*2</t>
  </si>
  <si>
    <t>44</t>
  </si>
  <si>
    <t>783315101</t>
  </si>
  <si>
    <t>Mezinátěr zámečnických konstrukcí jednonásobný syntetický standardní</t>
  </si>
  <si>
    <t>-1966059226</t>
  </si>
  <si>
    <t>https://podminky.urs.cz/item/CS_URS_2024_01/783315101</t>
  </si>
  <si>
    <t>45</t>
  </si>
  <si>
    <t>783317101</t>
  </si>
  <si>
    <t>Krycí nátěr (email) zámečnických konstrukcí jednonásobný syntetický standardní</t>
  </si>
  <si>
    <t>-1869217284</t>
  </si>
  <si>
    <t>https://podminky.urs.cz/item/CS_URS_2024_01/783317101</t>
  </si>
  <si>
    <t>784</t>
  </si>
  <si>
    <t>Dokončovací práce - malby a tapety</t>
  </si>
  <si>
    <t>46</t>
  </si>
  <si>
    <t>784171101</t>
  </si>
  <si>
    <t>Zakrytí nemalovaných ploch (materiál ve specifikaci) včetně pozdějšího odkrytí podlah</t>
  </si>
  <si>
    <t>128633454</t>
  </si>
  <si>
    <t>https://podminky.urs.cz/item/CS_URS_2024_01/784171101</t>
  </si>
  <si>
    <t>47</t>
  </si>
  <si>
    <t>58124842</t>
  </si>
  <si>
    <t>fólie pro malířské potřeby zakrývací tl 7µ 4x5m</t>
  </si>
  <si>
    <t>-2020207499</t>
  </si>
  <si>
    <t>216,665*1,05 'Přepočtené koeficientem množství</t>
  </si>
  <si>
    <t>48</t>
  </si>
  <si>
    <t>784181101</t>
  </si>
  <si>
    <t>Penetrace podkladu jednonásobná základní akrylátová bezbarvá v místnostech výšky do 3,80 m</t>
  </si>
  <si>
    <t>-2034421072</t>
  </si>
  <si>
    <t>https://podminky.urs.cz/item/CS_URS_2024_01/784181101</t>
  </si>
  <si>
    <t>214,72*1,2 'Přepočtené koeficientem množství</t>
  </si>
  <si>
    <t>49</t>
  </si>
  <si>
    <t>784221101</t>
  </si>
  <si>
    <t>Malby z malířských směsí otěruvzdorných za sucha dvojnásobné, bílé za sucha otěruvzdorné dobře v místnostech výšky do 3,80 m</t>
  </si>
  <si>
    <t>269121157</t>
  </si>
  <si>
    <t>https://podminky.urs.cz/item/CS_URS_2024_01/784221101</t>
  </si>
  <si>
    <t>VRN</t>
  </si>
  <si>
    <t>Vedlejší rozpočtové náklady</t>
  </si>
  <si>
    <t>VRN1</t>
  </si>
  <si>
    <t>Průzkumné, geodetické a projektové práce</t>
  </si>
  <si>
    <t>50</t>
  </si>
  <si>
    <t>011214000</t>
  </si>
  <si>
    <t>Zoologický průzkum</t>
  </si>
  <si>
    <t>…</t>
  </si>
  <si>
    <t>1024</t>
  </si>
  <si>
    <t>516857832</t>
  </si>
  <si>
    <t>https://podminky.urs.cz/item/CS_URS_2024_01/011214000</t>
  </si>
  <si>
    <t>VRN3</t>
  </si>
  <si>
    <t>Zařízení staveniště</t>
  </si>
  <si>
    <t>51</t>
  </si>
  <si>
    <t>030001000</t>
  </si>
  <si>
    <t>-1386181045</t>
  </si>
  <si>
    <t>https://podminky.urs.cz/item/CS_URS_2024_01/030001000</t>
  </si>
  <si>
    <t>VRN7</t>
  </si>
  <si>
    <t>Provozní vlivy</t>
  </si>
  <si>
    <t>52</t>
  </si>
  <si>
    <t>071103000</t>
  </si>
  <si>
    <t>Provoz investora</t>
  </si>
  <si>
    <t>1557988264</t>
  </si>
  <si>
    <t>https://podminky.urs.cz/item/CS_URS_2024_01/071103000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</si>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</sst>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1121" TargetMode="External" /><Relationship Id="rId2" Type="http://schemas.openxmlformats.org/officeDocument/2006/relationships/hyperlink" Target="https://podminky.urs.cz/item/CS_URS_2024_01/612142001" TargetMode="External" /><Relationship Id="rId3" Type="http://schemas.openxmlformats.org/officeDocument/2006/relationships/hyperlink" Target="https://podminky.urs.cz/item/CS_URS_2024_01/612321131" TargetMode="External" /><Relationship Id="rId4" Type="http://schemas.openxmlformats.org/officeDocument/2006/relationships/hyperlink" Target="https://podminky.urs.cz/item/CS_URS_2024_01/612325301" TargetMode="External" /><Relationship Id="rId5" Type="http://schemas.openxmlformats.org/officeDocument/2006/relationships/hyperlink" Target="https://podminky.urs.cz/item/CS_URS_2024_01/619991001" TargetMode="External" /><Relationship Id="rId6" Type="http://schemas.openxmlformats.org/officeDocument/2006/relationships/hyperlink" Target="https://podminky.urs.cz/item/CS_URS_2024_01/949101111" TargetMode="External" /><Relationship Id="rId7" Type="http://schemas.openxmlformats.org/officeDocument/2006/relationships/hyperlink" Target="https://podminky.urs.cz/item/CS_URS_2024_01/766691811" TargetMode="External" /><Relationship Id="rId8" Type="http://schemas.openxmlformats.org/officeDocument/2006/relationships/hyperlink" Target="https://podminky.urs.cz/item/CS_URS_2024_01/967031132" TargetMode="External" /><Relationship Id="rId9" Type="http://schemas.openxmlformats.org/officeDocument/2006/relationships/hyperlink" Target="https://podminky.urs.cz/item/CS_URS_2024_01/968082016" TargetMode="External" /><Relationship Id="rId10" Type="http://schemas.openxmlformats.org/officeDocument/2006/relationships/hyperlink" Target="https://podminky.urs.cz/item/CS_URS_2024_01/968082017" TargetMode="External" /><Relationship Id="rId11" Type="http://schemas.openxmlformats.org/officeDocument/2006/relationships/hyperlink" Target="https://podminky.urs.cz/item/CS_URS_2024_01/968082018" TargetMode="External" /><Relationship Id="rId12" Type="http://schemas.openxmlformats.org/officeDocument/2006/relationships/hyperlink" Target="https://podminky.urs.cz/item/CS_URS_2024_01/968082021" TargetMode="External" /><Relationship Id="rId13" Type="http://schemas.openxmlformats.org/officeDocument/2006/relationships/hyperlink" Target="https://podminky.urs.cz/item/CS_URS_2024_01/968082022" TargetMode="External" /><Relationship Id="rId14" Type="http://schemas.openxmlformats.org/officeDocument/2006/relationships/hyperlink" Target="https://podminky.urs.cz/item/CS_URS_2024_01/997013212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8018002" TargetMode="External" /><Relationship Id="rId18" Type="http://schemas.openxmlformats.org/officeDocument/2006/relationships/hyperlink" Target="https://podminky.urs.cz/item/CS_URS_2024_01/998713122" TargetMode="External" /><Relationship Id="rId19" Type="http://schemas.openxmlformats.org/officeDocument/2006/relationships/hyperlink" Target="https://podminky.urs.cz/item/CS_URS_2024_01/766622131" TargetMode="External" /><Relationship Id="rId20" Type="http://schemas.openxmlformats.org/officeDocument/2006/relationships/hyperlink" Target="https://podminky.urs.cz/item/CS_URS_2024_01/766622132" TargetMode="External" /><Relationship Id="rId21" Type="http://schemas.openxmlformats.org/officeDocument/2006/relationships/hyperlink" Target="https://podminky.urs.cz/item/CS_URS_2024_01/766622133" TargetMode="External" /><Relationship Id="rId22" Type="http://schemas.openxmlformats.org/officeDocument/2006/relationships/hyperlink" Target="https://podminky.urs.cz/item/CS_URS_2024_01/766629214" TargetMode="External" /><Relationship Id="rId23" Type="http://schemas.openxmlformats.org/officeDocument/2006/relationships/hyperlink" Target="https://podminky.urs.cz/item/CS_URS_2024_01/766642131" TargetMode="External" /><Relationship Id="rId24" Type="http://schemas.openxmlformats.org/officeDocument/2006/relationships/hyperlink" Target="https://podminky.urs.cz/item/CS_URS_2024_01/766660411" TargetMode="External" /><Relationship Id="rId25" Type="http://schemas.openxmlformats.org/officeDocument/2006/relationships/hyperlink" Target="https://podminky.urs.cz/item/CS_URS_2024_01/766660451" TargetMode="External" /><Relationship Id="rId26" Type="http://schemas.openxmlformats.org/officeDocument/2006/relationships/hyperlink" Target="https://podminky.urs.cz/item/CS_URS_2024_01/766694116" TargetMode="External" /><Relationship Id="rId27" Type="http://schemas.openxmlformats.org/officeDocument/2006/relationships/hyperlink" Target="https://podminky.urs.cz/item/CS_URS_2024_01/998766122" TargetMode="External" /><Relationship Id="rId28" Type="http://schemas.openxmlformats.org/officeDocument/2006/relationships/hyperlink" Target="https://podminky.urs.cz/item/CS_URS_2024_01/767661811" TargetMode="External" /><Relationship Id="rId29" Type="http://schemas.openxmlformats.org/officeDocument/2006/relationships/hyperlink" Target="https://podminky.urs.cz/item/CS_URS_2024_01/767662120" TargetMode="External" /><Relationship Id="rId30" Type="http://schemas.openxmlformats.org/officeDocument/2006/relationships/hyperlink" Target="https://podminky.urs.cz/item/CS_URS_2024_01/998767122" TargetMode="External" /><Relationship Id="rId31" Type="http://schemas.openxmlformats.org/officeDocument/2006/relationships/hyperlink" Target="https://podminky.urs.cz/item/CS_URS_2024_01/783314201" TargetMode="External" /><Relationship Id="rId32" Type="http://schemas.openxmlformats.org/officeDocument/2006/relationships/hyperlink" Target="https://podminky.urs.cz/item/CS_URS_2024_01/783315101" TargetMode="External" /><Relationship Id="rId33" Type="http://schemas.openxmlformats.org/officeDocument/2006/relationships/hyperlink" Target="https://podminky.urs.cz/item/CS_URS_2024_01/783317101" TargetMode="External" /><Relationship Id="rId34" Type="http://schemas.openxmlformats.org/officeDocument/2006/relationships/hyperlink" Target="https://podminky.urs.cz/item/CS_URS_2024_01/784171101" TargetMode="External" /><Relationship Id="rId35" Type="http://schemas.openxmlformats.org/officeDocument/2006/relationships/hyperlink" Target="https://podminky.urs.cz/item/CS_URS_2024_01/784181101" TargetMode="External" /><Relationship Id="rId36" Type="http://schemas.openxmlformats.org/officeDocument/2006/relationships/hyperlink" Target="https://podminky.urs.cz/item/CS_URS_2024_01/784221101" TargetMode="External" /><Relationship Id="rId37" Type="http://schemas.openxmlformats.org/officeDocument/2006/relationships/hyperlink" Target="https://podminky.urs.cz/item/CS_URS_2024_01/011214000" TargetMode="External" /><Relationship Id="rId38" Type="http://schemas.openxmlformats.org/officeDocument/2006/relationships/hyperlink" Target="https://podminky.urs.cz/item/CS_URS_2024_01/030001000" TargetMode="External" /><Relationship Id="rId39" Type="http://schemas.openxmlformats.org/officeDocument/2006/relationships/hyperlink" Target="https://podminky.urs.cz/item/CS_URS_2024_01/071103000" TargetMode="External" /><Relationship Id="rId4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118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Zateplení bytového domu č.p.204 ul. Lidická, Česká Kamenice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č.p.204 ul. Lidická, Česká Kamenice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11. 6. 2024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Město Česká Kamenice, nám. Míru 219          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PROJEKT - projekty staveb, Ing.Marcela Bezděková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'SO1 - Výměna oken'!J30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'SO1 - Výměna oken'!P95</f>
        <v>0</v>
      </c>
      <c r="AV55" s="122">
        <f>'SO1 - Výměna oken'!J33</f>
        <v>0</v>
      </c>
      <c r="AW55" s="122">
        <f>'SO1 - Výměna oken'!J34</f>
        <v>0</v>
      </c>
      <c r="AX55" s="122">
        <f>'SO1 - Výměna oken'!J35</f>
        <v>0</v>
      </c>
      <c r="AY55" s="122">
        <f>'SO1 - Výměna oken'!J36</f>
        <v>0</v>
      </c>
      <c r="AZ55" s="122">
        <f>'SO1 - Výměna oken'!F33</f>
        <v>0</v>
      </c>
      <c r="BA55" s="122">
        <f>'SO1 - Výměna oken'!F34</f>
        <v>0</v>
      </c>
      <c r="BB55" s="122">
        <f>'SO1 - Výměna oken'!F35</f>
        <v>0</v>
      </c>
      <c r="BC55" s="122">
        <f>'SO1 - Výměna oken'!F36</f>
        <v>0</v>
      </c>
      <c r="BD55" s="124">
        <f>'SO1 - Výměna oken'!F37</f>
        <v>0</v>
      </c>
      <c r="BE55" s="7"/>
      <c r="BT55" s="125" t="s">
        <v>81</v>
      </c>
      <c r="BV55" s="125" t="s">
        <v>75</v>
      </c>
      <c r="BW55" s="125" t="s">
        <v>82</v>
      </c>
      <c r="BX55" s="125" t="s">
        <v>5</v>
      </c>
      <c r="CL55" s="125" t="s">
        <v>19</v>
      </c>
      <c r="CM55" s="125" t="s">
        <v>81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eTllv4JhawyKQBhzJRwLO1xtiveXWLjC5eGr8TgXdFWBRUNvSt4NmYntYKnKhILpR2yXfD1n8DWoXbSD8ZWvHw==" hashValue="CkJrxyIhy7Meqq7VL2So0ivuo3m6aaHmFZwpMaXbeuG2BJ03Lex6dS+z23gKq+DVVT51tTYI6chgeKcsumApW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1 - Výměna oke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2"/>
      <c r="AT3" s="19" t="s">
        <v>81</v>
      </c>
    </row>
    <row r="4" s="1" customFormat="1" ht="24.96" customHeight="1">
      <c r="B4" s="22"/>
      <c r="D4" s="128" t="s">
        <v>83</v>
      </c>
      <c r="L4" s="22"/>
      <c r="M4" s="129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0" t="s">
        <v>16</v>
      </c>
      <c r="L6" s="22"/>
    </row>
    <row r="7" s="1" customFormat="1" ht="16.5" customHeight="1">
      <c r="B7" s="22"/>
      <c r="E7" s="131" t="str">
        <f>'Rekapitulace stavby'!K6</f>
        <v>Zateplení bytového domu č.p.204 ul. Lidická, Česká Kamenice</v>
      </c>
      <c r="F7" s="130"/>
      <c r="G7" s="130"/>
      <c r="H7" s="130"/>
      <c r="L7" s="22"/>
    </row>
    <row r="8" s="2" customFormat="1" ht="12" customHeight="1">
      <c r="A8" s="40"/>
      <c r="B8" s="46"/>
      <c r="C8" s="40"/>
      <c r="D8" s="130" t="s">
        <v>84</v>
      </c>
      <c r="E8" s="40"/>
      <c r="F8" s="40"/>
      <c r="G8" s="40"/>
      <c r="H8" s="40"/>
      <c r="I8" s="40"/>
      <c r="J8" s="40"/>
      <c r="K8" s="40"/>
      <c r="L8" s="132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3" t="s">
        <v>85</v>
      </c>
      <c r="F9" s="40"/>
      <c r="G9" s="40"/>
      <c r="H9" s="40"/>
      <c r="I9" s="40"/>
      <c r="J9" s="40"/>
      <c r="K9" s="40"/>
      <c r="L9" s="132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2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0" t="s">
        <v>18</v>
      </c>
      <c r="E11" s="40"/>
      <c r="F11" s="134" t="s">
        <v>19</v>
      </c>
      <c r="G11" s="40"/>
      <c r="H11" s="40"/>
      <c r="I11" s="130" t="s">
        <v>20</v>
      </c>
      <c r="J11" s="134" t="s">
        <v>19</v>
      </c>
      <c r="K11" s="40"/>
      <c r="L11" s="132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0" t="s">
        <v>21</v>
      </c>
      <c r="E12" s="40"/>
      <c r="F12" s="134" t="s">
        <v>22</v>
      </c>
      <c r="G12" s="40"/>
      <c r="H12" s="40"/>
      <c r="I12" s="130" t="s">
        <v>23</v>
      </c>
      <c r="J12" s="135" t="str">
        <f>'Rekapitulace stavby'!AN8</f>
        <v>11. 6. 2024</v>
      </c>
      <c r="K12" s="40"/>
      <c r="L12" s="132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2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0" t="s">
        <v>25</v>
      </c>
      <c r="E14" s="40"/>
      <c r="F14" s="40"/>
      <c r="G14" s="40"/>
      <c r="H14" s="40"/>
      <c r="I14" s="130" t="s">
        <v>26</v>
      </c>
      <c r="J14" s="134" t="s">
        <v>19</v>
      </c>
      <c r="K14" s="40"/>
      <c r="L14" s="132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4" t="s">
        <v>27</v>
      </c>
      <c r="F15" s="40"/>
      <c r="G15" s="40"/>
      <c r="H15" s="40"/>
      <c r="I15" s="130" t="s">
        <v>28</v>
      </c>
      <c r="J15" s="134" t="s">
        <v>19</v>
      </c>
      <c r="K15" s="40"/>
      <c r="L15" s="132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2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0" t="s">
        <v>29</v>
      </c>
      <c r="E17" s="40"/>
      <c r="F17" s="40"/>
      <c r="G17" s="40"/>
      <c r="H17" s="40"/>
      <c r="I17" s="130" t="s">
        <v>26</v>
      </c>
      <c r="J17" s="35" t="str">
        <f>'Rekapitulace stavby'!AN13</f>
        <v>Vyplň údaj</v>
      </c>
      <c r="K17" s="40"/>
      <c r="L17" s="132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4"/>
      <c r="G18" s="134"/>
      <c r="H18" s="134"/>
      <c r="I18" s="130" t="s">
        <v>28</v>
      </c>
      <c r="J18" s="35" t="str">
        <f>'Rekapitulace stavby'!AN14</f>
        <v>Vyplň údaj</v>
      </c>
      <c r="K18" s="40"/>
      <c r="L18" s="132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2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0" t="s">
        <v>31</v>
      </c>
      <c r="E20" s="40"/>
      <c r="F20" s="40"/>
      <c r="G20" s="40"/>
      <c r="H20" s="40"/>
      <c r="I20" s="130" t="s">
        <v>26</v>
      </c>
      <c r="J20" s="134" t="s">
        <v>32</v>
      </c>
      <c r="K20" s="40"/>
      <c r="L20" s="132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4" t="s">
        <v>33</v>
      </c>
      <c r="F21" s="40"/>
      <c r="G21" s="40"/>
      <c r="H21" s="40"/>
      <c r="I21" s="130" t="s">
        <v>28</v>
      </c>
      <c r="J21" s="134" t="s">
        <v>19</v>
      </c>
      <c r="K21" s="40"/>
      <c r="L21" s="132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2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0" t="s">
        <v>35</v>
      </c>
      <c r="E23" s="40"/>
      <c r="F23" s="40"/>
      <c r="G23" s="40"/>
      <c r="H23" s="40"/>
      <c r="I23" s="130" t="s">
        <v>26</v>
      </c>
      <c r="J23" s="134" t="str">
        <f>IF('Rekapitulace stavby'!AN19="","",'Rekapitulace stavby'!AN19)</f>
        <v/>
      </c>
      <c r="K23" s="40"/>
      <c r="L23" s="132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4" t="str">
        <f>IF('Rekapitulace stavby'!E20="","",'Rekapitulace stavby'!E20)</f>
        <v xml:space="preserve"> </v>
      </c>
      <c r="F24" s="40"/>
      <c r="G24" s="40"/>
      <c r="H24" s="40"/>
      <c r="I24" s="130" t="s">
        <v>28</v>
      </c>
      <c r="J24" s="134" t="str">
        <f>IF('Rekapitulace stavby'!AN20="","",'Rekapitulace stavby'!AN20)</f>
        <v/>
      </c>
      <c r="K24" s="40"/>
      <c r="L24" s="132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2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0" t="s">
        <v>37</v>
      </c>
      <c r="E26" s="40"/>
      <c r="F26" s="40"/>
      <c r="G26" s="40"/>
      <c r="H26" s="40"/>
      <c r="I26" s="40"/>
      <c r="J26" s="40"/>
      <c r="K26" s="40"/>
      <c r="L26" s="13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2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0"/>
      <c r="E29" s="140"/>
      <c r="F29" s="140"/>
      <c r="G29" s="140"/>
      <c r="H29" s="140"/>
      <c r="I29" s="140"/>
      <c r="J29" s="140"/>
      <c r="K29" s="140"/>
      <c r="L29" s="132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1" t="s">
        <v>39</v>
      </c>
      <c r="E30" s="40"/>
      <c r="F30" s="40"/>
      <c r="G30" s="40"/>
      <c r="H30" s="40"/>
      <c r="I30" s="40"/>
      <c r="J30" s="142">
        <f>ROUND(J95, 2)</f>
        <v>0</v>
      </c>
      <c r="K30" s="40"/>
      <c r="L30" s="132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0"/>
      <c r="E31" s="140"/>
      <c r="F31" s="140"/>
      <c r="G31" s="140"/>
      <c r="H31" s="140"/>
      <c r="I31" s="140"/>
      <c r="J31" s="140"/>
      <c r="K31" s="140"/>
      <c r="L31" s="132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3" t="s">
        <v>41</v>
      </c>
      <c r="G32" s="40"/>
      <c r="H32" s="40"/>
      <c r="I32" s="143" t="s">
        <v>40</v>
      </c>
      <c r="J32" s="143" t="s">
        <v>42</v>
      </c>
      <c r="K32" s="40"/>
      <c r="L32" s="132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4" t="s">
        <v>43</v>
      </c>
      <c r="E33" s="130" t="s">
        <v>44</v>
      </c>
      <c r="F33" s="145">
        <f>ROUND((SUM(BE95:BE408)),  2)</f>
        <v>0</v>
      </c>
      <c r="G33" s="40"/>
      <c r="H33" s="40"/>
      <c r="I33" s="146">
        <v>0.20999999999999999</v>
      </c>
      <c r="J33" s="145">
        <f>ROUND(((SUM(BE95:BE408))*I33),  2)</f>
        <v>0</v>
      </c>
      <c r="K33" s="40"/>
      <c r="L33" s="132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0" t="s">
        <v>45</v>
      </c>
      <c r="F34" s="145">
        <f>ROUND((SUM(BF95:BF408)),  2)</f>
        <v>0</v>
      </c>
      <c r="G34" s="40"/>
      <c r="H34" s="40"/>
      <c r="I34" s="146">
        <v>0.12</v>
      </c>
      <c r="J34" s="145">
        <f>ROUND(((SUM(BF95:BF408))*I34),  2)</f>
        <v>0</v>
      </c>
      <c r="K34" s="40"/>
      <c r="L34" s="132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0" t="s">
        <v>46</v>
      </c>
      <c r="F35" s="145">
        <f>ROUND((SUM(BG95:BG408)),  2)</f>
        <v>0</v>
      </c>
      <c r="G35" s="40"/>
      <c r="H35" s="40"/>
      <c r="I35" s="146">
        <v>0.20999999999999999</v>
      </c>
      <c r="J35" s="145">
        <f>0</f>
        <v>0</v>
      </c>
      <c r="K35" s="40"/>
      <c r="L35" s="132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0" t="s">
        <v>47</v>
      </c>
      <c r="F36" s="145">
        <f>ROUND((SUM(BH95:BH408)),  2)</f>
        <v>0</v>
      </c>
      <c r="G36" s="40"/>
      <c r="H36" s="40"/>
      <c r="I36" s="146">
        <v>0.12</v>
      </c>
      <c r="J36" s="145">
        <f>0</f>
        <v>0</v>
      </c>
      <c r="K36" s="40"/>
      <c r="L36" s="132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0" t="s">
        <v>48</v>
      </c>
      <c r="F37" s="145">
        <f>ROUND((SUM(BI95:BI408)),  2)</f>
        <v>0</v>
      </c>
      <c r="G37" s="40"/>
      <c r="H37" s="40"/>
      <c r="I37" s="146">
        <v>0</v>
      </c>
      <c r="J37" s="145">
        <f>0</f>
        <v>0</v>
      </c>
      <c r="K37" s="40"/>
      <c r="L37" s="132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2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7"/>
      <c r="D39" s="148" t="s">
        <v>49</v>
      </c>
      <c r="E39" s="149"/>
      <c r="F39" s="149"/>
      <c r="G39" s="150" t="s">
        <v>50</v>
      </c>
      <c r="H39" s="151" t="s">
        <v>51</v>
      </c>
      <c r="I39" s="149"/>
      <c r="J39" s="152">
        <f>SUM(J30:J37)</f>
        <v>0</v>
      </c>
      <c r="K39" s="153"/>
      <c r="L39" s="132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2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2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2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58" t="str">
        <f>E7</f>
        <v>Zateplení bytového domu č.p.204 ul. Lidická, Česká Kamenice</v>
      </c>
      <c r="F48" s="34"/>
      <c r="G48" s="34"/>
      <c r="H48" s="34"/>
      <c r="I48" s="42"/>
      <c r="J48" s="42"/>
      <c r="K48" s="42"/>
      <c r="L48" s="132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84</v>
      </c>
      <c r="D49" s="42"/>
      <c r="E49" s="42"/>
      <c r="F49" s="42"/>
      <c r="G49" s="42"/>
      <c r="H49" s="42"/>
      <c r="I49" s="42"/>
      <c r="J49" s="42"/>
      <c r="K49" s="42"/>
      <c r="L49" s="132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SO1 - Výměna oken</v>
      </c>
      <c r="F50" s="42"/>
      <c r="G50" s="42"/>
      <c r="H50" s="42"/>
      <c r="I50" s="42"/>
      <c r="J50" s="42"/>
      <c r="K50" s="42"/>
      <c r="L50" s="132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2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č.p.204 ul. Lidická, Česká Kamenice</v>
      </c>
      <c r="G52" s="42"/>
      <c r="H52" s="42"/>
      <c r="I52" s="34" t="s">
        <v>23</v>
      </c>
      <c r="J52" s="74" t="str">
        <f>IF(J12="","",J12)</f>
        <v>11. 6. 2024</v>
      </c>
      <c r="K52" s="42"/>
      <c r="L52" s="132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2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Město Česká Kamenice, nám. Míru 219           </v>
      </c>
      <c r="G54" s="42"/>
      <c r="H54" s="42"/>
      <c r="I54" s="34" t="s">
        <v>31</v>
      </c>
      <c r="J54" s="38" t="str">
        <f>E21</f>
        <v>PROJEKT - projekty staveb, Ing.Marcela Bezděková</v>
      </c>
      <c r="K54" s="42"/>
      <c r="L54" s="132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2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2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59" t="s">
        <v>87</v>
      </c>
      <c r="D57" s="160"/>
      <c r="E57" s="160"/>
      <c r="F57" s="160"/>
      <c r="G57" s="160"/>
      <c r="H57" s="160"/>
      <c r="I57" s="160"/>
      <c r="J57" s="161" t="s">
        <v>88</v>
      </c>
      <c r="K57" s="160"/>
      <c r="L57" s="132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2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2" t="s">
        <v>71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2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3"/>
      <c r="C60" s="164"/>
      <c r="D60" s="165" t="s">
        <v>90</v>
      </c>
      <c r="E60" s="166"/>
      <c r="F60" s="166"/>
      <c r="G60" s="166"/>
      <c r="H60" s="166"/>
      <c r="I60" s="166"/>
      <c r="J60" s="167">
        <f>J96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91</v>
      </c>
      <c r="E61" s="172"/>
      <c r="F61" s="172"/>
      <c r="G61" s="172"/>
      <c r="H61" s="172"/>
      <c r="I61" s="172"/>
      <c r="J61" s="173">
        <f>J97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92</v>
      </c>
      <c r="E62" s="172"/>
      <c r="F62" s="172"/>
      <c r="G62" s="172"/>
      <c r="H62" s="172"/>
      <c r="I62" s="172"/>
      <c r="J62" s="173">
        <f>J164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93</v>
      </c>
      <c r="E63" s="172"/>
      <c r="F63" s="172"/>
      <c r="G63" s="172"/>
      <c r="H63" s="172"/>
      <c r="I63" s="172"/>
      <c r="J63" s="173">
        <f>J169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94</v>
      </c>
      <c r="E64" s="172"/>
      <c r="F64" s="172"/>
      <c r="G64" s="172"/>
      <c r="H64" s="172"/>
      <c r="I64" s="172"/>
      <c r="J64" s="173">
        <f>J248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95</v>
      </c>
      <c r="E65" s="172"/>
      <c r="F65" s="172"/>
      <c r="G65" s="172"/>
      <c r="H65" s="172"/>
      <c r="I65" s="172"/>
      <c r="J65" s="173">
        <f>J258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3"/>
      <c r="C66" s="164"/>
      <c r="D66" s="165" t="s">
        <v>96</v>
      </c>
      <c r="E66" s="166"/>
      <c r="F66" s="166"/>
      <c r="G66" s="166"/>
      <c r="H66" s="166"/>
      <c r="I66" s="166"/>
      <c r="J66" s="167">
        <f>J261</f>
        <v>0</v>
      </c>
      <c r="K66" s="164"/>
      <c r="L66" s="168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9"/>
      <c r="C67" s="170"/>
      <c r="D67" s="171" t="s">
        <v>97</v>
      </c>
      <c r="E67" s="172"/>
      <c r="F67" s="172"/>
      <c r="G67" s="172"/>
      <c r="H67" s="172"/>
      <c r="I67" s="172"/>
      <c r="J67" s="173">
        <f>J262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9"/>
      <c r="C68" s="170"/>
      <c r="D68" s="171" t="s">
        <v>98</v>
      </c>
      <c r="E68" s="172"/>
      <c r="F68" s="172"/>
      <c r="G68" s="172"/>
      <c r="H68" s="172"/>
      <c r="I68" s="172"/>
      <c r="J68" s="173">
        <f>J280</f>
        <v>0</v>
      </c>
      <c r="K68" s="170"/>
      <c r="L68" s="17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9"/>
      <c r="C69" s="170"/>
      <c r="D69" s="171" t="s">
        <v>99</v>
      </c>
      <c r="E69" s="172"/>
      <c r="F69" s="172"/>
      <c r="G69" s="172"/>
      <c r="H69" s="172"/>
      <c r="I69" s="172"/>
      <c r="J69" s="173">
        <f>J369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100</v>
      </c>
      <c r="E70" s="172"/>
      <c r="F70" s="172"/>
      <c r="G70" s="172"/>
      <c r="H70" s="172"/>
      <c r="I70" s="172"/>
      <c r="J70" s="173">
        <f>J379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101</v>
      </c>
      <c r="E71" s="172"/>
      <c r="F71" s="172"/>
      <c r="G71" s="172"/>
      <c r="H71" s="172"/>
      <c r="I71" s="172"/>
      <c r="J71" s="173">
        <f>J389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3"/>
      <c r="C72" s="164"/>
      <c r="D72" s="165" t="s">
        <v>102</v>
      </c>
      <c r="E72" s="166"/>
      <c r="F72" s="166"/>
      <c r="G72" s="166"/>
      <c r="H72" s="166"/>
      <c r="I72" s="166"/>
      <c r="J72" s="167">
        <f>J399</f>
        <v>0</v>
      </c>
      <c r="K72" s="164"/>
      <c r="L72" s="168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69"/>
      <c r="C73" s="170"/>
      <c r="D73" s="171" t="s">
        <v>103</v>
      </c>
      <c r="E73" s="172"/>
      <c r="F73" s="172"/>
      <c r="G73" s="172"/>
      <c r="H73" s="172"/>
      <c r="I73" s="172"/>
      <c r="J73" s="173">
        <f>J400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104</v>
      </c>
      <c r="E74" s="172"/>
      <c r="F74" s="172"/>
      <c r="G74" s="172"/>
      <c r="H74" s="172"/>
      <c r="I74" s="172"/>
      <c r="J74" s="173">
        <f>J403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105</v>
      </c>
      <c r="E75" s="172"/>
      <c r="F75" s="172"/>
      <c r="G75" s="172"/>
      <c r="H75" s="172"/>
      <c r="I75" s="172"/>
      <c r="J75" s="173">
        <f>J406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2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2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2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106</v>
      </c>
      <c r="D82" s="42"/>
      <c r="E82" s="42"/>
      <c r="F82" s="42"/>
      <c r="G82" s="42"/>
      <c r="H82" s="42"/>
      <c r="I82" s="42"/>
      <c r="J82" s="42"/>
      <c r="K82" s="42"/>
      <c r="L82" s="132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2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2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58" t="str">
        <f>E7</f>
        <v>Zateplení bytového domu č.p.204 ul. Lidická, Česká Kamenice</v>
      </c>
      <c r="F85" s="34"/>
      <c r="G85" s="34"/>
      <c r="H85" s="34"/>
      <c r="I85" s="42"/>
      <c r="J85" s="42"/>
      <c r="K85" s="42"/>
      <c r="L85" s="132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84</v>
      </c>
      <c r="D86" s="42"/>
      <c r="E86" s="42"/>
      <c r="F86" s="42"/>
      <c r="G86" s="42"/>
      <c r="H86" s="42"/>
      <c r="I86" s="42"/>
      <c r="J86" s="42"/>
      <c r="K86" s="42"/>
      <c r="L86" s="132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>SO1 - Výměna oken</v>
      </c>
      <c r="F87" s="42"/>
      <c r="G87" s="42"/>
      <c r="H87" s="42"/>
      <c r="I87" s="42"/>
      <c r="J87" s="42"/>
      <c r="K87" s="42"/>
      <c r="L87" s="132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2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č.p.204 ul. Lidická, Česká Kamenice</v>
      </c>
      <c r="G89" s="42"/>
      <c r="H89" s="42"/>
      <c r="I89" s="34" t="s">
        <v>23</v>
      </c>
      <c r="J89" s="74" t="str">
        <f>IF(J12="","",J12)</f>
        <v>11. 6. 2024</v>
      </c>
      <c r="K89" s="42"/>
      <c r="L89" s="132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2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E15</f>
        <v xml:space="preserve">Město Česká Kamenice, nám. Míru 219           </v>
      </c>
      <c r="G91" s="42"/>
      <c r="H91" s="42"/>
      <c r="I91" s="34" t="s">
        <v>31</v>
      </c>
      <c r="J91" s="38" t="str">
        <f>E21</f>
        <v>PROJEKT - projekty staveb, Ing.Marcela Bezděková</v>
      </c>
      <c r="K91" s="42"/>
      <c r="L91" s="132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35</v>
      </c>
      <c r="J92" s="38" t="str">
        <f>E24</f>
        <v xml:space="preserve"> </v>
      </c>
      <c r="K92" s="42"/>
      <c r="L92" s="132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2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5"/>
      <c r="B94" s="176"/>
      <c r="C94" s="177" t="s">
        <v>107</v>
      </c>
      <c r="D94" s="178" t="s">
        <v>58</v>
      </c>
      <c r="E94" s="178" t="s">
        <v>54</v>
      </c>
      <c r="F94" s="178" t="s">
        <v>55</v>
      </c>
      <c r="G94" s="178" t="s">
        <v>108</v>
      </c>
      <c r="H94" s="178" t="s">
        <v>109</v>
      </c>
      <c r="I94" s="178" t="s">
        <v>110</v>
      </c>
      <c r="J94" s="178" t="s">
        <v>88</v>
      </c>
      <c r="K94" s="179" t="s">
        <v>111</v>
      </c>
      <c r="L94" s="180"/>
      <c r="M94" s="94" t="s">
        <v>19</v>
      </c>
      <c r="N94" s="95" t="s">
        <v>43</v>
      </c>
      <c r="O94" s="95" t="s">
        <v>112</v>
      </c>
      <c r="P94" s="95" t="s">
        <v>113</v>
      </c>
      <c r="Q94" s="95" t="s">
        <v>114</v>
      </c>
      <c r="R94" s="95" t="s">
        <v>115</v>
      </c>
      <c r="S94" s="95" t="s">
        <v>116</v>
      </c>
      <c r="T94" s="96" t="s">
        <v>117</v>
      </c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</row>
    <row r="95" s="2" customFormat="1" ht="22.8" customHeight="1">
      <c r="A95" s="40"/>
      <c r="B95" s="41"/>
      <c r="C95" s="101" t="s">
        <v>118</v>
      </c>
      <c r="D95" s="42"/>
      <c r="E95" s="42"/>
      <c r="F95" s="42"/>
      <c r="G95" s="42"/>
      <c r="H95" s="42"/>
      <c r="I95" s="42"/>
      <c r="J95" s="181">
        <f>BK95</f>
        <v>0</v>
      </c>
      <c r="K95" s="42"/>
      <c r="L95" s="46"/>
      <c r="M95" s="97"/>
      <c r="N95" s="182"/>
      <c r="O95" s="98"/>
      <c r="P95" s="183">
        <f>P96+P261+P399</f>
        <v>0</v>
      </c>
      <c r="Q95" s="98"/>
      <c r="R95" s="183">
        <f>R96+R261+R399</f>
        <v>16.06216139</v>
      </c>
      <c r="S95" s="98"/>
      <c r="T95" s="184">
        <f>T96+T261+T399</f>
        <v>24.953707850000004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89</v>
      </c>
      <c r="BK95" s="185">
        <f>BK96+BK261+BK399</f>
        <v>0</v>
      </c>
    </row>
    <row r="96" s="12" customFormat="1" ht="25.92" customHeight="1">
      <c r="A96" s="12"/>
      <c r="B96" s="186"/>
      <c r="C96" s="187"/>
      <c r="D96" s="188" t="s">
        <v>72</v>
      </c>
      <c r="E96" s="189" t="s">
        <v>119</v>
      </c>
      <c r="F96" s="189" t="s">
        <v>120</v>
      </c>
      <c r="G96" s="187"/>
      <c r="H96" s="187"/>
      <c r="I96" s="190"/>
      <c r="J96" s="191">
        <f>BK96</f>
        <v>0</v>
      </c>
      <c r="K96" s="187"/>
      <c r="L96" s="192"/>
      <c r="M96" s="193"/>
      <c r="N96" s="194"/>
      <c r="O96" s="194"/>
      <c r="P96" s="195">
        <f>P97+P164+P169+P248+P258</f>
        <v>0</v>
      </c>
      <c r="Q96" s="194"/>
      <c r="R96" s="195">
        <f>R97+R164+R169+R248+R258</f>
        <v>6.0823097299999986</v>
      </c>
      <c r="S96" s="194"/>
      <c r="T96" s="196">
        <f>T97+T164+T169+T248+T258</f>
        <v>24.855207900000003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7" t="s">
        <v>81</v>
      </c>
      <c r="AT96" s="198" t="s">
        <v>72</v>
      </c>
      <c r="AU96" s="198" t="s">
        <v>73</v>
      </c>
      <c r="AY96" s="197" t="s">
        <v>121</v>
      </c>
      <c r="BK96" s="199">
        <f>BK97+BK164+BK169+BK248+BK258</f>
        <v>0</v>
      </c>
    </row>
    <row r="97" s="12" customFormat="1" ht="22.8" customHeight="1">
      <c r="A97" s="12"/>
      <c r="B97" s="186"/>
      <c r="C97" s="187"/>
      <c r="D97" s="188" t="s">
        <v>72</v>
      </c>
      <c r="E97" s="200" t="s">
        <v>122</v>
      </c>
      <c r="F97" s="200" t="s">
        <v>123</v>
      </c>
      <c r="G97" s="187"/>
      <c r="H97" s="187"/>
      <c r="I97" s="190"/>
      <c r="J97" s="201">
        <f>BK97</f>
        <v>0</v>
      </c>
      <c r="K97" s="187"/>
      <c r="L97" s="192"/>
      <c r="M97" s="193"/>
      <c r="N97" s="194"/>
      <c r="O97" s="194"/>
      <c r="P97" s="195">
        <f>SUM(P98:P163)</f>
        <v>0</v>
      </c>
      <c r="Q97" s="194"/>
      <c r="R97" s="195">
        <f>SUM(R98:R163)</f>
        <v>6.054143279999999</v>
      </c>
      <c r="S97" s="194"/>
      <c r="T97" s="196">
        <f>SUM(T98:T163)</f>
        <v>0.0129999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7" t="s">
        <v>81</v>
      </c>
      <c r="AT97" s="198" t="s">
        <v>72</v>
      </c>
      <c r="AU97" s="198" t="s">
        <v>81</v>
      </c>
      <c r="AY97" s="197" t="s">
        <v>121</v>
      </c>
      <c r="BK97" s="199">
        <f>SUM(BK98:BK163)</f>
        <v>0</v>
      </c>
    </row>
    <row r="98" s="2" customFormat="1" ht="16.5" customHeight="1">
      <c r="A98" s="40"/>
      <c r="B98" s="41"/>
      <c r="C98" s="202" t="s">
        <v>81</v>
      </c>
      <c r="D98" s="202" t="s">
        <v>124</v>
      </c>
      <c r="E98" s="203" t="s">
        <v>125</v>
      </c>
      <c r="F98" s="204" t="s">
        <v>126</v>
      </c>
      <c r="G98" s="205" t="s">
        <v>127</v>
      </c>
      <c r="H98" s="206">
        <v>214.27199999999999</v>
      </c>
      <c r="I98" s="207"/>
      <c r="J98" s="208">
        <f>ROUND(I98*H98,2)</f>
        <v>0</v>
      </c>
      <c r="K98" s="204" t="s">
        <v>128</v>
      </c>
      <c r="L98" s="46"/>
      <c r="M98" s="209" t="s">
        <v>19</v>
      </c>
      <c r="N98" s="210" t="s">
        <v>45</v>
      </c>
      <c r="O98" s="86"/>
      <c r="P98" s="211">
        <f>O98*H98</f>
        <v>0</v>
      </c>
      <c r="Q98" s="211">
        <v>0.00025999999999999998</v>
      </c>
      <c r="R98" s="211">
        <f>Q98*H98</f>
        <v>0.055710719999999991</v>
      </c>
      <c r="S98" s="211">
        <v>0</v>
      </c>
      <c r="T98" s="212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3" t="s">
        <v>129</v>
      </c>
      <c r="AT98" s="213" t="s">
        <v>124</v>
      </c>
      <c r="AU98" s="213" t="s">
        <v>130</v>
      </c>
      <c r="AY98" s="19" t="s">
        <v>121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19" t="s">
        <v>130</v>
      </c>
      <c r="BK98" s="214">
        <f>ROUND(I98*H98,2)</f>
        <v>0</v>
      </c>
      <c r="BL98" s="19" t="s">
        <v>129</v>
      </c>
      <c r="BM98" s="213" t="s">
        <v>131</v>
      </c>
    </row>
    <row r="99" s="2" customFormat="1">
      <c r="A99" s="40"/>
      <c r="B99" s="41"/>
      <c r="C99" s="42"/>
      <c r="D99" s="215" t="s">
        <v>132</v>
      </c>
      <c r="E99" s="42"/>
      <c r="F99" s="216" t="s">
        <v>133</v>
      </c>
      <c r="G99" s="42"/>
      <c r="H99" s="42"/>
      <c r="I99" s="217"/>
      <c r="J99" s="42"/>
      <c r="K99" s="42"/>
      <c r="L99" s="46"/>
      <c r="M99" s="218"/>
      <c r="N99" s="219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130</v>
      </c>
    </row>
    <row r="100" s="13" customFormat="1">
      <c r="A100" s="13"/>
      <c r="B100" s="220"/>
      <c r="C100" s="221"/>
      <c r="D100" s="222" t="s">
        <v>134</v>
      </c>
      <c r="E100" s="223" t="s">
        <v>19</v>
      </c>
      <c r="F100" s="224" t="s">
        <v>135</v>
      </c>
      <c r="G100" s="221"/>
      <c r="H100" s="225">
        <v>6.2000000000000002</v>
      </c>
      <c r="I100" s="226"/>
      <c r="J100" s="221"/>
      <c r="K100" s="221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134</v>
      </c>
      <c r="AU100" s="231" t="s">
        <v>130</v>
      </c>
      <c r="AV100" s="13" t="s">
        <v>130</v>
      </c>
      <c r="AW100" s="13" t="s">
        <v>34</v>
      </c>
      <c r="AX100" s="13" t="s">
        <v>73</v>
      </c>
      <c r="AY100" s="231" t="s">
        <v>121</v>
      </c>
    </row>
    <row r="101" s="13" customFormat="1">
      <c r="A101" s="13"/>
      <c r="B101" s="220"/>
      <c r="C101" s="221"/>
      <c r="D101" s="222" t="s">
        <v>134</v>
      </c>
      <c r="E101" s="223" t="s">
        <v>19</v>
      </c>
      <c r="F101" s="224" t="s">
        <v>136</v>
      </c>
      <c r="G101" s="221"/>
      <c r="H101" s="225">
        <v>7</v>
      </c>
      <c r="I101" s="226"/>
      <c r="J101" s="221"/>
      <c r="K101" s="221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134</v>
      </c>
      <c r="AU101" s="231" t="s">
        <v>130</v>
      </c>
      <c r="AV101" s="13" t="s">
        <v>130</v>
      </c>
      <c r="AW101" s="13" t="s">
        <v>34</v>
      </c>
      <c r="AX101" s="13" t="s">
        <v>73</v>
      </c>
      <c r="AY101" s="231" t="s">
        <v>121</v>
      </c>
    </row>
    <row r="102" s="13" customFormat="1">
      <c r="A102" s="13"/>
      <c r="B102" s="220"/>
      <c r="C102" s="221"/>
      <c r="D102" s="222" t="s">
        <v>134</v>
      </c>
      <c r="E102" s="223" t="s">
        <v>19</v>
      </c>
      <c r="F102" s="224" t="s">
        <v>137</v>
      </c>
      <c r="G102" s="221"/>
      <c r="H102" s="225">
        <v>4.7599999999999998</v>
      </c>
      <c r="I102" s="226"/>
      <c r="J102" s="221"/>
      <c r="K102" s="221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134</v>
      </c>
      <c r="AU102" s="231" t="s">
        <v>130</v>
      </c>
      <c r="AV102" s="13" t="s">
        <v>130</v>
      </c>
      <c r="AW102" s="13" t="s">
        <v>34</v>
      </c>
      <c r="AX102" s="13" t="s">
        <v>73</v>
      </c>
      <c r="AY102" s="231" t="s">
        <v>121</v>
      </c>
    </row>
    <row r="103" s="14" customFormat="1">
      <c r="A103" s="14"/>
      <c r="B103" s="232"/>
      <c r="C103" s="233"/>
      <c r="D103" s="222" t="s">
        <v>134</v>
      </c>
      <c r="E103" s="234" t="s">
        <v>19</v>
      </c>
      <c r="F103" s="235" t="s">
        <v>138</v>
      </c>
      <c r="G103" s="233"/>
      <c r="H103" s="236">
        <v>17.960000000000001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134</v>
      </c>
      <c r="AU103" s="242" t="s">
        <v>130</v>
      </c>
      <c r="AV103" s="14" t="s">
        <v>139</v>
      </c>
      <c r="AW103" s="14" t="s">
        <v>34</v>
      </c>
      <c r="AX103" s="14" t="s">
        <v>73</v>
      </c>
      <c r="AY103" s="242" t="s">
        <v>121</v>
      </c>
    </row>
    <row r="104" s="13" customFormat="1">
      <c r="A104" s="13"/>
      <c r="B104" s="220"/>
      <c r="C104" s="221"/>
      <c r="D104" s="222" t="s">
        <v>134</v>
      </c>
      <c r="E104" s="223" t="s">
        <v>19</v>
      </c>
      <c r="F104" s="224" t="s">
        <v>140</v>
      </c>
      <c r="G104" s="221"/>
      <c r="H104" s="225">
        <v>256</v>
      </c>
      <c r="I104" s="226"/>
      <c r="J104" s="221"/>
      <c r="K104" s="221"/>
      <c r="L104" s="227"/>
      <c r="M104" s="228"/>
      <c r="N104" s="229"/>
      <c r="O104" s="229"/>
      <c r="P104" s="229"/>
      <c r="Q104" s="229"/>
      <c r="R104" s="229"/>
      <c r="S104" s="229"/>
      <c r="T104" s="23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1" t="s">
        <v>134</v>
      </c>
      <c r="AU104" s="231" t="s">
        <v>130</v>
      </c>
      <c r="AV104" s="13" t="s">
        <v>130</v>
      </c>
      <c r="AW104" s="13" t="s">
        <v>34</v>
      </c>
      <c r="AX104" s="13" t="s">
        <v>73</v>
      </c>
      <c r="AY104" s="231" t="s">
        <v>121</v>
      </c>
    </row>
    <row r="105" s="13" customFormat="1">
      <c r="A105" s="13"/>
      <c r="B105" s="220"/>
      <c r="C105" s="221"/>
      <c r="D105" s="222" t="s">
        <v>134</v>
      </c>
      <c r="E105" s="223" t="s">
        <v>19</v>
      </c>
      <c r="F105" s="224" t="s">
        <v>141</v>
      </c>
      <c r="G105" s="221"/>
      <c r="H105" s="225">
        <v>40.799999999999997</v>
      </c>
      <c r="I105" s="226"/>
      <c r="J105" s="221"/>
      <c r="K105" s="221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134</v>
      </c>
      <c r="AU105" s="231" t="s">
        <v>130</v>
      </c>
      <c r="AV105" s="13" t="s">
        <v>130</v>
      </c>
      <c r="AW105" s="13" t="s">
        <v>34</v>
      </c>
      <c r="AX105" s="13" t="s">
        <v>73</v>
      </c>
      <c r="AY105" s="231" t="s">
        <v>121</v>
      </c>
    </row>
    <row r="106" s="13" customFormat="1">
      <c r="A106" s="13"/>
      <c r="B106" s="220"/>
      <c r="C106" s="221"/>
      <c r="D106" s="222" t="s">
        <v>134</v>
      </c>
      <c r="E106" s="223" t="s">
        <v>19</v>
      </c>
      <c r="F106" s="224" t="s">
        <v>142</v>
      </c>
      <c r="G106" s="221"/>
      <c r="H106" s="225">
        <v>32</v>
      </c>
      <c r="I106" s="226"/>
      <c r="J106" s="221"/>
      <c r="K106" s="221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134</v>
      </c>
      <c r="AU106" s="231" t="s">
        <v>130</v>
      </c>
      <c r="AV106" s="13" t="s">
        <v>130</v>
      </c>
      <c r="AW106" s="13" t="s">
        <v>34</v>
      </c>
      <c r="AX106" s="13" t="s">
        <v>73</v>
      </c>
      <c r="AY106" s="231" t="s">
        <v>121</v>
      </c>
    </row>
    <row r="107" s="13" customFormat="1">
      <c r="A107" s="13"/>
      <c r="B107" s="220"/>
      <c r="C107" s="221"/>
      <c r="D107" s="222" t="s">
        <v>134</v>
      </c>
      <c r="E107" s="223" t="s">
        <v>19</v>
      </c>
      <c r="F107" s="224" t="s">
        <v>143</v>
      </c>
      <c r="G107" s="221"/>
      <c r="H107" s="225">
        <v>42</v>
      </c>
      <c r="I107" s="226"/>
      <c r="J107" s="221"/>
      <c r="K107" s="221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134</v>
      </c>
      <c r="AU107" s="231" t="s">
        <v>130</v>
      </c>
      <c r="AV107" s="13" t="s">
        <v>130</v>
      </c>
      <c r="AW107" s="13" t="s">
        <v>34</v>
      </c>
      <c r="AX107" s="13" t="s">
        <v>73</v>
      </c>
      <c r="AY107" s="231" t="s">
        <v>121</v>
      </c>
    </row>
    <row r="108" s="13" customFormat="1">
      <c r="A108" s="13"/>
      <c r="B108" s="220"/>
      <c r="C108" s="221"/>
      <c r="D108" s="222" t="s">
        <v>134</v>
      </c>
      <c r="E108" s="223" t="s">
        <v>19</v>
      </c>
      <c r="F108" s="224" t="s">
        <v>144</v>
      </c>
      <c r="G108" s="221"/>
      <c r="H108" s="225">
        <v>29.600000000000001</v>
      </c>
      <c r="I108" s="226"/>
      <c r="J108" s="221"/>
      <c r="K108" s="221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134</v>
      </c>
      <c r="AU108" s="231" t="s">
        <v>130</v>
      </c>
      <c r="AV108" s="13" t="s">
        <v>130</v>
      </c>
      <c r="AW108" s="13" t="s">
        <v>34</v>
      </c>
      <c r="AX108" s="13" t="s">
        <v>73</v>
      </c>
      <c r="AY108" s="231" t="s">
        <v>121</v>
      </c>
    </row>
    <row r="109" s="13" customFormat="1">
      <c r="A109" s="13"/>
      <c r="B109" s="220"/>
      <c r="C109" s="221"/>
      <c r="D109" s="222" t="s">
        <v>134</v>
      </c>
      <c r="E109" s="223" t="s">
        <v>19</v>
      </c>
      <c r="F109" s="224" t="s">
        <v>145</v>
      </c>
      <c r="G109" s="221"/>
      <c r="H109" s="225">
        <v>16.399999999999999</v>
      </c>
      <c r="I109" s="226"/>
      <c r="J109" s="221"/>
      <c r="K109" s="221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134</v>
      </c>
      <c r="AU109" s="231" t="s">
        <v>130</v>
      </c>
      <c r="AV109" s="13" t="s">
        <v>130</v>
      </c>
      <c r="AW109" s="13" t="s">
        <v>34</v>
      </c>
      <c r="AX109" s="13" t="s">
        <v>73</v>
      </c>
      <c r="AY109" s="231" t="s">
        <v>121</v>
      </c>
    </row>
    <row r="110" s="13" customFormat="1">
      <c r="A110" s="13"/>
      <c r="B110" s="220"/>
      <c r="C110" s="221"/>
      <c r="D110" s="222" t="s">
        <v>134</v>
      </c>
      <c r="E110" s="223" t="s">
        <v>19</v>
      </c>
      <c r="F110" s="224" t="s">
        <v>146</v>
      </c>
      <c r="G110" s="221"/>
      <c r="H110" s="225">
        <v>12.800000000000001</v>
      </c>
      <c r="I110" s="226"/>
      <c r="J110" s="221"/>
      <c r="K110" s="221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134</v>
      </c>
      <c r="AU110" s="231" t="s">
        <v>130</v>
      </c>
      <c r="AV110" s="13" t="s">
        <v>130</v>
      </c>
      <c r="AW110" s="13" t="s">
        <v>34</v>
      </c>
      <c r="AX110" s="13" t="s">
        <v>73</v>
      </c>
      <c r="AY110" s="231" t="s">
        <v>121</v>
      </c>
    </row>
    <row r="111" s="13" customFormat="1">
      <c r="A111" s="13"/>
      <c r="B111" s="220"/>
      <c r="C111" s="221"/>
      <c r="D111" s="222" t="s">
        <v>134</v>
      </c>
      <c r="E111" s="223" t="s">
        <v>19</v>
      </c>
      <c r="F111" s="224" t="s">
        <v>147</v>
      </c>
      <c r="G111" s="221"/>
      <c r="H111" s="225">
        <v>12.800000000000001</v>
      </c>
      <c r="I111" s="226"/>
      <c r="J111" s="221"/>
      <c r="K111" s="221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134</v>
      </c>
      <c r="AU111" s="231" t="s">
        <v>130</v>
      </c>
      <c r="AV111" s="13" t="s">
        <v>130</v>
      </c>
      <c r="AW111" s="13" t="s">
        <v>34</v>
      </c>
      <c r="AX111" s="13" t="s">
        <v>73</v>
      </c>
      <c r="AY111" s="231" t="s">
        <v>121</v>
      </c>
    </row>
    <row r="112" s="13" customFormat="1">
      <c r="A112" s="13"/>
      <c r="B112" s="220"/>
      <c r="C112" s="221"/>
      <c r="D112" s="222" t="s">
        <v>134</v>
      </c>
      <c r="E112" s="223" t="s">
        <v>19</v>
      </c>
      <c r="F112" s="224" t="s">
        <v>148</v>
      </c>
      <c r="G112" s="221"/>
      <c r="H112" s="225">
        <v>6.6799999999999997</v>
      </c>
      <c r="I112" s="226"/>
      <c r="J112" s="221"/>
      <c r="K112" s="221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134</v>
      </c>
      <c r="AU112" s="231" t="s">
        <v>130</v>
      </c>
      <c r="AV112" s="13" t="s">
        <v>130</v>
      </c>
      <c r="AW112" s="13" t="s">
        <v>34</v>
      </c>
      <c r="AX112" s="13" t="s">
        <v>73</v>
      </c>
      <c r="AY112" s="231" t="s">
        <v>121</v>
      </c>
    </row>
    <row r="113" s="13" customFormat="1">
      <c r="A113" s="13"/>
      <c r="B113" s="220"/>
      <c r="C113" s="221"/>
      <c r="D113" s="222" t="s">
        <v>134</v>
      </c>
      <c r="E113" s="223" t="s">
        <v>19</v>
      </c>
      <c r="F113" s="224" t="s">
        <v>149</v>
      </c>
      <c r="G113" s="221"/>
      <c r="H113" s="225">
        <v>7.2000000000000002</v>
      </c>
      <c r="I113" s="226"/>
      <c r="J113" s="221"/>
      <c r="K113" s="221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134</v>
      </c>
      <c r="AU113" s="231" t="s">
        <v>130</v>
      </c>
      <c r="AV113" s="13" t="s">
        <v>130</v>
      </c>
      <c r="AW113" s="13" t="s">
        <v>34</v>
      </c>
      <c r="AX113" s="13" t="s">
        <v>73</v>
      </c>
      <c r="AY113" s="231" t="s">
        <v>121</v>
      </c>
    </row>
    <row r="114" s="13" customFormat="1">
      <c r="A114" s="13"/>
      <c r="B114" s="220"/>
      <c r="C114" s="221"/>
      <c r="D114" s="222" t="s">
        <v>134</v>
      </c>
      <c r="E114" s="223" t="s">
        <v>19</v>
      </c>
      <c r="F114" s="224" t="s">
        <v>150</v>
      </c>
      <c r="G114" s="221"/>
      <c r="H114" s="225">
        <v>7.2000000000000002</v>
      </c>
      <c r="I114" s="226"/>
      <c r="J114" s="221"/>
      <c r="K114" s="221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134</v>
      </c>
      <c r="AU114" s="231" t="s">
        <v>130</v>
      </c>
      <c r="AV114" s="13" t="s">
        <v>130</v>
      </c>
      <c r="AW114" s="13" t="s">
        <v>34</v>
      </c>
      <c r="AX114" s="13" t="s">
        <v>73</v>
      </c>
      <c r="AY114" s="231" t="s">
        <v>121</v>
      </c>
    </row>
    <row r="115" s="14" customFormat="1">
      <c r="A115" s="14"/>
      <c r="B115" s="232"/>
      <c r="C115" s="233"/>
      <c r="D115" s="222" t="s">
        <v>134</v>
      </c>
      <c r="E115" s="234" t="s">
        <v>19</v>
      </c>
      <c r="F115" s="235" t="s">
        <v>151</v>
      </c>
      <c r="G115" s="233"/>
      <c r="H115" s="236">
        <v>463.48000000000002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2" t="s">
        <v>134</v>
      </c>
      <c r="AU115" s="242" t="s">
        <v>130</v>
      </c>
      <c r="AV115" s="14" t="s">
        <v>139</v>
      </c>
      <c r="AW115" s="14" t="s">
        <v>34</v>
      </c>
      <c r="AX115" s="14" t="s">
        <v>73</v>
      </c>
      <c r="AY115" s="242" t="s">
        <v>121</v>
      </c>
    </row>
    <row r="116" s="13" customFormat="1">
      <c r="A116" s="13"/>
      <c r="B116" s="220"/>
      <c r="C116" s="221"/>
      <c r="D116" s="222" t="s">
        <v>134</v>
      </c>
      <c r="E116" s="223" t="s">
        <v>19</v>
      </c>
      <c r="F116" s="224" t="s">
        <v>152</v>
      </c>
      <c r="G116" s="221"/>
      <c r="H116" s="225">
        <v>20.300000000000001</v>
      </c>
      <c r="I116" s="226"/>
      <c r="J116" s="221"/>
      <c r="K116" s="221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134</v>
      </c>
      <c r="AU116" s="231" t="s">
        <v>130</v>
      </c>
      <c r="AV116" s="13" t="s">
        <v>130</v>
      </c>
      <c r="AW116" s="13" t="s">
        <v>34</v>
      </c>
      <c r="AX116" s="13" t="s">
        <v>73</v>
      </c>
      <c r="AY116" s="231" t="s">
        <v>121</v>
      </c>
    </row>
    <row r="117" s="14" customFormat="1">
      <c r="A117" s="14"/>
      <c r="B117" s="232"/>
      <c r="C117" s="233"/>
      <c r="D117" s="222" t="s">
        <v>134</v>
      </c>
      <c r="E117" s="234" t="s">
        <v>19</v>
      </c>
      <c r="F117" s="235" t="s">
        <v>153</v>
      </c>
      <c r="G117" s="233"/>
      <c r="H117" s="236">
        <v>20.300000000000001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134</v>
      </c>
      <c r="AU117" s="242" t="s">
        <v>130</v>
      </c>
      <c r="AV117" s="14" t="s">
        <v>139</v>
      </c>
      <c r="AW117" s="14" t="s">
        <v>34</v>
      </c>
      <c r="AX117" s="14" t="s">
        <v>73</v>
      </c>
      <c r="AY117" s="242" t="s">
        <v>121</v>
      </c>
    </row>
    <row r="118" s="13" customFormat="1">
      <c r="A118" s="13"/>
      <c r="B118" s="220"/>
      <c r="C118" s="221"/>
      <c r="D118" s="222" t="s">
        <v>134</v>
      </c>
      <c r="E118" s="223" t="s">
        <v>19</v>
      </c>
      <c r="F118" s="224" t="s">
        <v>154</v>
      </c>
      <c r="G118" s="221"/>
      <c r="H118" s="225">
        <v>6.5</v>
      </c>
      <c r="I118" s="226"/>
      <c r="J118" s="221"/>
      <c r="K118" s="221"/>
      <c r="L118" s="227"/>
      <c r="M118" s="228"/>
      <c r="N118" s="229"/>
      <c r="O118" s="229"/>
      <c r="P118" s="229"/>
      <c r="Q118" s="229"/>
      <c r="R118" s="229"/>
      <c r="S118" s="229"/>
      <c r="T118" s="23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1" t="s">
        <v>134</v>
      </c>
      <c r="AU118" s="231" t="s">
        <v>130</v>
      </c>
      <c r="AV118" s="13" t="s">
        <v>130</v>
      </c>
      <c r="AW118" s="13" t="s">
        <v>34</v>
      </c>
      <c r="AX118" s="13" t="s">
        <v>73</v>
      </c>
      <c r="AY118" s="231" t="s">
        <v>121</v>
      </c>
    </row>
    <row r="119" s="13" customFormat="1">
      <c r="A119" s="13"/>
      <c r="B119" s="220"/>
      <c r="C119" s="221"/>
      <c r="D119" s="222" t="s">
        <v>134</v>
      </c>
      <c r="E119" s="223" t="s">
        <v>19</v>
      </c>
      <c r="F119" s="224" t="s">
        <v>155</v>
      </c>
      <c r="G119" s="221"/>
      <c r="H119" s="225">
        <v>6.5</v>
      </c>
      <c r="I119" s="226"/>
      <c r="J119" s="221"/>
      <c r="K119" s="221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134</v>
      </c>
      <c r="AU119" s="231" t="s">
        <v>130</v>
      </c>
      <c r="AV119" s="13" t="s">
        <v>130</v>
      </c>
      <c r="AW119" s="13" t="s">
        <v>34</v>
      </c>
      <c r="AX119" s="13" t="s">
        <v>73</v>
      </c>
      <c r="AY119" s="231" t="s">
        <v>121</v>
      </c>
    </row>
    <row r="120" s="14" customFormat="1">
      <c r="A120" s="14"/>
      <c r="B120" s="232"/>
      <c r="C120" s="233"/>
      <c r="D120" s="222" t="s">
        <v>134</v>
      </c>
      <c r="E120" s="234" t="s">
        <v>19</v>
      </c>
      <c r="F120" s="235" t="s">
        <v>156</v>
      </c>
      <c r="G120" s="233"/>
      <c r="H120" s="236">
        <v>13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2" t="s">
        <v>134</v>
      </c>
      <c r="AU120" s="242" t="s">
        <v>130</v>
      </c>
      <c r="AV120" s="14" t="s">
        <v>139</v>
      </c>
      <c r="AW120" s="14" t="s">
        <v>34</v>
      </c>
      <c r="AX120" s="14" t="s">
        <v>73</v>
      </c>
      <c r="AY120" s="242" t="s">
        <v>121</v>
      </c>
    </row>
    <row r="121" s="13" customFormat="1">
      <c r="A121" s="13"/>
      <c r="B121" s="220"/>
      <c r="C121" s="221"/>
      <c r="D121" s="222" t="s">
        <v>134</v>
      </c>
      <c r="E121" s="223" t="s">
        <v>19</v>
      </c>
      <c r="F121" s="224" t="s">
        <v>157</v>
      </c>
      <c r="G121" s="221"/>
      <c r="H121" s="225">
        <v>5.7400000000000002</v>
      </c>
      <c r="I121" s="226"/>
      <c r="J121" s="221"/>
      <c r="K121" s="221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134</v>
      </c>
      <c r="AU121" s="231" t="s">
        <v>130</v>
      </c>
      <c r="AV121" s="13" t="s">
        <v>130</v>
      </c>
      <c r="AW121" s="13" t="s">
        <v>34</v>
      </c>
      <c r="AX121" s="13" t="s">
        <v>73</v>
      </c>
      <c r="AY121" s="231" t="s">
        <v>121</v>
      </c>
    </row>
    <row r="122" s="13" customFormat="1">
      <c r="A122" s="13"/>
      <c r="B122" s="220"/>
      <c r="C122" s="221"/>
      <c r="D122" s="222" t="s">
        <v>134</v>
      </c>
      <c r="E122" s="223" t="s">
        <v>19</v>
      </c>
      <c r="F122" s="224" t="s">
        <v>158</v>
      </c>
      <c r="G122" s="221"/>
      <c r="H122" s="225">
        <v>6.5999999999999996</v>
      </c>
      <c r="I122" s="226"/>
      <c r="J122" s="221"/>
      <c r="K122" s="221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134</v>
      </c>
      <c r="AU122" s="231" t="s">
        <v>130</v>
      </c>
      <c r="AV122" s="13" t="s">
        <v>130</v>
      </c>
      <c r="AW122" s="13" t="s">
        <v>34</v>
      </c>
      <c r="AX122" s="13" t="s">
        <v>73</v>
      </c>
      <c r="AY122" s="231" t="s">
        <v>121</v>
      </c>
    </row>
    <row r="123" s="14" customFormat="1">
      <c r="A123" s="14"/>
      <c r="B123" s="232"/>
      <c r="C123" s="233"/>
      <c r="D123" s="222" t="s">
        <v>134</v>
      </c>
      <c r="E123" s="234" t="s">
        <v>19</v>
      </c>
      <c r="F123" s="235" t="s">
        <v>159</v>
      </c>
      <c r="G123" s="233"/>
      <c r="H123" s="236">
        <v>12.34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2" t="s">
        <v>134</v>
      </c>
      <c r="AU123" s="242" t="s">
        <v>130</v>
      </c>
      <c r="AV123" s="14" t="s">
        <v>139</v>
      </c>
      <c r="AW123" s="14" t="s">
        <v>34</v>
      </c>
      <c r="AX123" s="14" t="s">
        <v>73</v>
      </c>
      <c r="AY123" s="242" t="s">
        <v>121</v>
      </c>
    </row>
    <row r="124" s="13" customFormat="1">
      <c r="A124" s="13"/>
      <c r="B124" s="220"/>
      <c r="C124" s="221"/>
      <c r="D124" s="222" t="s">
        <v>134</v>
      </c>
      <c r="E124" s="223" t="s">
        <v>19</v>
      </c>
      <c r="F124" s="224" t="s">
        <v>160</v>
      </c>
      <c r="G124" s="221"/>
      <c r="H124" s="225">
        <v>8.5999999999999996</v>
      </c>
      <c r="I124" s="226"/>
      <c r="J124" s="221"/>
      <c r="K124" s="221"/>
      <c r="L124" s="227"/>
      <c r="M124" s="228"/>
      <c r="N124" s="229"/>
      <c r="O124" s="229"/>
      <c r="P124" s="229"/>
      <c r="Q124" s="229"/>
      <c r="R124" s="229"/>
      <c r="S124" s="229"/>
      <c r="T124" s="23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1" t="s">
        <v>134</v>
      </c>
      <c r="AU124" s="231" t="s">
        <v>130</v>
      </c>
      <c r="AV124" s="13" t="s">
        <v>130</v>
      </c>
      <c r="AW124" s="13" t="s">
        <v>34</v>
      </c>
      <c r="AX124" s="13" t="s">
        <v>73</v>
      </c>
      <c r="AY124" s="231" t="s">
        <v>121</v>
      </c>
    </row>
    <row r="125" s="14" customFormat="1">
      <c r="A125" s="14"/>
      <c r="B125" s="232"/>
      <c r="C125" s="233"/>
      <c r="D125" s="222" t="s">
        <v>134</v>
      </c>
      <c r="E125" s="234" t="s">
        <v>19</v>
      </c>
      <c r="F125" s="235" t="s">
        <v>161</v>
      </c>
      <c r="G125" s="233"/>
      <c r="H125" s="236">
        <v>8.5999999999999996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2" t="s">
        <v>134</v>
      </c>
      <c r="AU125" s="242" t="s">
        <v>130</v>
      </c>
      <c r="AV125" s="14" t="s">
        <v>139</v>
      </c>
      <c r="AW125" s="14" t="s">
        <v>34</v>
      </c>
      <c r="AX125" s="14" t="s">
        <v>73</v>
      </c>
      <c r="AY125" s="242" t="s">
        <v>121</v>
      </c>
    </row>
    <row r="126" s="15" customFormat="1">
      <c r="A126" s="15"/>
      <c r="B126" s="243"/>
      <c r="C126" s="244"/>
      <c r="D126" s="222" t="s">
        <v>134</v>
      </c>
      <c r="E126" s="245" t="s">
        <v>19</v>
      </c>
      <c r="F126" s="246" t="s">
        <v>162</v>
      </c>
      <c r="G126" s="244"/>
      <c r="H126" s="247">
        <v>535.68000000000006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3" t="s">
        <v>134</v>
      </c>
      <c r="AU126" s="253" t="s">
        <v>130</v>
      </c>
      <c r="AV126" s="15" t="s">
        <v>129</v>
      </c>
      <c r="AW126" s="15" t="s">
        <v>34</v>
      </c>
      <c r="AX126" s="15" t="s">
        <v>81</v>
      </c>
      <c r="AY126" s="253" t="s">
        <v>121</v>
      </c>
    </row>
    <row r="127" s="13" customFormat="1">
      <c r="A127" s="13"/>
      <c r="B127" s="220"/>
      <c r="C127" s="221"/>
      <c r="D127" s="222" t="s">
        <v>134</v>
      </c>
      <c r="E127" s="221"/>
      <c r="F127" s="224" t="s">
        <v>163</v>
      </c>
      <c r="G127" s="221"/>
      <c r="H127" s="225">
        <v>214.27199999999999</v>
      </c>
      <c r="I127" s="226"/>
      <c r="J127" s="221"/>
      <c r="K127" s="221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134</v>
      </c>
      <c r="AU127" s="231" t="s">
        <v>130</v>
      </c>
      <c r="AV127" s="13" t="s">
        <v>130</v>
      </c>
      <c r="AW127" s="13" t="s">
        <v>4</v>
      </c>
      <c r="AX127" s="13" t="s">
        <v>81</v>
      </c>
      <c r="AY127" s="231" t="s">
        <v>121</v>
      </c>
    </row>
    <row r="128" s="2" customFormat="1" ht="24.15" customHeight="1">
      <c r="A128" s="40"/>
      <c r="B128" s="41"/>
      <c r="C128" s="202" t="s">
        <v>130</v>
      </c>
      <c r="D128" s="202" t="s">
        <v>124</v>
      </c>
      <c r="E128" s="203" t="s">
        <v>164</v>
      </c>
      <c r="F128" s="204" t="s">
        <v>165</v>
      </c>
      <c r="G128" s="205" t="s">
        <v>127</v>
      </c>
      <c r="H128" s="206">
        <v>214.27199999999999</v>
      </c>
      <c r="I128" s="207"/>
      <c r="J128" s="208">
        <f>ROUND(I128*H128,2)</f>
        <v>0</v>
      </c>
      <c r="K128" s="204" t="s">
        <v>128</v>
      </c>
      <c r="L128" s="46"/>
      <c r="M128" s="209" t="s">
        <v>19</v>
      </c>
      <c r="N128" s="210" t="s">
        <v>45</v>
      </c>
      <c r="O128" s="86"/>
      <c r="P128" s="211">
        <f>O128*H128</f>
        <v>0</v>
      </c>
      <c r="Q128" s="211">
        <v>0.0043800000000000002</v>
      </c>
      <c r="R128" s="211">
        <f>Q128*H128</f>
        <v>0.93851136000000002</v>
      </c>
      <c r="S128" s="211">
        <v>0</v>
      </c>
      <c r="T128" s="212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3" t="s">
        <v>129</v>
      </c>
      <c r="AT128" s="213" t="s">
        <v>124</v>
      </c>
      <c r="AU128" s="213" t="s">
        <v>130</v>
      </c>
      <c r="AY128" s="19" t="s">
        <v>121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9" t="s">
        <v>130</v>
      </c>
      <c r="BK128" s="214">
        <f>ROUND(I128*H128,2)</f>
        <v>0</v>
      </c>
      <c r="BL128" s="19" t="s">
        <v>129</v>
      </c>
      <c r="BM128" s="213" t="s">
        <v>166</v>
      </c>
    </row>
    <row r="129" s="2" customFormat="1">
      <c r="A129" s="40"/>
      <c r="B129" s="41"/>
      <c r="C129" s="42"/>
      <c r="D129" s="215" t="s">
        <v>132</v>
      </c>
      <c r="E129" s="42"/>
      <c r="F129" s="216" t="s">
        <v>167</v>
      </c>
      <c r="G129" s="42"/>
      <c r="H129" s="42"/>
      <c r="I129" s="217"/>
      <c r="J129" s="42"/>
      <c r="K129" s="42"/>
      <c r="L129" s="46"/>
      <c r="M129" s="218"/>
      <c r="N129" s="219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130</v>
      </c>
    </row>
    <row r="130" s="2" customFormat="1" ht="16.5" customHeight="1">
      <c r="A130" s="40"/>
      <c r="B130" s="41"/>
      <c r="C130" s="202" t="s">
        <v>139</v>
      </c>
      <c r="D130" s="202" t="s">
        <v>124</v>
      </c>
      <c r="E130" s="203" t="s">
        <v>168</v>
      </c>
      <c r="F130" s="204" t="s">
        <v>169</v>
      </c>
      <c r="G130" s="205" t="s">
        <v>127</v>
      </c>
      <c r="H130" s="206">
        <v>214.27199999999999</v>
      </c>
      <c r="I130" s="207"/>
      <c r="J130" s="208">
        <f>ROUND(I130*H130,2)</f>
        <v>0</v>
      </c>
      <c r="K130" s="204" t="s">
        <v>128</v>
      </c>
      <c r="L130" s="46"/>
      <c r="M130" s="209" t="s">
        <v>19</v>
      </c>
      <c r="N130" s="210" t="s">
        <v>45</v>
      </c>
      <c r="O130" s="86"/>
      <c r="P130" s="211">
        <f>O130*H130</f>
        <v>0</v>
      </c>
      <c r="Q130" s="211">
        <v>0.0030000000000000001</v>
      </c>
      <c r="R130" s="211">
        <f>Q130*H130</f>
        <v>0.64281599999999994</v>
      </c>
      <c r="S130" s="211">
        <v>0</v>
      </c>
      <c r="T130" s="212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3" t="s">
        <v>129</v>
      </c>
      <c r="AT130" s="213" t="s">
        <v>124</v>
      </c>
      <c r="AU130" s="213" t="s">
        <v>130</v>
      </c>
      <c r="AY130" s="19" t="s">
        <v>121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19" t="s">
        <v>130</v>
      </c>
      <c r="BK130" s="214">
        <f>ROUND(I130*H130,2)</f>
        <v>0</v>
      </c>
      <c r="BL130" s="19" t="s">
        <v>129</v>
      </c>
      <c r="BM130" s="213" t="s">
        <v>170</v>
      </c>
    </row>
    <row r="131" s="2" customFormat="1">
      <c r="A131" s="40"/>
      <c r="B131" s="41"/>
      <c r="C131" s="42"/>
      <c r="D131" s="215" t="s">
        <v>132</v>
      </c>
      <c r="E131" s="42"/>
      <c r="F131" s="216" t="s">
        <v>171</v>
      </c>
      <c r="G131" s="42"/>
      <c r="H131" s="42"/>
      <c r="I131" s="217"/>
      <c r="J131" s="42"/>
      <c r="K131" s="42"/>
      <c r="L131" s="46"/>
      <c r="M131" s="218"/>
      <c r="N131" s="219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132</v>
      </c>
      <c r="AU131" s="19" t="s">
        <v>130</v>
      </c>
    </row>
    <row r="132" s="2" customFormat="1" ht="16.5" customHeight="1">
      <c r="A132" s="40"/>
      <c r="B132" s="41"/>
      <c r="C132" s="202" t="s">
        <v>129</v>
      </c>
      <c r="D132" s="202" t="s">
        <v>124</v>
      </c>
      <c r="E132" s="203" t="s">
        <v>172</v>
      </c>
      <c r="F132" s="204" t="s">
        <v>173</v>
      </c>
      <c r="G132" s="205" t="s">
        <v>127</v>
      </c>
      <c r="H132" s="206">
        <v>144.63399999999999</v>
      </c>
      <c r="I132" s="207"/>
      <c r="J132" s="208">
        <f>ROUND(I132*H132,2)</f>
        <v>0</v>
      </c>
      <c r="K132" s="204" t="s">
        <v>128</v>
      </c>
      <c r="L132" s="46"/>
      <c r="M132" s="209" t="s">
        <v>19</v>
      </c>
      <c r="N132" s="210" t="s">
        <v>45</v>
      </c>
      <c r="O132" s="86"/>
      <c r="P132" s="211">
        <f>O132*H132</f>
        <v>0</v>
      </c>
      <c r="Q132" s="211">
        <v>0.030450000000000001</v>
      </c>
      <c r="R132" s="211">
        <f>Q132*H132</f>
        <v>4.4041052999999994</v>
      </c>
      <c r="S132" s="211">
        <v>0</v>
      </c>
      <c r="T132" s="212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3" t="s">
        <v>129</v>
      </c>
      <c r="AT132" s="213" t="s">
        <v>124</v>
      </c>
      <c r="AU132" s="213" t="s">
        <v>130</v>
      </c>
      <c r="AY132" s="19" t="s">
        <v>121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19" t="s">
        <v>130</v>
      </c>
      <c r="BK132" s="214">
        <f>ROUND(I132*H132,2)</f>
        <v>0</v>
      </c>
      <c r="BL132" s="19" t="s">
        <v>129</v>
      </c>
      <c r="BM132" s="213" t="s">
        <v>174</v>
      </c>
    </row>
    <row r="133" s="2" customFormat="1">
      <c r="A133" s="40"/>
      <c r="B133" s="41"/>
      <c r="C133" s="42"/>
      <c r="D133" s="215" t="s">
        <v>132</v>
      </c>
      <c r="E133" s="42"/>
      <c r="F133" s="216" t="s">
        <v>175</v>
      </c>
      <c r="G133" s="42"/>
      <c r="H133" s="42"/>
      <c r="I133" s="217"/>
      <c r="J133" s="42"/>
      <c r="K133" s="42"/>
      <c r="L133" s="46"/>
      <c r="M133" s="218"/>
      <c r="N133" s="219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132</v>
      </c>
      <c r="AU133" s="19" t="s">
        <v>130</v>
      </c>
    </row>
    <row r="134" s="13" customFormat="1">
      <c r="A134" s="13"/>
      <c r="B134" s="220"/>
      <c r="C134" s="221"/>
      <c r="D134" s="222" t="s">
        <v>134</v>
      </c>
      <c r="E134" s="223" t="s">
        <v>19</v>
      </c>
      <c r="F134" s="224" t="s">
        <v>135</v>
      </c>
      <c r="G134" s="221"/>
      <c r="H134" s="225">
        <v>6.2000000000000002</v>
      </c>
      <c r="I134" s="226"/>
      <c r="J134" s="221"/>
      <c r="K134" s="221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134</v>
      </c>
      <c r="AU134" s="231" t="s">
        <v>130</v>
      </c>
      <c r="AV134" s="13" t="s">
        <v>130</v>
      </c>
      <c r="AW134" s="13" t="s">
        <v>34</v>
      </c>
      <c r="AX134" s="13" t="s">
        <v>73</v>
      </c>
      <c r="AY134" s="231" t="s">
        <v>121</v>
      </c>
    </row>
    <row r="135" s="13" customFormat="1">
      <c r="A135" s="13"/>
      <c r="B135" s="220"/>
      <c r="C135" s="221"/>
      <c r="D135" s="222" t="s">
        <v>134</v>
      </c>
      <c r="E135" s="223" t="s">
        <v>19</v>
      </c>
      <c r="F135" s="224" t="s">
        <v>136</v>
      </c>
      <c r="G135" s="221"/>
      <c r="H135" s="225">
        <v>7</v>
      </c>
      <c r="I135" s="226"/>
      <c r="J135" s="221"/>
      <c r="K135" s="221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134</v>
      </c>
      <c r="AU135" s="231" t="s">
        <v>130</v>
      </c>
      <c r="AV135" s="13" t="s">
        <v>130</v>
      </c>
      <c r="AW135" s="13" t="s">
        <v>34</v>
      </c>
      <c r="AX135" s="13" t="s">
        <v>73</v>
      </c>
      <c r="AY135" s="231" t="s">
        <v>121</v>
      </c>
    </row>
    <row r="136" s="13" customFormat="1">
      <c r="A136" s="13"/>
      <c r="B136" s="220"/>
      <c r="C136" s="221"/>
      <c r="D136" s="222" t="s">
        <v>134</v>
      </c>
      <c r="E136" s="223" t="s">
        <v>19</v>
      </c>
      <c r="F136" s="224" t="s">
        <v>137</v>
      </c>
      <c r="G136" s="221"/>
      <c r="H136" s="225">
        <v>4.7599999999999998</v>
      </c>
      <c r="I136" s="226"/>
      <c r="J136" s="221"/>
      <c r="K136" s="221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134</v>
      </c>
      <c r="AU136" s="231" t="s">
        <v>130</v>
      </c>
      <c r="AV136" s="13" t="s">
        <v>130</v>
      </c>
      <c r="AW136" s="13" t="s">
        <v>34</v>
      </c>
      <c r="AX136" s="13" t="s">
        <v>73</v>
      </c>
      <c r="AY136" s="231" t="s">
        <v>121</v>
      </c>
    </row>
    <row r="137" s="14" customFormat="1">
      <c r="A137" s="14"/>
      <c r="B137" s="232"/>
      <c r="C137" s="233"/>
      <c r="D137" s="222" t="s">
        <v>134</v>
      </c>
      <c r="E137" s="234" t="s">
        <v>19</v>
      </c>
      <c r="F137" s="235" t="s">
        <v>138</v>
      </c>
      <c r="G137" s="233"/>
      <c r="H137" s="236">
        <v>17.960000000000001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2" t="s">
        <v>134</v>
      </c>
      <c r="AU137" s="242" t="s">
        <v>130</v>
      </c>
      <c r="AV137" s="14" t="s">
        <v>139</v>
      </c>
      <c r="AW137" s="14" t="s">
        <v>34</v>
      </c>
      <c r="AX137" s="14" t="s">
        <v>73</v>
      </c>
      <c r="AY137" s="242" t="s">
        <v>121</v>
      </c>
    </row>
    <row r="138" s="13" customFormat="1">
      <c r="A138" s="13"/>
      <c r="B138" s="220"/>
      <c r="C138" s="221"/>
      <c r="D138" s="222" t="s">
        <v>134</v>
      </c>
      <c r="E138" s="223" t="s">
        <v>19</v>
      </c>
      <c r="F138" s="224" t="s">
        <v>140</v>
      </c>
      <c r="G138" s="221"/>
      <c r="H138" s="225">
        <v>256</v>
      </c>
      <c r="I138" s="226"/>
      <c r="J138" s="221"/>
      <c r="K138" s="221"/>
      <c r="L138" s="227"/>
      <c r="M138" s="228"/>
      <c r="N138" s="229"/>
      <c r="O138" s="229"/>
      <c r="P138" s="229"/>
      <c r="Q138" s="229"/>
      <c r="R138" s="229"/>
      <c r="S138" s="229"/>
      <c r="T138" s="23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1" t="s">
        <v>134</v>
      </c>
      <c r="AU138" s="231" t="s">
        <v>130</v>
      </c>
      <c r="AV138" s="13" t="s">
        <v>130</v>
      </c>
      <c r="AW138" s="13" t="s">
        <v>34</v>
      </c>
      <c r="AX138" s="13" t="s">
        <v>73</v>
      </c>
      <c r="AY138" s="231" t="s">
        <v>121</v>
      </c>
    </row>
    <row r="139" s="13" customFormat="1">
      <c r="A139" s="13"/>
      <c r="B139" s="220"/>
      <c r="C139" s="221"/>
      <c r="D139" s="222" t="s">
        <v>134</v>
      </c>
      <c r="E139" s="223" t="s">
        <v>19</v>
      </c>
      <c r="F139" s="224" t="s">
        <v>141</v>
      </c>
      <c r="G139" s="221"/>
      <c r="H139" s="225">
        <v>40.799999999999997</v>
      </c>
      <c r="I139" s="226"/>
      <c r="J139" s="221"/>
      <c r="K139" s="221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134</v>
      </c>
      <c r="AU139" s="231" t="s">
        <v>130</v>
      </c>
      <c r="AV139" s="13" t="s">
        <v>130</v>
      </c>
      <c r="AW139" s="13" t="s">
        <v>34</v>
      </c>
      <c r="AX139" s="13" t="s">
        <v>73</v>
      </c>
      <c r="AY139" s="231" t="s">
        <v>121</v>
      </c>
    </row>
    <row r="140" s="13" customFormat="1">
      <c r="A140" s="13"/>
      <c r="B140" s="220"/>
      <c r="C140" s="221"/>
      <c r="D140" s="222" t="s">
        <v>134</v>
      </c>
      <c r="E140" s="223" t="s">
        <v>19</v>
      </c>
      <c r="F140" s="224" t="s">
        <v>142</v>
      </c>
      <c r="G140" s="221"/>
      <c r="H140" s="225">
        <v>32</v>
      </c>
      <c r="I140" s="226"/>
      <c r="J140" s="221"/>
      <c r="K140" s="221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134</v>
      </c>
      <c r="AU140" s="231" t="s">
        <v>130</v>
      </c>
      <c r="AV140" s="13" t="s">
        <v>130</v>
      </c>
      <c r="AW140" s="13" t="s">
        <v>34</v>
      </c>
      <c r="AX140" s="13" t="s">
        <v>73</v>
      </c>
      <c r="AY140" s="231" t="s">
        <v>121</v>
      </c>
    </row>
    <row r="141" s="13" customFormat="1">
      <c r="A141" s="13"/>
      <c r="B141" s="220"/>
      <c r="C141" s="221"/>
      <c r="D141" s="222" t="s">
        <v>134</v>
      </c>
      <c r="E141" s="223" t="s">
        <v>19</v>
      </c>
      <c r="F141" s="224" t="s">
        <v>143</v>
      </c>
      <c r="G141" s="221"/>
      <c r="H141" s="225">
        <v>42</v>
      </c>
      <c r="I141" s="226"/>
      <c r="J141" s="221"/>
      <c r="K141" s="221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134</v>
      </c>
      <c r="AU141" s="231" t="s">
        <v>130</v>
      </c>
      <c r="AV141" s="13" t="s">
        <v>130</v>
      </c>
      <c r="AW141" s="13" t="s">
        <v>34</v>
      </c>
      <c r="AX141" s="13" t="s">
        <v>73</v>
      </c>
      <c r="AY141" s="231" t="s">
        <v>121</v>
      </c>
    </row>
    <row r="142" s="13" customFormat="1">
      <c r="A142" s="13"/>
      <c r="B142" s="220"/>
      <c r="C142" s="221"/>
      <c r="D142" s="222" t="s">
        <v>134</v>
      </c>
      <c r="E142" s="223" t="s">
        <v>19</v>
      </c>
      <c r="F142" s="224" t="s">
        <v>144</v>
      </c>
      <c r="G142" s="221"/>
      <c r="H142" s="225">
        <v>29.600000000000001</v>
      </c>
      <c r="I142" s="226"/>
      <c r="J142" s="221"/>
      <c r="K142" s="221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134</v>
      </c>
      <c r="AU142" s="231" t="s">
        <v>130</v>
      </c>
      <c r="AV142" s="13" t="s">
        <v>130</v>
      </c>
      <c r="AW142" s="13" t="s">
        <v>34</v>
      </c>
      <c r="AX142" s="13" t="s">
        <v>73</v>
      </c>
      <c r="AY142" s="231" t="s">
        <v>121</v>
      </c>
    </row>
    <row r="143" s="13" customFormat="1">
      <c r="A143" s="13"/>
      <c r="B143" s="220"/>
      <c r="C143" s="221"/>
      <c r="D143" s="222" t="s">
        <v>134</v>
      </c>
      <c r="E143" s="223" t="s">
        <v>19</v>
      </c>
      <c r="F143" s="224" t="s">
        <v>145</v>
      </c>
      <c r="G143" s="221"/>
      <c r="H143" s="225">
        <v>16.399999999999999</v>
      </c>
      <c r="I143" s="226"/>
      <c r="J143" s="221"/>
      <c r="K143" s="221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134</v>
      </c>
      <c r="AU143" s="231" t="s">
        <v>130</v>
      </c>
      <c r="AV143" s="13" t="s">
        <v>130</v>
      </c>
      <c r="AW143" s="13" t="s">
        <v>34</v>
      </c>
      <c r="AX143" s="13" t="s">
        <v>73</v>
      </c>
      <c r="AY143" s="231" t="s">
        <v>121</v>
      </c>
    </row>
    <row r="144" s="13" customFormat="1">
      <c r="A144" s="13"/>
      <c r="B144" s="220"/>
      <c r="C144" s="221"/>
      <c r="D144" s="222" t="s">
        <v>134</v>
      </c>
      <c r="E144" s="223" t="s">
        <v>19</v>
      </c>
      <c r="F144" s="224" t="s">
        <v>146</v>
      </c>
      <c r="G144" s="221"/>
      <c r="H144" s="225">
        <v>12.800000000000001</v>
      </c>
      <c r="I144" s="226"/>
      <c r="J144" s="221"/>
      <c r="K144" s="221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134</v>
      </c>
      <c r="AU144" s="231" t="s">
        <v>130</v>
      </c>
      <c r="AV144" s="13" t="s">
        <v>130</v>
      </c>
      <c r="AW144" s="13" t="s">
        <v>34</v>
      </c>
      <c r="AX144" s="13" t="s">
        <v>73</v>
      </c>
      <c r="AY144" s="231" t="s">
        <v>121</v>
      </c>
    </row>
    <row r="145" s="13" customFormat="1">
      <c r="A145" s="13"/>
      <c r="B145" s="220"/>
      <c r="C145" s="221"/>
      <c r="D145" s="222" t="s">
        <v>134</v>
      </c>
      <c r="E145" s="223" t="s">
        <v>19</v>
      </c>
      <c r="F145" s="224" t="s">
        <v>147</v>
      </c>
      <c r="G145" s="221"/>
      <c r="H145" s="225">
        <v>12.800000000000001</v>
      </c>
      <c r="I145" s="226"/>
      <c r="J145" s="221"/>
      <c r="K145" s="221"/>
      <c r="L145" s="227"/>
      <c r="M145" s="228"/>
      <c r="N145" s="229"/>
      <c r="O145" s="229"/>
      <c r="P145" s="229"/>
      <c r="Q145" s="229"/>
      <c r="R145" s="229"/>
      <c r="S145" s="229"/>
      <c r="T145" s="23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1" t="s">
        <v>134</v>
      </c>
      <c r="AU145" s="231" t="s">
        <v>130</v>
      </c>
      <c r="AV145" s="13" t="s">
        <v>130</v>
      </c>
      <c r="AW145" s="13" t="s">
        <v>34</v>
      </c>
      <c r="AX145" s="13" t="s">
        <v>73</v>
      </c>
      <c r="AY145" s="231" t="s">
        <v>121</v>
      </c>
    </row>
    <row r="146" s="13" customFormat="1">
      <c r="A146" s="13"/>
      <c r="B146" s="220"/>
      <c r="C146" s="221"/>
      <c r="D146" s="222" t="s">
        <v>134</v>
      </c>
      <c r="E146" s="223" t="s">
        <v>19</v>
      </c>
      <c r="F146" s="224" t="s">
        <v>148</v>
      </c>
      <c r="G146" s="221"/>
      <c r="H146" s="225">
        <v>6.6799999999999997</v>
      </c>
      <c r="I146" s="226"/>
      <c r="J146" s="221"/>
      <c r="K146" s="221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134</v>
      </c>
      <c r="AU146" s="231" t="s">
        <v>130</v>
      </c>
      <c r="AV146" s="13" t="s">
        <v>130</v>
      </c>
      <c r="AW146" s="13" t="s">
        <v>34</v>
      </c>
      <c r="AX146" s="13" t="s">
        <v>73</v>
      </c>
      <c r="AY146" s="231" t="s">
        <v>121</v>
      </c>
    </row>
    <row r="147" s="13" customFormat="1">
      <c r="A147" s="13"/>
      <c r="B147" s="220"/>
      <c r="C147" s="221"/>
      <c r="D147" s="222" t="s">
        <v>134</v>
      </c>
      <c r="E147" s="223" t="s">
        <v>19</v>
      </c>
      <c r="F147" s="224" t="s">
        <v>149</v>
      </c>
      <c r="G147" s="221"/>
      <c r="H147" s="225">
        <v>7.2000000000000002</v>
      </c>
      <c r="I147" s="226"/>
      <c r="J147" s="221"/>
      <c r="K147" s="221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134</v>
      </c>
      <c r="AU147" s="231" t="s">
        <v>130</v>
      </c>
      <c r="AV147" s="13" t="s">
        <v>130</v>
      </c>
      <c r="AW147" s="13" t="s">
        <v>34</v>
      </c>
      <c r="AX147" s="13" t="s">
        <v>73</v>
      </c>
      <c r="AY147" s="231" t="s">
        <v>121</v>
      </c>
    </row>
    <row r="148" s="13" customFormat="1">
      <c r="A148" s="13"/>
      <c r="B148" s="220"/>
      <c r="C148" s="221"/>
      <c r="D148" s="222" t="s">
        <v>134</v>
      </c>
      <c r="E148" s="223" t="s">
        <v>19</v>
      </c>
      <c r="F148" s="224" t="s">
        <v>150</v>
      </c>
      <c r="G148" s="221"/>
      <c r="H148" s="225">
        <v>7.2000000000000002</v>
      </c>
      <c r="I148" s="226"/>
      <c r="J148" s="221"/>
      <c r="K148" s="221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134</v>
      </c>
      <c r="AU148" s="231" t="s">
        <v>130</v>
      </c>
      <c r="AV148" s="13" t="s">
        <v>130</v>
      </c>
      <c r="AW148" s="13" t="s">
        <v>34</v>
      </c>
      <c r="AX148" s="13" t="s">
        <v>73</v>
      </c>
      <c r="AY148" s="231" t="s">
        <v>121</v>
      </c>
    </row>
    <row r="149" s="14" customFormat="1">
      <c r="A149" s="14"/>
      <c r="B149" s="232"/>
      <c r="C149" s="233"/>
      <c r="D149" s="222" t="s">
        <v>134</v>
      </c>
      <c r="E149" s="234" t="s">
        <v>19</v>
      </c>
      <c r="F149" s="235" t="s">
        <v>151</v>
      </c>
      <c r="G149" s="233"/>
      <c r="H149" s="236">
        <v>463.48000000000002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134</v>
      </c>
      <c r="AU149" s="242" t="s">
        <v>130</v>
      </c>
      <c r="AV149" s="14" t="s">
        <v>139</v>
      </c>
      <c r="AW149" s="14" t="s">
        <v>34</v>
      </c>
      <c r="AX149" s="14" t="s">
        <v>73</v>
      </c>
      <c r="AY149" s="242" t="s">
        <v>121</v>
      </c>
    </row>
    <row r="150" s="13" customFormat="1">
      <c r="A150" s="13"/>
      <c r="B150" s="220"/>
      <c r="C150" s="221"/>
      <c r="D150" s="222" t="s">
        <v>134</v>
      </c>
      <c r="E150" s="223" t="s">
        <v>19</v>
      </c>
      <c r="F150" s="224" t="s">
        <v>152</v>
      </c>
      <c r="G150" s="221"/>
      <c r="H150" s="225">
        <v>20.300000000000001</v>
      </c>
      <c r="I150" s="226"/>
      <c r="J150" s="221"/>
      <c r="K150" s="221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134</v>
      </c>
      <c r="AU150" s="231" t="s">
        <v>130</v>
      </c>
      <c r="AV150" s="13" t="s">
        <v>130</v>
      </c>
      <c r="AW150" s="13" t="s">
        <v>34</v>
      </c>
      <c r="AX150" s="13" t="s">
        <v>73</v>
      </c>
      <c r="AY150" s="231" t="s">
        <v>121</v>
      </c>
    </row>
    <row r="151" s="14" customFormat="1">
      <c r="A151" s="14"/>
      <c r="B151" s="232"/>
      <c r="C151" s="233"/>
      <c r="D151" s="222" t="s">
        <v>134</v>
      </c>
      <c r="E151" s="234" t="s">
        <v>19</v>
      </c>
      <c r="F151" s="235" t="s">
        <v>153</v>
      </c>
      <c r="G151" s="233"/>
      <c r="H151" s="236">
        <v>20.300000000000001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134</v>
      </c>
      <c r="AU151" s="242" t="s">
        <v>130</v>
      </c>
      <c r="AV151" s="14" t="s">
        <v>139</v>
      </c>
      <c r="AW151" s="14" t="s">
        <v>34</v>
      </c>
      <c r="AX151" s="14" t="s">
        <v>73</v>
      </c>
      <c r="AY151" s="242" t="s">
        <v>121</v>
      </c>
    </row>
    <row r="152" s="13" customFormat="1">
      <c r="A152" s="13"/>
      <c r="B152" s="220"/>
      <c r="C152" s="221"/>
      <c r="D152" s="222" t="s">
        <v>134</v>
      </c>
      <c r="E152" s="223" t="s">
        <v>19</v>
      </c>
      <c r="F152" s="224" t="s">
        <v>154</v>
      </c>
      <c r="G152" s="221"/>
      <c r="H152" s="225">
        <v>6.5</v>
      </c>
      <c r="I152" s="226"/>
      <c r="J152" s="221"/>
      <c r="K152" s="221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134</v>
      </c>
      <c r="AU152" s="231" t="s">
        <v>130</v>
      </c>
      <c r="AV152" s="13" t="s">
        <v>130</v>
      </c>
      <c r="AW152" s="13" t="s">
        <v>34</v>
      </c>
      <c r="AX152" s="13" t="s">
        <v>73</v>
      </c>
      <c r="AY152" s="231" t="s">
        <v>121</v>
      </c>
    </row>
    <row r="153" s="13" customFormat="1">
      <c r="A153" s="13"/>
      <c r="B153" s="220"/>
      <c r="C153" s="221"/>
      <c r="D153" s="222" t="s">
        <v>134</v>
      </c>
      <c r="E153" s="223" t="s">
        <v>19</v>
      </c>
      <c r="F153" s="224" t="s">
        <v>155</v>
      </c>
      <c r="G153" s="221"/>
      <c r="H153" s="225">
        <v>6.5</v>
      </c>
      <c r="I153" s="226"/>
      <c r="J153" s="221"/>
      <c r="K153" s="221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134</v>
      </c>
      <c r="AU153" s="231" t="s">
        <v>130</v>
      </c>
      <c r="AV153" s="13" t="s">
        <v>130</v>
      </c>
      <c r="AW153" s="13" t="s">
        <v>34</v>
      </c>
      <c r="AX153" s="13" t="s">
        <v>73</v>
      </c>
      <c r="AY153" s="231" t="s">
        <v>121</v>
      </c>
    </row>
    <row r="154" s="14" customFormat="1">
      <c r="A154" s="14"/>
      <c r="B154" s="232"/>
      <c r="C154" s="233"/>
      <c r="D154" s="222" t="s">
        <v>134</v>
      </c>
      <c r="E154" s="234" t="s">
        <v>19</v>
      </c>
      <c r="F154" s="235" t="s">
        <v>156</v>
      </c>
      <c r="G154" s="233"/>
      <c r="H154" s="236">
        <v>13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2" t="s">
        <v>134</v>
      </c>
      <c r="AU154" s="242" t="s">
        <v>130</v>
      </c>
      <c r="AV154" s="14" t="s">
        <v>139</v>
      </c>
      <c r="AW154" s="14" t="s">
        <v>34</v>
      </c>
      <c r="AX154" s="14" t="s">
        <v>73</v>
      </c>
      <c r="AY154" s="242" t="s">
        <v>121</v>
      </c>
    </row>
    <row r="155" s="13" customFormat="1">
      <c r="A155" s="13"/>
      <c r="B155" s="220"/>
      <c r="C155" s="221"/>
      <c r="D155" s="222" t="s">
        <v>134</v>
      </c>
      <c r="E155" s="223" t="s">
        <v>19</v>
      </c>
      <c r="F155" s="224" t="s">
        <v>157</v>
      </c>
      <c r="G155" s="221"/>
      <c r="H155" s="225">
        <v>5.7400000000000002</v>
      </c>
      <c r="I155" s="226"/>
      <c r="J155" s="221"/>
      <c r="K155" s="221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134</v>
      </c>
      <c r="AU155" s="231" t="s">
        <v>130</v>
      </c>
      <c r="AV155" s="13" t="s">
        <v>130</v>
      </c>
      <c r="AW155" s="13" t="s">
        <v>34</v>
      </c>
      <c r="AX155" s="13" t="s">
        <v>73</v>
      </c>
      <c r="AY155" s="231" t="s">
        <v>121</v>
      </c>
    </row>
    <row r="156" s="13" customFormat="1">
      <c r="A156" s="13"/>
      <c r="B156" s="220"/>
      <c r="C156" s="221"/>
      <c r="D156" s="222" t="s">
        <v>134</v>
      </c>
      <c r="E156" s="223" t="s">
        <v>19</v>
      </c>
      <c r="F156" s="224" t="s">
        <v>158</v>
      </c>
      <c r="G156" s="221"/>
      <c r="H156" s="225">
        <v>6.5999999999999996</v>
      </c>
      <c r="I156" s="226"/>
      <c r="J156" s="221"/>
      <c r="K156" s="221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134</v>
      </c>
      <c r="AU156" s="231" t="s">
        <v>130</v>
      </c>
      <c r="AV156" s="13" t="s">
        <v>130</v>
      </c>
      <c r="AW156" s="13" t="s">
        <v>34</v>
      </c>
      <c r="AX156" s="13" t="s">
        <v>73</v>
      </c>
      <c r="AY156" s="231" t="s">
        <v>121</v>
      </c>
    </row>
    <row r="157" s="14" customFormat="1">
      <c r="A157" s="14"/>
      <c r="B157" s="232"/>
      <c r="C157" s="233"/>
      <c r="D157" s="222" t="s">
        <v>134</v>
      </c>
      <c r="E157" s="234" t="s">
        <v>19</v>
      </c>
      <c r="F157" s="235" t="s">
        <v>159</v>
      </c>
      <c r="G157" s="233"/>
      <c r="H157" s="236">
        <v>12.34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2" t="s">
        <v>134</v>
      </c>
      <c r="AU157" s="242" t="s">
        <v>130</v>
      </c>
      <c r="AV157" s="14" t="s">
        <v>139</v>
      </c>
      <c r="AW157" s="14" t="s">
        <v>34</v>
      </c>
      <c r="AX157" s="14" t="s">
        <v>73</v>
      </c>
      <c r="AY157" s="242" t="s">
        <v>121</v>
      </c>
    </row>
    <row r="158" s="13" customFormat="1">
      <c r="A158" s="13"/>
      <c r="B158" s="220"/>
      <c r="C158" s="221"/>
      <c r="D158" s="222" t="s">
        <v>134</v>
      </c>
      <c r="E158" s="223" t="s">
        <v>19</v>
      </c>
      <c r="F158" s="224" t="s">
        <v>160</v>
      </c>
      <c r="G158" s="221"/>
      <c r="H158" s="225">
        <v>8.5999999999999996</v>
      </c>
      <c r="I158" s="226"/>
      <c r="J158" s="221"/>
      <c r="K158" s="221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134</v>
      </c>
      <c r="AU158" s="231" t="s">
        <v>130</v>
      </c>
      <c r="AV158" s="13" t="s">
        <v>130</v>
      </c>
      <c r="AW158" s="13" t="s">
        <v>34</v>
      </c>
      <c r="AX158" s="13" t="s">
        <v>73</v>
      </c>
      <c r="AY158" s="231" t="s">
        <v>121</v>
      </c>
    </row>
    <row r="159" s="14" customFormat="1">
      <c r="A159" s="14"/>
      <c r="B159" s="232"/>
      <c r="C159" s="233"/>
      <c r="D159" s="222" t="s">
        <v>134</v>
      </c>
      <c r="E159" s="234" t="s">
        <v>19</v>
      </c>
      <c r="F159" s="235" t="s">
        <v>161</v>
      </c>
      <c r="G159" s="233"/>
      <c r="H159" s="236">
        <v>8.5999999999999996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2" t="s">
        <v>134</v>
      </c>
      <c r="AU159" s="242" t="s">
        <v>130</v>
      </c>
      <c r="AV159" s="14" t="s">
        <v>139</v>
      </c>
      <c r="AW159" s="14" t="s">
        <v>34</v>
      </c>
      <c r="AX159" s="14" t="s">
        <v>73</v>
      </c>
      <c r="AY159" s="242" t="s">
        <v>121</v>
      </c>
    </row>
    <row r="160" s="15" customFormat="1">
      <c r="A160" s="15"/>
      <c r="B160" s="243"/>
      <c r="C160" s="244"/>
      <c r="D160" s="222" t="s">
        <v>134</v>
      </c>
      <c r="E160" s="245" t="s">
        <v>19</v>
      </c>
      <c r="F160" s="246" t="s">
        <v>162</v>
      </c>
      <c r="G160" s="244"/>
      <c r="H160" s="247">
        <v>535.68000000000006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3" t="s">
        <v>134</v>
      </c>
      <c r="AU160" s="253" t="s">
        <v>130</v>
      </c>
      <c r="AV160" s="15" t="s">
        <v>129</v>
      </c>
      <c r="AW160" s="15" t="s">
        <v>34</v>
      </c>
      <c r="AX160" s="15" t="s">
        <v>81</v>
      </c>
      <c r="AY160" s="253" t="s">
        <v>121</v>
      </c>
    </row>
    <row r="161" s="13" customFormat="1">
      <c r="A161" s="13"/>
      <c r="B161" s="220"/>
      <c r="C161" s="221"/>
      <c r="D161" s="222" t="s">
        <v>134</v>
      </c>
      <c r="E161" s="221"/>
      <c r="F161" s="224" t="s">
        <v>176</v>
      </c>
      <c r="G161" s="221"/>
      <c r="H161" s="225">
        <v>144.63399999999999</v>
      </c>
      <c r="I161" s="226"/>
      <c r="J161" s="221"/>
      <c r="K161" s="221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134</v>
      </c>
      <c r="AU161" s="231" t="s">
        <v>130</v>
      </c>
      <c r="AV161" s="13" t="s">
        <v>130</v>
      </c>
      <c r="AW161" s="13" t="s">
        <v>4</v>
      </c>
      <c r="AX161" s="13" t="s">
        <v>81</v>
      </c>
      <c r="AY161" s="231" t="s">
        <v>121</v>
      </c>
    </row>
    <row r="162" s="2" customFormat="1" ht="16.5" customHeight="1">
      <c r="A162" s="40"/>
      <c r="B162" s="41"/>
      <c r="C162" s="202" t="s">
        <v>177</v>
      </c>
      <c r="D162" s="202" t="s">
        <v>124</v>
      </c>
      <c r="E162" s="203" t="s">
        <v>178</v>
      </c>
      <c r="F162" s="204" t="s">
        <v>179</v>
      </c>
      <c r="G162" s="205" t="s">
        <v>127</v>
      </c>
      <c r="H162" s="206">
        <v>216.66499999999999</v>
      </c>
      <c r="I162" s="207"/>
      <c r="J162" s="208">
        <f>ROUND(I162*H162,2)</f>
        <v>0</v>
      </c>
      <c r="K162" s="204" t="s">
        <v>128</v>
      </c>
      <c r="L162" s="46"/>
      <c r="M162" s="209" t="s">
        <v>19</v>
      </c>
      <c r="N162" s="210" t="s">
        <v>45</v>
      </c>
      <c r="O162" s="86"/>
      <c r="P162" s="211">
        <f>O162*H162</f>
        <v>0</v>
      </c>
      <c r="Q162" s="211">
        <v>6.0000000000000002E-05</v>
      </c>
      <c r="R162" s="211">
        <f>Q162*H162</f>
        <v>0.0129999</v>
      </c>
      <c r="S162" s="211">
        <v>6.0000000000000002E-05</v>
      </c>
      <c r="T162" s="212">
        <f>S162*H162</f>
        <v>0.0129999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3" t="s">
        <v>129</v>
      </c>
      <c r="AT162" s="213" t="s">
        <v>124</v>
      </c>
      <c r="AU162" s="213" t="s">
        <v>130</v>
      </c>
      <c r="AY162" s="19" t="s">
        <v>121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19" t="s">
        <v>130</v>
      </c>
      <c r="BK162" s="214">
        <f>ROUND(I162*H162,2)</f>
        <v>0</v>
      </c>
      <c r="BL162" s="19" t="s">
        <v>129</v>
      </c>
      <c r="BM162" s="213" t="s">
        <v>180</v>
      </c>
    </row>
    <row r="163" s="2" customFormat="1">
      <c r="A163" s="40"/>
      <c r="B163" s="41"/>
      <c r="C163" s="42"/>
      <c r="D163" s="215" t="s">
        <v>132</v>
      </c>
      <c r="E163" s="42"/>
      <c r="F163" s="216" t="s">
        <v>181</v>
      </c>
      <c r="G163" s="42"/>
      <c r="H163" s="42"/>
      <c r="I163" s="217"/>
      <c r="J163" s="42"/>
      <c r="K163" s="42"/>
      <c r="L163" s="46"/>
      <c r="M163" s="218"/>
      <c r="N163" s="219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132</v>
      </c>
      <c r="AU163" s="19" t="s">
        <v>130</v>
      </c>
    </row>
    <row r="164" s="12" customFormat="1" ht="22.8" customHeight="1">
      <c r="A164" s="12"/>
      <c r="B164" s="186"/>
      <c r="C164" s="187"/>
      <c r="D164" s="188" t="s">
        <v>72</v>
      </c>
      <c r="E164" s="200" t="s">
        <v>182</v>
      </c>
      <c r="F164" s="200" t="s">
        <v>183</v>
      </c>
      <c r="G164" s="187"/>
      <c r="H164" s="187"/>
      <c r="I164" s="190"/>
      <c r="J164" s="201">
        <f>BK164</f>
        <v>0</v>
      </c>
      <c r="K164" s="187"/>
      <c r="L164" s="192"/>
      <c r="M164" s="193"/>
      <c r="N164" s="194"/>
      <c r="O164" s="194"/>
      <c r="P164" s="195">
        <f>SUM(P165:P168)</f>
        <v>0</v>
      </c>
      <c r="Q164" s="194"/>
      <c r="R164" s="195">
        <f>SUM(R165:R168)</f>
        <v>0.028166449999999996</v>
      </c>
      <c r="S164" s="194"/>
      <c r="T164" s="196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7" t="s">
        <v>81</v>
      </c>
      <c r="AT164" s="198" t="s">
        <v>72</v>
      </c>
      <c r="AU164" s="198" t="s">
        <v>81</v>
      </c>
      <c r="AY164" s="197" t="s">
        <v>121</v>
      </c>
      <c r="BK164" s="199">
        <f>SUM(BK165:BK168)</f>
        <v>0</v>
      </c>
    </row>
    <row r="165" s="2" customFormat="1" ht="24.15" customHeight="1">
      <c r="A165" s="40"/>
      <c r="B165" s="41"/>
      <c r="C165" s="202" t="s">
        <v>184</v>
      </c>
      <c r="D165" s="202" t="s">
        <v>124</v>
      </c>
      <c r="E165" s="203" t="s">
        <v>185</v>
      </c>
      <c r="F165" s="204" t="s">
        <v>186</v>
      </c>
      <c r="G165" s="205" t="s">
        <v>127</v>
      </c>
      <c r="H165" s="206">
        <v>216.66499999999999</v>
      </c>
      <c r="I165" s="207"/>
      <c r="J165" s="208">
        <f>ROUND(I165*H165,2)</f>
        <v>0</v>
      </c>
      <c r="K165" s="204" t="s">
        <v>128</v>
      </c>
      <c r="L165" s="46"/>
      <c r="M165" s="209" t="s">
        <v>19</v>
      </c>
      <c r="N165" s="210" t="s">
        <v>45</v>
      </c>
      <c r="O165" s="86"/>
      <c r="P165" s="211">
        <f>O165*H165</f>
        <v>0</v>
      </c>
      <c r="Q165" s="211">
        <v>0.00012999999999999999</v>
      </c>
      <c r="R165" s="211">
        <f>Q165*H165</f>
        <v>0.028166449999999996</v>
      </c>
      <c r="S165" s="211">
        <v>0</v>
      </c>
      <c r="T165" s="212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3" t="s">
        <v>129</v>
      </c>
      <c r="AT165" s="213" t="s">
        <v>124</v>
      </c>
      <c r="AU165" s="213" t="s">
        <v>130</v>
      </c>
      <c r="AY165" s="19" t="s">
        <v>121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19" t="s">
        <v>130</v>
      </c>
      <c r="BK165" s="214">
        <f>ROUND(I165*H165,2)</f>
        <v>0</v>
      </c>
      <c r="BL165" s="19" t="s">
        <v>129</v>
      </c>
      <c r="BM165" s="213" t="s">
        <v>187</v>
      </c>
    </row>
    <row r="166" s="2" customFormat="1">
      <c r="A166" s="40"/>
      <c r="B166" s="41"/>
      <c r="C166" s="42"/>
      <c r="D166" s="215" t="s">
        <v>132</v>
      </c>
      <c r="E166" s="42"/>
      <c r="F166" s="216" t="s">
        <v>188</v>
      </c>
      <c r="G166" s="42"/>
      <c r="H166" s="42"/>
      <c r="I166" s="217"/>
      <c r="J166" s="42"/>
      <c r="K166" s="42"/>
      <c r="L166" s="46"/>
      <c r="M166" s="218"/>
      <c r="N166" s="219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132</v>
      </c>
      <c r="AU166" s="19" t="s">
        <v>130</v>
      </c>
    </row>
    <row r="167" s="13" customFormat="1">
      <c r="A167" s="13"/>
      <c r="B167" s="220"/>
      <c r="C167" s="221"/>
      <c r="D167" s="222" t="s">
        <v>134</v>
      </c>
      <c r="E167" s="223" t="s">
        <v>19</v>
      </c>
      <c r="F167" s="224" t="s">
        <v>189</v>
      </c>
      <c r="G167" s="221"/>
      <c r="H167" s="225">
        <v>166.66499999999999</v>
      </c>
      <c r="I167" s="226"/>
      <c r="J167" s="221"/>
      <c r="K167" s="221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134</v>
      </c>
      <c r="AU167" s="231" t="s">
        <v>130</v>
      </c>
      <c r="AV167" s="13" t="s">
        <v>130</v>
      </c>
      <c r="AW167" s="13" t="s">
        <v>34</v>
      </c>
      <c r="AX167" s="13" t="s">
        <v>81</v>
      </c>
      <c r="AY167" s="231" t="s">
        <v>121</v>
      </c>
    </row>
    <row r="168" s="13" customFormat="1">
      <c r="A168" s="13"/>
      <c r="B168" s="220"/>
      <c r="C168" s="221"/>
      <c r="D168" s="222" t="s">
        <v>134</v>
      </c>
      <c r="E168" s="221"/>
      <c r="F168" s="224" t="s">
        <v>190</v>
      </c>
      <c r="G168" s="221"/>
      <c r="H168" s="225">
        <v>216.66499999999999</v>
      </c>
      <c r="I168" s="226"/>
      <c r="J168" s="221"/>
      <c r="K168" s="221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134</v>
      </c>
      <c r="AU168" s="231" t="s">
        <v>130</v>
      </c>
      <c r="AV168" s="13" t="s">
        <v>130</v>
      </c>
      <c r="AW168" s="13" t="s">
        <v>4</v>
      </c>
      <c r="AX168" s="13" t="s">
        <v>81</v>
      </c>
      <c r="AY168" s="231" t="s">
        <v>121</v>
      </c>
    </row>
    <row r="169" s="12" customFormat="1" ht="22.8" customHeight="1">
      <c r="A169" s="12"/>
      <c r="B169" s="186"/>
      <c r="C169" s="187"/>
      <c r="D169" s="188" t="s">
        <v>72</v>
      </c>
      <c r="E169" s="200" t="s">
        <v>191</v>
      </c>
      <c r="F169" s="200" t="s">
        <v>192</v>
      </c>
      <c r="G169" s="187"/>
      <c r="H169" s="187"/>
      <c r="I169" s="190"/>
      <c r="J169" s="201">
        <f>BK169</f>
        <v>0</v>
      </c>
      <c r="K169" s="187"/>
      <c r="L169" s="192"/>
      <c r="M169" s="193"/>
      <c r="N169" s="194"/>
      <c r="O169" s="194"/>
      <c r="P169" s="195">
        <f>SUM(P170:P247)</f>
        <v>0</v>
      </c>
      <c r="Q169" s="194"/>
      <c r="R169" s="195">
        <f>SUM(R170:R247)</f>
        <v>0</v>
      </c>
      <c r="S169" s="194"/>
      <c r="T169" s="196">
        <f>SUM(T170:T247)</f>
        <v>24.842208000000003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7" t="s">
        <v>81</v>
      </c>
      <c r="AT169" s="198" t="s">
        <v>72</v>
      </c>
      <c r="AU169" s="198" t="s">
        <v>81</v>
      </c>
      <c r="AY169" s="197" t="s">
        <v>121</v>
      </c>
      <c r="BK169" s="199">
        <f>SUM(BK170:BK247)</f>
        <v>0</v>
      </c>
    </row>
    <row r="170" s="2" customFormat="1" ht="16.5" customHeight="1">
      <c r="A170" s="40"/>
      <c r="B170" s="41"/>
      <c r="C170" s="202" t="s">
        <v>193</v>
      </c>
      <c r="D170" s="202" t="s">
        <v>124</v>
      </c>
      <c r="E170" s="203" t="s">
        <v>194</v>
      </c>
      <c r="F170" s="204" t="s">
        <v>195</v>
      </c>
      <c r="G170" s="205" t="s">
        <v>196</v>
      </c>
      <c r="H170" s="206">
        <v>111.11</v>
      </c>
      <c r="I170" s="207"/>
      <c r="J170" s="208">
        <f>ROUND(I170*H170,2)</f>
        <v>0</v>
      </c>
      <c r="K170" s="204" t="s">
        <v>128</v>
      </c>
      <c r="L170" s="46"/>
      <c r="M170" s="209" t="s">
        <v>19</v>
      </c>
      <c r="N170" s="210" t="s">
        <v>45</v>
      </c>
      <c r="O170" s="86"/>
      <c r="P170" s="211">
        <f>O170*H170</f>
        <v>0</v>
      </c>
      <c r="Q170" s="211">
        <v>0</v>
      </c>
      <c r="R170" s="211">
        <f>Q170*H170</f>
        <v>0</v>
      </c>
      <c r="S170" s="211">
        <v>0.002</v>
      </c>
      <c r="T170" s="212">
        <f>S170*H170</f>
        <v>0.22222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3" t="s">
        <v>129</v>
      </c>
      <c r="AT170" s="213" t="s">
        <v>124</v>
      </c>
      <c r="AU170" s="213" t="s">
        <v>130</v>
      </c>
      <c r="AY170" s="19" t="s">
        <v>121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9" t="s">
        <v>130</v>
      </c>
      <c r="BK170" s="214">
        <f>ROUND(I170*H170,2)</f>
        <v>0</v>
      </c>
      <c r="BL170" s="19" t="s">
        <v>129</v>
      </c>
      <c r="BM170" s="213" t="s">
        <v>197</v>
      </c>
    </row>
    <row r="171" s="2" customFormat="1">
      <c r="A171" s="40"/>
      <c r="B171" s="41"/>
      <c r="C171" s="42"/>
      <c r="D171" s="215" t="s">
        <v>132</v>
      </c>
      <c r="E171" s="42"/>
      <c r="F171" s="216" t="s">
        <v>198</v>
      </c>
      <c r="G171" s="42"/>
      <c r="H171" s="42"/>
      <c r="I171" s="217"/>
      <c r="J171" s="42"/>
      <c r="K171" s="42"/>
      <c r="L171" s="46"/>
      <c r="M171" s="218"/>
      <c r="N171" s="219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132</v>
      </c>
      <c r="AU171" s="19" t="s">
        <v>130</v>
      </c>
    </row>
    <row r="172" s="13" customFormat="1">
      <c r="A172" s="13"/>
      <c r="B172" s="220"/>
      <c r="C172" s="221"/>
      <c r="D172" s="222" t="s">
        <v>134</v>
      </c>
      <c r="E172" s="223" t="s">
        <v>19</v>
      </c>
      <c r="F172" s="224" t="s">
        <v>199</v>
      </c>
      <c r="G172" s="221"/>
      <c r="H172" s="225">
        <v>51.200000000000003</v>
      </c>
      <c r="I172" s="226"/>
      <c r="J172" s="221"/>
      <c r="K172" s="221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134</v>
      </c>
      <c r="AU172" s="231" t="s">
        <v>130</v>
      </c>
      <c r="AV172" s="13" t="s">
        <v>130</v>
      </c>
      <c r="AW172" s="13" t="s">
        <v>34</v>
      </c>
      <c r="AX172" s="13" t="s">
        <v>73</v>
      </c>
      <c r="AY172" s="231" t="s">
        <v>121</v>
      </c>
    </row>
    <row r="173" s="13" customFormat="1">
      <c r="A173" s="13"/>
      <c r="B173" s="220"/>
      <c r="C173" s="221"/>
      <c r="D173" s="222" t="s">
        <v>134</v>
      </c>
      <c r="E173" s="223" t="s">
        <v>19</v>
      </c>
      <c r="F173" s="224" t="s">
        <v>200</v>
      </c>
      <c r="G173" s="221"/>
      <c r="H173" s="225">
        <v>10.800000000000001</v>
      </c>
      <c r="I173" s="226"/>
      <c r="J173" s="221"/>
      <c r="K173" s="221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134</v>
      </c>
      <c r="AU173" s="231" t="s">
        <v>130</v>
      </c>
      <c r="AV173" s="13" t="s">
        <v>130</v>
      </c>
      <c r="AW173" s="13" t="s">
        <v>34</v>
      </c>
      <c r="AX173" s="13" t="s">
        <v>73</v>
      </c>
      <c r="AY173" s="231" t="s">
        <v>121</v>
      </c>
    </row>
    <row r="174" s="13" customFormat="1">
      <c r="A174" s="13"/>
      <c r="B174" s="220"/>
      <c r="C174" s="221"/>
      <c r="D174" s="222" t="s">
        <v>134</v>
      </c>
      <c r="E174" s="223" t="s">
        <v>19</v>
      </c>
      <c r="F174" s="224" t="s">
        <v>201</v>
      </c>
      <c r="G174" s="221"/>
      <c r="H174" s="225">
        <v>14.4</v>
      </c>
      <c r="I174" s="226"/>
      <c r="J174" s="221"/>
      <c r="K174" s="221"/>
      <c r="L174" s="227"/>
      <c r="M174" s="228"/>
      <c r="N174" s="229"/>
      <c r="O174" s="229"/>
      <c r="P174" s="229"/>
      <c r="Q174" s="229"/>
      <c r="R174" s="229"/>
      <c r="S174" s="229"/>
      <c r="T174" s="23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1" t="s">
        <v>134</v>
      </c>
      <c r="AU174" s="231" t="s">
        <v>130</v>
      </c>
      <c r="AV174" s="13" t="s">
        <v>130</v>
      </c>
      <c r="AW174" s="13" t="s">
        <v>34</v>
      </c>
      <c r="AX174" s="13" t="s">
        <v>73</v>
      </c>
      <c r="AY174" s="231" t="s">
        <v>121</v>
      </c>
    </row>
    <row r="175" s="13" customFormat="1">
      <c r="A175" s="13"/>
      <c r="B175" s="220"/>
      <c r="C175" s="221"/>
      <c r="D175" s="222" t="s">
        <v>134</v>
      </c>
      <c r="E175" s="223" t="s">
        <v>19</v>
      </c>
      <c r="F175" s="224" t="s">
        <v>202</v>
      </c>
      <c r="G175" s="221"/>
      <c r="H175" s="225">
        <v>11.4</v>
      </c>
      <c r="I175" s="226"/>
      <c r="J175" s="221"/>
      <c r="K175" s="221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134</v>
      </c>
      <c r="AU175" s="231" t="s">
        <v>130</v>
      </c>
      <c r="AV175" s="13" t="s">
        <v>130</v>
      </c>
      <c r="AW175" s="13" t="s">
        <v>34</v>
      </c>
      <c r="AX175" s="13" t="s">
        <v>73</v>
      </c>
      <c r="AY175" s="231" t="s">
        <v>121</v>
      </c>
    </row>
    <row r="176" s="13" customFormat="1">
      <c r="A176" s="13"/>
      <c r="B176" s="220"/>
      <c r="C176" s="221"/>
      <c r="D176" s="222" t="s">
        <v>134</v>
      </c>
      <c r="E176" s="223" t="s">
        <v>19</v>
      </c>
      <c r="F176" s="224" t="s">
        <v>203</v>
      </c>
      <c r="G176" s="221"/>
      <c r="H176" s="225">
        <v>10.5</v>
      </c>
      <c r="I176" s="226"/>
      <c r="J176" s="221"/>
      <c r="K176" s="221"/>
      <c r="L176" s="227"/>
      <c r="M176" s="228"/>
      <c r="N176" s="229"/>
      <c r="O176" s="229"/>
      <c r="P176" s="229"/>
      <c r="Q176" s="229"/>
      <c r="R176" s="229"/>
      <c r="S176" s="229"/>
      <c r="T176" s="23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1" t="s">
        <v>134</v>
      </c>
      <c r="AU176" s="231" t="s">
        <v>130</v>
      </c>
      <c r="AV176" s="13" t="s">
        <v>130</v>
      </c>
      <c r="AW176" s="13" t="s">
        <v>34</v>
      </c>
      <c r="AX176" s="13" t="s">
        <v>73</v>
      </c>
      <c r="AY176" s="231" t="s">
        <v>121</v>
      </c>
    </row>
    <row r="177" s="13" customFormat="1">
      <c r="A177" s="13"/>
      <c r="B177" s="220"/>
      <c r="C177" s="221"/>
      <c r="D177" s="222" t="s">
        <v>134</v>
      </c>
      <c r="E177" s="223" t="s">
        <v>19</v>
      </c>
      <c r="F177" s="224" t="s">
        <v>204</v>
      </c>
      <c r="G177" s="221"/>
      <c r="H177" s="225">
        <v>7.5</v>
      </c>
      <c r="I177" s="226"/>
      <c r="J177" s="221"/>
      <c r="K177" s="221"/>
      <c r="L177" s="227"/>
      <c r="M177" s="228"/>
      <c r="N177" s="229"/>
      <c r="O177" s="229"/>
      <c r="P177" s="229"/>
      <c r="Q177" s="229"/>
      <c r="R177" s="229"/>
      <c r="S177" s="229"/>
      <c r="T177" s="23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1" t="s">
        <v>134</v>
      </c>
      <c r="AU177" s="231" t="s">
        <v>130</v>
      </c>
      <c r="AV177" s="13" t="s">
        <v>130</v>
      </c>
      <c r="AW177" s="13" t="s">
        <v>34</v>
      </c>
      <c r="AX177" s="13" t="s">
        <v>73</v>
      </c>
      <c r="AY177" s="231" t="s">
        <v>121</v>
      </c>
    </row>
    <row r="178" s="13" customFormat="1">
      <c r="A178" s="13"/>
      <c r="B178" s="220"/>
      <c r="C178" s="221"/>
      <c r="D178" s="222" t="s">
        <v>134</v>
      </c>
      <c r="E178" s="223" t="s">
        <v>19</v>
      </c>
      <c r="F178" s="224" t="s">
        <v>205</v>
      </c>
      <c r="G178" s="221"/>
      <c r="H178" s="225">
        <v>2.4500000000000002</v>
      </c>
      <c r="I178" s="226"/>
      <c r="J178" s="221"/>
      <c r="K178" s="221"/>
      <c r="L178" s="227"/>
      <c r="M178" s="228"/>
      <c r="N178" s="229"/>
      <c r="O178" s="229"/>
      <c r="P178" s="229"/>
      <c r="Q178" s="229"/>
      <c r="R178" s="229"/>
      <c r="S178" s="229"/>
      <c r="T178" s="23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1" t="s">
        <v>134</v>
      </c>
      <c r="AU178" s="231" t="s">
        <v>130</v>
      </c>
      <c r="AV178" s="13" t="s">
        <v>130</v>
      </c>
      <c r="AW178" s="13" t="s">
        <v>34</v>
      </c>
      <c r="AX178" s="13" t="s">
        <v>73</v>
      </c>
      <c r="AY178" s="231" t="s">
        <v>121</v>
      </c>
    </row>
    <row r="179" s="13" customFormat="1">
      <c r="A179" s="13"/>
      <c r="B179" s="220"/>
      <c r="C179" s="221"/>
      <c r="D179" s="222" t="s">
        <v>134</v>
      </c>
      <c r="E179" s="223" t="s">
        <v>19</v>
      </c>
      <c r="F179" s="224" t="s">
        <v>206</v>
      </c>
      <c r="G179" s="221"/>
      <c r="H179" s="225">
        <v>1.1200000000000001</v>
      </c>
      <c r="I179" s="226"/>
      <c r="J179" s="221"/>
      <c r="K179" s="221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134</v>
      </c>
      <c r="AU179" s="231" t="s">
        <v>130</v>
      </c>
      <c r="AV179" s="13" t="s">
        <v>130</v>
      </c>
      <c r="AW179" s="13" t="s">
        <v>34</v>
      </c>
      <c r="AX179" s="13" t="s">
        <v>73</v>
      </c>
      <c r="AY179" s="231" t="s">
        <v>121</v>
      </c>
    </row>
    <row r="180" s="13" customFormat="1">
      <c r="A180" s="13"/>
      <c r="B180" s="220"/>
      <c r="C180" s="221"/>
      <c r="D180" s="222" t="s">
        <v>134</v>
      </c>
      <c r="E180" s="223" t="s">
        <v>19</v>
      </c>
      <c r="F180" s="224" t="s">
        <v>207</v>
      </c>
      <c r="G180" s="221"/>
      <c r="H180" s="225">
        <v>1.74</v>
      </c>
      <c r="I180" s="226"/>
      <c r="J180" s="221"/>
      <c r="K180" s="221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134</v>
      </c>
      <c r="AU180" s="231" t="s">
        <v>130</v>
      </c>
      <c r="AV180" s="13" t="s">
        <v>130</v>
      </c>
      <c r="AW180" s="13" t="s">
        <v>34</v>
      </c>
      <c r="AX180" s="13" t="s">
        <v>73</v>
      </c>
      <c r="AY180" s="231" t="s">
        <v>121</v>
      </c>
    </row>
    <row r="181" s="15" customFormat="1">
      <c r="A181" s="15"/>
      <c r="B181" s="243"/>
      <c r="C181" s="244"/>
      <c r="D181" s="222" t="s">
        <v>134</v>
      </c>
      <c r="E181" s="245" t="s">
        <v>19</v>
      </c>
      <c r="F181" s="246" t="s">
        <v>162</v>
      </c>
      <c r="G181" s="244"/>
      <c r="H181" s="247">
        <v>111.11000000000001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3" t="s">
        <v>134</v>
      </c>
      <c r="AU181" s="253" t="s">
        <v>130</v>
      </c>
      <c r="AV181" s="15" t="s">
        <v>129</v>
      </c>
      <c r="AW181" s="15" t="s">
        <v>34</v>
      </c>
      <c r="AX181" s="15" t="s">
        <v>81</v>
      </c>
      <c r="AY181" s="253" t="s">
        <v>121</v>
      </c>
    </row>
    <row r="182" s="2" customFormat="1" ht="24.15" customHeight="1">
      <c r="A182" s="40"/>
      <c r="B182" s="41"/>
      <c r="C182" s="202" t="s">
        <v>208</v>
      </c>
      <c r="D182" s="202" t="s">
        <v>124</v>
      </c>
      <c r="E182" s="203" t="s">
        <v>209</v>
      </c>
      <c r="F182" s="204" t="s">
        <v>210</v>
      </c>
      <c r="G182" s="205" t="s">
        <v>127</v>
      </c>
      <c r="H182" s="206">
        <v>214.27199999999999</v>
      </c>
      <c r="I182" s="207"/>
      <c r="J182" s="208">
        <f>ROUND(I182*H182,2)</f>
        <v>0</v>
      </c>
      <c r="K182" s="204" t="s">
        <v>128</v>
      </c>
      <c r="L182" s="46"/>
      <c r="M182" s="209" t="s">
        <v>19</v>
      </c>
      <c r="N182" s="210" t="s">
        <v>45</v>
      </c>
      <c r="O182" s="86"/>
      <c r="P182" s="211">
        <f>O182*H182</f>
        <v>0</v>
      </c>
      <c r="Q182" s="211">
        <v>0</v>
      </c>
      <c r="R182" s="211">
        <f>Q182*H182</f>
        <v>0</v>
      </c>
      <c r="S182" s="211">
        <v>0.055</v>
      </c>
      <c r="T182" s="212">
        <f>S182*H182</f>
        <v>11.78496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3" t="s">
        <v>129</v>
      </c>
      <c r="AT182" s="213" t="s">
        <v>124</v>
      </c>
      <c r="AU182" s="213" t="s">
        <v>130</v>
      </c>
      <c r="AY182" s="19" t="s">
        <v>121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19" t="s">
        <v>130</v>
      </c>
      <c r="BK182" s="214">
        <f>ROUND(I182*H182,2)</f>
        <v>0</v>
      </c>
      <c r="BL182" s="19" t="s">
        <v>129</v>
      </c>
      <c r="BM182" s="213" t="s">
        <v>211</v>
      </c>
    </row>
    <row r="183" s="2" customFormat="1">
      <c r="A183" s="40"/>
      <c r="B183" s="41"/>
      <c r="C183" s="42"/>
      <c r="D183" s="215" t="s">
        <v>132</v>
      </c>
      <c r="E183" s="42"/>
      <c r="F183" s="216" t="s">
        <v>212</v>
      </c>
      <c r="G183" s="42"/>
      <c r="H183" s="42"/>
      <c r="I183" s="217"/>
      <c r="J183" s="42"/>
      <c r="K183" s="42"/>
      <c r="L183" s="46"/>
      <c r="M183" s="218"/>
      <c r="N183" s="219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132</v>
      </c>
      <c r="AU183" s="19" t="s">
        <v>130</v>
      </c>
    </row>
    <row r="184" s="13" customFormat="1">
      <c r="A184" s="13"/>
      <c r="B184" s="220"/>
      <c r="C184" s="221"/>
      <c r="D184" s="222" t="s">
        <v>134</v>
      </c>
      <c r="E184" s="223" t="s">
        <v>19</v>
      </c>
      <c r="F184" s="224" t="s">
        <v>135</v>
      </c>
      <c r="G184" s="221"/>
      <c r="H184" s="225">
        <v>6.2000000000000002</v>
      </c>
      <c r="I184" s="226"/>
      <c r="J184" s="221"/>
      <c r="K184" s="221"/>
      <c r="L184" s="227"/>
      <c r="M184" s="228"/>
      <c r="N184" s="229"/>
      <c r="O184" s="229"/>
      <c r="P184" s="229"/>
      <c r="Q184" s="229"/>
      <c r="R184" s="229"/>
      <c r="S184" s="229"/>
      <c r="T184" s="23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1" t="s">
        <v>134</v>
      </c>
      <c r="AU184" s="231" t="s">
        <v>130</v>
      </c>
      <c r="AV184" s="13" t="s">
        <v>130</v>
      </c>
      <c r="AW184" s="13" t="s">
        <v>34</v>
      </c>
      <c r="AX184" s="13" t="s">
        <v>73</v>
      </c>
      <c r="AY184" s="231" t="s">
        <v>121</v>
      </c>
    </row>
    <row r="185" s="13" customFormat="1">
      <c r="A185" s="13"/>
      <c r="B185" s="220"/>
      <c r="C185" s="221"/>
      <c r="D185" s="222" t="s">
        <v>134</v>
      </c>
      <c r="E185" s="223" t="s">
        <v>19</v>
      </c>
      <c r="F185" s="224" t="s">
        <v>136</v>
      </c>
      <c r="G185" s="221"/>
      <c r="H185" s="225">
        <v>7</v>
      </c>
      <c r="I185" s="226"/>
      <c r="J185" s="221"/>
      <c r="K185" s="221"/>
      <c r="L185" s="227"/>
      <c r="M185" s="228"/>
      <c r="N185" s="229"/>
      <c r="O185" s="229"/>
      <c r="P185" s="229"/>
      <c r="Q185" s="229"/>
      <c r="R185" s="229"/>
      <c r="S185" s="229"/>
      <c r="T185" s="23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1" t="s">
        <v>134</v>
      </c>
      <c r="AU185" s="231" t="s">
        <v>130</v>
      </c>
      <c r="AV185" s="13" t="s">
        <v>130</v>
      </c>
      <c r="AW185" s="13" t="s">
        <v>34</v>
      </c>
      <c r="AX185" s="13" t="s">
        <v>73</v>
      </c>
      <c r="AY185" s="231" t="s">
        <v>121</v>
      </c>
    </row>
    <row r="186" s="13" customFormat="1">
      <c r="A186" s="13"/>
      <c r="B186" s="220"/>
      <c r="C186" s="221"/>
      <c r="D186" s="222" t="s">
        <v>134</v>
      </c>
      <c r="E186" s="223" t="s">
        <v>19</v>
      </c>
      <c r="F186" s="224" t="s">
        <v>137</v>
      </c>
      <c r="G186" s="221"/>
      <c r="H186" s="225">
        <v>4.7599999999999998</v>
      </c>
      <c r="I186" s="226"/>
      <c r="J186" s="221"/>
      <c r="K186" s="221"/>
      <c r="L186" s="227"/>
      <c r="M186" s="228"/>
      <c r="N186" s="229"/>
      <c r="O186" s="229"/>
      <c r="P186" s="229"/>
      <c r="Q186" s="229"/>
      <c r="R186" s="229"/>
      <c r="S186" s="229"/>
      <c r="T186" s="23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1" t="s">
        <v>134</v>
      </c>
      <c r="AU186" s="231" t="s">
        <v>130</v>
      </c>
      <c r="AV186" s="13" t="s">
        <v>130</v>
      </c>
      <c r="AW186" s="13" t="s">
        <v>34</v>
      </c>
      <c r="AX186" s="13" t="s">
        <v>73</v>
      </c>
      <c r="AY186" s="231" t="s">
        <v>121</v>
      </c>
    </row>
    <row r="187" s="14" customFormat="1">
      <c r="A187" s="14"/>
      <c r="B187" s="232"/>
      <c r="C187" s="233"/>
      <c r="D187" s="222" t="s">
        <v>134</v>
      </c>
      <c r="E187" s="234" t="s">
        <v>19</v>
      </c>
      <c r="F187" s="235" t="s">
        <v>138</v>
      </c>
      <c r="G187" s="233"/>
      <c r="H187" s="236">
        <v>17.960000000000001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2" t="s">
        <v>134</v>
      </c>
      <c r="AU187" s="242" t="s">
        <v>130</v>
      </c>
      <c r="AV187" s="14" t="s">
        <v>139</v>
      </c>
      <c r="AW187" s="14" t="s">
        <v>34</v>
      </c>
      <c r="AX187" s="14" t="s">
        <v>73</v>
      </c>
      <c r="AY187" s="242" t="s">
        <v>121</v>
      </c>
    </row>
    <row r="188" s="13" customFormat="1">
      <c r="A188" s="13"/>
      <c r="B188" s="220"/>
      <c r="C188" s="221"/>
      <c r="D188" s="222" t="s">
        <v>134</v>
      </c>
      <c r="E188" s="223" t="s">
        <v>19</v>
      </c>
      <c r="F188" s="224" t="s">
        <v>140</v>
      </c>
      <c r="G188" s="221"/>
      <c r="H188" s="225">
        <v>256</v>
      </c>
      <c r="I188" s="226"/>
      <c r="J188" s="221"/>
      <c r="K188" s="221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134</v>
      </c>
      <c r="AU188" s="231" t="s">
        <v>130</v>
      </c>
      <c r="AV188" s="13" t="s">
        <v>130</v>
      </c>
      <c r="AW188" s="13" t="s">
        <v>34</v>
      </c>
      <c r="AX188" s="13" t="s">
        <v>73</v>
      </c>
      <c r="AY188" s="231" t="s">
        <v>121</v>
      </c>
    </row>
    <row r="189" s="13" customFormat="1">
      <c r="A189" s="13"/>
      <c r="B189" s="220"/>
      <c r="C189" s="221"/>
      <c r="D189" s="222" t="s">
        <v>134</v>
      </c>
      <c r="E189" s="223" t="s">
        <v>19</v>
      </c>
      <c r="F189" s="224" t="s">
        <v>141</v>
      </c>
      <c r="G189" s="221"/>
      <c r="H189" s="225">
        <v>40.799999999999997</v>
      </c>
      <c r="I189" s="226"/>
      <c r="J189" s="221"/>
      <c r="K189" s="221"/>
      <c r="L189" s="227"/>
      <c r="M189" s="228"/>
      <c r="N189" s="229"/>
      <c r="O189" s="229"/>
      <c r="P189" s="229"/>
      <c r="Q189" s="229"/>
      <c r="R189" s="229"/>
      <c r="S189" s="229"/>
      <c r="T189" s="23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1" t="s">
        <v>134</v>
      </c>
      <c r="AU189" s="231" t="s">
        <v>130</v>
      </c>
      <c r="AV189" s="13" t="s">
        <v>130</v>
      </c>
      <c r="AW189" s="13" t="s">
        <v>34</v>
      </c>
      <c r="AX189" s="13" t="s">
        <v>73</v>
      </c>
      <c r="AY189" s="231" t="s">
        <v>121</v>
      </c>
    </row>
    <row r="190" s="13" customFormat="1">
      <c r="A190" s="13"/>
      <c r="B190" s="220"/>
      <c r="C190" s="221"/>
      <c r="D190" s="222" t="s">
        <v>134</v>
      </c>
      <c r="E190" s="223" t="s">
        <v>19</v>
      </c>
      <c r="F190" s="224" t="s">
        <v>142</v>
      </c>
      <c r="G190" s="221"/>
      <c r="H190" s="225">
        <v>32</v>
      </c>
      <c r="I190" s="226"/>
      <c r="J190" s="221"/>
      <c r="K190" s="221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134</v>
      </c>
      <c r="AU190" s="231" t="s">
        <v>130</v>
      </c>
      <c r="AV190" s="13" t="s">
        <v>130</v>
      </c>
      <c r="AW190" s="13" t="s">
        <v>34</v>
      </c>
      <c r="AX190" s="13" t="s">
        <v>73</v>
      </c>
      <c r="AY190" s="231" t="s">
        <v>121</v>
      </c>
    </row>
    <row r="191" s="13" customFormat="1">
      <c r="A191" s="13"/>
      <c r="B191" s="220"/>
      <c r="C191" s="221"/>
      <c r="D191" s="222" t="s">
        <v>134</v>
      </c>
      <c r="E191" s="223" t="s">
        <v>19</v>
      </c>
      <c r="F191" s="224" t="s">
        <v>143</v>
      </c>
      <c r="G191" s="221"/>
      <c r="H191" s="225">
        <v>42</v>
      </c>
      <c r="I191" s="226"/>
      <c r="J191" s="221"/>
      <c r="K191" s="221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134</v>
      </c>
      <c r="AU191" s="231" t="s">
        <v>130</v>
      </c>
      <c r="AV191" s="13" t="s">
        <v>130</v>
      </c>
      <c r="AW191" s="13" t="s">
        <v>34</v>
      </c>
      <c r="AX191" s="13" t="s">
        <v>73</v>
      </c>
      <c r="AY191" s="231" t="s">
        <v>121</v>
      </c>
    </row>
    <row r="192" s="13" customFormat="1">
      <c r="A192" s="13"/>
      <c r="B192" s="220"/>
      <c r="C192" s="221"/>
      <c r="D192" s="222" t="s">
        <v>134</v>
      </c>
      <c r="E192" s="223" t="s">
        <v>19</v>
      </c>
      <c r="F192" s="224" t="s">
        <v>144</v>
      </c>
      <c r="G192" s="221"/>
      <c r="H192" s="225">
        <v>29.600000000000001</v>
      </c>
      <c r="I192" s="226"/>
      <c r="J192" s="221"/>
      <c r="K192" s="221"/>
      <c r="L192" s="227"/>
      <c r="M192" s="228"/>
      <c r="N192" s="229"/>
      <c r="O192" s="229"/>
      <c r="P192" s="229"/>
      <c r="Q192" s="229"/>
      <c r="R192" s="229"/>
      <c r="S192" s="229"/>
      <c r="T192" s="23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1" t="s">
        <v>134</v>
      </c>
      <c r="AU192" s="231" t="s">
        <v>130</v>
      </c>
      <c r="AV192" s="13" t="s">
        <v>130</v>
      </c>
      <c r="AW192" s="13" t="s">
        <v>34</v>
      </c>
      <c r="AX192" s="13" t="s">
        <v>73</v>
      </c>
      <c r="AY192" s="231" t="s">
        <v>121</v>
      </c>
    </row>
    <row r="193" s="13" customFormat="1">
      <c r="A193" s="13"/>
      <c r="B193" s="220"/>
      <c r="C193" s="221"/>
      <c r="D193" s="222" t="s">
        <v>134</v>
      </c>
      <c r="E193" s="223" t="s">
        <v>19</v>
      </c>
      <c r="F193" s="224" t="s">
        <v>145</v>
      </c>
      <c r="G193" s="221"/>
      <c r="H193" s="225">
        <v>16.399999999999999</v>
      </c>
      <c r="I193" s="226"/>
      <c r="J193" s="221"/>
      <c r="K193" s="221"/>
      <c r="L193" s="227"/>
      <c r="M193" s="228"/>
      <c r="N193" s="229"/>
      <c r="O193" s="229"/>
      <c r="P193" s="229"/>
      <c r="Q193" s="229"/>
      <c r="R193" s="229"/>
      <c r="S193" s="229"/>
      <c r="T193" s="23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1" t="s">
        <v>134</v>
      </c>
      <c r="AU193" s="231" t="s">
        <v>130</v>
      </c>
      <c r="AV193" s="13" t="s">
        <v>130</v>
      </c>
      <c r="AW193" s="13" t="s">
        <v>34</v>
      </c>
      <c r="AX193" s="13" t="s">
        <v>73</v>
      </c>
      <c r="AY193" s="231" t="s">
        <v>121</v>
      </c>
    </row>
    <row r="194" s="13" customFormat="1">
      <c r="A194" s="13"/>
      <c r="B194" s="220"/>
      <c r="C194" s="221"/>
      <c r="D194" s="222" t="s">
        <v>134</v>
      </c>
      <c r="E194" s="223" t="s">
        <v>19</v>
      </c>
      <c r="F194" s="224" t="s">
        <v>146</v>
      </c>
      <c r="G194" s="221"/>
      <c r="H194" s="225">
        <v>12.800000000000001</v>
      </c>
      <c r="I194" s="226"/>
      <c r="J194" s="221"/>
      <c r="K194" s="221"/>
      <c r="L194" s="227"/>
      <c r="M194" s="228"/>
      <c r="N194" s="229"/>
      <c r="O194" s="229"/>
      <c r="P194" s="229"/>
      <c r="Q194" s="229"/>
      <c r="R194" s="229"/>
      <c r="S194" s="229"/>
      <c r="T194" s="23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1" t="s">
        <v>134</v>
      </c>
      <c r="AU194" s="231" t="s">
        <v>130</v>
      </c>
      <c r="AV194" s="13" t="s">
        <v>130</v>
      </c>
      <c r="AW194" s="13" t="s">
        <v>34</v>
      </c>
      <c r="AX194" s="13" t="s">
        <v>73</v>
      </c>
      <c r="AY194" s="231" t="s">
        <v>121</v>
      </c>
    </row>
    <row r="195" s="13" customFormat="1">
      <c r="A195" s="13"/>
      <c r="B195" s="220"/>
      <c r="C195" s="221"/>
      <c r="D195" s="222" t="s">
        <v>134</v>
      </c>
      <c r="E195" s="223" t="s">
        <v>19</v>
      </c>
      <c r="F195" s="224" t="s">
        <v>147</v>
      </c>
      <c r="G195" s="221"/>
      <c r="H195" s="225">
        <v>12.800000000000001</v>
      </c>
      <c r="I195" s="226"/>
      <c r="J195" s="221"/>
      <c r="K195" s="221"/>
      <c r="L195" s="227"/>
      <c r="M195" s="228"/>
      <c r="N195" s="229"/>
      <c r="O195" s="229"/>
      <c r="P195" s="229"/>
      <c r="Q195" s="229"/>
      <c r="R195" s="229"/>
      <c r="S195" s="229"/>
      <c r="T195" s="23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1" t="s">
        <v>134</v>
      </c>
      <c r="AU195" s="231" t="s">
        <v>130</v>
      </c>
      <c r="AV195" s="13" t="s">
        <v>130</v>
      </c>
      <c r="AW195" s="13" t="s">
        <v>34</v>
      </c>
      <c r="AX195" s="13" t="s">
        <v>73</v>
      </c>
      <c r="AY195" s="231" t="s">
        <v>121</v>
      </c>
    </row>
    <row r="196" s="13" customFormat="1">
      <c r="A196" s="13"/>
      <c r="B196" s="220"/>
      <c r="C196" s="221"/>
      <c r="D196" s="222" t="s">
        <v>134</v>
      </c>
      <c r="E196" s="223" t="s">
        <v>19</v>
      </c>
      <c r="F196" s="224" t="s">
        <v>148</v>
      </c>
      <c r="G196" s="221"/>
      <c r="H196" s="225">
        <v>6.6799999999999997</v>
      </c>
      <c r="I196" s="226"/>
      <c r="J196" s="221"/>
      <c r="K196" s="221"/>
      <c r="L196" s="227"/>
      <c r="M196" s="228"/>
      <c r="N196" s="229"/>
      <c r="O196" s="229"/>
      <c r="P196" s="229"/>
      <c r="Q196" s="229"/>
      <c r="R196" s="229"/>
      <c r="S196" s="229"/>
      <c r="T196" s="23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1" t="s">
        <v>134</v>
      </c>
      <c r="AU196" s="231" t="s">
        <v>130</v>
      </c>
      <c r="AV196" s="13" t="s">
        <v>130</v>
      </c>
      <c r="AW196" s="13" t="s">
        <v>34</v>
      </c>
      <c r="AX196" s="13" t="s">
        <v>73</v>
      </c>
      <c r="AY196" s="231" t="s">
        <v>121</v>
      </c>
    </row>
    <row r="197" s="13" customFormat="1">
      <c r="A197" s="13"/>
      <c r="B197" s="220"/>
      <c r="C197" s="221"/>
      <c r="D197" s="222" t="s">
        <v>134</v>
      </c>
      <c r="E197" s="223" t="s">
        <v>19</v>
      </c>
      <c r="F197" s="224" t="s">
        <v>149</v>
      </c>
      <c r="G197" s="221"/>
      <c r="H197" s="225">
        <v>7.2000000000000002</v>
      </c>
      <c r="I197" s="226"/>
      <c r="J197" s="221"/>
      <c r="K197" s="221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134</v>
      </c>
      <c r="AU197" s="231" t="s">
        <v>130</v>
      </c>
      <c r="AV197" s="13" t="s">
        <v>130</v>
      </c>
      <c r="AW197" s="13" t="s">
        <v>34</v>
      </c>
      <c r="AX197" s="13" t="s">
        <v>73</v>
      </c>
      <c r="AY197" s="231" t="s">
        <v>121</v>
      </c>
    </row>
    <row r="198" s="13" customFormat="1">
      <c r="A198" s="13"/>
      <c r="B198" s="220"/>
      <c r="C198" s="221"/>
      <c r="D198" s="222" t="s">
        <v>134</v>
      </c>
      <c r="E198" s="223" t="s">
        <v>19</v>
      </c>
      <c r="F198" s="224" t="s">
        <v>150</v>
      </c>
      <c r="G198" s="221"/>
      <c r="H198" s="225">
        <v>7.2000000000000002</v>
      </c>
      <c r="I198" s="226"/>
      <c r="J198" s="221"/>
      <c r="K198" s="221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134</v>
      </c>
      <c r="AU198" s="231" t="s">
        <v>130</v>
      </c>
      <c r="AV198" s="13" t="s">
        <v>130</v>
      </c>
      <c r="AW198" s="13" t="s">
        <v>34</v>
      </c>
      <c r="AX198" s="13" t="s">
        <v>73</v>
      </c>
      <c r="AY198" s="231" t="s">
        <v>121</v>
      </c>
    </row>
    <row r="199" s="14" customFormat="1">
      <c r="A199" s="14"/>
      <c r="B199" s="232"/>
      <c r="C199" s="233"/>
      <c r="D199" s="222" t="s">
        <v>134</v>
      </c>
      <c r="E199" s="234" t="s">
        <v>19</v>
      </c>
      <c r="F199" s="235" t="s">
        <v>151</v>
      </c>
      <c r="G199" s="233"/>
      <c r="H199" s="236">
        <v>463.48000000000002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2" t="s">
        <v>134</v>
      </c>
      <c r="AU199" s="242" t="s">
        <v>130</v>
      </c>
      <c r="AV199" s="14" t="s">
        <v>139</v>
      </c>
      <c r="AW199" s="14" t="s">
        <v>34</v>
      </c>
      <c r="AX199" s="14" t="s">
        <v>73</v>
      </c>
      <c r="AY199" s="242" t="s">
        <v>121</v>
      </c>
    </row>
    <row r="200" s="13" customFormat="1">
      <c r="A200" s="13"/>
      <c r="B200" s="220"/>
      <c r="C200" s="221"/>
      <c r="D200" s="222" t="s">
        <v>134</v>
      </c>
      <c r="E200" s="223" t="s">
        <v>19</v>
      </c>
      <c r="F200" s="224" t="s">
        <v>152</v>
      </c>
      <c r="G200" s="221"/>
      <c r="H200" s="225">
        <v>20.300000000000001</v>
      </c>
      <c r="I200" s="226"/>
      <c r="J200" s="221"/>
      <c r="K200" s="221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134</v>
      </c>
      <c r="AU200" s="231" t="s">
        <v>130</v>
      </c>
      <c r="AV200" s="13" t="s">
        <v>130</v>
      </c>
      <c r="AW200" s="13" t="s">
        <v>34</v>
      </c>
      <c r="AX200" s="13" t="s">
        <v>73</v>
      </c>
      <c r="AY200" s="231" t="s">
        <v>121</v>
      </c>
    </row>
    <row r="201" s="14" customFormat="1">
      <c r="A201" s="14"/>
      <c r="B201" s="232"/>
      <c r="C201" s="233"/>
      <c r="D201" s="222" t="s">
        <v>134</v>
      </c>
      <c r="E201" s="234" t="s">
        <v>19</v>
      </c>
      <c r="F201" s="235" t="s">
        <v>153</v>
      </c>
      <c r="G201" s="233"/>
      <c r="H201" s="236">
        <v>20.300000000000001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134</v>
      </c>
      <c r="AU201" s="242" t="s">
        <v>130</v>
      </c>
      <c r="AV201" s="14" t="s">
        <v>139</v>
      </c>
      <c r="AW201" s="14" t="s">
        <v>34</v>
      </c>
      <c r="AX201" s="14" t="s">
        <v>73</v>
      </c>
      <c r="AY201" s="242" t="s">
        <v>121</v>
      </c>
    </row>
    <row r="202" s="13" customFormat="1">
      <c r="A202" s="13"/>
      <c r="B202" s="220"/>
      <c r="C202" s="221"/>
      <c r="D202" s="222" t="s">
        <v>134</v>
      </c>
      <c r="E202" s="223" t="s">
        <v>19</v>
      </c>
      <c r="F202" s="224" t="s">
        <v>154</v>
      </c>
      <c r="G202" s="221"/>
      <c r="H202" s="225">
        <v>6.5</v>
      </c>
      <c r="I202" s="226"/>
      <c r="J202" s="221"/>
      <c r="K202" s="221"/>
      <c r="L202" s="227"/>
      <c r="M202" s="228"/>
      <c r="N202" s="229"/>
      <c r="O202" s="229"/>
      <c r="P202" s="229"/>
      <c r="Q202" s="229"/>
      <c r="R202" s="229"/>
      <c r="S202" s="229"/>
      <c r="T202" s="23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1" t="s">
        <v>134</v>
      </c>
      <c r="AU202" s="231" t="s">
        <v>130</v>
      </c>
      <c r="AV202" s="13" t="s">
        <v>130</v>
      </c>
      <c r="AW202" s="13" t="s">
        <v>34</v>
      </c>
      <c r="AX202" s="13" t="s">
        <v>73</v>
      </c>
      <c r="AY202" s="231" t="s">
        <v>121</v>
      </c>
    </row>
    <row r="203" s="13" customFormat="1">
      <c r="A203" s="13"/>
      <c r="B203" s="220"/>
      <c r="C203" s="221"/>
      <c r="D203" s="222" t="s">
        <v>134</v>
      </c>
      <c r="E203" s="223" t="s">
        <v>19</v>
      </c>
      <c r="F203" s="224" t="s">
        <v>155</v>
      </c>
      <c r="G203" s="221"/>
      <c r="H203" s="225">
        <v>6.5</v>
      </c>
      <c r="I203" s="226"/>
      <c r="J203" s="221"/>
      <c r="K203" s="221"/>
      <c r="L203" s="227"/>
      <c r="M203" s="228"/>
      <c r="N203" s="229"/>
      <c r="O203" s="229"/>
      <c r="P203" s="229"/>
      <c r="Q203" s="229"/>
      <c r="R203" s="229"/>
      <c r="S203" s="229"/>
      <c r="T203" s="23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1" t="s">
        <v>134</v>
      </c>
      <c r="AU203" s="231" t="s">
        <v>130</v>
      </c>
      <c r="AV203" s="13" t="s">
        <v>130</v>
      </c>
      <c r="AW203" s="13" t="s">
        <v>34</v>
      </c>
      <c r="AX203" s="13" t="s">
        <v>73</v>
      </c>
      <c r="AY203" s="231" t="s">
        <v>121</v>
      </c>
    </row>
    <row r="204" s="14" customFormat="1">
      <c r="A204" s="14"/>
      <c r="B204" s="232"/>
      <c r="C204" s="233"/>
      <c r="D204" s="222" t="s">
        <v>134</v>
      </c>
      <c r="E204" s="234" t="s">
        <v>19</v>
      </c>
      <c r="F204" s="235" t="s">
        <v>156</v>
      </c>
      <c r="G204" s="233"/>
      <c r="H204" s="236">
        <v>13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2" t="s">
        <v>134</v>
      </c>
      <c r="AU204" s="242" t="s">
        <v>130</v>
      </c>
      <c r="AV204" s="14" t="s">
        <v>139</v>
      </c>
      <c r="AW204" s="14" t="s">
        <v>34</v>
      </c>
      <c r="AX204" s="14" t="s">
        <v>73</v>
      </c>
      <c r="AY204" s="242" t="s">
        <v>121</v>
      </c>
    </row>
    <row r="205" s="13" customFormat="1">
      <c r="A205" s="13"/>
      <c r="B205" s="220"/>
      <c r="C205" s="221"/>
      <c r="D205" s="222" t="s">
        <v>134</v>
      </c>
      <c r="E205" s="223" t="s">
        <v>19</v>
      </c>
      <c r="F205" s="224" t="s">
        <v>157</v>
      </c>
      <c r="G205" s="221"/>
      <c r="H205" s="225">
        <v>5.7400000000000002</v>
      </c>
      <c r="I205" s="226"/>
      <c r="J205" s="221"/>
      <c r="K205" s="221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134</v>
      </c>
      <c r="AU205" s="231" t="s">
        <v>130</v>
      </c>
      <c r="AV205" s="13" t="s">
        <v>130</v>
      </c>
      <c r="AW205" s="13" t="s">
        <v>34</v>
      </c>
      <c r="AX205" s="13" t="s">
        <v>73</v>
      </c>
      <c r="AY205" s="231" t="s">
        <v>121</v>
      </c>
    </row>
    <row r="206" s="13" customFormat="1">
      <c r="A206" s="13"/>
      <c r="B206" s="220"/>
      <c r="C206" s="221"/>
      <c r="D206" s="222" t="s">
        <v>134</v>
      </c>
      <c r="E206" s="223" t="s">
        <v>19</v>
      </c>
      <c r="F206" s="224" t="s">
        <v>158</v>
      </c>
      <c r="G206" s="221"/>
      <c r="H206" s="225">
        <v>6.5999999999999996</v>
      </c>
      <c r="I206" s="226"/>
      <c r="J206" s="221"/>
      <c r="K206" s="221"/>
      <c r="L206" s="227"/>
      <c r="M206" s="228"/>
      <c r="N206" s="229"/>
      <c r="O206" s="229"/>
      <c r="P206" s="229"/>
      <c r="Q206" s="229"/>
      <c r="R206" s="229"/>
      <c r="S206" s="229"/>
      <c r="T206" s="23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1" t="s">
        <v>134</v>
      </c>
      <c r="AU206" s="231" t="s">
        <v>130</v>
      </c>
      <c r="AV206" s="13" t="s">
        <v>130</v>
      </c>
      <c r="AW206" s="13" t="s">
        <v>34</v>
      </c>
      <c r="AX206" s="13" t="s">
        <v>73</v>
      </c>
      <c r="AY206" s="231" t="s">
        <v>121</v>
      </c>
    </row>
    <row r="207" s="14" customFormat="1">
      <c r="A207" s="14"/>
      <c r="B207" s="232"/>
      <c r="C207" s="233"/>
      <c r="D207" s="222" t="s">
        <v>134</v>
      </c>
      <c r="E207" s="234" t="s">
        <v>19</v>
      </c>
      <c r="F207" s="235" t="s">
        <v>159</v>
      </c>
      <c r="G207" s="233"/>
      <c r="H207" s="236">
        <v>12.34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2" t="s">
        <v>134</v>
      </c>
      <c r="AU207" s="242" t="s">
        <v>130</v>
      </c>
      <c r="AV207" s="14" t="s">
        <v>139</v>
      </c>
      <c r="AW207" s="14" t="s">
        <v>34</v>
      </c>
      <c r="AX207" s="14" t="s">
        <v>73</v>
      </c>
      <c r="AY207" s="242" t="s">
        <v>121</v>
      </c>
    </row>
    <row r="208" s="13" customFormat="1">
      <c r="A208" s="13"/>
      <c r="B208" s="220"/>
      <c r="C208" s="221"/>
      <c r="D208" s="222" t="s">
        <v>134</v>
      </c>
      <c r="E208" s="223" t="s">
        <v>19</v>
      </c>
      <c r="F208" s="224" t="s">
        <v>160</v>
      </c>
      <c r="G208" s="221"/>
      <c r="H208" s="225">
        <v>8.5999999999999996</v>
      </c>
      <c r="I208" s="226"/>
      <c r="J208" s="221"/>
      <c r="K208" s="221"/>
      <c r="L208" s="227"/>
      <c r="M208" s="228"/>
      <c r="N208" s="229"/>
      <c r="O208" s="229"/>
      <c r="P208" s="229"/>
      <c r="Q208" s="229"/>
      <c r="R208" s="229"/>
      <c r="S208" s="229"/>
      <c r="T208" s="23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1" t="s">
        <v>134</v>
      </c>
      <c r="AU208" s="231" t="s">
        <v>130</v>
      </c>
      <c r="AV208" s="13" t="s">
        <v>130</v>
      </c>
      <c r="AW208" s="13" t="s">
        <v>34</v>
      </c>
      <c r="AX208" s="13" t="s">
        <v>73</v>
      </c>
      <c r="AY208" s="231" t="s">
        <v>121</v>
      </c>
    </row>
    <row r="209" s="14" customFormat="1">
      <c r="A209" s="14"/>
      <c r="B209" s="232"/>
      <c r="C209" s="233"/>
      <c r="D209" s="222" t="s">
        <v>134</v>
      </c>
      <c r="E209" s="234" t="s">
        <v>19</v>
      </c>
      <c r="F209" s="235" t="s">
        <v>161</v>
      </c>
      <c r="G209" s="233"/>
      <c r="H209" s="236">
        <v>8.5999999999999996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2" t="s">
        <v>134</v>
      </c>
      <c r="AU209" s="242" t="s">
        <v>130</v>
      </c>
      <c r="AV209" s="14" t="s">
        <v>139</v>
      </c>
      <c r="AW209" s="14" t="s">
        <v>34</v>
      </c>
      <c r="AX209" s="14" t="s">
        <v>73</v>
      </c>
      <c r="AY209" s="242" t="s">
        <v>121</v>
      </c>
    </row>
    <row r="210" s="15" customFormat="1">
      <c r="A210" s="15"/>
      <c r="B210" s="243"/>
      <c r="C210" s="244"/>
      <c r="D210" s="222" t="s">
        <v>134</v>
      </c>
      <c r="E210" s="245" t="s">
        <v>19</v>
      </c>
      <c r="F210" s="246" t="s">
        <v>162</v>
      </c>
      <c r="G210" s="244"/>
      <c r="H210" s="247">
        <v>535.68000000000006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3" t="s">
        <v>134</v>
      </c>
      <c r="AU210" s="253" t="s">
        <v>130</v>
      </c>
      <c r="AV210" s="15" t="s">
        <v>129</v>
      </c>
      <c r="AW210" s="15" t="s">
        <v>34</v>
      </c>
      <c r="AX210" s="15" t="s">
        <v>81</v>
      </c>
      <c r="AY210" s="253" t="s">
        <v>121</v>
      </c>
    </row>
    <row r="211" s="13" customFormat="1">
      <c r="A211" s="13"/>
      <c r="B211" s="220"/>
      <c r="C211" s="221"/>
      <c r="D211" s="222" t="s">
        <v>134</v>
      </c>
      <c r="E211" s="221"/>
      <c r="F211" s="224" t="s">
        <v>163</v>
      </c>
      <c r="G211" s="221"/>
      <c r="H211" s="225">
        <v>214.27199999999999</v>
      </c>
      <c r="I211" s="226"/>
      <c r="J211" s="221"/>
      <c r="K211" s="221"/>
      <c r="L211" s="227"/>
      <c r="M211" s="228"/>
      <c r="N211" s="229"/>
      <c r="O211" s="229"/>
      <c r="P211" s="229"/>
      <c r="Q211" s="229"/>
      <c r="R211" s="229"/>
      <c r="S211" s="229"/>
      <c r="T211" s="23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1" t="s">
        <v>134</v>
      </c>
      <c r="AU211" s="231" t="s">
        <v>130</v>
      </c>
      <c r="AV211" s="13" t="s">
        <v>130</v>
      </c>
      <c r="AW211" s="13" t="s">
        <v>4</v>
      </c>
      <c r="AX211" s="13" t="s">
        <v>81</v>
      </c>
      <c r="AY211" s="231" t="s">
        <v>121</v>
      </c>
    </row>
    <row r="212" s="2" customFormat="1" ht="21.75" customHeight="1">
      <c r="A212" s="40"/>
      <c r="B212" s="41"/>
      <c r="C212" s="202" t="s">
        <v>213</v>
      </c>
      <c r="D212" s="202" t="s">
        <v>124</v>
      </c>
      <c r="E212" s="203" t="s">
        <v>214</v>
      </c>
      <c r="F212" s="204" t="s">
        <v>215</v>
      </c>
      <c r="G212" s="205" t="s">
        <v>127</v>
      </c>
      <c r="H212" s="206">
        <v>1.415</v>
      </c>
      <c r="I212" s="207"/>
      <c r="J212" s="208">
        <f>ROUND(I212*H212,2)</f>
        <v>0</v>
      </c>
      <c r="K212" s="204" t="s">
        <v>128</v>
      </c>
      <c r="L212" s="46"/>
      <c r="M212" s="209" t="s">
        <v>19</v>
      </c>
      <c r="N212" s="210" t="s">
        <v>45</v>
      </c>
      <c r="O212" s="86"/>
      <c r="P212" s="211">
        <f>O212*H212</f>
        <v>0</v>
      </c>
      <c r="Q212" s="211">
        <v>0</v>
      </c>
      <c r="R212" s="211">
        <f>Q212*H212</f>
        <v>0</v>
      </c>
      <c r="S212" s="211">
        <v>0.058999999999999997</v>
      </c>
      <c r="T212" s="212">
        <f>S212*H212</f>
        <v>0.083485000000000004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3" t="s">
        <v>129</v>
      </c>
      <c r="AT212" s="213" t="s">
        <v>124</v>
      </c>
      <c r="AU212" s="213" t="s">
        <v>130</v>
      </c>
      <c r="AY212" s="19" t="s">
        <v>121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19" t="s">
        <v>130</v>
      </c>
      <c r="BK212" s="214">
        <f>ROUND(I212*H212,2)</f>
        <v>0</v>
      </c>
      <c r="BL212" s="19" t="s">
        <v>129</v>
      </c>
      <c r="BM212" s="213" t="s">
        <v>216</v>
      </c>
    </row>
    <row r="213" s="2" customFormat="1">
      <c r="A213" s="40"/>
      <c r="B213" s="41"/>
      <c r="C213" s="42"/>
      <c r="D213" s="215" t="s">
        <v>132</v>
      </c>
      <c r="E213" s="42"/>
      <c r="F213" s="216" t="s">
        <v>217</v>
      </c>
      <c r="G213" s="42"/>
      <c r="H213" s="42"/>
      <c r="I213" s="217"/>
      <c r="J213" s="42"/>
      <c r="K213" s="42"/>
      <c r="L213" s="46"/>
      <c r="M213" s="218"/>
      <c r="N213" s="219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132</v>
      </c>
      <c r="AU213" s="19" t="s">
        <v>130</v>
      </c>
    </row>
    <row r="214" s="13" customFormat="1">
      <c r="A214" s="13"/>
      <c r="B214" s="220"/>
      <c r="C214" s="221"/>
      <c r="D214" s="222" t="s">
        <v>134</v>
      </c>
      <c r="E214" s="223" t="s">
        <v>19</v>
      </c>
      <c r="F214" s="224" t="s">
        <v>218</v>
      </c>
      <c r="G214" s="221"/>
      <c r="H214" s="225">
        <v>1.415</v>
      </c>
      <c r="I214" s="226"/>
      <c r="J214" s="221"/>
      <c r="K214" s="221"/>
      <c r="L214" s="227"/>
      <c r="M214" s="228"/>
      <c r="N214" s="229"/>
      <c r="O214" s="229"/>
      <c r="P214" s="229"/>
      <c r="Q214" s="229"/>
      <c r="R214" s="229"/>
      <c r="S214" s="229"/>
      <c r="T214" s="23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1" t="s">
        <v>134</v>
      </c>
      <c r="AU214" s="231" t="s">
        <v>130</v>
      </c>
      <c r="AV214" s="13" t="s">
        <v>130</v>
      </c>
      <c r="AW214" s="13" t="s">
        <v>34</v>
      </c>
      <c r="AX214" s="13" t="s">
        <v>81</v>
      </c>
      <c r="AY214" s="231" t="s">
        <v>121</v>
      </c>
    </row>
    <row r="215" s="2" customFormat="1" ht="21.75" customHeight="1">
      <c r="A215" s="40"/>
      <c r="B215" s="41"/>
      <c r="C215" s="202" t="s">
        <v>219</v>
      </c>
      <c r="D215" s="202" t="s">
        <v>124</v>
      </c>
      <c r="E215" s="203" t="s">
        <v>220</v>
      </c>
      <c r="F215" s="204" t="s">
        <v>221</v>
      </c>
      <c r="G215" s="205" t="s">
        <v>127</v>
      </c>
      <c r="H215" s="206">
        <v>216.024</v>
      </c>
      <c r="I215" s="207"/>
      <c r="J215" s="208">
        <f>ROUND(I215*H215,2)</f>
        <v>0</v>
      </c>
      <c r="K215" s="204" t="s">
        <v>128</v>
      </c>
      <c r="L215" s="46"/>
      <c r="M215" s="209" t="s">
        <v>19</v>
      </c>
      <c r="N215" s="210" t="s">
        <v>45</v>
      </c>
      <c r="O215" s="86"/>
      <c r="P215" s="211">
        <f>O215*H215</f>
        <v>0</v>
      </c>
      <c r="Q215" s="211">
        <v>0</v>
      </c>
      <c r="R215" s="211">
        <f>Q215*H215</f>
        <v>0</v>
      </c>
      <c r="S215" s="211">
        <v>0.050999999999999997</v>
      </c>
      <c r="T215" s="212">
        <f>S215*H215</f>
        <v>11.017223999999999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3" t="s">
        <v>129</v>
      </c>
      <c r="AT215" s="213" t="s">
        <v>124</v>
      </c>
      <c r="AU215" s="213" t="s">
        <v>130</v>
      </c>
      <c r="AY215" s="19" t="s">
        <v>121</v>
      </c>
      <c r="BE215" s="214">
        <f>IF(N215="základní",J215,0)</f>
        <v>0</v>
      </c>
      <c r="BF215" s="214">
        <f>IF(N215="snížená",J215,0)</f>
        <v>0</v>
      </c>
      <c r="BG215" s="214">
        <f>IF(N215="zákl. přenesená",J215,0)</f>
        <v>0</v>
      </c>
      <c r="BH215" s="214">
        <f>IF(N215="sníž. přenesená",J215,0)</f>
        <v>0</v>
      </c>
      <c r="BI215" s="214">
        <f>IF(N215="nulová",J215,0)</f>
        <v>0</v>
      </c>
      <c r="BJ215" s="19" t="s">
        <v>130</v>
      </c>
      <c r="BK215" s="214">
        <f>ROUND(I215*H215,2)</f>
        <v>0</v>
      </c>
      <c r="BL215" s="19" t="s">
        <v>129</v>
      </c>
      <c r="BM215" s="213" t="s">
        <v>222</v>
      </c>
    </row>
    <row r="216" s="2" customFormat="1">
      <c r="A216" s="40"/>
      <c r="B216" s="41"/>
      <c r="C216" s="42"/>
      <c r="D216" s="215" t="s">
        <v>132</v>
      </c>
      <c r="E216" s="42"/>
      <c r="F216" s="216" t="s">
        <v>223</v>
      </c>
      <c r="G216" s="42"/>
      <c r="H216" s="42"/>
      <c r="I216" s="217"/>
      <c r="J216" s="42"/>
      <c r="K216" s="42"/>
      <c r="L216" s="46"/>
      <c r="M216" s="218"/>
      <c r="N216" s="219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132</v>
      </c>
      <c r="AU216" s="19" t="s">
        <v>130</v>
      </c>
    </row>
    <row r="217" s="13" customFormat="1">
      <c r="A217" s="13"/>
      <c r="B217" s="220"/>
      <c r="C217" s="221"/>
      <c r="D217" s="222" t="s">
        <v>134</v>
      </c>
      <c r="E217" s="223" t="s">
        <v>19</v>
      </c>
      <c r="F217" s="224" t="s">
        <v>224</v>
      </c>
      <c r="G217" s="221"/>
      <c r="H217" s="225">
        <v>2.1000000000000001</v>
      </c>
      <c r="I217" s="226"/>
      <c r="J217" s="221"/>
      <c r="K217" s="221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134</v>
      </c>
      <c r="AU217" s="231" t="s">
        <v>130</v>
      </c>
      <c r="AV217" s="13" t="s">
        <v>130</v>
      </c>
      <c r="AW217" s="13" t="s">
        <v>34</v>
      </c>
      <c r="AX217" s="13" t="s">
        <v>73</v>
      </c>
      <c r="AY217" s="231" t="s">
        <v>121</v>
      </c>
    </row>
    <row r="218" s="13" customFormat="1">
      <c r="A218" s="13"/>
      <c r="B218" s="220"/>
      <c r="C218" s="221"/>
      <c r="D218" s="222" t="s">
        <v>134</v>
      </c>
      <c r="E218" s="223" t="s">
        <v>19</v>
      </c>
      <c r="F218" s="224" t="s">
        <v>225</v>
      </c>
      <c r="G218" s="221"/>
      <c r="H218" s="225">
        <v>2.5</v>
      </c>
      <c r="I218" s="226"/>
      <c r="J218" s="221"/>
      <c r="K218" s="221"/>
      <c r="L218" s="227"/>
      <c r="M218" s="228"/>
      <c r="N218" s="229"/>
      <c r="O218" s="229"/>
      <c r="P218" s="229"/>
      <c r="Q218" s="229"/>
      <c r="R218" s="229"/>
      <c r="S218" s="229"/>
      <c r="T218" s="23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1" t="s">
        <v>134</v>
      </c>
      <c r="AU218" s="231" t="s">
        <v>130</v>
      </c>
      <c r="AV218" s="13" t="s">
        <v>130</v>
      </c>
      <c r="AW218" s="13" t="s">
        <v>34</v>
      </c>
      <c r="AX218" s="13" t="s">
        <v>73</v>
      </c>
      <c r="AY218" s="231" t="s">
        <v>121</v>
      </c>
    </row>
    <row r="219" s="14" customFormat="1">
      <c r="A219" s="14"/>
      <c r="B219" s="232"/>
      <c r="C219" s="233"/>
      <c r="D219" s="222" t="s">
        <v>134</v>
      </c>
      <c r="E219" s="234" t="s">
        <v>19</v>
      </c>
      <c r="F219" s="235" t="s">
        <v>138</v>
      </c>
      <c r="G219" s="233"/>
      <c r="H219" s="236">
        <v>4.5999999999999996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2" t="s">
        <v>134</v>
      </c>
      <c r="AU219" s="242" t="s">
        <v>130</v>
      </c>
      <c r="AV219" s="14" t="s">
        <v>139</v>
      </c>
      <c r="AW219" s="14" t="s">
        <v>34</v>
      </c>
      <c r="AX219" s="14" t="s">
        <v>73</v>
      </c>
      <c r="AY219" s="242" t="s">
        <v>121</v>
      </c>
    </row>
    <row r="220" s="13" customFormat="1">
      <c r="A220" s="13"/>
      <c r="B220" s="220"/>
      <c r="C220" s="221"/>
      <c r="D220" s="222" t="s">
        <v>134</v>
      </c>
      <c r="E220" s="223" t="s">
        <v>19</v>
      </c>
      <c r="F220" s="224" t="s">
        <v>226</v>
      </c>
      <c r="G220" s="221"/>
      <c r="H220" s="225">
        <v>122.88</v>
      </c>
      <c r="I220" s="226"/>
      <c r="J220" s="221"/>
      <c r="K220" s="221"/>
      <c r="L220" s="227"/>
      <c r="M220" s="228"/>
      <c r="N220" s="229"/>
      <c r="O220" s="229"/>
      <c r="P220" s="229"/>
      <c r="Q220" s="229"/>
      <c r="R220" s="229"/>
      <c r="S220" s="229"/>
      <c r="T220" s="23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1" t="s">
        <v>134</v>
      </c>
      <c r="AU220" s="231" t="s">
        <v>130</v>
      </c>
      <c r="AV220" s="13" t="s">
        <v>130</v>
      </c>
      <c r="AW220" s="13" t="s">
        <v>34</v>
      </c>
      <c r="AX220" s="13" t="s">
        <v>73</v>
      </c>
      <c r="AY220" s="231" t="s">
        <v>121</v>
      </c>
    </row>
    <row r="221" s="13" customFormat="1">
      <c r="A221" s="13"/>
      <c r="B221" s="220"/>
      <c r="C221" s="221"/>
      <c r="D221" s="222" t="s">
        <v>134</v>
      </c>
      <c r="E221" s="223" t="s">
        <v>19</v>
      </c>
      <c r="F221" s="224" t="s">
        <v>227</v>
      </c>
      <c r="G221" s="221"/>
      <c r="H221" s="225">
        <v>17.280000000000001</v>
      </c>
      <c r="I221" s="226"/>
      <c r="J221" s="221"/>
      <c r="K221" s="221"/>
      <c r="L221" s="227"/>
      <c r="M221" s="228"/>
      <c r="N221" s="229"/>
      <c r="O221" s="229"/>
      <c r="P221" s="229"/>
      <c r="Q221" s="229"/>
      <c r="R221" s="229"/>
      <c r="S221" s="229"/>
      <c r="T221" s="23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1" t="s">
        <v>134</v>
      </c>
      <c r="AU221" s="231" t="s">
        <v>130</v>
      </c>
      <c r="AV221" s="13" t="s">
        <v>130</v>
      </c>
      <c r="AW221" s="13" t="s">
        <v>34</v>
      </c>
      <c r="AX221" s="13" t="s">
        <v>73</v>
      </c>
      <c r="AY221" s="231" t="s">
        <v>121</v>
      </c>
    </row>
    <row r="222" s="13" customFormat="1">
      <c r="A222" s="13"/>
      <c r="B222" s="220"/>
      <c r="C222" s="221"/>
      <c r="D222" s="222" t="s">
        <v>134</v>
      </c>
      <c r="E222" s="223" t="s">
        <v>19</v>
      </c>
      <c r="F222" s="224" t="s">
        <v>228</v>
      </c>
      <c r="G222" s="221"/>
      <c r="H222" s="225">
        <v>12.800000000000001</v>
      </c>
      <c r="I222" s="226"/>
      <c r="J222" s="221"/>
      <c r="K222" s="221"/>
      <c r="L222" s="227"/>
      <c r="M222" s="228"/>
      <c r="N222" s="229"/>
      <c r="O222" s="229"/>
      <c r="P222" s="229"/>
      <c r="Q222" s="229"/>
      <c r="R222" s="229"/>
      <c r="S222" s="229"/>
      <c r="T222" s="2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1" t="s">
        <v>134</v>
      </c>
      <c r="AU222" s="231" t="s">
        <v>130</v>
      </c>
      <c r="AV222" s="13" t="s">
        <v>130</v>
      </c>
      <c r="AW222" s="13" t="s">
        <v>34</v>
      </c>
      <c r="AX222" s="13" t="s">
        <v>73</v>
      </c>
      <c r="AY222" s="231" t="s">
        <v>121</v>
      </c>
    </row>
    <row r="223" s="13" customFormat="1">
      <c r="A223" s="13"/>
      <c r="B223" s="220"/>
      <c r="C223" s="221"/>
      <c r="D223" s="222" t="s">
        <v>134</v>
      </c>
      <c r="E223" s="223" t="s">
        <v>19</v>
      </c>
      <c r="F223" s="224" t="s">
        <v>229</v>
      </c>
      <c r="G223" s="221"/>
      <c r="H223" s="225">
        <v>18.239999999999998</v>
      </c>
      <c r="I223" s="226"/>
      <c r="J223" s="221"/>
      <c r="K223" s="221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134</v>
      </c>
      <c r="AU223" s="231" t="s">
        <v>130</v>
      </c>
      <c r="AV223" s="13" t="s">
        <v>130</v>
      </c>
      <c r="AW223" s="13" t="s">
        <v>34</v>
      </c>
      <c r="AX223" s="13" t="s">
        <v>73</v>
      </c>
      <c r="AY223" s="231" t="s">
        <v>121</v>
      </c>
    </row>
    <row r="224" s="13" customFormat="1">
      <c r="A224" s="13"/>
      <c r="B224" s="220"/>
      <c r="C224" s="221"/>
      <c r="D224" s="222" t="s">
        <v>134</v>
      </c>
      <c r="E224" s="223" t="s">
        <v>19</v>
      </c>
      <c r="F224" s="224" t="s">
        <v>230</v>
      </c>
      <c r="G224" s="221"/>
      <c r="H224" s="225">
        <v>13.44</v>
      </c>
      <c r="I224" s="226"/>
      <c r="J224" s="221"/>
      <c r="K224" s="221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134</v>
      </c>
      <c r="AU224" s="231" t="s">
        <v>130</v>
      </c>
      <c r="AV224" s="13" t="s">
        <v>130</v>
      </c>
      <c r="AW224" s="13" t="s">
        <v>34</v>
      </c>
      <c r="AX224" s="13" t="s">
        <v>73</v>
      </c>
      <c r="AY224" s="231" t="s">
        <v>121</v>
      </c>
    </row>
    <row r="225" s="13" customFormat="1">
      <c r="A225" s="13"/>
      <c r="B225" s="220"/>
      <c r="C225" s="221"/>
      <c r="D225" s="222" t="s">
        <v>134</v>
      </c>
      <c r="E225" s="223" t="s">
        <v>19</v>
      </c>
      <c r="F225" s="224" t="s">
        <v>231</v>
      </c>
      <c r="G225" s="221"/>
      <c r="H225" s="225">
        <v>8</v>
      </c>
      <c r="I225" s="226"/>
      <c r="J225" s="221"/>
      <c r="K225" s="221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134</v>
      </c>
      <c r="AU225" s="231" t="s">
        <v>130</v>
      </c>
      <c r="AV225" s="13" t="s">
        <v>130</v>
      </c>
      <c r="AW225" s="13" t="s">
        <v>34</v>
      </c>
      <c r="AX225" s="13" t="s">
        <v>73</v>
      </c>
      <c r="AY225" s="231" t="s">
        <v>121</v>
      </c>
    </row>
    <row r="226" s="13" customFormat="1">
      <c r="A226" s="13"/>
      <c r="B226" s="220"/>
      <c r="C226" s="221"/>
      <c r="D226" s="222" t="s">
        <v>134</v>
      </c>
      <c r="E226" s="223" t="s">
        <v>19</v>
      </c>
      <c r="F226" s="224" t="s">
        <v>232</v>
      </c>
      <c r="G226" s="221"/>
      <c r="H226" s="225">
        <v>5.1200000000000001</v>
      </c>
      <c r="I226" s="226"/>
      <c r="J226" s="221"/>
      <c r="K226" s="221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134</v>
      </c>
      <c r="AU226" s="231" t="s">
        <v>130</v>
      </c>
      <c r="AV226" s="13" t="s">
        <v>130</v>
      </c>
      <c r="AW226" s="13" t="s">
        <v>34</v>
      </c>
      <c r="AX226" s="13" t="s">
        <v>73</v>
      </c>
      <c r="AY226" s="231" t="s">
        <v>121</v>
      </c>
    </row>
    <row r="227" s="13" customFormat="1">
      <c r="A227" s="13"/>
      <c r="B227" s="220"/>
      <c r="C227" s="221"/>
      <c r="D227" s="222" t="s">
        <v>134</v>
      </c>
      <c r="E227" s="223" t="s">
        <v>19</v>
      </c>
      <c r="F227" s="224" t="s">
        <v>233</v>
      </c>
      <c r="G227" s="221"/>
      <c r="H227" s="225">
        <v>5.1200000000000001</v>
      </c>
      <c r="I227" s="226"/>
      <c r="J227" s="221"/>
      <c r="K227" s="221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134</v>
      </c>
      <c r="AU227" s="231" t="s">
        <v>130</v>
      </c>
      <c r="AV227" s="13" t="s">
        <v>130</v>
      </c>
      <c r="AW227" s="13" t="s">
        <v>34</v>
      </c>
      <c r="AX227" s="13" t="s">
        <v>73</v>
      </c>
      <c r="AY227" s="231" t="s">
        <v>121</v>
      </c>
    </row>
    <row r="228" s="13" customFormat="1">
      <c r="A228" s="13"/>
      <c r="B228" s="220"/>
      <c r="C228" s="221"/>
      <c r="D228" s="222" t="s">
        <v>134</v>
      </c>
      <c r="E228" s="223" t="s">
        <v>19</v>
      </c>
      <c r="F228" s="224" t="s">
        <v>234</v>
      </c>
      <c r="G228" s="221"/>
      <c r="H228" s="225">
        <v>2.7839999999999998</v>
      </c>
      <c r="I228" s="226"/>
      <c r="J228" s="221"/>
      <c r="K228" s="221"/>
      <c r="L228" s="227"/>
      <c r="M228" s="228"/>
      <c r="N228" s="229"/>
      <c r="O228" s="229"/>
      <c r="P228" s="229"/>
      <c r="Q228" s="229"/>
      <c r="R228" s="229"/>
      <c r="S228" s="229"/>
      <c r="T228" s="23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1" t="s">
        <v>134</v>
      </c>
      <c r="AU228" s="231" t="s">
        <v>130</v>
      </c>
      <c r="AV228" s="13" t="s">
        <v>130</v>
      </c>
      <c r="AW228" s="13" t="s">
        <v>34</v>
      </c>
      <c r="AX228" s="13" t="s">
        <v>73</v>
      </c>
      <c r="AY228" s="231" t="s">
        <v>121</v>
      </c>
    </row>
    <row r="229" s="13" customFormat="1">
      <c r="A229" s="13"/>
      <c r="B229" s="220"/>
      <c r="C229" s="221"/>
      <c r="D229" s="222" t="s">
        <v>134</v>
      </c>
      <c r="E229" s="223" t="s">
        <v>19</v>
      </c>
      <c r="F229" s="224" t="s">
        <v>235</v>
      </c>
      <c r="G229" s="221"/>
      <c r="H229" s="225">
        <v>2.8799999999999999</v>
      </c>
      <c r="I229" s="226"/>
      <c r="J229" s="221"/>
      <c r="K229" s="221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134</v>
      </c>
      <c r="AU229" s="231" t="s">
        <v>130</v>
      </c>
      <c r="AV229" s="13" t="s">
        <v>130</v>
      </c>
      <c r="AW229" s="13" t="s">
        <v>34</v>
      </c>
      <c r="AX229" s="13" t="s">
        <v>73</v>
      </c>
      <c r="AY229" s="231" t="s">
        <v>121</v>
      </c>
    </row>
    <row r="230" s="13" customFormat="1">
      <c r="A230" s="13"/>
      <c r="B230" s="220"/>
      <c r="C230" s="221"/>
      <c r="D230" s="222" t="s">
        <v>134</v>
      </c>
      <c r="E230" s="223" t="s">
        <v>19</v>
      </c>
      <c r="F230" s="224" t="s">
        <v>236</v>
      </c>
      <c r="G230" s="221"/>
      <c r="H230" s="225">
        <v>2.8799999999999999</v>
      </c>
      <c r="I230" s="226"/>
      <c r="J230" s="221"/>
      <c r="K230" s="221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134</v>
      </c>
      <c r="AU230" s="231" t="s">
        <v>130</v>
      </c>
      <c r="AV230" s="13" t="s">
        <v>130</v>
      </c>
      <c r="AW230" s="13" t="s">
        <v>34</v>
      </c>
      <c r="AX230" s="13" t="s">
        <v>73</v>
      </c>
      <c r="AY230" s="231" t="s">
        <v>121</v>
      </c>
    </row>
    <row r="231" s="14" customFormat="1">
      <c r="A231" s="14"/>
      <c r="B231" s="232"/>
      <c r="C231" s="233"/>
      <c r="D231" s="222" t="s">
        <v>134</v>
      </c>
      <c r="E231" s="234" t="s">
        <v>19</v>
      </c>
      <c r="F231" s="235" t="s">
        <v>151</v>
      </c>
      <c r="G231" s="233"/>
      <c r="H231" s="236">
        <v>211.42400000000001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2" t="s">
        <v>134</v>
      </c>
      <c r="AU231" s="242" t="s">
        <v>130</v>
      </c>
      <c r="AV231" s="14" t="s">
        <v>139</v>
      </c>
      <c r="AW231" s="14" t="s">
        <v>34</v>
      </c>
      <c r="AX231" s="14" t="s">
        <v>73</v>
      </c>
      <c r="AY231" s="242" t="s">
        <v>121</v>
      </c>
    </row>
    <row r="232" s="15" customFormat="1">
      <c r="A232" s="15"/>
      <c r="B232" s="243"/>
      <c r="C232" s="244"/>
      <c r="D232" s="222" t="s">
        <v>134</v>
      </c>
      <c r="E232" s="245" t="s">
        <v>19</v>
      </c>
      <c r="F232" s="246" t="s">
        <v>162</v>
      </c>
      <c r="G232" s="244"/>
      <c r="H232" s="247">
        <v>216.024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3" t="s">
        <v>134</v>
      </c>
      <c r="AU232" s="253" t="s">
        <v>130</v>
      </c>
      <c r="AV232" s="15" t="s">
        <v>129</v>
      </c>
      <c r="AW232" s="15" t="s">
        <v>34</v>
      </c>
      <c r="AX232" s="15" t="s">
        <v>81</v>
      </c>
      <c r="AY232" s="253" t="s">
        <v>121</v>
      </c>
    </row>
    <row r="233" s="2" customFormat="1" ht="21.75" customHeight="1">
      <c r="A233" s="40"/>
      <c r="B233" s="41"/>
      <c r="C233" s="202" t="s">
        <v>237</v>
      </c>
      <c r="D233" s="202" t="s">
        <v>124</v>
      </c>
      <c r="E233" s="203" t="s">
        <v>238</v>
      </c>
      <c r="F233" s="204" t="s">
        <v>239</v>
      </c>
      <c r="G233" s="205" t="s">
        <v>127</v>
      </c>
      <c r="H233" s="206">
        <v>18.600000000000001</v>
      </c>
      <c r="I233" s="207"/>
      <c r="J233" s="208">
        <f>ROUND(I233*H233,2)</f>
        <v>0</v>
      </c>
      <c r="K233" s="204" t="s">
        <v>128</v>
      </c>
      <c r="L233" s="46"/>
      <c r="M233" s="209" t="s">
        <v>19</v>
      </c>
      <c r="N233" s="210" t="s">
        <v>45</v>
      </c>
      <c r="O233" s="86"/>
      <c r="P233" s="211">
        <f>O233*H233</f>
        <v>0</v>
      </c>
      <c r="Q233" s="211">
        <v>0</v>
      </c>
      <c r="R233" s="211">
        <f>Q233*H233</f>
        <v>0</v>
      </c>
      <c r="S233" s="211">
        <v>0.042999999999999997</v>
      </c>
      <c r="T233" s="212">
        <f>S233*H233</f>
        <v>0.79979999999999996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3" t="s">
        <v>129</v>
      </c>
      <c r="AT233" s="213" t="s">
        <v>124</v>
      </c>
      <c r="AU233" s="213" t="s">
        <v>130</v>
      </c>
      <c r="AY233" s="19" t="s">
        <v>121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19" t="s">
        <v>130</v>
      </c>
      <c r="BK233" s="214">
        <f>ROUND(I233*H233,2)</f>
        <v>0</v>
      </c>
      <c r="BL233" s="19" t="s">
        <v>129</v>
      </c>
      <c r="BM233" s="213" t="s">
        <v>240</v>
      </c>
    </row>
    <row r="234" s="2" customFormat="1">
      <c r="A234" s="40"/>
      <c r="B234" s="41"/>
      <c r="C234" s="42"/>
      <c r="D234" s="215" t="s">
        <v>132</v>
      </c>
      <c r="E234" s="42"/>
      <c r="F234" s="216" t="s">
        <v>241</v>
      </c>
      <c r="G234" s="42"/>
      <c r="H234" s="42"/>
      <c r="I234" s="217"/>
      <c r="J234" s="42"/>
      <c r="K234" s="42"/>
      <c r="L234" s="46"/>
      <c r="M234" s="218"/>
      <c r="N234" s="219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132</v>
      </c>
      <c r="AU234" s="19" t="s">
        <v>130</v>
      </c>
    </row>
    <row r="235" s="13" customFormat="1">
      <c r="A235" s="13"/>
      <c r="B235" s="220"/>
      <c r="C235" s="221"/>
      <c r="D235" s="222" t="s">
        <v>134</v>
      </c>
      <c r="E235" s="223" t="s">
        <v>19</v>
      </c>
      <c r="F235" s="224" t="s">
        <v>242</v>
      </c>
      <c r="G235" s="221"/>
      <c r="H235" s="225">
        <v>18.600000000000001</v>
      </c>
      <c r="I235" s="226"/>
      <c r="J235" s="221"/>
      <c r="K235" s="221"/>
      <c r="L235" s="227"/>
      <c r="M235" s="228"/>
      <c r="N235" s="229"/>
      <c r="O235" s="229"/>
      <c r="P235" s="229"/>
      <c r="Q235" s="229"/>
      <c r="R235" s="229"/>
      <c r="S235" s="229"/>
      <c r="T235" s="23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1" t="s">
        <v>134</v>
      </c>
      <c r="AU235" s="231" t="s">
        <v>130</v>
      </c>
      <c r="AV235" s="13" t="s">
        <v>130</v>
      </c>
      <c r="AW235" s="13" t="s">
        <v>34</v>
      </c>
      <c r="AX235" s="13" t="s">
        <v>81</v>
      </c>
      <c r="AY235" s="231" t="s">
        <v>121</v>
      </c>
    </row>
    <row r="236" s="2" customFormat="1" ht="21.75" customHeight="1">
      <c r="A236" s="40"/>
      <c r="B236" s="41"/>
      <c r="C236" s="202" t="s">
        <v>8</v>
      </c>
      <c r="D236" s="202" t="s">
        <v>124</v>
      </c>
      <c r="E236" s="203" t="s">
        <v>243</v>
      </c>
      <c r="F236" s="204" t="s">
        <v>244</v>
      </c>
      <c r="G236" s="205" t="s">
        <v>127</v>
      </c>
      <c r="H236" s="206">
        <v>7.8529999999999998</v>
      </c>
      <c r="I236" s="207"/>
      <c r="J236" s="208">
        <f>ROUND(I236*H236,2)</f>
        <v>0</v>
      </c>
      <c r="K236" s="204" t="s">
        <v>128</v>
      </c>
      <c r="L236" s="46"/>
      <c r="M236" s="209" t="s">
        <v>19</v>
      </c>
      <c r="N236" s="210" t="s">
        <v>45</v>
      </c>
      <c r="O236" s="86"/>
      <c r="P236" s="211">
        <f>O236*H236</f>
        <v>0</v>
      </c>
      <c r="Q236" s="211">
        <v>0</v>
      </c>
      <c r="R236" s="211">
        <f>Q236*H236</f>
        <v>0</v>
      </c>
      <c r="S236" s="211">
        <v>0.083000000000000004</v>
      </c>
      <c r="T236" s="212">
        <f>S236*H236</f>
        <v>0.65179900000000002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3" t="s">
        <v>129</v>
      </c>
      <c r="AT236" s="213" t="s">
        <v>124</v>
      </c>
      <c r="AU236" s="213" t="s">
        <v>130</v>
      </c>
      <c r="AY236" s="19" t="s">
        <v>121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19" t="s">
        <v>130</v>
      </c>
      <c r="BK236" s="214">
        <f>ROUND(I236*H236,2)</f>
        <v>0</v>
      </c>
      <c r="BL236" s="19" t="s">
        <v>129</v>
      </c>
      <c r="BM236" s="213" t="s">
        <v>245</v>
      </c>
    </row>
    <row r="237" s="2" customFormat="1">
      <c r="A237" s="40"/>
      <c r="B237" s="41"/>
      <c r="C237" s="42"/>
      <c r="D237" s="215" t="s">
        <v>132</v>
      </c>
      <c r="E237" s="42"/>
      <c r="F237" s="216" t="s">
        <v>246</v>
      </c>
      <c r="G237" s="42"/>
      <c r="H237" s="42"/>
      <c r="I237" s="217"/>
      <c r="J237" s="42"/>
      <c r="K237" s="42"/>
      <c r="L237" s="46"/>
      <c r="M237" s="218"/>
      <c r="N237" s="219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132</v>
      </c>
      <c r="AU237" s="19" t="s">
        <v>130</v>
      </c>
    </row>
    <row r="238" s="13" customFormat="1">
      <c r="A238" s="13"/>
      <c r="B238" s="220"/>
      <c r="C238" s="221"/>
      <c r="D238" s="222" t="s">
        <v>134</v>
      </c>
      <c r="E238" s="223" t="s">
        <v>19</v>
      </c>
      <c r="F238" s="224" t="s">
        <v>247</v>
      </c>
      <c r="G238" s="221"/>
      <c r="H238" s="225">
        <v>1.96</v>
      </c>
      <c r="I238" s="226"/>
      <c r="J238" s="221"/>
      <c r="K238" s="221"/>
      <c r="L238" s="227"/>
      <c r="M238" s="228"/>
      <c r="N238" s="229"/>
      <c r="O238" s="229"/>
      <c r="P238" s="229"/>
      <c r="Q238" s="229"/>
      <c r="R238" s="229"/>
      <c r="S238" s="229"/>
      <c r="T238" s="23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1" t="s">
        <v>134</v>
      </c>
      <c r="AU238" s="231" t="s">
        <v>130</v>
      </c>
      <c r="AV238" s="13" t="s">
        <v>130</v>
      </c>
      <c r="AW238" s="13" t="s">
        <v>34</v>
      </c>
      <c r="AX238" s="13" t="s">
        <v>73</v>
      </c>
      <c r="AY238" s="231" t="s">
        <v>121</v>
      </c>
    </row>
    <row r="239" s="13" customFormat="1">
      <c r="A239" s="13"/>
      <c r="B239" s="220"/>
      <c r="C239" s="221"/>
      <c r="D239" s="222" t="s">
        <v>134</v>
      </c>
      <c r="E239" s="223" t="s">
        <v>19</v>
      </c>
      <c r="F239" s="224" t="s">
        <v>248</v>
      </c>
      <c r="G239" s="221"/>
      <c r="H239" s="225">
        <v>1.96</v>
      </c>
      <c r="I239" s="226"/>
      <c r="J239" s="221"/>
      <c r="K239" s="221"/>
      <c r="L239" s="227"/>
      <c r="M239" s="228"/>
      <c r="N239" s="229"/>
      <c r="O239" s="229"/>
      <c r="P239" s="229"/>
      <c r="Q239" s="229"/>
      <c r="R239" s="229"/>
      <c r="S239" s="229"/>
      <c r="T239" s="230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1" t="s">
        <v>134</v>
      </c>
      <c r="AU239" s="231" t="s">
        <v>130</v>
      </c>
      <c r="AV239" s="13" t="s">
        <v>130</v>
      </c>
      <c r="AW239" s="13" t="s">
        <v>34</v>
      </c>
      <c r="AX239" s="13" t="s">
        <v>73</v>
      </c>
      <c r="AY239" s="231" t="s">
        <v>121</v>
      </c>
    </row>
    <row r="240" s="14" customFormat="1">
      <c r="A240" s="14"/>
      <c r="B240" s="232"/>
      <c r="C240" s="233"/>
      <c r="D240" s="222" t="s">
        <v>134</v>
      </c>
      <c r="E240" s="234" t="s">
        <v>19</v>
      </c>
      <c r="F240" s="235" t="s">
        <v>156</v>
      </c>
      <c r="G240" s="233"/>
      <c r="H240" s="236">
        <v>3.9199999999999999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2" t="s">
        <v>134</v>
      </c>
      <c r="AU240" s="242" t="s">
        <v>130</v>
      </c>
      <c r="AV240" s="14" t="s">
        <v>139</v>
      </c>
      <c r="AW240" s="14" t="s">
        <v>34</v>
      </c>
      <c r="AX240" s="14" t="s">
        <v>73</v>
      </c>
      <c r="AY240" s="242" t="s">
        <v>121</v>
      </c>
    </row>
    <row r="241" s="13" customFormat="1">
      <c r="A241" s="13"/>
      <c r="B241" s="220"/>
      <c r="C241" s="221"/>
      <c r="D241" s="222" t="s">
        <v>134</v>
      </c>
      <c r="E241" s="223" t="s">
        <v>19</v>
      </c>
      <c r="F241" s="224" t="s">
        <v>249</v>
      </c>
      <c r="G241" s="221"/>
      <c r="H241" s="225">
        <v>1.7729999999999999</v>
      </c>
      <c r="I241" s="226"/>
      <c r="J241" s="221"/>
      <c r="K241" s="221"/>
      <c r="L241" s="227"/>
      <c r="M241" s="228"/>
      <c r="N241" s="229"/>
      <c r="O241" s="229"/>
      <c r="P241" s="229"/>
      <c r="Q241" s="229"/>
      <c r="R241" s="229"/>
      <c r="S241" s="229"/>
      <c r="T241" s="23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1" t="s">
        <v>134</v>
      </c>
      <c r="AU241" s="231" t="s">
        <v>130</v>
      </c>
      <c r="AV241" s="13" t="s">
        <v>130</v>
      </c>
      <c r="AW241" s="13" t="s">
        <v>34</v>
      </c>
      <c r="AX241" s="13" t="s">
        <v>73</v>
      </c>
      <c r="AY241" s="231" t="s">
        <v>121</v>
      </c>
    </row>
    <row r="242" s="13" customFormat="1">
      <c r="A242" s="13"/>
      <c r="B242" s="220"/>
      <c r="C242" s="221"/>
      <c r="D242" s="222" t="s">
        <v>134</v>
      </c>
      <c r="E242" s="223" t="s">
        <v>19</v>
      </c>
      <c r="F242" s="224" t="s">
        <v>250</v>
      </c>
      <c r="G242" s="221"/>
      <c r="H242" s="225">
        <v>2.1600000000000001</v>
      </c>
      <c r="I242" s="226"/>
      <c r="J242" s="221"/>
      <c r="K242" s="221"/>
      <c r="L242" s="227"/>
      <c r="M242" s="228"/>
      <c r="N242" s="229"/>
      <c r="O242" s="229"/>
      <c r="P242" s="229"/>
      <c r="Q242" s="229"/>
      <c r="R242" s="229"/>
      <c r="S242" s="229"/>
      <c r="T242" s="23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1" t="s">
        <v>134</v>
      </c>
      <c r="AU242" s="231" t="s">
        <v>130</v>
      </c>
      <c r="AV242" s="13" t="s">
        <v>130</v>
      </c>
      <c r="AW242" s="13" t="s">
        <v>34</v>
      </c>
      <c r="AX242" s="13" t="s">
        <v>73</v>
      </c>
      <c r="AY242" s="231" t="s">
        <v>121</v>
      </c>
    </row>
    <row r="243" s="14" customFormat="1">
      <c r="A243" s="14"/>
      <c r="B243" s="232"/>
      <c r="C243" s="233"/>
      <c r="D243" s="222" t="s">
        <v>134</v>
      </c>
      <c r="E243" s="234" t="s">
        <v>19</v>
      </c>
      <c r="F243" s="235" t="s">
        <v>159</v>
      </c>
      <c r="G243" s="233"/>
      <c r="H243" s="236">
        <v>3.9329999999999998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2" t="s">
        <v>134</v>
      </c>
      <c r="AU243" s="242" t="s">
        <v>130</v>
      </c>
      <c r="AV243" s="14" t="s">
        <v>139</v>
      </c>
      <c r="AW243" s="14" t="s">
        <v>34</v>
      </c>
      <c r="AX243" s="14" t="s">
        <v>73</v>
      </c>
      <c r="AY243" s="242" t="s">
        <v>121</v>
      </c>
    </row>
    <row r="244" s="15" customFormat="1">
      <c r="A244" s="15"/>
      <c r="B244" s="243"/>
      <c r="C244" s="244"/>
      <c r="D244" s="222" t="s">
        <v>134</v>
      </c>
      <c r="E244" s="245" t="s">
        <v>19</v>
      </c>
      <c r="F244" s="246" t="s">
        <v>162</v>
      </c>
      <c r="G244" s="244"/>
      <c r="H244" s="247">
        <v>7.8529999999999998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3" t="s">
        <v>134</v>
      </c>
      <c r="AU244" s="253" t="s">
        <v>130</v>
      </c>
      <c r="AV244" s="15" t="s">
        <v>129</v>
      </c>
      <c r="AW244" s="15" t="s">
        <v>34</v>
      </c>
      <c r="AX244" s="15" t="s">
        <v>81</v>
      </c>
      <c r="AY244" s="253" t="s">
        <v>121</v>
      </c>
    </row>
    <row r="245" s="2" customFormat="1" ht="21.75" customHeight="1">
      <c r="A245" s="40"/>
      <c r="B245" s="41"/>
      <c r="C245" s="202" t="s">
        <v>251</v>
      </c>
      <c r="D245" s="202" t="s">
        <v>124</v>
      </c>
      <c r="E245" s="203" t="s">
        <v>252</v>
      </c>
      <c r="F245" s="204" t="s">
        <v>253</v>
      </c>
      <c r="G245" s="205" t="s">
        <v>127</v>
      </c>
      <c r="H245" s="206">
        <v>4.5599999999999996</v>
      </c>
      <c r="I245" s="207"/>
      <c r="J245" s="208">
        <f>ROUND(I245*H245,2)</f>
        <v>0</v>
      </c>
      <c r="K245" s="204" t="s">
        <v>128</v>
      </c>
      <c r="L245" s="46"/>
      <c r="M245" s="209" t="s">
        <v>19</v>
      </c>
      <c r="N245" s="210" t="s">
        <v>45</v>
      </c>
      <c r="O245" s="86"/>
      <c r="P245" s="211">
        <f>O245*H245</f>
        <v>0</v>
      </c>
      <c r="Q245" s="211">
        <v>0</v>
      </c>
      <c r="R245" s="211">
        <f>Q245*H245</f>
        <v>0</v>
      </c>
      <c r="S245" s="211">
        <v>0.062</v>
      </c>
      <c r="T245" s="212">
        <f>S245*H245</f>
        <v>0.28271999999999997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3" t="s">
        <v>129</v>
      </c>
      <c r="AT245" s="213" t="s">
        <v>124</v>
      </c>
      <c r="AU245" s="213" t="s">
        <v>130</v>
      </c>
      <c r="AY245" s="19" t="s">
        <v>121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19" t="s">
        <v>130</v>
      </c>
      <c r="BK245" s="214">
        <f>ROUND(I245*H245,2)</f>
        <v>0</v>
      </c>
      <c r="BL245" s="19" t="s">
        <v>129</v>
      </c>
      <c r="BM245" s="213" t="s">
        <v>254</v>
      </c>
    </row>
    <row r="246" s="2" customFormat="1">
      <c r="A246" s="40"/>
      <c r="B246" s="41"/>
      <c r="C246" s="42"/>
      <c r="D246" s="215" t="s">
        <v>132</v>
      </c>
      <c r="E246" s="42"/>
      <c r="F246" s="216" t="s">
        <v>255</v>
      </c>
      <c r="G246" s="42"/>
      <c r="H246" s="42"/>
      <c r="I246" s="217"/>
      <c r="J246" s="42"/>
      <c r="K246" s="42"/>
      <c r="L246" s="46"/>
      <c r="M246" s="218"/>
      <c r="N246" s="219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132</v>
      </c>
      <c r="AU246" s="19" t="s">
        <v>130</v>
      </c>
    </row>
    <row r="247" s="13" customFormat="1">
      <c r="A247" s="13"/>
      <c r="B247" s="220"/>
      <c r="C247" s="221"/>
      <c r="D247" s="222" t="s">
        <v>134</v>
      </c>
      <c r="E247" s="223" t="s">
        <v>19</v>
      </c>
      <c r="F247" s="224" t="s">
        <v>256</v>
      </c>
      <c r="G247" s="221"/>
      <c r="H247" s="225">
        <v>4.5599999999999996</v>
      </c>
      <c r="I247" s="226"/>
      <c r="J247" s="221"/>
      <c r="K247" s="221"/>
      <c r="L247" s="227"/>
      <c r="M247" s="228"/>
      <c r="N247" s="229"/>
      <c r="O247" s="229"/>
      <c r="P247" s="229"/>
      <c r="Q247" s="229"/>
      <c r="R247" s="229"/>
      <c r="S247" s="229"/>
      <c r="T247" s="23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1" t="s">
        <v>134</v>
      </c>
      <c r="AU247" s="231" t="s">
        <v>130</v>
      </c>
      <c r="AV247" s="13" t="s">
        <v>130</v>
      </c>
      <c r="AW247" s="13" t="s">
        <v>34</v>
      </c>
      <c r="AX247" s="13" t="s">
        <v>81</v>
      </c>
      <c r="AY247" s="231" t="s">
        <v>121</v>
      </c>
    </row>
    <row r="248" s="12" customFormat="1" ht="22.8" customHeight="1">
      <c r="A248" s="12"/>
      <c r="B248" s="186"/>
      <c r="C248" s="187"/>
      <c r="D248" s="188" t="s">
        <v>72</v>
      </c>
      <c r="E248" s="200" t="s">
        <v>257</v>
      </c>
      <c r="F248" s="200" t="s">
        <v>258</v>
      </c>
      <c r="G248" s="187"/>
      <c r="H248" s="187"/>
      <c r="I248" s="190"/>
      <c r="J248" s="201">
        <f>BK248</f>
        <v>0</v>
      </c>
      <c r="K248" s="187"/>
      <c r="L248" s="192"/>
      <c r="M248" s="193"/>
      <c r="N248" s="194"/>
      <c r="O248" s="194"/>
      <c r="P248" s="195">
        <f>SUM(P249:P257)</f>
        <v>0</v>
      </c>
      <c r="Q248" s="194"/>
      <c r="R248" s="195">
        <f>SUM(R249:R257)</f>
        <v>0</v>
      </c>
      <c r="S248" s="194"/>
      <c r="T248" s="196">
        <f>SUM(T249:T257)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7" t="s">
        <v>81</v>
      </c>
      <c r="AT248" s="198" t="s">
        <v>72</v>
      </c>
      <c r="AU248" s="198" t="s">
        <v>81</v>
      </c>
      <c r="AY248" s="197" t="s">
        <v>121</v>
      </c>
      <c r="BK248" s="199">
        <f>SUM(BK249:BK257)</f>
        <v>0</v>
      </c>
    </row>
    <row r="249" s="2" customFormat="1" ht="24.15" customHeight="1">
      <c r="A249" s="40"/>
      <c r="B249" s="41"/>
      <c r="C249" s="202" t="s">
        <v>259</v>
      </c>
      <c r="D249" s="202" t="s">
        <v>124</v>
      </c>
      <c r="E249" s="203" t="s">
        <v>260</v>
      </c>
      <c r="F249" s="204" t="s">
        <v>261</v>
      </c>
      <c r="G249" s="205" t="s">
        <v>262</v>
      </c>
      <c r="H249" s="206">
        <v>24.954000000000001</v>
      </c>
      <c r="I249" s="207"/>
      <c r="J249" s="208">
        <f>ROUND(I249*H249,2)</f>
        <v>0</v>
      </c>
      <c r="K249" s="204" t="s">
        <v>128</v>
      </c>
      <c r="L249" s="46"/>
      <c r="M249" s="209" t="s">
        <v>19</v>
      </c>
      <c r="N249" s="210" t="s">
        <v>45</v>
      </c>
      <c r="O249" s="86"/>
      <c r="P249" s="211">
        <f>O249*H249</f>
        <v>0</v>
      </c>
      <c r="Q249" s="211">
        <v>0</v>
      </c>
      <c r="R249" s="211">
        <f>Q249*H249</f>
        <v>0</v>
      </c>
      <c r="S249" s="211">
        <v>0</v>
      </c>
      <c r="T249" s="212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3" t="s">
        <v>129</v>
      </c>
      <c r="AT249" s="213" t="s">
        <v>124</v>
      </c>
      <c r="AU249" s="213" t="s">
        <v>130</v>
      </c>
      <c r="AY249" s="19" t="s">
        <v>121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19" t="s">
        <v>130</v>
      </c>
      <c r="BK249" s="214">
        <f>ROUND(I249*H249,2)</f>
        <v>0</v>
      </c>
      <c r="BL249" s="19" t="s">
        <v>129</v>
      </c>
      <c r="BM249" s="213" t="s">
        <v>263</v>
      </c>
    </row>
    <row r="250" s="2" customFormat="1">
      <c r="A250" s="40"/>
      <c r="B250" s="41"/>
      <c r="C250" s="42"/>
      <c r="D250" s="215" t="s">
        <v>132</v>
      </c>
      <c r="E250" s="42"/>
      <c r="F250" s="216" t="s">
        <v>264</v>
      </c>
      <c r="G250" s="42"/>
      <c r="H250" s="42"/>
      <c r="I250" s="217"/>
      <c r="J250" s="42"/>
      <c r="K250" s="42"/>
      <c r="L250" s="46"/>
      <c r="M250" s="218"/>
      <c r="N250" s="219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132</v>
      </c>
      <c r="AU250" s="19" t="s">
        <v>130</v>
      </c>
    </row>
    <row r="251" s="2" customFormat="1" ht="21.75" customHeight="1">
      <c r="A251" s="40"/>
      <c r="B251" s="41"/>
      <c r="C251" s="202" t="s">
        <v>265</v>
      </c>
      <c r="D251" s="202" t="s">
        <v>124</v>
      </c>
      <c r="E251" s="203" t="s">
        <v>266</v>
      </c>
      <c r="F251" s="204" t="s">
        <v>267</v>
      </c>
      <c r="G251" s="205" t="s">
        <v>262</v>
      </c>
      <c r="H251" s="206">
        <v>24.954000000000001</v>
      </c>
      <c r="I251" s="207"/>
      <c r="J251" s="208">
        <f>ROUND(I251*H251,2)</f>
        <v>0</v>
      </c>
      <c r="K251" s="204" t="s">
        <v>128</v>
      </c>
      <c r="L251" s="46"/>
      <c r="M251" s="209" t="s">
        <v>19</v>
      </c>
      <c r="N251" s="210" t="s">
        <v>45</v>
      </c>
      <c r="O251" s="86"/>
      <c r="P251" s="211">
        <f>O251*H251</f>
        <v>0</v>
      </c>
      <c r="Q251" s="211">
        <v>0</v>
      </c>
      <c r="R251" s="211">
        <f>Q251*H251</f>
        <v>0</v>
      </c>
      <c r="S251" s="211">
        <v>0</v>
      </c>
      <c r="T251" s="212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3" t="s">
        <v>129</v>
      </c>
      <c r="AT251" s="213" t="s">
        <v>124</v>
      </c>
      <c r="AU251" s="213" t="s">
        <v>130</v>
      </c>
      <c r="AY251" s="19" t="s">
        <v>121</v>
      </c>
      <c r="BE251" s="214">
        <f>IF(N251="základní",J251,0)</f>
        <v>0</v>
      </c>
      <c r="BF251" s="214">
        <f>IF(N251="snížená",J251,0)</f>
        <v>0</v>
      </c>
      <c r="BG251" s="214">
        <f>IF(N251="zákl. přenesená",J251,0)</f>
        <v>0</v>
      </c>
      <c r="BH251" s="214">
        <f>IF(N251="sníž. přenesená",J251,0)</f>
        <v>0</v>
      </c>
      <c r="BI251" s="214">
        <f>IF(N251="nulová",J251,0)</f>
        <v>0</v>
      </c>
      <c r="BJ251" s="19" t="s">
        <v>130</v>
      </c>
      <c r="BK251" s="214">
        <f>ROUND(I251*H251,2)</f>
        <v>0</v>
      </c>
      <c r="BL251" s="19" t="s">
        <v>129</v>
      </c>
      <c r="BM251" s="213" t="s">
        <v>268</v>
      </c>
    </row>
    <row r="252" s="2" customFormat="1">
      <c r="A252" s="40"/>
      <c r="B252" s="41"/>
      <c r="C252" s="42"/>
      <c r="D252" s="215" t="s">
        <v>132</v>
      </c>
      <c r="E252" s="42"/>
      <c r="F252" s="216" t="s">
        <v>269</v>
      </c>
      <c r="G252" s="42"/>
      <c r="H252" s="42"/>
      <c r="I252" s="217"/>
      <c r="J252" s="42"/>
      <c r="K252" s="42"/>
      <c r="L252" s="46"/>
      <c r="M252" s="218"/>
      <c r="N252" s="219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132</v>
      </c>
      <c r="AU252" s="19" t="s">
        <v>130</v>
      </c>
    </row>
    <row r="253" s="2" customFormat="1" ht="24.15" customHeight="1">
      <c r="A253" s="40"/>
      <c r="B253" s="41"/>
      <c r="C253" s="202" t="s">
        <v>270</v>
      </c>
      <c r="D253" s="202" t="s">
        <v>124</v>
      </c>
      <c r="E253" s="203" t="s">
        <v>271</v>
      </c>
      <c r="F253" s="204" t="s">
        <v>272</v>
      </c>
      <c r="G253" s="205" t="s">
        <v>262</v>
      </c>
      <c r="H253" s="206">
        <v>474.12599999999998</v>
      </c>
      <c r="I253" s="207"/>
      <c r="J253" s="208">
        <f>ROUND(I253*H253,2)</f>
        <v>0</v>
      </c>
      <c r="K253" s="204" t="s">
        <v>128</v>
      </c>
      <c r="L253" s="46"/>
      <c r="M253" s="209" t="s">
        <v>19</v>
      </c>
      <c r="N253" s="210" t="s">
        <v>45</v>
      </c>
      <c r="O253" s="86"/>
      <c r="P253" s="211">
        <f>O253*H253</f>
        <v>0</v>
      </c>
      <c r="Q253" s="211">
        <v>0</v>
      </c>
      <c r="R253" s="211">
        <f>Q253*H253</f>
        <v>0</v>
      </c>
      <c r="S253" s="211">
        <v>0</v>
      </c>
      <c r="T253" s="212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3" t="s">
        <v>129</v>
      </c>
      <c r="AT253" s="213" t="s">
        <v>124</v>
      </c>
      <c r="AU253" s="213" t="s">
        <v>130</v>
      </c>
      <c r="AY253" s="19" t="s">
        <v>121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19" t="s">
        <v>130</v>
      </c>
      <c r="BK253" s="214">
        <f>ROUND(I253*H253,2)</f>
        <v>0</v>
      </c>
      <c r="BL253" s="19" t="s">
        <v>129</v>
      </c>
      <c r="BM253" s="213" t="s">
        <v>273</v>
      </c>
    </row>
    <row r="254" s="2" customFormat="1">
      <c r="A254" s="40"/>
      <c r="B254" s="41"/>
      <c r="C254" s="42"/>
      <c r="D254" s="215" t="s">
        <v>132</v>
      </c>
      <c r="E254" s="42"/>
      <c r="F254" s="216" t="s">
        <v>274</v>
      </c>
      <c r="G254" s="42"/>
      <c r="H254" s="42"/>
      <c r="I254" s="217"/>
      <c r="J254" s="42"/>
      <c r="K254" s="42"/>
      <c r="L254" s="46"/>
      <c r="M254" s="218"/>
      <c r="N254" s="219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132</v>
      </c>
      <c r="AU254" s="19" t="s">
        <v>130</v>
      </c>
    </row>
    <row r="255" s="13" customFormat="1">
      <c r="A255" s="13"/>
      <c r="B255" s="220"/>
      <c r="C255" s="221"/>
      <c r="D255" s="222" t="s">
        <v>134</v>
      </c>
      <c r="E255" s="221"/>
      <c r="F255" s="224" t="s">
        <v>275</v>
      </c>
      <c r="G255" s="221"/>
      <c r="H255" s="225">
        <v>474.12599999999998</v>
      </c>
      <c r="I255" s="226"/>
      <c r="J255" s="221"/>
      <c r="K255" s="221"/>
      <c r="L255" s="227"/>
      <c r="M255" s="228"/>
      <c r="N255" s="229"/>
      <c r="O255" s="229"/>
      <c r="P255" s="229"/>
      <c r="Q255" s="229"/>
      <c r="R255" s="229"/>
      <c r="S255" s="229"/>
      <c r="T255" s="23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1" t="s">
        <v>134</v>
      </c>
      <c r="AU255" s="231" t="s">
        <v>130</v>
      </c>
      <c r="AV255" s="13" t="s">
        <v>130</v>
      </c>
      <c r="AW255" s="13" t="s">
        <v>4</v>
      </c>
      <c r="AX255" s="13" t="s">
        <v>81</v>
      </c>
      <c r="AY255" s="231" t="s">
        <v>121</v>
      </c>
    </row>
    <row r="256" s="2" customFormat="1" ht="21.75" customHeight="1">
      <c r="A256" s="40"/>
      <c r="B256" s="41"/>
      <c r="C256" s="254" t="s">
        <v>276</v>
      </c>
      <c r="D256" s="254" t="s">
        <v>277</v>
      </c>
      <c r="E256" s="255" t="s">
        <v>278</v>
      </c>
      <c r="F256" s="256" t="s">
        <v>279</v>
      </c>
      <c r="G256" s="257" t="s">
        <v>262</v>
      </c>
      <c r="H256" s="258">
        <v>11.785</v>
      </c>
      <c r="I256" s="259"/>
      <c r="J256" s="260">
        <f>ROUND(I256*H256,2)</f>
        <v>0</v>
      </c>
      <c r="K256" s="256" t="s">
        <v>128</v>
      </c>
      <c r="L256" s="261"/>
      <c r="M256" s="262" t="s">
        <v>19</v>
      </c>
      <c r="N256" s="263" t="s">
        <v>45</v>
      </c>
      <c r="O256" s="86"/>
      <c r="P256" s="211">
        <f>O256*H256</f>
        <v>0</v>
      </c>
      <c r="Q256" s="211">
        <v>0</v>
      </c>
      <c r="R256" s="211">
        <f>Q256*H256</f>
        <v>0</v>
      </c>
      <c r="S256" s="211">
        <v>0</v>
      </c>
      <c r="T256" s="212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3" t="s">
        <v>208</v>
      </c>
      <c r="AT256" s="213" t="s">
        <v>277</v>
      </c>
      <c r="AU256" s="213" t="s">
        <v>130</v>
      </c>
      <c r="AY256" s="19" t="s">
        <v>121</v>
      </c>
      <c r="BE256" s="214">
        <f>IF(N256="základní",J256,0)</f>
        <v>0</v>
      </c>
      <c r="BF256" s="214">
        <f>IF(N256="snížená",J256,0)</f>
        <v>0</v>
      </c>
      <c r="BG256" s="214">
        <f>IF(N256="zákl. přenesená",J256,0)</f>
        <v>0</v>
      </c>
      <c r="BH256" s="214">
        <f>IF(N256="sníž. přenesená",J256,0)</f>
        <v>0</v>
      </c>
      <c r="BI256" s="214">
        <f>IF(N256="nulová",J256,0)</f>
        <v>0</v>
      </c>
      <c r="BJ256" s="19" t="s">
        <v>130</v>
      </c>
      <c r="BK256" s="214">
        <f>ROUND(I256*H256,2)</f>
        <v>0</v>
      </c>
      <c r="BL256" s="19" t="s">
        <v>129</v>
      </c>
      <c r="BM256" s="213" t="s">
        <v>280</v>
      </c>
    </row>
    <row r="257" s="2" customFormat="1" ht="16.5" customHeight="1">
      <c r="A257" s="40"/>
      <c r="B257" s="41"/>
      <c r="C257" s="254" t="s">
        <v>281</v>
      </c>
      <c r="D257" s="254" t="s">
        <v>277</v>
      </c>
      <c r="E257" s="255" t="s">
        <v>282</v>
      </c>
      <c r="F257" s="256" t="s">
        <v>283</v>
      </c>
      <c r="G257" s="257" t="s">
        <v>262</v>
      </c>
      <c r="H257" s="258">
        <v>13.148999999999999</v>
      </c>
      <c r="I257" s="259"/>
      <c r="J257" s="260">
        <f>ROUND(I257*H257,2)</f>
        <v>0</v>
      </c>
      <c r="K257" s="256" t="s">
        <v>128</v>
      </c>
      <c r="L257" s="261"/>
      <c r="M257" s="262" t="s">
        <v>19</v>
      </c>
      <c r="N257" s="263" t="s">
        <v>45</v>
      </c>
      <c r="O257" s="86"/>
      <c r="P257" s="211">
        <f>O257*H257</f>
        <v>0</v>
      </c>
      <c r="Q257" s="211">
        <v>0</v>
      </c>
      <c r="R257" s="211">
        <f>Q257*H257</f>
        <v>0</v>
      </c>
      <c r="S257" s="211">
        <v>0</v>
      </c>
      <c r="T257" s="212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3" t="s">
        <v>208</v>
      </c>
      <c r="AT257" s="213" t="s">
        <v>277</v>
      </c>
      <c r="AU257" s="213" t="s">
        <v>130</v>
      </c>
      <c r="AY257" s="19" t="s">
        <v>121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19" t="s">
        <v>130</v>
      </c>
      <c r="BK257" s="214">
        <f>ROUND(I257*H257,2)</f>
        <v>0</v>
      </c>
      <c r="BL257" s="19" t="s">
        <v>129</v>
      </c>
      <c r="BM257" s="213" t="s">
        <v>284</v>
      </c>
    </row>
    <row r="258" s="12" customFormat="1" ht="22.8" customHeight="1">
      <c r="A258" s="12"/>
      <c r="B258" s="186"/>
      <c r="C258" s="187"/>
      <c r="D258" s="188" t="s">
        <v>72</v>
      </c>
      <c r="E258" s="200" t="s">
        <v>285</v>
      </c>
      <c r="F258" s="200" t="s">
        <v>286</v>
      </c>
      <c r="G258" s="187"/>
      <c r="H258" s="187"/>
      <c r="I258" s="190"/>
      <c r="J258" s="201">
        <f>BK258</f>
        <v>0</v>
      </c>
      <c r="K258" s="187"/>
      <c r="L258" s="192"/>
      <c r="M258" s="193"/>
      <c r="N258" s="194"/>
      <c r="O258" s="194"/>
      <c r="P258" s="195">
        <f>SUM(P259:P260)</f>
        <v>0</v>
      </c>
      <c r="Q258" s="194"/>
      <c r="R258" s="195">
        <f>SUM(R259:R260)</f>
        <v>0</v>
      </c>
      <c r="S258" s="194"/>
      <c r="T258" s="196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197" t="s">
        <v>81</v>
      </c>
      <c r="AT258" s="198" t="s">
        <v>72</v>
      </c>
      <c r="AU258" s="198" t="s">
        <v>81</v>
      </c>
      <c r="AY258" s="197" t="s">
        <v>121</v>
      </c>
      <c r="BK258" s="199">
        <f>SUM(BK259:BK260)</f>
        <v>0</v>
      </c>
    </row>
    <row r="259" s="2" customFormat="1" ht="33" customHeight="1">
      <c r="A259" s="40"/>
      <c r="B259" s="41"/>
      <c r="C259" s="202" t="s">
        <v>287</v>
      </c>
      <c r="D259" s="202" t="s">
        <v>124</v>
      </c>
      <c r="E259" s="203" t="s">
        <v>288</v>
      </c>
      <c r="F259" s="204" t="s">
        <v>289</v>
      </c>
      <c r="G259" s="205" t="s">
        <v>262</v>
      </c>
      <c r="H259" s="206">
        <v>6.0819999999999999</v>
      </c>
      <c r="I259" s="207"/>
      <c r="J259" s="208">
        <f>ROUND(I259*H259,2)</f>
        <v>0</v>
      </c>
      <c r="K259" s="204" t="s">
        <v>128</v>
      </c>
      <c r="L259" s="46"/>
      <c r="M259" s="209" t="s">
        <v>19</v>
      </c>
      <c r="N259" s="210" t="s">
        <v>45</v>
      </c>
      <c r="O259" s="86"/>
      <c r="P259" s="211">
        <f>O259*H259</f>
        <v>0</v>
      </c>
      <c r="Q259" s="211">
        <v>0</v>
      </c>
      <c r="R259" s="211">
        <f>Q259*H259</f>
        <v>0</v>
      </c>
      <c r="S259" s="211">
        <v>0</v>
      </c>
      <c r="T259" s="212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3" t="s">
        <v>129</v>
      </c>
      <c r="AT259" s="213" t="s">
        <v>124</v>
      </c>
      <c r="AU259" s="213" t="s">
        <v>130</v>
      </c>
      <c r="AY259" s="19" t="s">
        <v>121</v>
      </c>
      <c r="BE259" s="214">
        <f>IF(N259="základní",J259,0)</f>
        <v>0</v>
      </c>
      <c r="BF259" s="214">
        <f>IF(N259="snížená",J259,0)</f>
        <v>0</v>
      </c>
      <c r="BG259" s="214">
        <f>IF(N259="zákl. přenesená",J259,0)</f>
        <v>0</v>
      </c>
      <c r="BH259" s="214">
        <f>IF(N259="sníž. přenesená",J259,0)</f>
        <v>0</v>
      </c>
      <c r="BI259" s="214">
        <f>IF(N259="nulová",J259,0)</f>
        <v>0</v>
      </c>
      <c r="BJ259" s="19" t="s">
        <v>130</v>
      </c>
      <c r="BK259" s="214">
        <f>ROUND(I259*H259,2)</f>
        <v>0</v>
      </c>
      <c r="BL259" s="19" t="s">
        <v>129</v>
      </c>
      <c r="BM259" s="213" t="s">
        <v>290</v>
      </c>
    </row>
    <row r="260" s="2" customFormat="1">
      <c r="A260" s="40"/>
      <c r="B260" s="41"/>
      <c r="C260" s="42"/>
      <c r="D260" s="215" t="s">
        <v>132</v>
      </c>
      <c r="E260" s="42"/>
      <c r="F260" s="216" t="s">
        <v>291</v>
      </c>
      <c r="G260" s="42"/>
      <c r="H260" s="42"/>
      <c r="I260" s="217"/>
      <c r="J260" s="42"/>
      <c r="K260" s="42"/>
      <c r="L260" s="46"/>
      <c r="M260" s="218"/>
      <c r="N260" s="219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132</v>
      </c>
      <c r="AU260" s="19" t="s">
        <v>130</v>
      </c>
    </row>
    <row r="261" s="12" customFormat="1" ht="25.92" customHeight="1">
      <c r="A261" s="12"/>
      <c r="B261" s="186"/>
      <c r="C261" s="187"/>
      <c r="D261" s="188" t="s">
        <v>72</v>
      </c>
      <c r="E261" s="189" t="s">
        <v>292</v>
      </c>
      <c r="F261" s="189" t="s">
        <v>293</v>
      </c>
      <c r="G261" s="187"/>
      <c r="H261" s="187"/>
      <c r="I261" s="190"/>
      <c r="J261" s="191">
        <f>BK261</f>
        <v>0</v>
      </c>
      <c r="K261" s="187"/>
      <c r="L261" s="192"/>
      <c r="M261" s="193"/>
      <c r="N261" s="194"/>
      <c r="O261" s="194"/>
      <c r="P261" s="195">
        <f>P262+P280+P369+P379+P389</f>
        <v>0</v>
      </c>
      <c r="Q261" s="194"/>
      <c r="R261" s="195">
        <f>R262+R280+R369+R379+R389</f>
        <v>9.9798516599999996</v>
      </c>
      <c r="S261" s="194"/>
      <c r="T261" s="196">
        <f>T262+T280+T369+T379+T389</f>
        <v>0.098499950000000003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197" t="s">
        <v>130</v>
      </c>
      <c r="AT261" s="198" t="s">
        <v>72</v>
      </c>
      <c r="AU261" s="198" t="s">
        <v>73</v>
      </c>
      <c r="AY261" s="197" t="s">
        <v>121</v>
      </c>
      <c r="BK261" s="199">
        <f>BK262+BK280+BK369+BK379+BK389</f>
        <v>0</v>
      </c>
    </row>
    <row r="262" s="12" customFormat="1" ht="22.8" customHeight="1">
      <c r="A262" s="12"/>
      <c r="B262" s="186"/>
      <c r="C262" s="187"/>
      <c r="D262" s="188" t="s">
        <v>72</v>
      </c>
      <c r="E262" s="200" t="s">
        <v>294</v>
      </c>
      <c r="F262" s="200" t="s">
        <v>295</v>
      </c>
      <c r="G262" s="187"/>
      <c r="H262" s="187"/>
      <c r="I262" s="190"/>
      <c r="J262" s="201">
        <f>BK262</f>
        <v>0</v>
      </c>
      <c r="K262" s="187"/>
      <c r="L262" s="192"/>
      <c r="M262" s="193"/>
      <c r="N262" s="194"/>
      <c r="O262" s="194"/>
      <c r="P262" s="195">
        <f>SUM(P263:P279)</f>
        <v>0</v>
      </c>
      <c r="Q262" s="194"/>
      <c r="R262" s="195">
        <f>SUM(R263:R279)</f>
        <v>0.36705349000000004</v>
      </c>
      <c r="S262" s="194"/>
      <c r="T262" s="196">
        <f>SUM(T263:T279)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7" t="s">
        <v>130</v>
      </c>
      <c r="AT262" s="198" t="s">
        <v>72</v>
      </c>
      <c r="AU262" s="198" t="s">
        <v>81</v>
      </c>
      <c r="AY262" s="197" t="s">
        <v>121</v>
      </c>
      <c r="BK262" s="199">
        <f>SUM(BK263:BK279)</f>
        <v>0</v>
      </c>
    </row>
    <row r="263" s="2" customFormat="1" ht="24.15" customHeight="1">
      <c r="A263" s="40"/>
      <c r="B263" s="41"/>
      <c r="C263" s="202" t="s">
        <v>296</v>
      </c>
      <c r="D263" s="202" t="s">
        <v>124</v>
      </c>
      <c r="E263" s="203" t="s">
        <v>297</v>
      </c>
      <c r="F263" s="204" t="s">
        <v>298</v>
      </c>
      <c r="G263" s="205" t="s">
        <v>127</v>
      </c>
      <c r="H263" s="206">
        <v>38.889000000000003</v>
      </c>
      <c r="I263" s="207"/>
      <c r="J263" s="208">
        <f>ROUND(I263*H263,2)</f>
        <v>0</v>
      </c>
      <c r="K263" s="204" t="s">
        <v>299</v>
      </c>
      <c r="L263" s="46"/>
      <c r="M263" s="209" t="s">
        <v>19</v>
      </c>
      <c r="N263" s="210" t="s">
        <v>45</v>
      </c>
      <c r="O263" s="86"/>
      <c r="P263" s="211">
        <f>O263*H263</f>
        <v>0</v>
      </c>
      <c r="Q263" s="211">
        <v>0.0032100000000000002</v>
      </c>
      <c r="R263" s="211">
        <f>Q263*H263</f>
        <v>0.12483369000000001</v>
      </c>
      <c r="S263" s="211">
        <v>0</v>
      </c>
      <c r="T263" s="212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3" t="s">
        <v>270</v>
      </c>
      <c r="AT263" s="213" t="s">
        <v>124</v>
      </c>
      <c r="AU263" s="213" t="s">
        <v>130</v>
      </c>
      <c r="AY263" s="19" t="s">
        <v>121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19" t="s">
        <v>130</v>
      </c>
      <c r="BK263" s="214">
        <f>ROUND(I263*H263,2)</f>
        <v>0</v>
      </c>
      <c r="BL263" s="19" t="s">
        <v>270</v>
      </c>
      <c r="BM263" s="213" t="s">
        <v>300</v>
      </c>
    </row>
    <row r="264" s="13" customFormat="1">
      <c r="A264" s="13"/>
      <c r="B264" s="220"/>
      <c r="C264" s="221"/>
      <c r="D264" s="222" t="s">
        <v>134</v>
      </c>
      <c r="E264" s="223" t="s">
        <v>19</v>
      </c>
      <c r="F264" s="224" t="s">
        <v>199</v>
      </c>
      <c r="G264" s="221"/>
      <c r="H264" s="225">
        <v>51.200000000000003</v>
      </c>
      <c r="I264" s="226"/>
      <c r="J264" s="221"/>
      <c r="K264" s="221"/>
      <c r="L264" s="227"/>
      <c r="M264" s="228"/>
      <c r="N264" s="229"/>
      <c r="O264" s="229"/>
      <c r="P264" s="229"/>
      <c r="Q264" s="229"/>
      <c r="R264" s="229"/>
      <c r="S264" s="229"/>
      <c r="T264" s="23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1" t="s">
        <v>134</v>
      </c>
      <c r="AU264" s="231" t="s">
        <v>130</v>
      </c>
      <c r="AV264" s="13" t="s">
        <v>130</v>
      </c>
      <c r="AW264" s="13" t="s">
        <v>34</v>
      </c>
      <c r="AX264" s="13" t="s">
        <v>73</v>
      </c>
      <c r="AY264" s="231" t="s">
        <v>121</v>
      </c>
    </row>
    <row r="265" s="13" customFormat="1">
      <c r="A265" s="13"/>
      <c r="B265" s="220"/>
      <c r="C265" s="221"/>
      <c r="D265" s="222" t="s">
        <v>134</v>
      </c>
      <c r="E265" s="223" t="s">
        <v>19</v>
      </c>
      <c r="F265" s="224" t="s">
        <v>200</v>
      </c>
      <c r="G265" s="221"/>
      <c r="H265" s="225">
        <v>10.800000000000001</v>
      </c>
      <c r="I265" s="226"/>
      <c r="J265" s="221"/>
      <c r="K265" s="221"/>
      <c r="L265" s="227"/>
      <c r="M265" s="228"/>
      <c r="N265" s="229"/>
      <c r="O265" s="229"/>
      <c r="P265" s="229"/>
      <c r="Q265" s="229"/>
      <c r="R265" s="229"/>
      <c r="S265" s="229"/>
      <c r="T265" s="23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1" t="s">
        <v>134</v>
      </c>
      <c r="AU265" s="231" t="s">
        <v>130</v>
      </c>
      <c r="AV265" s="13" t="s">
        <v>130</v>
      </c>
      <c r="AW265" s="13" t="s">
        <v>34</v>
      </c>
      <c r="AX265" s="13" t="s">
        <v>73</v>
      </c>
      <c r="AY265" s="231" t="s">
        <v>121</v>
      </c>
    </row>
    <row r="266" s="13" customFormat="1">
      <c r="A266" s="13"/>
      <c r="B266" s="220"/>
      <c r="C266" s="221"/>
      <c r="D266" s="222" t="s">
        <v>134</v>
      </c>
      <c r="E266" s="223" t="s">
        <v>19</v>
      </c>
      <c r="F266" s="224" t="s">
        <v>201</v>
      </c>
      <c r="G266" s="221"/>
      <c r="H266" s="225">
        <v>14.4</v>
      </c>
      <c r="I266" s="226"/>
      <c r="J266" s="221"/>
      <c r="K266" s="221"/>
      <c r="L266" s="227"/>
      <c r="M266" s="228"/>
      <c r="N266" s="229"/>
      <c r="O266" s="229"/>
      <c r="P266" s="229"/>
      <c r="Q266" s="229"/>
      <c r="R266" s="229"/>
      <c r="S266" s="229"/>
      <c r="T266" s="23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1" t="s">
        <v>134</v>
      </c>
      <c r="AU266" s="231" t="s">
        <v>130</v>
      </c>
      <c r="AV266" s="13" t="s">
        <v>130</v>
      </c>
      <c r="AW266" s="13" t="s">
        <v>34</v>
      </c>
      <c r="AX266" s="13" t="s">
        <v>73</v>
      </c>
      <c r="AY266" s="231" t="s">
        <v>121</v>
      </c>
    </row>
    <row r="267" s="13" customFormat="1">
      <c r="A267" s="13"/>
      <c r="B267" s="220"/>
      <c r="C267" s="221"/>
      <c r="D267" s="222" t="s">
        <v>134</v>
      </c>
      <c r="E267" s="223" t="s">
        <v>19</v>
      </c>
      <c r="F267" s="224" t="s">
        <v>202</v>
      </c>
      <c r="G267" s="221"/>
      <c r="H267" s="225">
        <v>11.4</v>
      </c>
      <c r="I267" s="226"/>
      <c r="J267" s="221"/>
      <c r="K267" s="221"/>
      <c r="L267" s="227"/>
      <c r="M267" s="228"/>
      <c r="N267" s="229"/>
      <c r="O267" s="229"/>
      <c r="P267" s="229"/>
      <c r="Q267" s="229"/>
      <c r="R267" s="229"/>
      <c r="S267" s="229"/>
      <c r="T267" s="230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1" t="s">
        <v>134</v>
      </c>
      <c r="AU267" s="231" t="s">
        <v>130</v>
      </c>
      <c r="AV267" s="13" t="s">
        <v>130</v>
      </c>
      <c r="AW267" s="13" t="s">
        <v>34</v>
      </c>
      <c r="AX267" s="13" t="s">
        <v>73</v>
      </c>
      <c r="AY267" s="231" t="s">
        <v>121</v>
      </c>
    </row>
    <row r="268" s="13" customFormat="1">
      <c r="A268" s="13"/>
      <c r="B268" s="220"/>
      <c r="C268" s="221"/>
      <c r="D268" s="222" t="s">
        <v>134</v>
      </c>
      <c r="E268" s="223" t="s">
        <v>19</v>
      </c>
      <c r="F268" s="224" t="s">
        <v>203</v>
      </c>
      <c r="G268" s="221"/>
      <c r="H268" s="225">
        <v>10.5</v>
      </c>
      <c r="I268" s="226"/>
      <c r="J268" s="221"/>
      <c r="K268" s="221"/>
      <c r="L268" s="227"/>
      <c r="M268" s="228"/>
      <c r="N268" s="229"/>
      <c r="O268" s="229"/>
      <c r="P268" s="229"/>
      <c r="Q268" s="229"/>
      <c r="R268" s="229"/>
      <c r="S268" s="229"/>
      <c r="T268" s="23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1" t="s">
        <v>134</v>
      </c>
      <c r="AU268" s="231" t="s">
        <v>130</v>
      </c>
      <c r="AV268" s="13" t="s">
        <v>130</v>
      </c>
      <c r="AW268" s="13" t="s">
        <v>34</v>
      </c>
      <c r="AX268" s="13" t="s">
        <v>73</v>
      </c>
      <c r="AY268" s="231" t="s">
        <v>121</v>
      </c>
    </row>
    <row r="269" s="13" customFormat="1">
      <c r="A269" s="13"/>
      <c r="B269" s="220"/>
      <c r="C269" s="221"/>
      <c r="D269" s="222" t="s">
        <v>134</v>
      </c>
      <c r="E269" s="223" t="s">
        <v>19</v>
      </c>
      <c r="F269" s="224" t="s">
        <v>204</v>
      </c>
      <c r="G269" s="221"/>
      <c r="H269" s="225">
        <v>7.5</v>
      </c>
      <c r="I269" s="226"/>
      <c r="J269" s="221"/>
      <c r="K269" s="221"/>
      <c r="L269" s="227"/>
      <c r="M269" s="228"/>
      <c r="N269" s="229"/>
      <c r="O269" s="229"/>
      <c r="P269" s="229"/>
      <c r="Q269" s="229"/>
      <c r="R269" s="229"/>
      <c r="S269" s="229"/>
      <c r="T269" s="23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1" t="s">
        <v>134</v>
      </c>
      <c r="AU269" s="231" t="s">
        <v>130</v>
      </c>
      <c r="AV269" s="13" t="s">
        <v>130</v>
      </c>
      <c r="AW269" s="13" t="s">
        <v>34</v>
      </c>
      <c r="AX269" s="13" t="s">
        <v>73</v>
      </c>
      <c r="AY269" s="231" t="s">
        <v>121</v>
      </c>
    </row>
    <row r="270" s="13" customFormat="1">
      <c r="A270" s="13"/>
      <c r="B270" s="220"/>
      <c r="C270" s="221"/>
      <c r="D270" s="222" t="s">
        <v>134</v>
      </c>
      <c r="E270" s="223" t="s">
        <v>19</v>
      </c>
      <c r="F270" s="224" t="s">
        <v>205</v>
      </c>
      <c r="G270" s="221"/>
      <c r="H270" s="225">
        <v>2.4500000000000002</v>
      </c>
      <c r="I270" s="226"/>
      <c r="J270" s="221"/>
      <c r="K270" s="221"/>
      <c r="L270" s="227"/>
      <c r="M270" s="228"/>
      <c r="N270" s="229"/>
      <c r="O270" s="229"/>
      <c r="P270" s="229"/>
      <c r="Q270" s="229"/>
      <c r="R270" s="229"/>
      <c r="S270" s="229"/>
      <c r="T270" s="23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1" t="s">
        <v>134</v>
      </c>
      <c r="AU270" s="231" t="s">
        <v>130</v>
      </c>
      <c r="AV270" s="13" t="s">
        <v>130</v>
      </c>
      <c r="AW270" s="13" t="s">
        <v>34</v>
      </c>
      <c r="AX270" s="13" t="s">
        <v>73</v>
      </c>
      <c r="AY270" s="231" t="s">
        <v>121</v>
      </c>
    </row>
    <row r="271" s="13" customFormat="1">
      <c r="A271" s="13"/>
      <c r="B271" s="220"/>
      <c r="C271" s="221"/>
      <c r="D271" s="222" t="s">
        <v>134</v>
      </c>
      <c r="E271" s="223" t="s">
        <v>19</v>
      </c>
      <c r="F271" s="224" t="s">
        <v>206</v>
      </c>
      <c r="G271" s="221"/>
      <c r="H271" s="225">
        <v>1.1200000000000001</v>
      </c>
      <c r="I271" s="226"/>
      <c r="J271" s="221"/>
      <c r="K271" s="221"/>
      <c r="L271" s="227"/>
      <c r="M271" s="228"/>
      <c r="N271" s="229"/>
      <c r="O271" s="229"/>
      <c r="P271" s="229"/>
      <c r="Q271" s="229"/>
      <c r="R271" s="229"/>
      <c r="S271" s="229"/>
      <c r="T271" s="23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1" t="s">
        <v>134</v>
      </c>
      <c r="AU271" s="231" t="s">
        <v>130</v>
      </c>
      <c r="AV271" s="13" t="s">
        <v>130</v>
      </c>
      <c r="AW271" s="13" t="s">
        <v>34</v>
      </c>
      <c r="AX271" s="13" t="s">
        <v>73</v>
      </c>
      <c r="AY271" s="231" t="s">
        <v>121</v>
      </c>
    </row>
    <row r="272" s="13" customFormat="1">
      <c r="A272" s="13"/>
      <c r="B272" s="220"/>
      <c r="C272" s="221"/>
      <c r="D272" s="222" t="s">
        <v>134</v>
      </c>
      <c r="E272" s="223" t="s">
        <v>19</v>
      </c>
      <c r="F272" s="224" t="s">
        <v>207</v>
      </c>
      <c r="G272" s="221"/>
      <c r="H272" s="225">
        <v>1.74</v>
      </c>
      <c r="I272" s="226"/>
      <c r="J272" s="221"/>
      <c r="K272" s="221"/>
      <c r="L272" s="227"/>
      <c r="M272" s="228"/>
      <c r="N272" s="229"/>
      <c r="O272" s="229"/>
      <c r="P272" s="229"/>
      <c r="Q272" s="229"/>
      <c r="R272" s="229"/>
      <c r="S272" s="229"/>
      <c r="T272" s="23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1" t="s">
        <v>134</v>
      </c>
      <c r="AU272" s="231" t="s">
        <v>130</v>
      </c>
      <c r="AV272" s="13" t="s">
        <v>130</v>
      </c>
      <c r="AW272" s="13" t="s">
        <v>34</v>
      </c>
      <c r="AX272" s="13" t="s">
        <v>73</v>
      </c>
      <c r="AY272" s="231" t="s">
        <v>121</v>
      </c>
    </row>
    <row r="273" s="15" customFormat="1">
      <c r="A273" s="15"/>
      <c r="B273" s="243"/>
      <c r="C273" s="244"/>
      <c r="D273" s="222" t="s">
        <v>134</v>
      </c>
      <c r="E273" s="245" t="s">
        <v>19</v>
      </c>
      <c r="F273" s="246" t="s">
        <v>162</v>
      </c>
      <c r="G273" s="244"/>
      <c r="H273" s="247">
        <v>111.11000000000001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3" t="s">
        <v>134</v>
      </c>
      <c r="AU273" s="253" t="s">
        <v>130</v>
      </c>
      <c r="AV273" s="15" t="s">
        <v>129</v>
      </c>
      <c r="AW273" s="15" t="s">
        <v>34</v>
      </c>
      <c r="AX273" s="15" t="s">
        <v>81</v>
      </c>
      <c r="AY273" s="253" t="s">
        <v>121</v>
      </c>
    </row>
    <row r="274" s="13" customFormat="1">
      <c r="A274" s="13"/>
      <c r="B274" s="220"/>
      <c r="C274" s="221"/>
      <c r="D274" s="222" t="s">
        <v>134</v>
      </c>
      <c r="E274" s="221"/>
      <c r="F274" s="224" t="s">
        <v>301</v>
      </c>
      <c r="G274" s="221"/>
      <c r="H274" s="225">
        <v>38.889000000000003</v>
      </c>
      <c r="I274" s="226"/>
      <c r="J274" s="221"/>
      <c r="K274" s="221"/>
      <c r="L274" s="227"/>
      <c r="M274" s="228"/>
      <c r="N274" s="229"/>
      <c r="O274" s="229"/>
      <c r="P274" s="229"/>
      <c r="Q274" s="229"/>
      <c r="R274" s="229"/>
      <c r="S274" s="229"/>
      <c r="T274" s="23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1" t="s">
        <v>134</v>
      </c>
      <c r="AU274" s="231" t="s">
        <v>130</v>
      </c>
      <c r="AV274" s="13" t="s">
        <v>130</v>
      </c>
      <c r="AW274" s="13" t="s">
        <v>4</v>
      </c>
      <c r="AX274" s="13" t="s">
        <v>81</v>
      </c>
      <c r="AY274" s="231" t="s">
        <v>121</v>
      </c>
    </row>
    <row r="275" s="2" customFormat="1" ht="16.5" customHeight="1">
      <c r="A275" s="40"/>
      <c r="B275" s="41"/>
      <c r="C275" s="254" t="s">
        <v>7</v>
      </c>
      <c r="D275" s="254" t="s">
        <v>277</v>
      </c>
      <c r="E275" s="255" t="s">
        <v>302</v>
      </c>
      <c r="F275" s="256" t="s">
        <v>303</v>
      </c>
      <c r="G275" s="257" t="s">
        <v>127</v>
      </c>
      <c r="H275" s="258">
        <v>44.444000000000003</v>
      </c>
      <c r="I275" s="259"/>
      <c r="J275" s="260">
        <f>ROUND(I275*H275,2)</f>
        <v>0</v>
      </c>
      <c r="K275" s="256" t="s">
        <v>299</v>
      </c>
      <c r="L275" s="261"/>
      <c r="M275" s="262" t="s">
        <v>19</v>
      </c>
      <c r="N275" s="263" t="s">
        <v>45</v>
      </c>
      <c r="O275" s="86"/>
      <c r="P275" s="211">
        <f>O275*H275</f>
        <v>0</v>
      </c>
      <c r="Q275" s="211">
        <v>0.00545</v>
      </c>
      <c r="R275" s="211">
        <f>Q275*H275</f>
        <v>0.24221980000000001</v>
      </c>
      <c r="S275" s="211">
        <v>0</v>
      </c>
      <c r="T275" s="212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3" t="s">
        <v>304</v>
      </c>
      <c r="AT275" s="213" t="s">
        <v>277</v>
      </c>
      <c r="AU275" s="213" t="s">
        <v>130</v>
      </c>
      <c r="AY275" s="19" t="s">
        <v>121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19" t="s">
        <v>130</v>
      </c>
      <c r="BK275" s="214">
        <f>ROUND(I275*H275,2)</f>
        <v>0</v>
      </c>
      <c r="BL275" s="19" t="s">
        <v>270</v>
      </c>
      <c r="BM275" s="213" t="s">
        <v>305</v>
      </c>
    </row>
    <row r="276" s="2" customFormat="1">
      <c r="A276" s="40"/>
      <c r="B276" s="41"/>
      <c r="C276" s="42"/>
      <c r="D276" s="222" t="s">
        <v>306</v>
      </c>
      <c r="E276" s="42"/>
      <c r="F276" s="264" t="s">
        <v>307</v>
      </c>
      <c r="G276" s="42"/>
      <c r="H276" s="42"/>
      <c r="I276" s="217"/>
      <c r="J276" s="42"/>
      <c r="K276" s="42"/>
      <c r="L276" s="46"/>
      <c r="M276" s="218"/>
      <c r="N276" s="219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306</v>
      </c>
      <c r="AU276" s="19" t="s">
        <v>130</v>
      </c>
    </row>
    <row r="277" s="13" customFormat="1">
      <c r="A277" s="13"/>
      <c r="B277" s="220"/>
      <c r="C277" s="221"/>
      <c r="D277" s="222" t="s">
        <v>134</v>
      </c>
      <c r="E277" s="221"/>
      <c r="F277" s="224" t="s">
        <v>308</v>
      </c>
      <c r="G277" s="221"/>
      <c r="H277" s="225">
        <v>44.444000000000003</v>
      </c>
      <c r="I277" s="226"/>
      <c r="J277" s="221"/>
      <c r="K277" s="221"/>
      <c r="L277" s="227"/>
      <c r="M277" s="228"/>
      <c r="N277" s="229"/>
      <c r="O277" s="229"/>
      <c r="P277" s="229"/>
      <c r="Q277" s="229"/>
      <c r="R277" s="229"/>
      <c r="S277" s="229"/>
      <c r="T277" s="23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1" t="s">
        <v>134</v>
      </c>
      <c r="AU277" s="231" t="s">
        <v>130</v>
      </c>
      <c r="AV277" s="13" t="s">
        <v>130</v>
      </c>
      <c r="AW277" s="13" t="s">
        <v>4</v>
      </c>
      <c r="AX277" s="13" t="s">
        <v>81</v>
      </c>
      <c r="AY277" s="231" t="s">
        <v>121</v>
      </c>
    </row>
    <row r="278" s="2" customFormat="1" ht="33" customHeight="1">
      <c r="A278" s="40"/>
      <c r="B278" s="41"/>
      <c r="C278" s="202" t="s">
        <v>309</v>
      </c>
      <c r="D278" s="202" t="s">
        <v>124</v>
      </c>
      <c r="E278" s="203" t="s">
        <v>310</v>
      </c>
      <c r="F278" s="204" t="s">
        <v>311</v>
      </c>
      <c r="G278" s="205" t="s">
        <v>262</v>
      </c>
      <c r="H278" s="206">
        <v>0.36699999999999999</v>
      </c>
      <c r="I278" s="207"/>
      <c r="J278" s="208">
        <f>ROUND(I278*H278,2)</f>
        <v>0</v>
      </c>
      <c r="K278" s="204" t="s">
        <v>128</v>
      </c>
      <c r="L278" s="46"/>
      <c r="M278" s="209" t="s">
        <v>19</v>
      </c>
      <c r="N278" s="210" t="s">
        <v>45</v>
      </c>
      <c r="O278" s="86"/>
      <c r="P278" s="211">
        <f>O278*H278</f>
        <v>0</v>
      </c>
      <c r="Q278" s="211">
        <v>0</v>
      </c>
      <c r="R278" s="211">
        <f>Q278*H278</f>
        <v>0</v>
      </c>
      <c r="S278" s="211">
        <v>0</v>
      </c>
      <c r="T278" s="212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3" t="s">
        <v>270</v>
      </c>
      <c r="AT278" s="213" t="s">
        <v>124</v>
      </c>
      <c r="AU278" s="213" t="s">
        <v>130</v>
      </c>
      <c r="AY278" s="19" t="s">
        <v>121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9" t="s">
        <v>130</v>
      </c>
      <c r="BK278" s="214">
        <f>ROUND(I278*H278,2)</f>
        <v>0</v>
      </c>
      <c r="BL278" s="19" t="s">
        <v>270</v>
      </c>
      <c r="BM278" s="213" t="s">
        <v>312</v>
      </c>
    </row>
    <row r="279" s="2" customFormat="1">
      <c r="A279" s="40"/>
      <c r="B279" s="41"/>
      <c r="C279" s="42"/>
      <c r="D279" s="215" t="s">
        <v>132</v>
      </c>
      <c r="E279" s="42"/>
      <c r="F279" s="216" t="s">
        <v>313</v>
      </c>
      <c r="G279" s="42"/>
      <c r="H279" s="42"/>
      <c r="I279" s="217"/>
      <c r="J279" s="42"/>
      <c r="K279" s="42"/>
      <c r="L279" s="46"/>
      <c r="M279" s="218"/>
      <c r="N279" s="219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132</v>
      </c>
      <c r="AU279" s="19" t="s">
        <v>130</v>
      </c>
    </row>
    <row r="280" s="12" customFormat="1" ht="22.8" customHeight="1">
      <c r="A280" s="12"/>
      <c r="B280" s="186"/>
      <c r="C280" s="187"/>
      <c r="D280" s="188" t="s">
        <v>72</v>
      </c>
      <c r="E280" s="200" t="s">
        <v>314</v>
      </c>
      <c r="F280" s="200" t="s">
        <v>315</v>
      </c>
      <c r="G280" s="187"/>
      <c r="H280" s="187"/>
      <c r="I280" s="190"/>
      <c r="J280" s="201">
        <f>BK280</f>
        <v>0</v>
      </c>
      <c r="K280" s="187"/>
      <c r="L280" s="192"/>
      <c r="M280" s="193"/>
      <c r="N280" s="194"/>
      <c r="O280" s="194"/>
      <c r="P280" s="195">
        <f>SUM(P281:P368)</f>
        <v>0</v>
      </c>
      <c r="Q280" s="194"/>
      <c r="R280" s="195">
        <f>SUM(R281:R368)</f>
        <v>9.4810228100000007</v>
      </c>
      <c r="S280" s="194"/>
      <c r="T280" s="196">
        <f>SUM(T281:T368)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7" t="s">
        <v>130</v>
      </c>
      <c r="AT280" s="198" t="s">
        <v>72</v>
      </c>
      <c r="AU280" s="198" t="s">
        <v>81</v>
      </c>
      <c r="AY280" s="197" t="s">
        <v>121</v>
      </c>
      <c r="BK280" s="199">
        <f>SUM(BK281:BK368)</f>
        <v>0</v>
      </c>
    </row>
    <row r="281" s="2" customFormat="1" ht="21.75" customHeight="1">
      <c r="A281" s="40"/>
      <c r="B281" s="41"/>
      <c r="C281" s="202" t="s">
        <v>316</v>
      </c>
      <c r="D281" s="202" t="s">
        <v>124</v>
      </c>
      <c r="E281" s="203" t="s">
        <v>317</v>
      </c>
      <c r="F281" s="204" t="s">
        <v>318</v>
      </c>
      <c r="G281" s="205" t="s">
        <v>127</v>
      </c>
      <c r="H281" s="206">
        <v>6.0149999999999997</v>
      </c>
      <c r="I281" s="207"/>
      <c r="J281" s="208">
        <f>ROUND(I281*H281,2)</f>
        <v>0</v>
      </c>
      <c r="K281" s="204" t="s">
        <v>128</v>
      </c>
      <c r="L281" s="46"/>
      <c r="M281" s="209" t="s">
        <v>19</v>
      </c>
      <c r="N281" s="210" t="s">
        <v>45</v>
      </c>
      <c r="O281" s="86"/>
      <c r="P281" s="211">
        <f>O281*H281</f>
        <v>0</v>
      </c>
      <c r="Q281" s="211">
        <v>0.00027</v>
      </c>
      <c r="R281" s="211">
        <f>Q281*H281</f>
        <v>0.0016240499999999999</v>
      </c>
      <c r="S281" s="211">
        <v>0</v>
      </c>
      <c r="T281" s="212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3" t="s">
        <v>270</v>
      </c>
      <c r="AT281" s="213" t="s">
        <v>124</v>
      </c>
      <c r="AU281" s="213" t="s">
        <v>130</v>
      </c>
      <c r="AY281" s="19" t="s">
        <v>121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9" t="s">
        <v>130</v>
      </c>
      <c r="BK281" s="214">
        <f>ROUND(I281*H281,2)</f>
        <v>0</v>
      </c>
      <c r="BL281" s="19" t="s">
        <v>270</v>
      </c>
      <c r="BM281" s="213" t="s">
        <v>319</v>
      </c>
    </row>
    <row r="282" s="2" customFormat="1">
      <c r="A282" s="40"/>
      <c r="B282" s="41"/>
      <c r="C282" s="42"/>
      <c r="D282" s="215" t="s">
        <v>132</v>
      </c>
      <c r="E282" s="42"/>
      <c r="F282" s="216" t="s">
        <v>320</v>
      </c>
      <c r="G282" s="42"/>
      <c r="H282" s="42"/>
      <c r="I282" s="217"/>
      <c r="J282" s="42"/>
      <c r="K282" s="42"/>
      <c r="L282" s="46"/>
      <c r="M282" s="218"/>
      <c r="N282" s="219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132</v>
      </c>
      <c r="AU282" s="19" t="s">
        <v>130</v>
      </c>
    </row>
    <row r="283" s="13" customFormat="1">
      <c r="A283" s="13"/>
      <c r="B283" s="220"/>
      <c r="C283" s="221"/>
      <c r="D283" s="222" t="s">
        <v>134</v>
      </c>
      <c r="E283" s="223" t="s">
        <v>19</v>
      </c>
      <c r="F283" s="224" t="s">
        <v>224</v>
      </c>
      <c r="G283" s="221"/>
      <c r="H283" s="225">
        <v>2.1000000000000001</v>
      </c>
      <c r="I283" s="226"/>
      <c r="J283" s="221"/>
      <c r="K283" s="221"/>
      <c r="L283" s="227"/>
      <c r="M283" s="228"/>
      <c r="N283" s="229"/>
      <c r="O283" s="229"/>
      <c r="P283" s="229"/>
      <c r="Q283" s="229"/>
      <c r="R283" s="229"/>
      <c r="S283" s="229"/>
      <c r="T283" s="23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1" t="s">
        <v>134</v>
      </c>
      <c r="AU283" s="231" t="s">
        <v>130</v>
      </c>
      <c r="AV283" s="13" t="s">
        <v>130</v>
      </c>
      <c r="AW283" s="13" t="s">
        <v>34</v>
      </c>
      <c r="AX283" s="13" t="s">
        <v>73</v>
      </c>
      <c r="AY283" s="231" t="s">
        <v>121</v>
      </c>
    </row>
    <row r="284" s="13" customFormat="1">
      <c r="A284" s="13"/>
      <c r="B284" s="220"/>
      <c r="C284" s="221"/>
      <c r="D284" s="222" t="s">
        <v>134</v>
      </c>
      <c r="E284" s="223" t="s">
        <v>19</v>
      </c>
      <c r="F284" s="224" t="s">
        <v>225</v>
      </c>
      <c r="G284" s="221"/>
      <c r="H284" s="225">
        <v>2.5</v>
      </c>
      <c r="I284" s="226"/>
      <c r="J284" s="221"/>
      <c r="K284" s="221"/>
      <c r="L284" s="227"/>
      <c r="M284" s="228"/>
      <c r="N284" s="229"/>
      <c r="O284" s="229"/>
      <c r="P284" s="229"/>
      <c r="Q284" s="229"/>
      <c r="R284" s="229"/>
      <c r="S284" s="229"/>
      <c r="T284" s="23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1" t="s">
        <v>134</v>
      </c>
      <c r="AU284" s="231" t="s">
        <v>130</v>
      </c>
      <c r="AV284" s="13" t="s">
        <v>130</v>
      </c>
      <c r="AW284" s="13" t="s">
        <v>34</v>
      </c>
      <c r="AX284" s="13" t="s">
        <v>73</v>
      </c>
      <c r="AY284" s="231" t="s">
        <v>121</v>
      </c>
    </row>
    <row r="285" s="13" customFormat="1">
      <c r="A285" s="13"/>
      <c r="B285" s="220"/>
      <c r="C285" s="221"/>
      <c r="D285" s="222" t="s">
        <v>134</v>
      </c>
      <c r="E285" s="223" t="s">
        <v>19</v>
      </c>
      <c r="F285" s="224" t="s">
        <v>218</v>
      </c>
      <c r="G285" s="221"/>
      <c r="H285" s="225">
        <v>1.415</v>
      </c>
      <c r="I285" s="226"/>
      <c r="J285" s="221"/>
      <c r="K285" s="221"/>
      <c r="L285" s="227"/>
      <c r="M285" s="228"/>
      <c r="N285" s="229"/>
      <c r="O285" s="229"/>
      <c r="P285" s="229"/>
      <c r="Q285" s="229"/>
      <c r="R285" s="229"/>
      <c r="S285" s="229"/>
      <c r="T285" s="23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1" t="s">
        <v>134</v>
      </c>
      <c r="AU285" s="231" t="s">
        <v>130</v>
      </c>
      <c r="AV285" s="13" t="s">
        <v>130</v>
      </c>
      <c r="AW285" s="13" t="s">
        <v>34</v>
      </c>
      <c r="AX285" s="13" t="s">
        <v>73</v>
      </c>
      <c r="AY285" s="231" t="s">
        <v>121</v>
      </c>
    </row>
    <row r="286" s="15" customFormat="1">
      <c r="A286" s="15"/>
      <c r="B286" s="243"/>
      <c r="C286" s="244"/>
      <c r="D286" s="222" t="s">
        <v>134</v>
      </c>
      <c r="E286" s="245" t="s">
        <v>19</v>
      </c>
      <c r="F286" s="246" t="s">
        <v>162</v>
      </c>
      <c r="G286" s="244"/>
      <c r="H286" s="247">
        <v>6.0149999999999997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3" t="s">
        <v>134</v>
      </c>
      <c r="AU286" s="253" t="s">
        <v>130</v>
      </c>
      <c r="AV286" s="15" t="s">
        <v>129</v>
      </c>
      <c r="AW286" s="15" t="s">
        <v>34</v>
      </c>
      <c r="AX286" s="15" t="s">
        <v>81</v>
      </c>
      <c r="AY286" s="253" t="s">
        <v>121</v>
      </c>
    </row>
    <row r="287" s="2" customFormat="1" ht="16.5" customHeight="1">
      <c r="A287" s="40"/>
      <c r="B287" s="41"/>
      <c r="C287" s="254" t="s">
        <v>321</v>
      </c>
      <c r="D287" s="254" t="s">
        <v>277</v>
      </c>
      <c r="E287" s="255" t="s">
        <v>322</v>
      </c>
      <c r="F287" s="256" t="s">
        <v>323</v>
      </c>
      <c r="G287" s="257" t="s">
        <v>127</v>
      </c>
      <c r="H287" s="258">
        <v>6.0149999999999997</v>
      </c>
      <c r="I287" s="259"/>
      <c r="J287" s="260">
        <f>ROUND(I287*H287,2)</f>
        <v>0</v>
      </c>
      <c r="K287" s="256" t="s">
        <v>128</v>
      </c>
      <c r="L287" s="261"/>
      <c r="M287" s="262" t="s">
        <v>19</v>
      </c>
      <c r="N287" s="263" t="s">
        <v>45</v>
      </c>
      <c r="O287" s="86"/>
      <c r="P287" s="211">
        <f>O287*H287</f>
        <v>0</v>
      </c>
      <c r="Q287" s="211">
        <v>0.036810000000000002</v>
      </c>
      <c r="R287" s="211">
        <f>Q287*H287</f>
        <v>0.22141215</v>
      </c>
      <c r="S287" s="211">
        <v>0</v>
      </c>
      <c r="T287" s="212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3" t="s">
        <v>304</v>
      </c>
      <c r="AT287" s="213" t="s">
        <v>277</v>
      </c>
      <c r="AU287" s="213" t="s">
        <v>130</v>
      </c>
      <c r="AY287" s="19" t="s">
        <v>121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9" t="s">
        <v>130</v>
      </c>
      <c r="BK287" s="214">
        <f>ROUND(I287*H287,2)</f>
        <v>0</v>
      </c>
      <c r="BL287" s="19" t="s">
        <v>270</v>
      </c>
      <c r="BM287" s="213" t="s">
        <v>324</v>
      </c>
    </row>
    <row r="288" s="2" customFormat="1" ht="21.75" customHeight="1">
      <c r="A288" s="40"/>
      <c r="B288" s="41"/>
      <c r="C288" s="202" t="s">
        <v>325</v>
      </c>
      <c r="D288" s="202" t="s">
        <v>124</v>
      </c>
      <c r="E288" s="203" t="s">
        <v>326</v>
      </c>
      <c r="F288" s="204" t="s">
        <v>327</v>
      </c>
      <c r="G288" s="205" t="s">
        <v>127</v>
      </c>
      <c r="H288" s="206">
        <v>211.42400000000001</v>
      </c>
      <c r="I288" s="207"/>
      <c r="J288" s="208">
        <f>ROUND(I288*H288,2)</f>
        <v>0</v>
      </c>
      <c r="K288" s="204" t="s">
        <v>128</v>
      </c>
      <c r="L288" s="46"/>
      <c r="M288" s="209" t="s">
        <v>19</v>
      </c>
      <c r="N288" s="210" t="s">
        <v>45</v>
      </c>
      <c r="O288" s="86"/>
      <c r="P288" s="211">
        <f>O288*H288</f>
        <v>0</v>
      </c>
      <c r="Q288" s="211">
        <v>0.00025999999999999998</v>
      </c>
      <c r="R288" s="211">
        <f>Q288*H288</f>
        <v>0.054970239999999997</v>
      </c>
      <c r="S288" s="211">
        <v>0</v>
      </c>
      <c r="T288" s="212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3" t="s">
        <v>270</v>
      </c>
      <c r="AT288" s="213" t="s">
        <v>124</v>
      </c>
      <c r="AU288" s="213" t="s">
        <v>130</v>
      </c>
      <c r="AY288" s="19" t="s">
        <v>121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19" t="s">
        <v>130</v>
      </c>
      <c r="BK288" s="214">
        <f>ROUND(I288*H288,2)</f>
        <v>0</v>
      </c>
      <c r="BL288" s="19" t="s">
        <v>270</v>
      </c>
      <c r="BM288" s="213" t="s">
        <v>328</v>
      </c>
    </row>
    <row r="289" s="2" customFormat="1">
      <c r="A289" s="40"/>
      <c r="B289" s="41"/>
      <c r="C289" s="42"/>
      <c r="D289" s="215" t="s">
        <v>132</v>
      </c>
      <c r="E289" s="42"/>
      <c r="F289" s="216" t="s">
        <v>329</v>
      </c>
      <c r="G289" s="42"/>
      <c r="H289" s="42"/>
      <c r="I289" s="217"/>
      <c r="J289" s="42"/>
      <c r="K289" s="42"/>
      <c r="L289" s="46"/>
      <c r="M289" s="218"/>
      <c r="N289" s="219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132</v>
      </c>
      <c r="AU289" s="19" t="s">
        <v>130</v>
      </c>
    </row>
    <row r="290" s="13" customFormat="1">
      <c r="A290" s="13"/>
      <c r="B290" s="220"/>
      <c r="C290" s="221"/>
      <c r="D290" s="222" t="s">
        <v>134</v>
      </c>
      <c r="E290" s="223" t="s">
        <v>19</v>
      </c>
      <c r="F290" s="224" t="s">
        <v>226</v>
      </c>
      <c r="G290" s="221"/>
      <c r="H290" s="225">
        <v>122.88</v>
      </c>
      <c r="I290" s="226"/>
      <c r="J290" s="221"/>
      <c r="K290" s="221"/>
      <c r="L290" s="227"/>
      <c r="M290" s="228"/>
      <c r="N290" s="229"/>
      <c r="O290" s="229"/>
      <c r="P290" s="229"/>
      <c r="Q290" s="229"/>
      <c r="R290" s="229"/>
      <c r="S290" s="229"/>
      <c r="T290" s="23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1" t="s">
        <v>134</v>
      </c>
      <c r="AU290" s="231" t="s">
        <v>130</v>
      </c>
      <c r="AV290" s="13" t="s">
        <v>130</v>
      </c>
      <c r="AW290" s="13" t="s">
        <v>34</v>
      </c>
      <c r="AX290" s="13" t="s">
        <v>73</v>
      </c>
      <c r="AY290" s="231" t="s">
        <v>121</v>
      </c>
    </row>
    <row r="291" s="13" customFormat="1">
      <c r="A291" s="13"/>
      <c r="B291" s="220"/>
      <c r="C291" s="221"/>
      <c r="D291" s="222" t="s">
        <v>134</v>
      </c>
      <c r="E291" s="223" t="s">
        <v>19</v>
      </c>
      <c r="F291" s="224" t="s">
        <v>227</v>
      </c>
      <c r="G291" s="221"/>
      <c r="H291" s="225">
        <v>17.280000000000001</v>
      </c>
      <c r="I291" s="226"/>
      <c r="J291" s="221"/>
      <c r="K291" s="221"/>
      <c r="L291" s="227"/>
      <c r="M291" s="228"/>
      <c r="N291" s="229"/>
      <c r="O291" s="229"/>
      <c r="P291" s="229"/>
      <c r="Q291" s="229"/>
      <c r="R291" s="229"/>
      <c r="S291" s="229"/>
      <c r="T291" s="23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1" t="s">
        <v>134</v>
      </c>
      <c r="AU291" s="231" t="s">
        <v>130</v>
      </c>
      <c r="AV291" s="13" t="s">
        <v>130</v>
      </c>
      <c r="AW291" s="13" t="s">
        <v>34</v>
      </c>
      <c r="AX291" s="13" t="s">
        <v>73</v>
      </c>
      <c r="AY291" s="231" t="s">
        <v>121</v>
      </c>
    </row>
    <row r="292" s="13" customFormat="1">
      <c r="A292" s="13"/>
      <c r="B292" s="220"/>
      <c r="C292" s="221"/>
      <c r="D292" s="222" t="s">
        <v>134</v>
      </c>
      <c r="E292" s="223" t="s">
        <v>19</v>
      </c>
      <c r="F292" s="224" t="s">
        <v>228</v>
      </c>
      <c r="G292" s="221"/>
      <c r="H292" s="225">
        <v>12.800000000000001</v>
      </c>
      <c r="I292" s="226"/>
      <c r="J292" s="221"/>
      <c r="K292" s="221"/>
      <c r="L292" s="227"/>
      <c r="M292" s="228"/>
      <c r="N292" s="229"/>
      <c r="O292" s="229"/>
      <c r="P292" s="229"/>
      <c r="Q292" s="229"/>
      <c r="R292" s="229"/>
      <c r="S292" s="229"/>
      <c r="T292" s="23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1" t="s">
        <v>134</v>
      </c>
      <c r="AU292" s="231" t="s">
        <v>130</v>
      </c>
      <c r="AV292" s="13" t="s">
        <v>130</v>
      </c>
      <c r="AW292" s="13" t="s">
        <v>34</v>
      </c>
      <c r="AX292" s="13" t="s">
        <v>73</v>
      </c>
      <c r="AY292" s="231" t="s">
        <v>121</v>
      </c>
    </row>
    <row r="293" s="13" customFormat="1">
      <c r="A293" s="13"/>
      <c r="B293" s="220"/>
      <c r="C293" s="221"/>
      <c r="D293" s="222" t="s">
        <v>134</v>
      </c>
      <c r="E293" s="223" t="s">
        <v>19</v>
      </c>
      <c r="F293" s="224" t="s">
        <v>229</v>
      </c>
      <c r="G293" s="221"/>
      <c r="H293" s="225">
        <v>18.239999999999998</v>
      </c>
      <c r="I293" s="226"/>
      <c r="J293" s="221"/>
      <c r="K293" s="221"/>
      <c r="L293" s="227"/>
      <c r="M293" s="228"/>
      <c r="N293" s="229"/>
      <c r="O293" s="229"/>
      <c r="P293" s="229"/>
      <c r="Q293" s="229"/>
      <c r="R293" s="229"/>
      <c r="S293" s="229"/>
      <c r="T293" s="23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1" t="s">
        <v>134</v>
      </c>
      <c r="AU293" s="231" t="s">
        <v>130</v>
      </c>
      <c r="AV293" s="13" t="s">
        <v>130</v>
      </c>
      <c r="AW293" s="13" t="s">
        <v>34</v>
      </c>
      <c r="AX293" s="13" t="s">
        <v>73</v>
      </c>
      <c r="AY293" s="231" t="s">
        <v>121</v>
      </c>
    </row>
    <row r="294" s="13" customFormat="1">
      <c r="A294" s="13"/>
      <c r="B294" s="220"/>
      <c r="C294" s="221"/>
      <c r="D294" s="222" t="s">
        <v>134</v>
      </c>
      <c r="E294" s="223" t="s">
        <v>19</v>
      </c>
      <c r="F294" s="224" t="s">
        <v>230</v>
      </c>
      <c r="G294" s="221"/>
      <c r="H294" s="225">
        <v>13.44</v>
      </c>
      <c r="I294" s="226"/>
      <c r="J294" s="221"/>
      <c r="K294" s="221"/>
      <c r="L294" s="227"/>
      <c r="M294" s="228"/>
      <c r="N294" s="229"/>
      <c r="O294" s="229"/>
      <c r="P294" s="229"/>
      <c r="Q294" s="229"/>
      <c r="R294" s="229"/>
      <c r="S294" s="229"/>
      <c r="T294" s="230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1" t="s">
        <v>134</v>
      </c>
      <c r="AU294" s="231" t="s">
        <v>130</v>
      </c>
      <c r="AV294" s="13" t="s">
        <v>130</v>
      </c>
      <c r="AW294" s="13" t="s">
        <v>34</v>
      </c>
      <c r="AX294" s="13" t="s">
        <v>73</v>
      </c>
      <c r="AY294" s="231" t="s">
        <v>121</v>
      </c>
    </row>
    <row r="295" s="13" customFormat="1">
      <c r="A295" s="13"/>
      <c r="B295" s="220"/>
      <c r="C295" s="221"/>
      <c r="D295" s="222" t="s">
        <v>134</v>
      </c>
      <c r="E295" s="223" t="s">
        <v>19</v>
      </c>
      <c r="F295" s="224" t="s">
        <v>231</v>
      </c>
      <c r="G295" s="221"/>
      <c r="H295" s="225">
        <v>8</v>
      </c>
      <c r="I295" s="226"/>
      <c r="J295" s="221"/>
      <c r="K295" s="221"/>
      <c r="L295" s="227"/>
      <c r="M295" s="228"/>
      <c r="N295" s="229"/>
      <c r="O295" s="229"/>
      <c r="P295" s="229"/>
      <c r="Q295" s="229"/>
      <c r="R295" s="229"/>
      <c r="S295" s="229"/>
      <c r="T295" s="23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1" t="s">
        <v>134</v>
      </c>
      <c r="AU295" s="231" t="s">
        <v>130</v>
      </c>
      <c r="AV295" s="13" t="s">
        <v>130</v>
      </c>
      <c r="AW295" s="13" t="s">
        <v>34</v>
      </c>
      <c r="AX295" s="13" t="s">
        <v>73</v>
      </c>
      <c r="AY295" s="231" t="s">
        <v>121</v>
      </c>
    </row>
    <row r="296" s="13" customFormat="1">
      <c r="A296" s="13"/>
      <c r="B296" s="220"/>
      <c r="C296" s="221"/>
      <c r="D296" s="222" t="s">
        <v>134</v>
      </c>
      <c r="E296" s="223" t="s">
        <v>19</v>
      </c>
      <c r="F296" s="224" t="s">
        <v>232</v>
      </c>
      <c r="G296" s="221"/>
      <c r="H296" s="225">
        <v>5.1200000000000001</v>
      </c>
      <c r="I296" s="226"/>
      <c r="J296" s="221"/>
      <c r="K296" s="221"/>
      <c r="L296" s="227"/>
      <c r="M296" s="228"/>
      <c r="N296" s="229"/>
      <c r="O296" s="229"/>
      <c r="P296" s="229"/>
      <c r="Q296" s="229"/>
      <c r="R296" s="229"/>
      <c r="S296" s="229"/>
      <c r="T296" s="23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1" t="s">
        <v>134</v>
      </c>
      <c r="AU296" s="231" t="s">
        <v>130</v>
      </c>
      <c r="AV296" s="13" t="s">
        <v>130</v>
      </c>
      <c r="AW296" s="13" t="s">
        <v>34</v>
      </c>
      <c r="AX296" s="13" t="s">
        <v>73</v>
      </c>
      <c r="AY296" s="231" t="s">
        <v>121</v>
      </c>
    </row>
    <row r="297" s="13" customFormat="1">
      <c r="A297" s="13"/>
      <c r="B297" s="220"/>
      <c r="C297" s="221"/>
      <c r="D297" s="222" t="s">
        <v>134</v>
      </c>
      <c r="E297" s="223" t="s">
        <v>19</v>
      </c>
      <c r="F297" s="224" t="s">
        <v>233</v>
      </c>
      <c r="G297" s="221"/>
      <c r="H297" s="225">
        <v>5.1200000000000001</v>
      </c>
      <c r="I297" s="226"/>
      <c r="J297" s="221"/>
      <c r="K297" s="221"/>
      <c r="L297" s="227"/>
      <c r="M297" s="228"/>
      <c r="N297" s="229"/>
      <c r="O297" s="229"/>
      <c r="P297" s="229"/>
      <c r="Q297" s="229"/>
      <c r="R297" s="229"/>
      <c r="S297" s="229"/>
      <c r="T297" s="23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1" t="s">
        <v>134</v>
      </c>
      <c r="AU297" s="231" t="s">
        <v>130</v>
      </c>
      <c r="AV297" s="13" t="s">
        <v>130</v>
      </c>
      <c r="AW297" s="13" t="s">
        <v>34</v>
      </c>
      <c r="AX297" s="13" t="s">
        <v>73</v>
      </c>
      <c r="AY297" s="231" t="s">
        <v>121</v>
      </c>
    </row>
    <row r="298" s="13" customFormat="1">
      <c r="A298" s="13"/>
      <c r="B298" s="220"/>
      <c r="C298" s="221"/>
      <c r="D298" s="222" t="s">
        <v>134</v>
      </c>
      <c r="E298" s="223" t="s">
        <v>19</v>
      </c>
      <c r="F298" s="224" t="s">
        <v>234</v>
      </c>
      <c r="G298" s="221"/>
      <c r="H298" s="225">
        <v>2.7839999999999998</v>
      </c>
      <c r="I298" s="226"/>
      <c r="J298" s="221"/>
      <c r="K298" s="221"/>
      <c r="L298" s="227"/>
      <c r="M298" s="228"/>
      <c r="N298" s="229"/>
      <c r="O298" s="229"/>
      <c r="P298" s="229"/>
      <c r="Q298" s="229"/>
      <c r="R298" s="229"/>
      <c r="S298" s="229"/>
      <c r="T298" s="23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1" t="s">
        <v>134</v>
      </c>
      <c r="AU298" s="231" t="s">
        <v>130</v>
      </c>
      <c r="AV298" s="13" t="s">
        <v>130</v>
      </c>
      <c r="AW298" s="13" t="s">
        <v>34</v>
      </c>
      <c r="AX298" s="13" t="s">
        <v>73</v>
      </c>
      <c r="AY298" s="231" t="s">
        <v>121</v>
      </c>
    </row>
    <row r="299" s="13" customFormat="1">
      <c r="A299" s="13"/>
      <c r="B299" s="220"/>
      <c r="C299" s="221"/>
      <c r="D299" s="222" t="s">
        <v>134</v>
      </c>
      <c r="E299" s="223" t="s">
        <v>19</v>
      </c>
      <c r="F299" s="224" t="s">
        <v>235</v>
      </c>
      <c r="G299" s="221"/>
      <c r="H299" s="225">
        <v>2.8799999999999999</v>
      </c>
      <c r="I299" s="226"/>
      <c r="J299" s="221"/>
      <c r="K299" s="221"/>
      <c r="L299" s="227"/>
      <c r="M299" s="228"/>
      <c r="N299" s="229"/>
      <c r="O299" s="229"/>
      <c r="P299" s="229"/>
      <c r="Q299" s="229"/>
      <c r="R299" s="229"/>
      <c r="S299" s="229"/>
      <c r="T299" s="23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1" t="s">
        <v>134</v>
      </c>
      <c r="AU299" s="231" t="s">
        <v>130</v>
      </c>
      <c r="AV299" s="13" t="s">
        <v>130</v>
      </c>
      <c r="AW299" s="13" t="s">
        <v>34</v>
      </c>
      <c r="AX299" s="13" t="s">
        <v>73</v>
      </c>
      <c r="AY299" s="231" t="s">
        <v>121</v>
      </c>
    </row>
    <row r="300" s="13" customFormat="1">
      <c r="A300" s="13"/>
      <c r="B300" s="220"/>
      <c r="C300" s="221"/>
      <c r="D300" s="222" t="s">
        <v>134</v>
      </c>
      <c r="E300" s="223" t="s">
        <v>19</v>
      </c>
      <c r="F300" s="224" t="s">
        <v>236</v>
      </c>
      <c r="G300" s="221"/>
      <c r="H300" s="225">
        <v>2.8799999999999999</v>
      </c>
      <c r="I300" s="226"/>
      <c r="J300" s="221"/>
      <c r="K300" s="221"/>
      <c r="L300" s="227"/>
      <c r="M300" s="228"/>
      <c r="N300" s="229"/>
      <c r="O300" s="229"/>
      <c r="P300" s="229"/>
      <c r="Q300" s="229"/>
      <c r="R300" s="229"/>
      <c r="S300" s="229"/>
      <c r="T300" s="23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1" t="s">
        <v>134</v>
      </c>
      <c r="AU300" s="231" t="s">
        <v>130</v>
      </c>
      <c r="AV300" s="13" t="s">
        <v>130</v>
      </c>
      <c r="AW300" s="13" t="s">
        <v>34</v>
      </c>
      <c r="AX300" s="13" t="s">
        <v>73</v>
      </c>
      <c r="AY300" s="231" t="s">
        <v>121</v>
      </c>
    </row>
    <row r="301" s="15" customFormat="1">
      <c r="A301" s="15"/>
      <c r="B301" s="243"/>
      <c r="C301" s="244"/>
      <c r="D301" s="222" t="s">
        <v>134</v>
      </c>
      <c r="E301" s="245" t="s">
        <v>19</v>
      </c>
      <c r="F301" s="246" t="s">
        <v>162</v>
      </c>
      <c r="G301" s="244"/>
      <c r="H301" s="247">
        <v>211.42400000000001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3" t="s">
        <v>134</v>
      </c>
      <c r="AU301" s="253" t="s">
        <v>130</v>
      </c>
      <c r="AV301" s="15" t="s">
        <v>129</v>
      </c>
      <c r="AW301" s="15" t="s">
        <v>34</v>
      </c>
      <c r="AX301" s="15" t="s">
        <v>81</v>
      </c>
      <c r="AY301" s="253" t="s">
        <v>121</v>
      </c>
    </row>
    <row r="302" s="2" customFormat="1" ht="16.5" customHeight="1">
      <c r="A302" s="40"/>
      <c r="B302" s="41"/>
      <c r="C302" s="254" t="s">
        <v>330</v>
      </c>
      <c r="D302" s="254" t="s">
        <v>277</v>
      </c>
      <c r="E302" s="255" t="s">
        <v>331</v>
      </c>
      <c r="F302" s="256" t="s">
        <v>332</v>
      </c>
      <c r="G302" s="257" t="s">
        <v>127</v>
      </c>
      <c r="H302" s="258">
        <v>211.42400000000001</v>
      </c>
      <c r="I302" s="259"/>
      <c r="J302" s="260">
        <f>ROUND(I302*H302,2)</f>
        <v>0</v>
      </c>
      <c r="K302" s="256" t="s">
        <v>128</v>
      </c>
      <c r="L302" s="261"/>
      <c r="M302" s="262" t="s">
        <v>19</v>
      </c>
      <c r="N302" s="263" t="s">
        <v>45</v>
      </c>
      <c r="O302" s="86"/>
      <c r="P302" s="211">
        <f>O302*H302</f>
        <v>0</v>
      </c>
      <c r="Q302" s="211">
        <v>0.036110000000000003</v>
      </c>
      <c r="R302" s="211">
        <f>Q302*H302</f>
        <v>7.6345206400000007</v>
      </c>
      <c r="S302" s="211">
        <v>0</v>
      </c>
      <c r="T302" s="212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3" t="s">
        <v>304</v>
      </c>
      <c r="AT302" s="213" t="s">
        <v>277</v>
      </c>
      <c r="AU302" s="213" t="s">
        <v>130</v>
      </c>
      <c r="AY302" s="19" t="s">
        <v>121</v>
      </c>
      <c r="BE302" s="214">
        <f>IF(N302="základní",J302,0)</f>
        <v>0</v>
      </c>
      <c r="BF302" s="214">
        <f>IF(N302="snížená",J302,0)</f>
        <v>0</v>
      </c>
      <c r="BG302" s="214">
        <f>IF(N302="zákl. přenesená",J302,0)</f>
        <v>0</v>
      </c>
      <c r="BH302" s="214">
        <f>IF(N302="sníž. přenesená",J302,0)</f>
        <v>0</v>
      </c>
      <c r="BI302" s="214">
        <f>IF(N302="nulová",J302,0)</f>
        <v>0</v>
      </c>
      <c r="BJ302" s="19" t="s">
        <v>130</v>
      </c>
      <c r="BK302" s="214">
        <f>ROUND(I302*H302,2)</f>
        <v>0</v>
      </c>
      <c r="BL302" s="19" t="s">
        <v>270</v>
      </c>
      <c r="BM302" s="213" t="s">
        <v>333</v>
      </c>
    </row>
    <row r="303" s="2" customFormat="1" ht="21.75" customHeight="1">
      <c r="A303" s="40"/>
      <c r="B303" s="41"/>
      <c r="C303" s="202" t="s">
        <v>334</v>
      </c>
      <c r="D303" s="202" t="s">
        <v>124</v>
      </c>
      <c r="E303" s="203" t="s">
        <v>335</v>
      </c>
      <c r="F303" s="204" t="s">
        <v>336</v>
      </c>
      <c r="G303" s="205" t="s">
        <v>127</v>
      </c>
      <c r="H303" s="206">
        <v>18.600000000000001</v>
      </c>
      <c r="I303" s="207"/>
      <c r="J303" s="208">
        <f>ROUND(I303*H303,2)</f>
        <v>0</v>
      </c>
      <c r="K303" s="204" t="s">
        <v>128</v>
      </c>
      <c r="L303" s="46"/>
      <c r="M303" s="209" t="s">
        <v>19</v>
      </c>
      <c r="N303" s="210" t="s">
        <v>45</v>
      </c>
      <c r="O303" s="86"/>
      <c r="P303" s="211">
        <f>O303*H303</f>
        <v>0</v>
      </c>
      <c r="Q303" s="211">
        <v>0.00027</v>
      </c>
      <c r="R303" s="211">
        <f>Q303*H303</f>
        <v>0.0050220000000000004</v>
      </c>
      <c r="S303" s="211">
        <v>0</v>
      </c>
      <c r="T303" s="212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3" t="s">
        <v>270</v>
      </c>
      <c r="AT303" s="213" t="s">
        <v>124</v>
      </c>
      <c r="AU303" s="213" t="s">
        <v>130</v>
      </c>
      <c r="AY303" s="19" t="s">
        <v>121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19" t="s">
        <v>130</v>
      </c>
      <c r="BK303" s="214">
        <f>ROUND(I303*H303,2)</f>
        <v>0</v>
      </c>
      <c r="BL303" s="19" t="s">
        <v>270</v>
      </c>
      <c r="BM303" s="213" t="s">
        <v>337</v>
      </c>
    </row>
    <row r="304" s="2" customFormat="1">
      <c r="A304" s="40"/>
      <c r="B304" s="41"/>
      <c r="C304" s="42"/>
      <c r="D304" s="215" t="s">
        <v>132</v>
      </c>
      <c r="E304" s="42"/>
      <c r="F304" s="216" t="s">
        <v>338</v>
      </c>
      <c r="G304" s="42"/>
      <c r="H304" s="42"/>
      <c r="I304" s="217"/>
      <c r="J304" s="42"/>
      <c r="K304" s="42"/>
      <c r="L304" s="46"/>
      <c r="M304" s="218"/>
      <c r="N304" s="219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132</v>
      </c>
      <c r="AU304" s="19" t="s">
        <v>130</v>
      </c>
    </row>
    <row r="305" s="13" customFormat="1">
      <c r="A305" s="13"/>
      <c r="B305" s="220"/>
      <c r="C305" s="221"/>
      <c r="D305" s="222" t="s">
        <v>134</v>
      </c>
      <c r="E305" s="223" t="s">
        <v>19</v>
      </c>
      <c r="F305" s="224" t="s">
        <v>242</v>
      </c>
      <c r="G305" s="221"/>
      <c r="H305" s="225">
        <v>18.600000000000001</v>
      </c>
      <c r="I305" s="226"/>
      <c r="J305" s="221"/>
      <c r="K305" s="221"/>
      <c r="L305" s="227"/>
      <c r="M305" s="228"/>
      <c r="N305" s="229"/>
      <c r="O305" s="229"/>
      <c r="P305" s="229"/>
      <c r="Q305" s="229"/>
      <c r="R305" s="229"/>
      <c r="S305" s="229"/>
      <c r="T305" s="23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1" t="s">
        <v>134</v>
      </c>
      <c r="AU305" s="231" t="s">
        <v>130</v>
      </c>
      <c r="AV305" s="13" t="s">
        <v>130</v>
      </c>
      <c r="AW305" s="13" t="s">
        <v>34</v>
      </c>
      <c r="AX305" s="13" t="s">
        <v>81</v>
      </c>
      <c r="AY305" s="231" t="s">
        <v>121</v>
      </c>
    </row>
    <row r="306" s="2" customFormat="1" ht="16.5" customHeight="1">
      <c r="A306" s="40"/>
      <c r="B306" s="41"/>
      <c r="C306" s="254" t="s">
        <v>339</v>
      </c>
      <c r="D306" s="254" t="s">
        <v>277</v>
      </c>
      <c r="E306" s="255" t="s">
        <v>340</v>
      </c>
      <c r="F306" s="256" t="s">
        <v>341</v>
      </c>
      <c r="G306" s="257" t="s">
        <v>127</v>
      </c>
      <c r="H306" s="258">
        <v>18.600000000000001</v>
      </c>
      <c r="I306" s="259"/>
      <c r="J306" s="260">
        <f>ROUND(I306*H306,2)</f>
        <v>0</v>
      </c>
      <c r="K306" s="256" t="s">
        <v>128</v>
      </c>
      <c r="L306" s="261"/>
      <c r="M306" s="262" t="s">
        <v>19</v>
      </c>
      <c r="N306" s="263" t="s">
        <v>45</v>
      </c>
      <c r="O306" s="86"/>
      <c r="P306" s="211">
        <f>O306*H306</f>
        <v>0</v>
      </c>
      <c r="Q306" s="211">
        <v>0.036420000000000001</v>
      </c>
      <c r="R306" s="211">
        <f>Q306*H306</f>
        <v>0.67741200000000013</v>
      </c>
      <c r="S306" s="211">
        <v>0</v>
      </c>
      <c r="T306" s="212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3" t="s">
        <v>304</v>
      </c>
      <c r="AT306" s="213" t="s">
        <v>277</v>
      </c>
      <c r="AU306" s="213" t="s">
        <v>130</v>
      </c>
      <c r="AY306" s="19" t="s">
        <v>121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9" t="s">
        <v>130</v>
      </c>
      <c r="BK306" s="214">
        <f>ROUND(I306*H306,2)</f>
        <v>0</v>
      </c>
      <c r="BL306" s="19" t="s">
        <v>270</v>
      </c>
      <c r="BM306" s="213" t="s">
        <v>342</v>
      </c>
    </row>
    <row r="307" s="2" customFormat="1" ht="24.15" customHeight="1">
      <c r="A307" s="40"/>
      <c r="B307" s="41"/>
      <c r="C307" s="202" t="s">
        <v>343</v>
      </c>
      <c r="D307" s="202" t="s">
        <v>124</v>
      </c>
      <c r="E307" s="203" t="s">
        <v>344</v>
      </c>
      <c r="F307" s="204" t="s">
        <v>345</v>
      </c>
      <c r="G307" s="205" t="s">
        <v>196</v>
      </c>
      <c r="H307" s="206">
        <v>535.67999999999995</v>
      </c>
      <c r="I307" s="207"/>
      <c r="J307" s="208">
        <f>ROUND(I307*H307,2)</f>
        <v>0</v>
      </c>
      <c r="K307" s="204" t="s">
        <v>128</v>
      </c>
      <c r="L307" s="46"/>
      <c r="M307" s="209" t="s">
        <v>19</v>
      </c>
      <c r="N307" s="210" t="s">
        <v>45</v>
      </c>
      <c r="O307" s="86"/>
      <c r="P307" s="211">
        <f>O307*H307</f>
        <v>0</v>
      </c>
      <c r="Q307" s="211">
        <v>0.00027999999999999998</v>
      </c>
      <c r="R307" s="211">
        <f>Q307*H307</f>
        <v>0.14999039999999997</v>
      </c>
      <c r="S307" s="211">
        <v>0</v>
      </c>
      <c r="T307" s="212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3" t="s">
        <v>270</v>
      </c>
      <c r="AT307" s="213" t="s">
        <v>124</v>
      </c>
      <c r="AU307" s="213" t="s">
        <v>130</v>
      </c>
      <c r="AY307" s="19" t="s">
        <v>121</v>
      </c>
      <c r="BE307" s="214">
        <f>IF(N307="základní",J307,0)</f>
        <v>0</v>
      </c>
      <c r="BF307" s="214">
        <f>IF(N307="snížená",J307,0)</f>
        <v>0</v>
      </c>
      <c r="BG307" s="214">
        <f>IF(N307="zákl. přenesená",J307,0)</f>
        <v>0</v>
      </c>
      <c r="BH307" s="214">
        <f>IF(N307="sníž. přenesená",J307,0)</f>
        <v>0</v>
      </c>
      <c r="BI307" s="214">
        <f>IF(N307="nulová",J307,0)</f>
        <v>0</v>
      </c>
      <c r="BJ307" s="19" t="s">
        <v>130</v>
      </c>
      <c r="BK307" s="214">
        <f>ROUND(I307*H307,2)</f>
        <v>0</v>
      </c>
      <c r="BL307" s="19" t="s">
        <v>270</v>
      </c>
      <c r="BM307" s="213" t="s">
        <v>346</v>
      </c>
    </row>
    <row r="308" s="2" customFormat="1">
      <c r="A308" s="40"/>
      <c r="B308" s="41"/>
      <c r="C308" s="42"/>
      <c r="D308" s="215" t="s">
        <v>132</v>
      </c>
      <c r="E308" s="42"/>
      <c r="F308" s="216" t="s">
        <v>347</v>
      </c>
      <c r="G308" s="42"/>
      <c r="H308" s="42"/>
      <c r="I308" s="217"/>
      <c r="J308" s="42"/>
      <c r="K308" s="42"/>
      <c r="L308" s="46"/>
      <c r="M308" s="218"/>
      <c r="N308" s="219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132</v>
      </c>
      <c r="AU308" s="19" t="s">
        <v>130</v>
      </c>
    </row>
    <row r="309" s="13" customFormat="1">
      <c r="A309" s="13"/>
      <c r="B309" s="220"/>
      <c r="C309" s="221"/>
      <c r="D309" s="222" t="s">
        <v>134</v>
      </c>
      <c r="E309" s="223" t="s">
        <v>19</v>
      </c>
      <c r="F309" s="224" t="s">
        <v>135</v>
      </c>
      <c r="G309" s="221"/>
      <c r="H309" s="225">
        <v>6.2000000000000002</v>
      </c>
      <c r="I309" s="226"/>
      <c r="J309" s="221"/>
      <c r="K309" s="221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134</v>
      </c>
      <c r="AU309" s="231" t="s">
        <v>130</v>
      </c>
      <c r="AV309" s="13" t="s">
        <v>130</v>
      </c>
      <c r="AW309" s="13" t="s">
        <v>34</v>
      </c>
      <c r="AX309" s="13" t="s">
        <v>73</v>
      </c>
      <c r="AY309" s="231" t="s">
        <v>121</v>
      </c>
    </row>
    <row r="310" s="13" customFormat="1">
      <c r="A310" s="13"/>
      <c r="B310" s="220"/>
      <c r="C310" s="221"/>
      <c r="D310" s="222" t="s">
        <v>134</v>
      </c>
      <c r="E310" s="223" t="s">
        <v>19</v>
      </c>
      <c r="F310" s="224" t="s">
        <v>136</v>
      </c>
      <c r="G310" s="221"/>
      <c r="H310" s="225">
        <v>7</v>
      </c>
      <c r="I310" s="226"/>
      <c r="J310" s="221"/>
      <c r="K310" s="221"/>
      <c r="L310" s="227"/>
      <c r="M310" s="228"/>
      <c r="N310" s="229"/>
      <c r="O310" s="229"/>
      <c r="P310" s="229"/>
      <c r="Q310" s="229"/>
      <c r="R310" s="229"/>
      <c r="S310" s="229"/>
      <c r="T310" s="23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1" t="s">
        <v>134</v>
      </c>
      <c r="AU310" s="231" t="s">
        <v>130</v>
      </c>
      <c r="AV310" s="13" t="s">
        <v>130</v>
      </c>
      <c r="AW310" s="13" t="s">
        <v>34</v>
      </c>
      <c r="AX310" s="13" t="s">
        <v>73</v>
      </c>
      <c r="AY310" s="231" t="s">
        <v>121</v>
      </c>
    </row>
    <row r="311" s="13" customFormat="1">
      <c r="A311" s="13"/>
      <c r="B311" s="220"/>
      <c r="C311" s="221"/>
      <c r="D311" s="222" t="s">
        <v>134</v>
      </c>
      <c r="E311" s="223" t="s">
        <v>19</v>
      </c>
      <c r="F311" s="224" t="s">
        <v>137</v>
      </c>
      <c r="G311" s="221"/>
      <c r="H311" s="225">
        <v>4.7599999999999998</v>
      </c>
      <c r="I311" s="226"/>
      <c r="J311" s="221"/>
      <c r="K311" s="221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134</v>
      </c>
      <c r="AU311" s="231" t="s">
        <v>130</v>
      </c>
      <c r="AV311" s="13" t="s">
        <v>130</v>
      </c>
      <c r="AW311" s="13" t="s">
        <v>34</v>
      </c>
      <c r="AX311" s="13" t="s">
        <v>73</v>
      </c>
      <c r="AY311" s="231" t="s">
        <v>121</v>
      </c>
    </row>
    <row r="312" s="14" customFormat="1">
      <c r="A312" s="14"/>
      <c r="B312" s="232"/>
      <c r="C312" s="233"/>
      <c r="D312" s="222" t="s">
        <v>134</v>
      </c>
      <c r="E312" s="234" t="s">
        <v>19</v>
      </c>
      <c r="F312" s="235" t="s">
        <v>138</v>
      </c>
      <c r="G312" s="233"/>
      <c r="H312" s="236">
        <v>17.960000000000001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2" t="s">
        <v>134</v>
      </c>
      <c r="AU312" s="242" t="s">
        <v>130</v>
      </c>
      <c r="AV312" s="14" t="s">
        <v>139</v>
      </c>
      <c r="AW312" s="14" t="s">
        <v>34</v>
      </c>
      <c r="AX312" s="14" t="s">
        <v>73</v>
      </c>
      <c r="AY312" s="242" t="s">
        <v>121</v>
      </c>
    </row>
    <row r="313" s="13" customFormat="1">
      <c r="A313" s="13"/>
      <c r="B313" s="220"/>
      <c r="C313" s="221"/>
      <c r="D313" s="222" t="s">
        <v>134</v>
      </c>
      <c r="E313" s="223" t="s">
        <v>19</v>
      </c>
      <c r="F313" s="224" t="s">
        <v>140</v>
      </c>
      <c r="G313" s="221"/>
      <c r="H313" s="225">
        <v>256</v>
      </c>
      <c r="I313" s="226"/>
      <c r="J313" s="221"/>
      <c r="K313" s="221"/>
      <c r="L313" s="227"/>
      <c r="M313" s="228"/>
      <c r="N313" s="229"/>
      <c r="O313" s="229"/>
      <c r="P313" s="229"/>
      <c r="Q313" s="229"/>
      <c r="R313" s="229"/>
      <c r="S313" s="229"/>
      <c r="T313" s="230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1" t="s">
        <v>134</v>
      </c>
      <c r="AU313" s="231" t="s">
        <v>130</v>
      </c>
      <c r="AV313" s="13" t="s">
        <v>130</v>
      </c>
      <c r="AW313" s="13" t="s">
        <v>34</v>
      </c>
      <c r="AX313" s="13" t="s">
        <v>73</v>
      </c>
      <c r="AY313" s="231" t="s">
        <v>121</v>
      </c>
    </row>
    <row r="314" s="13" customFormat="1">
      <c r="A314" s="13"/>
      <c r="B314" s="220"/>
      <c r="C314" s="221"/>
      <c r="D314" s="222" t="s">
        <v>134</v>
      </c>
      <c r="E314" s="223" t="s">
        <v>19</v>
      </c>
      <c r="F314" s="224" t="s">
        <v>141</v>
      </c>
      <c r="G314" s="221"/>
      <c r="H314" s="225">
        <v>40.799999999999997</v>
      </c>
      <c r="I314" s="226"/>
      <c r="J314" s="221"/>
      <c r="K314" s="221"/>
      <c r="L314" s="227"/>
      <c r="M314" s="228"/>
      <c r="N314" s="229"/>
      <c r="O314" s="229"/>
      <c r="P314" s="229"/>
      <c r="Q314" s="229"/>
      <c r="R314" s="229"/>
      <c r="S314" s="229"/>
      <c r="T314" s="23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1" t="s">
        <v>134</v>
      </c>
      <c r="AU314" s="231" t="s">
        <v>130</v>
      </c>
      <c r="AV314" s="13" t="s">
        <v>130</v>
      </c>
      <c r="AW314" s="13" t="s">
        <v>34</v>
      </c>
      <c r="AX314" s="13" t="s">
        <v>73</v>
      </c>
      <c r="AY314" s="231" t="s">
        <v>121</v>
      </c>
    </row>
    <row r="315" s="13" customFormat="1">
      <c r="A315" s="13"/>
      <c r="B315" s="220"/>
      <c r="C315" s="221"/>
      <c r="D315" s="222" t="s">
        <v>134</v>
      </c>
      <c r="E315" s="223" t="s">
        <v>19</v>
      </c>
      <c r="F315" s="224" t="s">
        <v>142</v>
      </c>
      <c r="G315" s="221"/>
      <c r="H315" s="225">
        <v>32</v>
      </c>
      <c r="I315" s="226"/>
      <c r="J315" s="221"/>
      <c r="K315" s="221"/>
      <c r="L315" s="227"/>
      <c r="M315" s="228"/>
      <c r="N315" s="229"/>
      <c r="O315" s="229"/>
      <c r="P315" s="229"/>
      <c r="Q315" s="229"/>
      <c r="R315" s="229"/>
      <c r="S315" s="229"/>
      <c r="T315" s="230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1" t="s">
        <v>134</v>
      </c>
      <c r="AU315" s="231" t="s">
        <v>130</v>
      </c>
      <c r="AV315" s="13" t="s">
        <v>130</v>
      </c>
      <c r="AW315" s="13" t="s">
        <v>34</v>
      </c>
      <c r="AX315" s="13" t="s">
        <v>73</v>
      </c>
      <c r="AY315" s="231" t="s">
        <v>121</v>
      </c>
    </row>
    <row r="316" s="13" customFormat="1">
      <c r="A316" s="13"/>
      <c r="B316" s="220"/>
      <c r="C316" s="221"/>
      <c r="D316" s="222" t="s">
        <v>134</v>
      </c>
      <c r="E316" s="223" t="s">
        <v>19</v>
      </c>
      <c r="F316" s="224" t="s">
        <v>143</v>
      </c>
      <c r="G316" s="221"/>
      <c r="H316" s="225">
        <v>42</v>
      </c>
      <c r="I316" s="226"/>
      <c r="J316" s="221"/>
      <c r="K316" s="221"/>
      <c r="L316" s="227"/>
      <c r="M316" s="228"/>
      <c r="N316" s="229"/>
      <c r="O316" s="229"/>
      <c r="P316" s="229"/>
      <c r="Q316" s="229"/>
      <c r="R316" s="229"/>
      <c r="S316" s="229"/>
      <c r="T316" s="23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1" t="s">
        <v>134</v>
      </c>
      <c r="AU316" s="231" t="s">
        <v>130</v>
      </c>
      <c r="AV316" s="13" t="s">
        <v>130</v>
      </c>
      <c r="AW316" s="13" t="s">
        <v>34</v>
      </c>
      <c r="AX316" s="13" t="s">
        <v>73</v>
      </c>
      <c r="AY316" s="231" t="s">
        <v>121</v>
      </c>
    </row>
    <row r="317" s="13" customFormat="1">
      <c r="A317" s="13"/>
      <c r="B317" s="220"/>
      <c r="C317" s="221"/>
      <c r="D317" s="222" t="s">
        <v>134</v>
      </c>
      <c r="E317" s="223" t="s">
        <v>19</v>
      </c>
      <c r="F317" s="224" t="s">
        <v>144</v>
      </c>
      <c r="G317" s="221"/>
      <c r="H317" s="225">
        <v>29.600000000000001</v>
      </c>
      <c r="I317" s="226"/>
      <c r="J317" s="221"/>
      <c r="K317" s="221"/>
      <c r="L317" s="227"/>
      <c r="M317" s="228"/>
      <c r="N317" s="229"/>
      <c r="O317" s="229"/>
      <c r="P317" s="229"/>
      <c r="Q317" s="229"/>
      <c r="R317" s="229"/>
      <c r="S317" s="229"/>
      <c r="T317" s="230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1" t="s">
        <v>134</v>
      </c>
      <c r="AU317" s="231" t="s">
        <v>130</v>
      </c>
      <c r="AV317" s="13" t="s">
        <v>130</v>
      </c>
      <c r="AW317" s="13" t="s">
        <v>34</v>
      </c>
      <c r="AX317" s="13" t="s">
        <v>73</v>
      </c>
      <c r="AY317" s="231" t="s">
        <v>121</v>
      </c>
    </row>
    <row r="318" s="13" customFormat="1">
      <c r="A318" s="13"/>
      <c r="B318" s="220"/>
      <c r="C318" s="221"/>
      <c r="D318" s="222" t="s">
        <v>134</v>
      </c>
      <c r="E318" s="223" t="s">
        <v>19</v>
      </c>
      <c r="F318" s="224" t="s">
        <v>145</v>
      </c>
      <c r="G318" s="221"/>
      <c r="H318" s="225">
        <v>16.399999999999999</v>
      </c>
      <c r="I318" s="226"/>
      <c r="J318" s="221"/>
      <c r="K318" s="221"/>
      <c r="L318" s="227"/>
      <c r="M318" s="228"/>
      <c r="N318" s="229"/>
      <c r="O318" s="229"/>
      <c r="P318" s="229"/>
      <c r="Q318" s="229"/>
      <c r="R318" s="229"/>
      <c r="S318" s="229"/>
      <c r="T318" s="230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1" t="s">
        <v>134</v>
      </c>
      <c r="AU318" s="231" t="s">
        <v>130</v>
      </c>
      <c r="AV318" s="13" t="s">
        <v>130</v>
      </c>
      <c r="AW318" s="13" t="s">
        <v>34</v>
      </c>
      <c r="AX318" s="13" t="s">
        <v>73</v>
      </c>
      <c r="AY318" s="231" t="s">
        <v>121</v>
      </c>
    </row>
    <row r="319" s="13" customFormat="1">
      <c r="A319" s="13"/>
      <c r="B319" s="220"/>
      <c r="C319" s="221"/>
      <c r="D319" s="222" t="s">
        <v>134</v>
      </c>
      <c r="E319" s="223" t="s">
        <v>19</v>
      </c>
      <c r="F319" s="224" t="s">
        <v>146</v>
      </c>
      <c r="G319" s="221"/>
      <c r="H319" s="225">
        <v>12.800000000000001</v>
      </c>
      <c r="I319" s="226"/>
      <c r="J319" s="221"/>
      <c r="K319" s="221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134</v>
      </c>
      <c r="AU319" s="231" t="s">
        <v>130</v>
      </c>
      <c r="AV319" s="13" t="s">
        <v>130</v>
      </c>
      <c r="AW319" s="13" t="s">
        <v>34</v>
      </c>
      <c r="AX319" s="13" t="s">
        <v>73</v>
      </c>
      <c r="AY319" s="231" t="s">
        <v>121</v>
      </c>
    </row>
    <row r="320" s="13" customFormat="1">
      <c r="A320" s="13"/>
      <c r="B320" s="220"/>
      <c r="C320" s="221"/>
      <c r="D320" s="222" t="s">
        <v>134</v>
      </c>
      <c r="E320" s="223" t="s">
        <v>19</v>
      </c>
      <c r="F320" s="224" t="s">
        <v>147</v>
      </c>
      <c r="G320" s="221"/>
      <c r="H320" s="225">
        <v>12.800000000000001</v>
      </c>
      <c r="I320" s="226"/>
      <c r="J320" s="221"/>
      <c r="K320" s="221"/>
      <c r="L320" s="227"/>
      <c r="M320" s="228"/>
      <c r="N320" s="229"/>
      <c r="O320" s="229"/>
      <c r="P320" s="229"/>
      <c r="Q320" s="229"/>
      <c r="R320" s="229"/>
      <c r="S320" s="229"/>
      <c r="T320" s="230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1" t="s">
        <v>134</v>
      </c>
      <c r="AU320" s="231" t="s">
        <v>130</v>
      </c>
      <c r="AV320" s="13" t="s">
        <v>130</v>
      </c>
      <c r="AW320" s="13" t="s">
        <v>34</v>
      </c>
      <c r="AX320" s="13" t="s">
        <v>73</v>
      </c>
      <c r="AY320" s="231" t="s">
        <v>121</v>
      </c>
    </row>
    <row r="321" s="13" customFormat="1">
      <c r="A321" s="13"/>
      <c r="B321" s="220"/>
      <c r="C321" s="221"/>
      <c r="D321" s="222" t="s">
        <v>134</v>
      </c>
      <c r="E321" s="223" t="s">
        <v>19</v>
      </c>
      <c r="F321" s="224" t="s">
        <v>148</v>
      </c>
      <c r="G321" s="221"/>
      <c r="H321" s="225">
        <v>6.6799999999999997</v>
      </c>
      <c r="I321" s="226"/>
      <c r="J321" s="221"/>
      <c r="K321" s="221"/>
      <c r="L321" s="227"/>
      <c r="M321" s="228"/>
      <c r="N321" s="229"/>
      <c r="O321" s="229"/>
      <c r="P321" s="229"/>
      <c r="Q321" s="229"/>
      <c r="R321" s="229"/>
      <c r="S321" s="229"/>
      <c r="T321" s="23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1" t="s">
        <v>134</v>
      </c>
      <c r="AU321" s="231" t="s">
        <v>130</v>
      </c>
      <c r="AV321" s="13" t="s">
        <v>130</v>
      </c>
      <c r="AW321" s="13" t="s">
        <v>34</v>
      </c>
      <c r="AX321" s="13" t="s">
        <v>73</v>
      </c>
      <c r="AY321" s="231" t="s">
        <v>121</v>
      </c>
    </row>
    <row r="322" s="13" customFormat="1">
      <c r="A322" s="13"/>
      <c r="B322" s="220"/>
      <c r="C322" s="221"/>
      <c r="D322" s="222" t="s">
        <v>134</v>
      </c>
      <c r="E322" s="223" t="s">
        <v>19</v>
      </c>
      <c r="F322" s="224" t="s">
        <v>149</v>
      </c>
      <c r="G322" s="221"/>
      <c r="H322" s="225">
        <v>7.2000000000000002</v>
      </c>
      <c r="I322" s="226"/>
      <c r="J322" s="221"/>
      <c r="K322" s="221"/>
      <c r="L322" s="227"/>
      <c r="M322" s="228"/>
      <c r="N322" s="229"/>
      <c r="O322" s="229"/>
      <c r="P322" s="229"/>
      <c r="Q322" s="229"/>
      <c r="R322" s="229"/>
      <c r="S322" s="229"/>
      <c r="T322" s="23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1" t="s">
        <v>134</v>
      </c>
      <c r="AU322" s="231" t="s">
        <v>130</v>
      </c>
      <c r="AV322" s="13" t="s">
        <v>130</v>
      </c>
      <c r="AW322" s="13" t="s">
        <v>34</v>
      </c>
      <c r="AX322" s="13" t="s">
        <v>73</v>
      </c>
      <c r="AY322" s="231" t="s">
        <v>121</v>
      </c>
    </row>
    <row r="323" s="13" customFormat="1">
      <c r="A323" s="13"/>
      <c r="B323" s="220"/>
      <c r="C323" s="221"/>
      <c r="D323" s="222" t="s">
        <v>134</v>
      </c>
      <c r="E323" s="223" t="s">
        <v>19</v>
      </c>
      <c r="F323" s="224" t="s">
        <v>150</v>
      </c>
      <c r="G323" s="221"/>
      <c r="H323" s="225">
        <v>7.2000000000000002</v>
      </c>
      <c r="I323" s="226"/>
      <c r="J323" s="221"/>
      <c r="K323" s="221"/>
      <c r="L323" s="227"/>
      <c r="M323" s="228"/>
      <c r="N323" s="229"/>
      <c r="O323" s="229"/>
      <c r="P323" s="229"/>
      <c r="Q323" s="229"/>
      <c r="R323" s="229"/>
      <c r="S323" s="229"/>
      <c r="T323" s="23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1" t="s">
        <v>134</v>
      </c>
      <c r="AU323" s="231" t="s">
        <v>130</v>
      </c>
      <c r="AV323" s="13" t="s">
        <v>130</v>
      </c>
      <c r="AW323" s="13" t="s">
        <v>34</v>
      </c>
      <c r="AX323" s="13" t="s">
        <v>73</v>
      </c>
      <c r="AY323" s="231" t="s">
        <v>121</v>
      </c>
    </row>
    <row r="324" s="14" customFormat="1">
      <c r="A324" s="14"/>
      <c r="B324" s="232"/>
      <c r="C324" s="233"/>
      <c r="D324" s="222" t="s">
        <v>134</v>
      </c>
      <c r="E324" s="234" t="s">
        <v>19</v>
      </c>
      <c r="F324" s="235" t="s">
        <v>151</v>
      </c>
      <c r="G324" s="233"/>
      <c r="H324" s="236">
        <v>463.48000000000002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2" t="s">
        <v>134</v>
      </c>
      <c r="AU324" s="242" t="s">
        <v>130</v>
      </c>
      <c r="AV324" s="14" t="s">
        <v>139</v>
      </c>
      <c r="AW324" s="14" t="s">
        <v>34</v>
      </c>
      <c r="AX324" s="14" t="s">
        <v>73</v>
      </c>
      <c r="AY324" s="242" t="s">
        <v>121</v>
      </c>
    </row>
    <row r="325" s="13" customFormat="1">
      <c r="A325" s="13"/>
      <c r="B325" s="220"/>
      <c r="C325" s="221"/>
      <c r="D325" s="222" t="s">
        <v>134</v>
      </c>
      <c r="E325" s="223" t="s">
        <v>19</v>
      </c>
      <c r="F325" s="224" t="s">
        <v>152</v>
      </c>
      <c r="G325" s="221"/>
      <c r="H325" s="225">
        <v>20.300000000000001</v>
      </c>
      <c r="I325" s="226"/>
      <c r="J325" s="221"/>
      <c r="K325" s="221"/>
      <c r="L325" s="227"/>
      <c r="M325" s="228"/>
      <c r="N325" s="229"/>
      <c r="O325" s="229"/>
      <c r="P325" s="229"/>
      <c r="Q325" s="229"/>
      <c r="R325" s="229"/>
      <c r="S325" s="229"/>
      <c r="T325" s="23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1" t="s">
        <v>134</v>
      </c>
      <c r="AU325" s="231" t="s">
        <v>130</v>
      </c>
      <c r="AV325" s="13" t="s">
        <v>130</v>
      </c>
      <c r="AW325" s="13" t="s">
        <v>34</v>
      </c>
      <c r="AX325" s="13" t="s">
        <v>73</v>
      </c>
      <c r="AY325" s="231" t="s">
        <v>121</v>
      </c>
    </row>
    <row r="326" s="14" customFormat="1">
      <c r="A326" s="14"/>
      <c r="B326" s="232"/>
      <c r="C326" s="233"/>
      <c r="D326" s="222" t="s">
        <v>134</v>
      </c>
      <c r="E326" s="234" t="s">
        <v>19</v>
      </c>
      <c r="F326" s="235" t="s">
        <v>153</v>
      </c>
      <c r="G326" s="233"/>
      <c r="H326" s="236">
        <v>20.300000000000001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2" t="s">
        <v>134</v>
      </c>
      <c r="AU326" s="242" t="s">
        <v>130</v>
      </c>
      <c r="AV326" s="14" t="s">
        <v>139</v>
      </c>
      <c r="AW326" s="14" t="s">
        <v>34</v>
      </c>
      <c r="AX326" s="14" t="s">
        <v>73</v>
      </c>
      <c r="AY326" s="242" t="s">
        <v>121</v>
      </c>
    </row>
    <row r="327" s="13" customFormat="1">
      <c r="A327" s="13"/>
      <c r="B327" s="220"/>
      <c r="C327" s="221"/>
      <c r="D327" s="222" t="s">
        <v>134</v>
      </c>
      <c r="E327" s="223" t="s">
        <v>19</v>
      </c>
      <c r="F327" s="224" t="s">
        <v>154</v>
      </c>
      <c r="G327" s="221"/>
      <c r="H327" s="225">
        <v>6.5</v>
      </c>
      <c r="I327" s="226"/>
      <c r="J327" s="221"/>
      <c r="K327" s="221"/>
      <c r="L327" s="227"/>
      <c r="M327" s="228"/>
      <c r="N327" s="229"/>
      <c r="O327" s="229"/>
      <c r="P327" s="229"/>
      <c r="Q327" s="229"/>
      <c r="R327" s="229"/>
      <c r="S327" s="229"/>
      <c r="T327" s="23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1" t="s">
        <v>134</v>
      </c>
      <c r="AU327" s="231" t="s">
        <v>130</v>
      </c>
      <c r="AV327" s="13" t="s">
        <v>130</v>
      </c>
      <c r="AW327" s="13" t="s">
        <v>34</v>
      </c>
      <c r="AX327" s="13" t="s">
        <v>73</v>
      </c>
      <c r="AY327" s="231" t="s">
        <v>121</v>
      </c>
    </row>
    <row r="328" s="13" customFormat="1">
      <c r="A328" s="13"/>
      <c r="B328" s="220"/>
      <c r="C328" s="221"/>
      <c r="D328" s="222" t="s">
        <v>134</v>
      </c>
      <c r="E328" s="223" t="s">
        <v>19</v>
      </c>
      <c r="F328" s="224" t="s">
        <v>155</v>
      </c>
      <c r="G328" s="221"/>
      <c r="H328" s="225">
        <v>6.5</v>
      </c>
      <c r="I328" s="226"/>
      <c r="J328" s="221"/>
      <c r="K328" s="221"/>
      <c r="L328" s="227"/>
      <c r="M328" s="228"/>
      <c r="N328" s="229"/>
      <c r="O328" s="229"/>
      <c r="P328" s="229"/>
      <c r="Q328" s="229"/>
      <c r="R328" s="229"/>
      <c r="S328" s="229"/>
      <c r="T328" s="23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1" t="s">
        <v>134</v>
      </c>
      <c r="AU328" s="231" t="s">
        <v>130</v>
      </c>
      <c r="AV328" s="13" t="s">
        <v>130</v>
      </c>
      <c r="AW328" s="13" t="s">
        <v>34</v>
      </c>
      <c r="AX328" s="13" t="s">
        <v>73</v>
      </c>
      <c r="AY328" s="231" t="s">
        <v>121</v>
      </c>
    </row>
    <row r="329" s="14" customFormat="1">
      <c r="A329" s="14"/>
      <c r="B329" s="232"/>
      <c r="C329" s="233"/>
      <c r="D329" s="222" t="s">
        <v>134</v>
      </c>
      <c r="E329" s="234" t="s">
        <v>19</v>
      </c>
      <c r="F329" s="235" t="s">
        <v>156</v>
      </c>
      <c r="G329" s="233"/>
      <c r="H329" s="236">
        <v>13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2" t="s">
        <v>134</v>
      </c>
      <c r="AU329" s="242" t="s">
        <v>130</v>
      </c>
      <c r="AV329" s="14" t="s">
        <v>139</v>
      </c>
      <c r="AW329" s="14" t="s">
        <v>34</v>
      </c>
      <c r="AX329" s="14" t="s">
        <v>73</v>
      </c>
      <c r="AY329" s="242" t="s">
        <v>121</v>
      </c>
    </row>
    <row r="330" s="13" customFormat="1">
      <c r="A330" s="13"/>
      <c r="B330" s="220"/>
      <c r="C330" s="221"/>
      <c r="D330" s="222" t="s">
        <v>134</v>
      </c>
      <c r="E330" s="223" t="s">
        <v>19</v>
      </c>
      <c r="F330" s="224" t="s">
        <v>157</v>
      </c>
      <c r="G330" s="221"/>
      <c r="H330" s="225">
        <v>5.7400000000000002</v>
      </c>
      <c r="I330" s="226"/>
      <c r="J330" s="221"/>
      <c r="K330" s="221"/>
      <c r="L330" s="227"/>
      <c r="M330" s="228"/>
      <c r="N330" s="229"/>
      <c r="O330" s="229"/>
      <c r="P330" s="229"/>
      <c r="Q330" s="229"/>
      <c r="R330" s="229"/>
      <c r="S330" s="229"/>
      <c r="T330" s="23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1" t="s">
        <v>134</v>
      </c>
      <c r="AU330" s="231" t="s">
        <v>130</v>
      </c>
      <c r="AV330" s="13" t="s">
        <v>130</v>
      </c>
      <c r="AW330" s="13" t="s">
        <v>34</v>
      </c>
      <c r="AX330" s="13" t="s">
        <v>73</v>
      </c>
      <c r="AY330" s="231" t="s">
        <v>121</v>
      </c>
    </row>
    <row r="331" s="13" customFormat="1">
      <c r="A331" s="13"/>
      <c r="B331" s="220"/>
      <c r="C331" s="221"/>
      <c r="D331" s="222" t="s">
        <v>134</v>
      </c>
      <c r="E331" s="223" t="s">
        <v>19</v>
      </c>
      <c r="F331" s="224" t="s">
        <v>158</v>
      </c>
      <c r="G331" s="221"/>
      <c r="H331" s="225">
        <v>6.5999999999999996</v>
      </c>
      <c r="I331" s="226"/>
      <c r="J331" s="221"/>
      <c r="K331" s="221"/>
      <c r="L331" s="227"/>
      <c r="M331" s="228"/>
      <c r="N331" s="229"/>
      <c r="O331" s="229"/>
      <c r="P331" s="229"/>
      <c r="Q331" s="229"/>
      <c r="R331" s="229"/>
      <c r="S331" s="229"/>
      <c r="T331" s="23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1" t="s">
        <v>134</v>
      </c>
      <c r="AU331" s="231" t="s">
        <v>130</v>
      </c>
      <c r="AV331" s="13" t="s">
        <v>130</v>
      </c>
      <c r="AW331" s="13" t="s">
        <v>34</v>
      </c>
      <c r="AX331" s="13" t="s">
        <v>73</v>
      </c>
      <c r="AY331" s="231" t="s">
        <v>121</v>
      </c>
    </row>
    <row r="332" s="14" customFormat="1">
      <c r="A332" s="14"/>
      <c r="B332" s="232"/>
      <c r="C332" s="233"/>
      <c r="D332" s="222" t="s">
        <v>134</v>
      </c>
      <c r="E332" s="234" t="s">
        <v>19</v>
      </c>
      <c r="F332" s="235" t="s">
        <v>159</v>
      </c>
      <c r="G332" s="233"/>
      <c r="H332" s="236">
        <v>12.34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2" t="s">
        <v>134</v>
      </c>
      <c r="AU332" s="242" t="s">
        <v>130</v>
      </c>
      <c r="AV332" s="14" t="s">
        <v>139</v>
      </c>
      <c r="AW332" s="14" t="s">
        <v>34</v>
      </c>
      <c r="AX332" s="14" t="s">
        <v>73</v>
      </c>
      <c r="AY332" s="242" t="s">
        <v>121</v>
      </c>
    </row>
    <row r="333" s="13" customFormat="1">
      <c r="A333" s="13"/>
      <c r="B333" s="220"/>
      <c r="C333" s="221"/>
      <c r="D333" s="222" t="s">
        <v>134</v>
      </c>
      <c r="E333" s="223" t="s">
        <v>19</v>
      </c>
      <c r="F333" s="224" t="s">
        <v>160</v>
      </c>
      <c r="G333" s="221"/>
      <c r="H333" s="225">
        <v>8.5999999999999996</v>
      </c>
      <c r="I333" s="226"/>
      <c r="J333" s="221"/>
      <c r="K333" s="221"/>
      <c r="L333" s="227"/>
      <c r="M333" s="228"/>
      <c r="N333" s="229"/>
      <c r="O333" s="229"/>
      <c r="P333" s="229"/>
      <c r="Q333" s="229"/>
      <c r="R333" s="229"/>
      <c r="S333" s="229"/>
      <c r="T333" s="23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1" t="s">
        <v>134</v>
      </c>
      <c r="AU333" s="231" t="s">
        <v>130</v>
      </c>
      <c r="AV333" s="13" t="s">
        <v>130</v>
      </c>
      <c r="AW333" s="13" t="s">
        <v>34</v>
      </c>
      <c r="AX333" s="13" t="s">
        <v>73</v>
      </c>
      <c r="AY333" s="231" t="s">
        <v>121</v>
      </c>
    </row>
    <row r="334" s="14" customFormat="1">
      <c r="A334" s="14"/>
      <c r="B334" s="232"/>
      <c r="C334" s="233"/>
      <c r="D334" s="222" t="s">
        <v>134</v>
      </c>
      <c r="E334" s="234" t="s">
        <v>19</v>
      </c>
      <c r="F334" s="235" t="s">
        <v>161</v>
      </c>
      <c r="G334" s="233"/>
      <c r="H334" s="236">
        <v>8.5999999999999996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2" t="s">
        <v>134</v>
      </c>
      <c r="AU334" s="242" t="s">
        <v>130</v>
      </c>
      <c r="AV334" s="14" t="s">
        <v>139</v>
      </c>
      <c r="AW334" s="14" t="s">
        <v>34</v>
      </c>
      <c r="AX334" s="14" t="s">
        <v>73</v>
      </c>
      <c r="AY334" s="242" t="s">
        <v>121</v>
      </c>
    </row>
    <row r="335" s="15" customFormat="1">
      <c r="A335" s="15"/>
      <c r="B335" s="243"/>
      <c r="C335" s="244"/>
      <c r="D335" s="222" t="s">
        <v>134</v>
      </c>
      <c r="E335" s="245" t="s">
        <v>19</v>
      </c>
      <c r="F335" s="246" t="s">
        <v>162</v>
      </c>
      <c r="G335" s="244"/>
      <c r="H335" s="247">
        <v>535.68000000000006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53" t="s">
        <v>134</v>
      </c>
      <c r="AU335" s="253" t="s">
        <v>130</v>
      </c>
      <c r="AV335" s="15" t="s">
        <v>129</v>
      </c>
      <c r="AW335" s="15" t="s">
        <v>34</v>
      </c>
      <c r="AX335" s="15" t="s">
        <v>81</v>
      </c>
      <c r="AY335" s="253" t="s">
        <v>121</v>
      </c>
    </row>
    <row r="336" s="2" customFormat="1" ht="24.15" customHeight="1">
      <c r="A336" s="40"/>
      <c r="B336" s="41"/>
      <c r="C336" s="202" t="s">
        <v>348</v>
      </c>
      <c r="D336" s="202" t="s">
        <v>124</v>
      </c>
      <c r="E336" s="203" t="s">
        <v>349</v>
      </c>
      <c r="F336" s="204" t="s">
        <v>350</v>
      </c>
      <c r="G336" s="205" t="s">
        <v>351</v>
      </c>
      <c r="H336" s="206">
        <v>2</v>
      </c>
      <c r="I336" s="207"/>
      <c r="J336" s="208">
        <f>ROUND(I336*H336,2)</f>
        <v>0</v>
      </c>
      <c r="K336" s="204" t="s">
        <v>128</v>
      </c>
      <c r="L336" s="46"/>
      <c r="M336" s="209" t="s">
        <v>19</v>
      </c>
      <c r="N336" s="210" t="s">
        <v>45</v>
      </c>
      <c r="O336" s="86"/>
      <c r="P336" s="211">
        <f>O336*H336</f>
        <v>0</v>
      </c>
      <c r="Q336" s="211">
        <v>0.00025999999999999998</v>
      </c>
      <c r="R336" s="211">
        <f>Q336*H336</f>
        <v>0.00051999999999999995</v>
      </c>
      <c r="S336" s="211">
        <v>0</v>
      </c>
      <c r="T336" s="212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3" t="s">
        <v>270</v>
      </c>
      <c r="AT336" s="213" t="s">
        <v>124</v>
      </c>
      <c r="AU336" s="213" t="s">
        <v>130</v>
      </c>
      <c r="AY336" s="19" t="s">
        <v>121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9" t="s">
        <v>130</v>
      </c>
      <c r="BK336" s="214">
        <f>ROUND(I336*H336,2)</f>
        <v>0</v>
      </c>
      <c r="BL336" s="19" t="s">
        <v>270</v>
      </c>
      <c r="BM336" s="213" t="s">
        <v>352</v>
      </c>
    </row>
    <row r="337" s="2" customFormat="1">
      <c r="A337" s="40"/>
      <c r="B337" s="41"/>
      <c r="C337" s="42"/>
      <c r="D337" s="215" t="s">
        <v>132</v>
      </c>
      <c r="E337" s="42"/>
      <c r="F337" s="216" t="s">
        <v>353</v>
      </c>
      <c r="G337" s="42"/>
      <c r="H337" s="42"/>
      <c r="I337" s="217"/>
      <c r="J337" s="42"/>
      <c r="K337" s="42"/>
      <c r="L337" s="46"/>
      <c r="M337" s="218"/>
      <c r="N337" s="219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132</v>
      </c>
      <c r="AU337" s="19" t="s">
        <v>130</v>
      </c>
    </row>
    <row r="338" s="2" customFormat="1" ht="16.5" customHeight="1">
      <c r="A338" s="40"/>
      <c r="B338" s="41"/>
      <c r="C338" s="254" t="s">
        <v>354</v>
      </c>
      <c r="D338" s="254" t="s">
        <v>277</v>
      </c>
      <c r="E338" s="255" t="s">
        <v>355</v>
      </c>
      <c r="F338" s="256" t="s">
        <v>356</v>
      </c>
      <c r="G338" s="257" t="s">
        <v>127</v>
      </c>
      <c r="H338" s="258">
        <v>3.9199999999999999</v>
      </c>
      <c r="I338" s="259"/>
      <c r="J338" s="260">
        <f>ROUND(I338*H338,2)</f>
        <v>0</v>
      </c>
      <c r="K338" s="256" t="s">
        <v>128</v>
      </c>
      <c r="L338" s="261"/>
      <c r="M338" s="262" t="s">
        <v>19</v>
      </c>
      <c r="N338" s="263" t="s">
        <v>45</v>
      </c>
      <c r="O338" s="86"/>
      <c r="P338" s="211">
        <f>O338*H338</f>
        <v>0</v>
      </c>
      <c r="Q338" s="211">
        <v>0.037039999999999997</v>
      </c>
      <c r="R338" s="211">
        <f>Q338*H338</f>
        <v>0.14519679999999999</v>
      </c>
      <c r="S338" s="211">
        <v>0</v>
      </c>
      <c r="T338" s="212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3" t="s">
        <v>304</v>
      </c>
      <c r="AT338" s="213" t="s">
        <v>277</v>
      </c>
      <c r="AU338" s="213" t="s">
        <v>130</v>
      </c>
      <c r="AY338" s="19" t="s">
        <v>121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9" t="s">
        <v>130</v>
      </c>
      <c r="BK338" s="214">
        <f>ROUND(I338*H338,2)</f>
        <v>0</v>
      </c>
      <c r="BL338" s="19" t="s">
        <v>270</v>
      </c>
      <c r="BM338" s="213" t="s">
        <v>357</v>
      </c>
    </row>
    <row r="339" s="13" customFormat="1">
      <c r="A339" s="13"/>
      <c r="B339" s="220"/>
      <c r="C339" s="221"/>
      <c r="D339" s="222" t="s">
        <v>134</v>
      </c>
      <c r="E339" s="223" t="s">
        <v>19</v>
      </c>
      <c r="F339" s="224" t="s">
        <v>247</v>
      </c>
      <c r="G339" s="221"/>
      <c r="H339" s="225">
        <v>1.96</v>
      </c>
      <c r="I339" s="226"/>
      <c r="J339" s="221"/>
      <c r="K339" s="221"/>
      <c r="L339" s="227"/>
      <c r="M339" s="228"/>
      <c r="N339" s="229"/>
      <c r="O339" s="229"/>
      <c r="P339" s="229"/>
      <c r="Q339" s="229"/>
      <c r="R339" s="229"/>
      <c r="S339" s="229"/>
      <c r="T339" s="23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1" t="s">
        <v>134</v>
      </c>
      <c r="AU339" s="231" t="s">
        <v>130</v>
      </c>
      <c r="AV339" s="13" t="s">
        <v>130</v>
      </c>
      <c r="AW339" s="13" t="s">
        <v>34</v>
      </c>
      <c r="AX339" s="13" t="s">
        <v>73</v>
      </c>
      <c r="AY339" s="231" t="s">
        <v>121</v>
      </c>
    </row>
    <row r="340" s="13" customFormat="1">
      <c r="A340" s="13"/>
      <c r="B340" s="220"/>
      <c r="C340" s="221"/>
      <c r="D340" s="222" t="s">
        <v>134</v>
      </c>
      <c r="E340" s="223" t="s">
        <v>19</v>
      </c>
      <c r="F340" s="224" t="s">
        <v>248</v>
      </c>
      <c r="G340" s="221"/>
      <c r="H340" s="225">
        <v>1.96</v>
      </c>
      <c r="I340" s="226"/>
      <c r="J340" s="221"/>
      <c r="K340" s="221"/>
      <c r="L340" s="227"/>
      <c r="M340" s="228"/>
      <c r="N340" s="229"/>
      <c r="O340" s="229"/>
      <c r="P340" s="229"/>
      <c r="Q340" s="229"/>
      <c r="R340" s="229"/>
      <c r="S340" s="229"/>
      <c r="T340" s="23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1" t="s">
        <v>134</v>
      </c>
      <c r="AU340" s="231" t="s">
        <v>130</v>
      </c>
      <c r="AV340" s="13" t="s">
        <v>130</v>
      </c>
      <c r="AW340" s="13" t="s">
        <v>34</v>
      </c>
      <c r="AX340" s="13" t="s">
        <v>73</v>
      </c>
      <c r="AY340" s="231" t="s">
        <v>121</v>
      </c>
    </row>
    <row r="341" s="15" customFormat="1">
      <c r="A341" s="15"/>
      <c r="B341" s="243"/>
      <c r="C341" s="244"/>
      <c r="D341" s="222" t="s">
        <v>134</v>
      </c>
      <c r="E341" s="245" t="s">
        <v>19</v>
      </c>
      <c r="F341" s="246" t="s">
        <v>162</v>
      </c>
      <c r="G341" s="244"/>
      <c r="H341" s="247">
        <v>3.9199999999999999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3" t="s">
        <v>134</v>
      </c>
      <c r="AU341" s="253" t="s">
        <v>130</v>
      </c>
      <c r="AV341" s="15" t="s">
        <v>129</v>
      </c>
      <c r="AW341" s="15" t="s">
        <v>34</v>
      </c>
      <c r="AX341" s="15" t="s">
        <v>81</v>
      </c>
      <c r="AY341" s="253" t="s">
        <v>121</v>
      </c>
    </row>
    <row r="342" s="2" customFormat="1" ht="16.5" customHeight="1">
      <c r="A342" s="40"/>
      <c r="B342" s="41"/>
      <c r="C342" s="202" t="s">
        <v>304</v>
      </c>
      <c r="D342" s="202" t="s">
        <v>124</v>
      </c>
      <c r="E342" s="203" t="s">
        <v>358</v>
      </c>
      <c r="F342" s="204" t="s">
        <v>359</v>
      </c>
      <c r="G342" s="205" t="s">
        <v>351</v>
      </c>
      <c r="H342" s="206">
        <v>2</v>
      </c>
      <c r="I342" s="207"/>
      <c r="J342" s="208">
        <f>ROUND(I342*H342,2)</f>
        <v>0</v>
      </c>
      <c r="K342" s="204" t="s">
        <v>128</v>
      </c>
      <c r="L342" s="46"/>
      <c r="M342" s="209" t="s">
        <v>19</v>
      </c>
      <c r="N342" s="210" t="s">
        <v>45</v>
      </c>
      <c r="O342" s="86"/>
      <c r="P342" s="211">
        <f>O342*H342</f>
        <v>0</v>
      </c>
      <c r="Q342" s="211">
        <v>0.00092000000000000003</v>
      </c>
      <c r="R342" s="211">
        <f>Q342*H342</f>
        <v>0.0018400000000000001</v>
      </c>
      <c r="S342" s="211">
        <v>0</v>
      </c>
      <c r="T342" s="212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3" t="s">
        <v>270</v>
      </c>
      <c r="AT342" s="213" t="s">
        <v>124</v>
      </c>
      <c r="AU342" s="213" t="s">
        <v>130</v>
      </c>
      <c r="AY342" s="19" t="s">
        <v>121</v>
      </c>
      <c r="BE342" s="214">
        <f>IF(N342="základní",J342,0)</f>
        <v>0</v>
      </c>
      <c r="BF342" s="214">
        <f>IF(N342="snížená",J342,0)</f>
        <v>0</v>
      </c>
      <c r="BG342" s="214">
        <f>IF(N342="zákl. přenesená",J342,0)</f>
        <v>0</v>
      </c>
      <c r="BH342" s="214">
        <f>IF(N342="sníž. přenesená",J342,0)</f>
        <v>0</v>
      </c>
      <c r="BI342" s="214">
        <f>IF(N342="nulová",J342,0)</f>
        <v>0</v>
      </c>
      <c r="BJ342" s="19" t="s">
        <v>130</v>
      </c>
      <c r="BK342" s="214">
        <f>ROUND(I342*H342,2)</f>
        <v>0</v>
      </c>
      <c r="BL342" s="19" t="s">
        <v>270</v>
      </c>
      <c r="BM342" s="213" t="s">
        <v>360</v>
      </c>
    </row>
    <row r="343" s="2" customFormat="1">
      <c r="A343" s="40"/>
      <c r="B343" s="41"/>
      <c r="C343" s="42"/>
      <c r="D343" s="215" t="s">
        <v>132</v>
      </c>
      <c r="E343" s="42"/>
      <c r="F343" s="216" t="s">
        <v>361</v>
      </c>
      <c r="G343" s="42"/>
      <c r="H343" s="42"/>
      <c r="I343" s="217"/>
      <c r="J343" s="42"/>
      <c r="K343" s="42"/>
      <c r="L343" s="46"/>
      <c r="M343" s="218"/>
      <c r="N343" s="219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132</v>
      </c>
      <c r="AU343" s="19" t="s">
        <v>130</v>
      </c>
    </row>
    <row r="344" s="2" customFormat="1" ht="16.5" customHeight="1">
      <c r="A344" s="40"/>
      <c r="B344" s="41"/>
      <c r="C344" s="254" t="s">
        <v>362</v>
      </c>
      <c r="D344" s="254" t="s">
        <v>277</v>
      </c>
      <c r="E344" s="255" t="s">
        <v>363</v>
      </c>
      <c r="F344" s="256" t="s">
        <v>364</v>
      </c>
      <c r="G344" s="257" t="s">
        <v>127</v>
      </c>
      <c r="H344" s="258">
        <v>3.9329999999999998</v>
      </c>
      <c r="I344" s="259"/>
      <c r="J344" s="260">
        <f>ROUND(I344*H344,2)</f>
        <v>0</v>
      </c>
      <c r="K344" s="256" t="s">
        <v>128</v>
      </c>
      <c r="L344" s="261"/>
      <c r="M344" s="262" t="s">
        <v>19</v>
      </c>
      <c r="N344" s="263" t="s">
        <v>45</v>
      </c>
      <c r="O344" s="86"/>
      <c r="P344" s="211">
        <f>O344*H344</f>
        <v>0</v>
      </c>
      <c r="Q344" s="211">
        <v>0.040210000000000003</v>
      </c>
      <c r="R344" s="211">
        <f>Q344*H344</f>
        <v>0.15814592999999999</v>
      </c>
      <c r="S344" s="211">
        <v>0</v>
      </c>
      <c r="T344" s="212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3" t="s">
        <v>304</v>
      </c>
      <c r="AT344" s="213" t="s">
        <v>277</v>
      </c>
      <c r="AU344" s="213" t="s">
        <v>130</v>
      </c>
      <c r="AY344" s="19" t="s">
        <v>121</v>
      </c>
      <c r="BE344" s="214">
        <f>IF(N344="základní",J344,0)</f>
        <v>0</v>
      </c>
      <c r="BF344" s="214">
        <f>IF(N344="snížená",J344,0)</f>
        <v>0</v>
      </c>
      <c r="BG344" s="214">
        <f>IF(N344="zákl. přenesená",J344,0)</f>
        <v>0</v>
      </c>
      <c r="BH344" s="214">
        <f>IF(N344="sníž. přenesená",J344,0)</f>
        <v>0</v>
      </c>
      <c r="BI344" s="214">
        <f>IF(N344="nulová",J344,0)</f>
        <v>0</v>
      </c>
      <c r="BJ344" s="19" t="s">
        <v>130</v>
      </c>
      <c r="BK344" s="214">
        <f>ROUND(I344*H344,2)</f>
        <v>0</v>
      </c>
      <c r="BL344" s="19" t="s">
        <v>270</v>
      </c>
      <c r="BM344" s="213" t="s">
        <v>365</v>
      </c>
    </row>
    <row r="345" s="13" customFormat="1">
      <c r="A345" s="13"/>
      <c r="B345" s="220"/>
      <c r="C345" s="221"/>
      <c r="D345" s="222" t="s">
        <v>134</v>
      </c>
      <c r="E345" s="223" t="s">
        <v>19</v>
      </c>
      <c r="F345" s="224" t="s">
        <v>249</v>
      </c>
      <c r="G345" s="221"/>
      <c r="H345" s="225">
        <v>1.7729999999999999</v>
      </c>
      <c r="I345" s="226"/>
      <c r="J345" s="221"/>
      <c r="K345" s="221"/>
      <c r="L345" s="227"/>
      <c r="M345" s="228"/>
      <c r="N345" s="229"/>
      <c r="O345" s="229"/>
      <c r="P345" s="229"/>
      <c r="Q345" s="229"/>
      <c r="R345" s="229"/>
      <c r="S345" s="229"/>
      <c r="T345" s="23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1" t="s">
        <v>134</v>
      </c>
      <c r="AU345" s="231" t="s">
        <v>130</v>
      </c>
      <c r="AV345" s="13" t="s">
        <v>130</v>
      </c>
      <c r="AW345" s="13" t="s">
        <v>34</v>
      </c>
      <c r="AX345" s="13" t="s">
        <v>73</v>
      </c>
      <c r="AY345" s="231" t="s">
        <v>121</v>
      </c>
    </row>
    <row r="346" s="13" customFormat="1">
      <c r="A346" s="13"/>
      <c r="B346" s="220"/>
      <c r="C346" s="221"/>
      <c r="D346" s="222" t="s">
        <v>134</v>
      </c>
      <c r="E346" s="223" t="s">
        <v>19</v>
      </c>
      <c r="F346" s="224" t="s">
        <v>250</v>
      </c>
      <c r="G346" s="221"/>
      <c r="H346" s="225">
        <v>2.1600000000000001</v>
      </c>
      <c r="I346" s="226"/>
      <c r="J346" s="221"/>
      <c r="K346" s="221"/>
      <c r="L346" s="227"/>
      <c r="M346" s="228"/>
      <c r="N346" s="229"/>
      <c r="O346" s="229"/>
      <c r="P346" s="229"/>
      <c r="Q346" s="229"/>
      <c r="R346" s="229"/>
      <c r="S346" s="229"/>
      <c r="T346" s="23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1" t="s">
        <v>134</v>
      </c>
      <c r="AU346" s="231" t="s">
        <v>130</v>
      </c>
      <c r="AV346" s="13" t="s">
        <v>130</v>
      </c>
      <c r="AW346" s="13" t="s">
        <v>34</v>
      </c>
      <c r="AX346" s="13" t="s">
        <v>73</v>
      </c>
      <c r="AY346" s="231" t="s">
        <v>121</v>
      </c>
    </row>
    <row r="347" s="15" customFormat="1">
      <c r="A347" s="15"/>
      <c r="B347" s="243"/>
      <c r="C347" s="244"/>
      <c r="D347" s="222" t="s">
        <v>134</v>
      </c>
      <c r="E347" s="245" t="s">
        <v>19</v>
      </c>
      <c r="F347" s="246" t="s">
        <v>162</v>
      </c>
      <c r="G347" s="244"/>
      <c r="H347" s="247">
        <v>3.9329999999999998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3" t="s">
        <v>134</v>
      </c>
      <c r="AU347" s="253" t="s">
        <v>130</v>
      </c>
      <c r="AV347" s="15" t="s">
        <v>129</v>
      </c>
      <c r="AW347" s="15" t="s">
        <v>34</v>
      </c>
      <c r="AX347" s="15" t="s">
        <v>81</v>
      </c>
      <c r="AY347" s="253" t="s">
        <v>121</v>
      </c>
    </row>
    <row r="348" s="2" customFormat="1" ht="16.5" customHeight="1">
      <c r="A348" s="40"/>
      <c r="B348" s="41"/>
      <c r="C348" s="202" t="s">
        <v>366</v>
      </c>
      <c r="D348" s="202" t="s">
        <v>124</v>
      </c>
      <c r="E348" s="203" t="s">
        <v>367</v>
      </c>
      <c r="F348" s="204" t="s">
        <v>368</v>
      </c>
      <c r="G348" s="205" t="s">
        <v>351</v>
      </c>
      <c r="H348" s="206">
        <v>1</v>
      </c>
      <c r="I348" s="207"/>
      <c r="J348" s="208">
        <f>ROUND(I348*H348,2)</f>
        <v>0</v>
      </c>
      <c r="K348" s="204" t="s">
        <v>128</v>
      </c>
      <c r="L348" s="46"/>
      <c r="M348" s="209" t="s">
        <v>19</v>
      </c>
      <c r="N348" s="210" t="s">
        <v>45</v>
      </c>
      <c r="O348" s="86"/>
      <c r="P348" s="211">
        <f>O348*H348</f>
        <v>0</v>
      </c>
      <c r="Q348" s="211">
        <v>0.00088000000000000003</v>
      </c>
      <c r="R348" s="211">
        <f>Q348*H348</f>
        <v>0.00088000000000000003</v>
      </c>
      <c r="S348" s="211">
        <v>0</v>
      </c>
      <c r="T348" s="212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3" t="s">
        <v>270</v>
      </c>
      <c r="AT348" s="213" t="s">
        <v>124</v>
      </c>
      <c r="AU348" s="213" t="s">
        <v>130</v>
      </c>
      <c r="AY348" s="19" t="s">
        <v>121</v>
      </c>
      <c r="BE348" s="214">
        <f>IF(N348="základní",J348,0)</f>
        <v>0</v>
      </c>
      <c r="BF348" s="214">
        <f>IF(N348="snížená",J348,0)</f>
        <v>0</v>
      </c>
      <c r="BG348" s="214">
        <f>IF(N348="zákl. přenesená",J348,0)</f>
        <v>0</v>
      </c>
      <c r="BH348" s="214">
        <f>IF(N348="sníž. přenesená",J348,0)</f>
        <v>0</v>
      </c>
      <c r="BI348" s="214">
        <f>IF(N348="nulová",J348,0)</f>
        <v>0</v>
      </c>
      <c r="BJ348" s="19" t="s">
        <v>130</v>
      </c>
      <c r="BK348" s="214">
        <f>ROUND(I348*H348,2)</f>
        <v>0</v>
      </c>
      <c r="BL348" s="19" t="s">
        <v>270</v>
      </c>
      <c r="BM348" s="213" t="s">
        <v>369</v>
      </c>
    </row>
    <row r="349" s="2" customFormat="1">
      <c r="A349" s="40"/>
      <c r="B349" s="41"/>
      <c r="C349" s="42"/>
      <c r="D349" s="215" t="s">
        <v>132</v>
      </c>
      <c r="E349" s="42"/>
      <c r="F349" s="216" t="s">
        <v>370</v>
      </c>
      <c r="G349" s="42"/>
      <c r="H349" s="42"/>
      <c r="I349" s="217"/>
      <c r="J349" s="42"/>
      <c r="K349" s="42"/>
      <c r="L349" s="46"/>
      <c r="M349" s="218"/>
      <c r="N349" s="219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132</v>
      </c>
      <c r="AU349" s="19" t="s">
        <v>130</v>
      </c>
    </row>
    <row r="350" s="2" customFormat="1" ht="16.5" customHeight="1">
      <c r="A350" s="40"/>
      <c r="B350" s="41"/>
      <c r="C350" s="254" t="s">
        <v>371</v>
      </c>
      <c r="D350" s="254" t="s">
        <v>277</v>
      </c>
      <c r="E350" s="255" t="s">
        <v>372</v>
      </c>
      <c r="F350" s="256" t="s">
        <v>373</v>
      </c>
      <c r="G350" s="257" t="s">
        <v>127</v>
      </c>
      <c r="H350" s="258">
        <v>4.5599999999999996</v>
      </c>
      <c r="I350" s="259"/>
      <c r="J350" s="260">
        <f>ROUND(I350*H350,2)</f>
        <v>0</v>
      </c>
      <c r="K350" s="256" t="s">
        <v>128</v>
      </c>
      <c r="L350" s="261"/>
      <c r="M350" s="262" t="s">
        <v>19</v>
      </c>
      <c r="N350" s="263" t="s">
        <v>45</v>
      </c>
      <c r="O350" s="86"/>
      <c r="P350" s="211">
        <f>O350*H350</f>
        <v>0</v>
      </c>
      <c r="Q350" s="211">
        <v>0.040210000000000003</v>
      </c>
      <c r="R350" s="211">
        <f>Q350*H350</f>
        <v>0.18335760000000001</v>
      </c>
      <c r="S350" s="211">
        <v>0</v>
      </c>
      <c r="T350" s="212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3" t="s">
        <v>304</v>
      </c>
      <c r="AT350" s="213" t="s">
        <v>277</v>
      </c>
      <c r="AU350" s="213" t="s">
        <v>130</v>
      </c>
      <c r="AY350" s="19" t="s">
        <v>121</v>
      </c>
      <c r="BE350" s="214">
        <f>IF(N350="základní",J350,0)</f>
        <v>0</v>
      </c>
      <c r="BF350" s="214">
        <f>IF(N350="snížená",J350,0)</f>
        <v>0</v>
      </c>
      <c r="BG350" s="214">
        <f>IF(N350="zákl. přenesená",J350,0)</f>
        <v>0</v>
      </c>
      <c r="BH350" s="214">
        <f>IF(N350="sníž. přenesená",J350,0)</f>
        <v>0</v>
      </c>
      <c r="BI350" s="214">
        <f>IF(N350="nulová",J350,0)</f>
        <v>0</v>
      </c>
      <c r="BJ350" s="19" t="s">
        <v>130</v>
      </c>
      <c r="BK350" s="214">
        <f>ROUND(I350*H350,2)</f>
        <v>0</v>
      </c>
      <c r="BL350" s="19" t="s">
        <v>270</v>
      </c>
      <c r="BM350" s="213" t="s">
        <v>374</v>
      </c>
    </row>
    <row r="351" s="13" customFormat="1">
      <c r="A351" s="13"/>
      <c r="B351" s="220"/>
      <c r="C351" s="221"/>
      <c r="D351" s="222" t="s">
        <v>134</v>
      </c>
      <c r="E351" s="223" t="s">
        <v>19</v>
      </c>
      <c r="F351" s="224" t="s">
        <v>256</v>
      </c>
      <c r="G351" s="221"/>
      <c r="H351" s="225">
        <v>4.5599999999999996</v>
      </c>
      <c r="I351" s="226"/>
      <c r="J351" s="221"/>
      <c r="K351" s="221"/>
      <c r="L351" s="227"/>
      <c r="M351" s="228"/>
      <c r="N351" s="229"/>
      <c r="O351" s="229"/>
      <c r="P351" s="229"/>
      <c r="Q351" s="229"/>
      <c r="R351" s="229"/>
      <c r="S351" s="229"/>
      <c r="T351" s="230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1" t="s">
        <v>134</v>
      </c>
      <c r="AU351" s="231" t="s">
        <v>130</v>
      </c>
      <c r="AV351" s="13" t="s">
        <v>130</v>
      </c>
      <c r="AW351" s="13" t="s">
        <v>34</v>
      </c>
      <c r="AX351" s="13" t="s">
        <v>81</v>
      </c>
      <c r="AY351" s="231" t="s">
        <v>121</v>
      </c>
    </row>
    <row r="352" s="2" customFormat="1" ht="21.75" customHeight="1">
      <c r="A352" s="40"/>
      <c r="B352" s="41"/>
      <c r="C352" s="202" t="s">
        <v>375</v>
      </c>
      <c r="D352" s="202" t="s">
        <v>124</v>
      </c>
      <c r="E352" s="203" t="s">
        <v>376</v>
      </c>
      <c r="F352" s="204" t="s">
        <v>377</v>
      </c>
      <c r="G352" s="205" t="s">
        <v>196</v>
      </c>
      <c r="H352" s="206">
        <v>111.11</v>
      </c>
      <c r="I352" s="207"/>
      <c r="J352" s="208">
        <f>ROUND(I352*H352,2)</f>
        <v>0</v>
      </c>
      <c r="K352" s="204" t="s">
        <v>128</v>
      </c>
      <c r="L352" s="46"/>
      <c r="M352" s="209" t="s">
        <v>19</v>
      </c>
      <c r="N352" s="210" t="s">
        <v>45</v>
      </c>
      <c r="O352" s="86"/>
      <c r="P352" s="211">
        <f>O352*H352</f>
        <v>0</v>
      </c>
      <c r="Q352" s="211">
        <v>0</v>
      </c>
      <c r="R352" s="211">
        <f>Q352*H352</f>
        <v>0</v>
      </c>
      <c r="S352" s="211">
        <v>0</v>
      </c>
      <c r="T352" s="212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3" t="s">
        <v>270</v>
      </c>
      <c r="AT352" s="213" t="s">
        <v>124</v>
      </c>
      <c r="AU352" s="213" t="s">
        <v>130</v>
      </c>
      <c r="AY352" s="19" t="s">
        <v>121</v>
      </c>
      <c r="BE352" s="214">
        <f>IF(N352="základní",J352,0)</f>
        <v>0</v>
      </c>
      <c r="BF352" s="214">
        <f>IF(N352="snížená",J352,0)</f>
        <v>0</v>
      </c>
      <c r="BG352" s="214">
        <f>IF(N352="zákl. přenesená",J352,0)</f>
        <v>0</v>
      </c>
      <c r="BH352" s="214">
        <f>IF(N352="sníž. přenesená",J352,0)</f>
        <v>0</v>
      </c>
      <c r="BI352" s="214">
        <f>IF(N352="nulová",J352,0)</f>
        <v>0</v>
      </c>
      <c r="BJ352" s="19" t="s">
        <v>130</v>
      </c>
      <c r="BK352" s="214">
        <f>ROUND(I352*H352,2)</f>
        <v>0</v>
      </c>
      <c r="BL352" s="19" t="s">
        <v>270</v>
      </c>
      <c r="BM352" s="213" t="s">
        <v>378</v>
      </c>
    </row>
    <row r="353" s="2" customFormat="1">
      <c r="A353" s="40"/>
      <c r="B353" s="41"/>
      <c r="C353" s="42"/>
      <c r="D353" s="215" t="s">
        <v>132</v>
      </c>
      <c r="E353" s="42"/>
      <c r="F353" s="216" t="s">
        <v>379</v>
      </c>
      <c r="G353" s="42"/>
      <c r="H353" s="42"/>
      <c r="I353" s="217"/>
      <c r="J353" s="42"/>
      <c r="K353" s="42"/>
      <c r="L353" s="46"/>
      <c r="M353" s="218"/>
      <c r="N353" s="219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132</v>
      </c>
      <c r="AU353" s="19" t="s">
        <v>130</v>
      </c>
    </row>
    <row r="354" s="13" customFormat="1">
      <c r="A354" s="13"/>
      <c r="B354" s="220"/>
      <c r="C354" s="221"/>
      <c r="D354" s="222" t="s">
        <v>134</v>
      </c>
      <c r="E354" s="223" t="s">
        <v>19</v>
      </c>
      <c r="F354" s="224" t="s">
        <v>199</v>
      </c>
      <c r="G354" s="221"/>
      <c r="H354" s="225">
        <v>51.200000000000003</v>
      </c>
      <c r="I354" s="226"/>
      <c r="J354" s="221"/>
      <c r="K354" s="221"/>
      <c r="L354" s="227"/>
      <c r="M354" s="228"/>
      <c r="N354" s="229"/>
      <c r="O354" s="229"/>
      <c r="P354" s="229"/>
      <c r="Q354" s="229"/>
      <c r="R354" s="229"/>
      <c r="S354" s="229"/>
      <c r="T354" s="23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1" t="s">
        <v>134</v>
      </c>
      <c r="AU354" s="231" t="s">
        <v>130</v>
      </c>
      <c r="AV354" s="13" t="s">
        <v>130</v>
      </c>
      <c r="AW354" s="13" t="s">
        <v>34</v>
      </c>
      <c r="AX354" s="13" t="s">
        <v>73</v>
      </c>
      <c r="AY354" s="231" t="s">
        <v>121</v>
      </c>
    </row>
    <row r="355" s="13" customFormat="1">
      <c r="A355" s="13"/>
      <c r="B355" s="220"/>
      <c r="C355" s="221"/>
      <c r="D355" s="222" t="s">
        <v>134</v>
      </c>
      <c r="E355" s="223" t="s">
        <v>19</v>
      </c>
      <c r="F355" s="224" t="s">
        <v>200</v>
      </c>
      <c r="G355" s="221"/>
      <c r="H355" s="225">
        <v>10.800000000000001</v>
      </c>
      <c r="I355" s="226"/>
      <c r="J355" s="221"/>
      <c r="K355" s="221"/>
      <c r="L355" s="227"/>
      <c r="M355" s="228"/>
      <c r="N355" s="229"/>
      <c r="O355" s="229"/>
      <c r="P355" s="229"/>
      <c r="Q355" s="229"/>
      <c r="R355" s="229"/>
      <c r="S355" s="229"/>
      <c r="T355" s="23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1" t="s">
        <v>134</v>
      </c>
      <c r="AU355" s="231" t="s">
        <v>130</v>
      </c>
      <c r="AV355" s="13" t="s">
        <v>130</v>
      </c>
      <c r="AW355" s="13" t="s">
        <v>34</v>
      </c>
      <c r="AX355" s="13" t="s">
        <v>73</v>
      </c>
      <c r="AY355" s="231" t="s">
        <v>121</v>
      </c>
    </row>
    <row r="356" s="13" customFormat="1">
      <c r="A356" s="13"/>
      <c r="B356" s="220"/>
      <c r="C356" s="221"/>
      <c r="D356" s="222" t="s">
        <v>134</v>
      </c>
      <c r="E356" s="223" t="s">
        <v>19</v>
      </c>
      <c r="F356" s="224" t="s">
        <v>201</v>
      </c>
      <c r="G356" s="221"/>
      <c r="H356" s="225">
        <v>14.4</v>
      </c>
      <c r="I356" s="226"/>
      <c r="J356" s="221"/>
      <c r="K356" s="221"/>
      <c r="L356" s="227"/>
      <c r="M356" s="228"/>
      <c r="N356" s="229"/>
      <c r="O356" s="229"/>
      <c r="P356" s="229"/>
      <c r="Q356" s="229"/>
      <c r="R356" s="229"/>
      <c r="S356" s="229"/>
      <c r="T356" s="23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1" t="s">
        <v>134</v>
      </c>
      <c r="AU356" s="231" t="s">
        <v>130</v>
      </c>
      <c r="AV356" s="13" t="s">
        <v>130</v>
      </c>
      <c r="AW356" s="13" t="s">
        <v>34</v>
      </c>
      <c r="AX356" s="13" t="s">
        <v>73</v>
      </c>
      <c r="AY356" s="231" t="s">
        <v>121</v>
      </c>
    </row>
    <row r="357" s="13" customFormat="1">
      <c r="A357" s="13"/>
      <c r="B357" s="220"/>
      <c r="C357" s="221"/>
      <c r="D357" s="222" t="s">
        <v>134</v>
      </c>
      <c r="E357" s="223" t="s">
        <v>19</v>
      </c>
      <c r="F357" s="224" t="s">
        <v>202</v>
      </c>
      <c r="G357" s="221"/>
      <c r="H357" s="225">
        <v>11.4</v>
      </c>
      <c r="I357" s="226"/>
      <c r="J357" s="221"/>
      <c r="K357" s="221"/>
      <c r="L357" s="227"/>
      <c r="M357" s="228"/>
      <c r="N357" s="229"/>
      <c r="O357" s="229"/>
      <c r="P357" s="229"/>
      <c r="Q357" s="229"/>
      <c r="R357" s="229"/>
      <c r="S357" s="229"/>
      <c r="T357" s="23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1" t="s">
        <v>134</v>
      </c>
      <c r="AU357" s="231" t="s">
        <v>130</v>
      </c>
      <c r="AV357" s="13" t="s">
        <v>130</v>
      </c>
      <c r="AW357" s="13" t="s">
        <v>34</v>
      </c>
      <c r="AX357" s="13" t="s">
        <v>73</v>
      </c>
      <c r="AY357" s="231" t="s">
        <v>121</v>
      </c>
    </row>
    <row r="358" s="13" customFormat="1">
      <c r="A358" s="13"/>
      <c r="B358" s="220"/>
      <c r="C358" s="221"/>
      <c r="D358" s="222" t="s">
        <v>134</v>
      </c>
      <c r="E358" s="223" t="s">
        <v>19</v>
      </c>
      <c r="F358" s="224" t="s">
        <v>203</v>
      </c>
      <c r="G358" s="221"/>
      <c r="H358" s="225">
        <v>10.5</v>
      </c>
      <c r="I358" s="226"/>
      <c r="J358" s="221"/>
      <c r="K358" s="221"/>
      <c r="L358" s="227"/>
      <c r="M358" s="228"/>
      <c r="N358" s="229"/>
      <c r="O358" s="229"/>
      <c r="P358" s="229"/>
      <c r="Q358" s="229"/>
      <c r="R358" s="229"/>
      <c r="S358" s="229"/>
      <c r="T358" s="23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1" t="s">
        <v>134</v>
      </c>
      <c r="AU358" s="231" t="s">
        <v>130</v>
      </c>
      <c r="AV358" s="13" t="s">
        <v>130</v>
      </c>
      <c r="AW358" s="13" t="s">
        <v>34</v>
      </c>
      <c r="AX358" s="13" t="s">
        <v>73</v>
      </c>
      <c r="AY358" s="231" t="s">
        <v>121</v>
      </c>
    </row>
    <row r="359" s="13" customFormat="1">
      <c r="A359" s="13"/>
      <c r="B359" s="220"/>
      <c r="C359" s="221"/>
      <c r="D359" s="222" t="s">
        <v>134</v>
      </c>
      <c r="E359" s="223" t="s">
        <v>19</v>
      </c>
      <c r="F359" s="224" t="s">
        <v>204</v>
      </c>
      <c r="G359" s="221"/>
      <c r="H359" s="225">
        <v>7.5</v>
      </c>
      <c r="I359" s="226"/>
      <c r="J359" s="221"/>
      <c r="K359" s="221"/>
      <c r="L359" s="227"/>
      <c r="M359" s="228"/>
      <c r="N359" s="229"/>
      <c r="O359" s="229"/>
      <c r="P359" s="229"/>
      <c r="Q359" s="229"/>
      <c r="R359" s="229"/>
      <c r="S359" s="229"/>
      <c r="T359" s="23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1" t="s">
        <v>134</v>
      </c>
      <c r="AU359" s="231" t="s">
        <v>130</v>
      </c>
      <c r="AV359" s="13" t="s">
        <v>130</v>
      </c>
      <c r="AW359" s="13" t="s">
        <v>34</v>
      </c>
      <c r="AX359" s="13" t="s">
        <v>73</v>
      </c>
      <c r="AY359" s="231" t="s">
        <v>121</v>
      </c>
    </row>
    <row r="360" s="13" customFormat="1">
      <c r="A360" s="13"/>
      <c r="B360" s="220"/>
      <c r="C360" s="221"/>
      <c r="D360" s="222" t="s">
        <v>134</v>
      </c>
      <c r="E360" s="223" t="s">
        <v>19</v>
      </c>
      <c r="F360" s="224" t="s">
        <v>205</v>
      </c>
      <c r="G360" s="221"/>
      <c r="H360" s="225">
        <v>2.4500000000000002</v>
      </c>
      <c r="I360" s="226"/>
      <c r="J360" s="221"/>
      <c r="K360" s="221"/>
      <c r="L360" s="227"/>
      <c r="M360" s="228"/>
      <c r="N360" s="229"/>
      <c r="O360" s="229"/>
      <c r="P360" s="229"/>
      <c r="Q360" s="229"/>
      <c r="R360" s="229"/>
      <c r="S360" s="229"/>
      <c r="T360" s="23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1" t="s">
        <v>134</v>
      </c>
      <c r="AU360" s="231" t="s">
        <v>130</v>
      </c>
      <c r="AV360" s="13" t="s">
        <v>130</v>
      </c>
      <c r="AW360" s="13" t="s">
        <v>34</v>
      </c>
      <c r="AX360" s="13" t="s">
        <v>73</v>
      </c>
      <c r="AY360" s="231" t="s">
        <v>121</v>
      </c>
    </row>
    <row r="361" s="13" customFormat="1">
      <c r="A361" s="13"/>
      <c r="B361" s="220"/>
      <c r="C361" s="221"/>
      <c r="D361" s="222" t="s">
        <v>134</v>
      </c>
      <c r="E361" s="223" t="s">
        <v>19</v>
      </c>
      <c r="F361" s="224" t="s">
        <v>206</v>
      </c>
      <c r="G361" s="221"/>
      <c r="H361" s="225">
        <v>1.1200000000000001</v>
      </c>
      <c r="I361" s="226"/>
      <c r="J361" s="221"/>
      <c r="K361" s="221"/>
      <c r="L361" s="227"/>
      <c r="M361" s="228"/>
      <c r="N361" s="229"/>
      <c r="O361" s="229"/>
      <c r="P361" s="229"/>
      <c r="Q361" s="229"/>
      <c r="R361" s="229"/>
      <c r="S361" s="229"/>
      <c r="T361" s="23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1" t="s">
        <v>134</v>
      </c>
      <c r="AU361" s="231" t="s">
        <v>130</v>
      </c>
      <c r="AV361" s="13" t="s">
        <v>130</v>
      </c>
      <c r="AW361" s="13" t="s">
        <v>34</v>
      </c>
      <c r="AX361" s="13" t="s">
        <v>73</v>
      </c>
      <c r="AY361" s="231" t="s">
        <v>121</v>
      </c>
    </row>
    <row r="362" s="13" customFormat="1">
      <c r="A362" s="13"/>
      <c r="B362" s="220"/>
      <c r="C362" s="221"/>
      <c r="D362" s="222" t="s">
        <v>134</v>
      </c>
      <c r="E362" s="223" t="s">
        <v>19</v>
      </c>
      <c r="F362" s="224" t="s">
        <v>207</v>
      </c>
      <c r="G362" s="221"/>
      <c r="H362" s="225">
        <v>1.74</v>
      </c>
      <c r="I362" s="226"/>
      <c r="J362" s="221"/>
      <c r="K362" s="221"/>
      <c r="L362" s="227"/>
      <c r="M362" s="228"/>
      <c r="N362" s="229"/>
      <c r="O362" s="229"/>
      <c r="P362" s="229"/>
      <c r="Q362" s="229"/>
      <c r="R362" s="229"/>
      <c r="S362" s="229"/>
      <c r="T362" s="23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1" t="s">
        <v>134</v>
      </c>
      <c r="AU362" s="231" t="s">
        <v>130</v>
      </c>
      <c r="AV362" s="13" t="s">
        <v>130</v>
      </c>
      <c r="AW362" s="13" t="s">
        <v>34</v>
      </c>
      <c r="AX362" s="13" t="s">
        <v>73</v>
      </c>
      <c r="AY362" s="231" t="s">
        <v>121</v>
      </c>
    </row>
    <row r="363" s="15" customFormat="1">
      <c r="A363" s="15"/>
      <c r="B363" s="243"/>
      <c r="C363" s="244"/>
      <c r="D363" s="222" t="s">
        <v>134</v>
      </c>
      <c r="E363" s="245" t="s">
        <v>19</v>
      </c>
      <c r="F363" s="246" t="s">
        <v>162</v>
      </c>
      <c r="G363" s="244"/>
      <c r="H363" s="247">
        <v>111.11000000000001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3" t="s">
        <v>134</v>
      </c>
      <c r="AU363" s="253" t="s">
        <v>130</v>
      </c>
      <c r="AV363" s="15" t="s">
        <v>129</v>
      </c>
      <c r="AW363" s="15" t="s">
        <v>34</v>
      </c>
      <c r="AX363" s="15" t="s">
        <v>81</v>
      </c>
      <c r="AY363" s="253" t="s">
        <v>121</v>
      </c>
    </row>
    <row r="364" s="2" customFormat="1" ht="16.5" customHeight="1">
      <c r="A364" s="40"/>
      <c r="B364" s="41"/>
      <c r="C364" s="254" t="s">
        <v>380</v>
      </c>
      <c r="D364" s="254" t="s">
        <v>277</v>
      </c>
      <c r="E364" s="255" t="s">
        <v>381</v>
      </c>
      <c r="F364" s="256" t="s">
        <v>382</v>
      </c>
      <c r="G364" s="257" t="s">
        <v>196</v>
      </c>
      <c r="H364" s="258">
        <v>111.11</v>
      </c>
      <c r="I364" s="259"/>
      <c r="J364" s="260">
        <f>ROUND(I364*H364,2)</f>
        <v>0</v>
      </c>
      <c r="K364" s="256" t="s">
        <v>128</v>
      </c>
      <c r="L364" s="261"/>
      <c r="M364" s="262" t="s">
        <v>19</v>
      </c>
      <c r="N364" s="263" t="s">
        <v>45</v>
      </c>
      <c r="O364" s="86"/>
      <c r="P364" s="211">
        <f>O364*H364</f>
        <v>0</v>
      </c>
      <c r="Q364" s="211">
        <v>0.0020999999999999999</v>
      </c>
      <c r="R364" s="211">
        <f>Q364*H364</f>
        <v>0.23333099999999998</v>
      </c>
      <c r="S364" s="211">
        <v>0</v>
      </c>
      <c r="T364" s="212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3" t="s">
        <v>304</v>
      </c>
      <c r="AT364" s="213" t="s">
        <v>277</v>
      </c>
      <c r="AU364" s="213" t="s">
        <v>130</v>
      </c>
      <c r="AY364" s="19" t="s">
        <v>121</v>
      </c>
      <c r="BE364" s="214">
        <f>IF(N364="základní",J364,0)</f>
        <v>0</v>
      </c>
      <c r="BF364" s="214">
        <f>IF(N364="snížená",J364,0)</f>
        <v>0</v>
      </c>
      <c r="BG364" s="214">
        <f>IF(N364="zákl. přenesená",J364,0)</f>
        <v>0</v>
      </c>
      <c r="BH364" s="214">
        <f>IF(N364="sníž. přenesená",J364,0)</f>
        <v>0</v>
      </c>
      <c r="BI364" s="214">
        <f>IF(N364="nulová",J364,0)</f>
        <v>0</v>
      </c>
      <c r="BJ364" s="19" t="s">
        <v>130</v>
      </c>
      <c r="BK364" s="214">
        <f>ROUND(I364*H364,2)</f>
        <v>0</v>
      </c>
      <c r="BL364" s="19" t="s">
        <v>270</v>
      </c>
      <c r="BM364" s="213" t="s">
        <v>383</v>
      </c>
    </row>
    <row r="365" s="2" customFormat="1" ht="16.5" customHeight="1">
      <c r="A365" s="40"/>
      <c r="B365" s="41"/>
      <c r="C365" s="254" t="s">
        <v>384</v>
      </c>
      <c r="D365" s="254" t="s">
        <v>277</v>
      </c>
      <c r="E365" s="255" t="s">
        <v>385</v>
      </c>
      <c r="F365" s="256" t="s">
        <v>386</v>
      </c>
      <c r="G365" s="257" t="s">
        <v>387</v>
      </c>
      <c r="H365" s="258">
        <v>64</v>
      </c>
      <c r="I365" s="259"/>
      <c r="J365" s="260">
        <f>ROUND(I365*H365,2)</f>
        <v>0</v>
      </c>
      <c r="K365" s="256" t="s">
        <v>128</v>
      </c>
      <c r="L365" s="261"/>
      <c r="M365" s="262" t="s">
        <v>19</v>
      </c>
      <c r="N365" s="263" t="s">
        <v>45</v>
      </c>
      <c r="O365" s="86"/>
      <c r="P365" s="211">
        <f>O365*H365</f>
        <v>0</v>
      </c>
      <c r="Q365" s="211">
        <v>0.00020000000000000001</v>
      </c>
      <c r="R365" s="211">
        <f>Q365*H365</f>
        <v>0.012800000000000001</v>
      </c>
      <c r="S365" s="211">
        <v>0</v>
      </c>
      <c r="T365" s="212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3" t="s">
        <v>304</v>
      </c>
      <c r="AT365" s="213" t="s">
        <v>277</v>
      </c>
      <c r="AU365" s="213" t="s">
        <v>130</v>
      </c>
      <c r="AY365" s="19" t="s">
        <v>121</v>
      </c>
      <c r="BE365" s="214">
        <f>IF(N365="základní",J365,0)</f>
        <v>0</v>
      </c>
      <c r="BF365" s="214">
        <f>IF(N365="snížená",J365,0)</f>
        <v>0</v>
      </c>
      <c r="BG365" s="214">
        <f>IF(N365="zákl. přenesená",J365,0)</f>
        <v>0</v>
      </c>
      <c r="BH365" s="214">
        <f>IF(N365="sníž. přenesená",J365,0)</f>
        <v>0</v>
      </c>
      <c r="BI365" s="214">
        <f>IF(N365="nulová",J365,0)</f>
        <v>0</v>
      </c>
      <c r="BJ365" s="19" t="s">
        <v>130</v>
      </c>
      <c r="BK365" s="214">
        <f>ROUND(I365*H365,2)</f>
        <v>0</v>
      </c>
      <c r="BL365" s="19" t="s">
        <v>270</v>
      </c>
      <c r="BM365" s="213" t="s">
        <v>388</v>
      </c>
    </row>
    <row r="366" s="13" customFormat="1">
      <c r="A366" s="13"/>
      <c r="B366" s="220"/>
      <c r="C366" s="221"/>
      <c r="D366" s="222" t="s">
        <v>134</v>
      </c>
      <c r="E366" s="223" t="s">
        <v>19</v>
      </c>
      <c r="F366" s="224" t="s">
        <v>389</v>
      </c>
      <c r="G366" s="221"/>
      <c r="H366" s="225">
        <v>64</v>
      </c>
      <c r="I366" s="226"/>
      <c r="J366" s="221"/>
      <c r="K366" s="221"/>
      <c r="L366" s="227"/>
      <c r="M366" s="228"/>
      <c r="N366" s="229"/>
      <c r="O366" s="229"/>
      <c r="P366" s="229"/>
      <c r="Q366" s="229"/>
      <c r="R366" s="229"/>
      <c r="S366" s="229"/>
      <c r="T366" s="230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1" t="s">
        <v>134</v>
      </c>
      <c r="AU366" s="231" t="s">
        <v>130</v>
      </c>
      <c r="AV366" s="13" t="s">
        <v>130</v>
      </c>
      <c r="AW366" s="13" t="s">
        <v>34</v>
      </c>
      <c r="AX366" s="13" t="s">
        <v>81</v>
      </c>
      <c r="AY366" s="231" t="s">
        <v>121</v>
      </c>
    </row>
    <row r="367" s="2" customFormat="1" ht="24.15" customHeight="1">
      <c r="A367" s="40"/>
      <c r="B367" s="41"/>
      <c r="C367" s="202" t="s">
        <v>390</v>
      </c>
      <c r="D367" s="202" t="s">
        <v>124</v>
      </c>
      <c r="E367" s="203" t="s">
        <v>391</v>
      </c>
      <c r="F367" s="204" t="s">
        <v>392</v>
      </c>
      <c r="G367" s="205" t="s">
        <v>262</v>
      </c>
      <c r="H367" s="206">
        <v>9.4809999999999999</v>
      </c>
      <c r="I367" s="207"/>
      <c r="J367" s="208">
        <f>ROUND(I367*H367,2)</f>
        <v>0</v>
      </c>
      <c r="K367" s="204" t="s">
        <v>128</v>
      </c>
      <c r="L367" s="46"/>
      <c r="M367" s="209" t="s">
        <v>19</v>
      </c>
      <c r="N367" s="210" t="s">
        <v>45</v>
      </c>
      <c r="O367" s="86"/>
      <c r="P367" s="211">
        <f>O367*H367</f>
        <v>0</v>
      </c>
      <c r="Q367" s="211">
        <v>0</v>
      </c>
      <c r="R367" s="211">
        <f>Q367*H367</f>
        <v>0</v>
      </c>
      <c r="S367" s="211">
        <v>0</v>
      </c>
      <c r="T367" s="212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3" t="s">
        <v>270</v>
      </c>
      <c r="AT367" s="213" t="s">
        <v>124</v>
      </c>
      <c r="AU367" s="213" t="s">
        <v>130</v>
      </c>
      <c r="AY367" s="19" t="s">
        <v>121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19" t="s">
        <v>130</v>
      </c>
      <c r="BK367" s="214">
        <f>ROUND(I367*H367,2)</f>
        <v>0</v>
      </c>
      <c r="BL367" s="19" t="s">
        <v>270</v>
      </c>
      <c r="BM367" s="213" t="s">
        <v>393</v>
      </c>
    </row>
    <row r="368" s="2" customFormat="1">
      <c r="A368" s="40"/>
      <c r="B368" s="41"/>
      <c r="C368" s="42"/>
      <c r="D368" s="215" t="s">
        <v>132</v>
      </c>
      <c r="E368" s="42"/>
      <c r="F368" s="216" t="s">
        <v>394</v>
      </c>
      <c r="G368" s="42"/>
      <c r="H368" s="42"/>
      <c r="I368" s="217"/>
      <c r="J368" s="42"/>
      <c r="K368" s="42"/>
      <c r="L368" s="46"/>
      <c r="M368" s="218"/>
      <c r="N368" s="219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132</v>
      </c>
      <c r="AU368" s="19" t="s">
        <v>130</v>
      </c>
    </row>
    <row r="369" s="12" customFormat="1" ht="22.8" customHeight="1">
      <c r="A369" s="12"/>
      <c r="B369" s="186"/>
      <c r="C369" s="187"/>
      <c r="D369" s="188" t="s">
        <v>72</v>
      </c>
      <c r="E369" s="200" t="s">
        <v>395</v>
      </c>
      <c r="F369" s="200" t="s">
        <v>396</v>
      </c>
      <c r="G369" s="187"/>
      <c r="H369" s="187"/>
      <c r="I369" s="190"/>
      <c r="J369" s="201">
        <f>BK369</f>
        <v>0</v>
      </c>
      <c r="K369" s="187"/>
      <c r="L369" s="192"/>
      <c r="M369" s="193"/>
      <c r="N369" s="194"/>
      <c r="O369" s="194"/>
      <c r="P369" s="195">
        <f>SUM(P370:P378)</f>
        <v>0</v>
      </c>
      <c r="Q369" s="194"/>
      <c r="R369" s="195">
        <f>SUM(R370:R378)</f>
        <v>0.001748</v>
      </c>
      <c r="S369" s="194"/>
      <c r="T369" s="196">
        <f>SUM(T370:T378)</f>
        <v>0.091999999999999998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197" t="s">
        <v>130</v>
      </c>
      <c r="AT369" s="198" t="s">
        <v>72</v>
      </c>
      <c r="AU369" s="198" t="s">
        <v>81</v>
      </c>
      <c r="AY369" s="197" t="s">
        <v>121</v>
      </c>
      <c r="BK369" s="199">
        <f>SUM(BK370:BK378)</f>
        <v>0</v>
      </c>
    </row>
    <row r="370" s="2" customFormat="1" ht="16.5" customHeight="1">
      <c r="A370" s="40"/>
      <c r="B370" s="41"/>
      <c r="C370" s="202" t="s">
        <v>397</v>
      </c>
      <c r="D370" s="202" t="s">
        <v>124</v>
      </c>
      <c r="E370" s="203" t="s">
        <v>398</v>
      </c>
      <c r="F370" s="204" t="s">
        <v>399</v>
      </c>
      <c r="G370" s="205" t="s">
        <v>127</v>
      </c>
      <c r="H370" s="206">
        <v>4.5999999999999996</v>
      </c>
      <c r="I370" s="207"/>
      <c r="J370" s="208">
        <f>ROUND(I370*H370,2)</f>
        <v>0</v>
      </c>
      <c r="K370" s="204" t="s">
        <v>128</v>
      </c>
      <c r="L370" s="46"/>
      <c r="M370" s="209" t="s">
        <v>19</v>
      </c>
      <c r="N370" s="210" t="s">
        <v>45</v>
      </c>
      <c r="O370" s="86"/>
      <c r="P370" s="211">
        <f>O370*H370</f>
        <v>0</v>
      </c>
      <c r="Q370" s="211">
        <v>0</v>
      </c>
      <c r="R370" s="211">
        <f>Q370*H370</f>
        <v>0</v>
      </c>
      <c r="S370" s="211">
        <v>0.02</v>
      </c>
      <c r="T370" s="212">
        <f>S370*H370</f>
        <v>0.091999999999999998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3" t="s">
        <v>270</v>
      </c>
      <c r="AT370" s="213" t="s">
        <v>124</v>
      </c>
      <c r="AU370" s="213" t="s">
        <v>130</v>
      </c>
      <c r="AY370" s="19" t="s">
        <v>121</v>
      </c>
      <c r="BE370" s="214">
        <f>IF(N370="základní",J370,0)</f>
        <v>0</v>
      </c>
      <c r="BF370" s="214">
        <f>IF(N370="snížená",J370,0)</f>
        <v>0</v>
      </c>
      <c r="BG370" s="214">
        <f>IF(N370="zákl. přenesená",J370,0)</f>
        <v>0</v>
      </c>
      <c r="BH370" s="214">
        <f>IF(N370="sníž. přenesená",J370,0)</f>
        <v>0</v>
      </c>
      <c r="BI370" s="214">
        <f>IF(N370="nulová",J370,0)</f>
        <v>0</v>
      </c>
      <c r="BJ370" s="19" t="s">
        <v>130</v>
      </c>
      <c r="BK370" s="214">
        <f>ROUND(I370*H370,2)</f>
        <v>0</v>
      </c>
      <c r="BL370" s="19" t="s">
        <v>270</v>
      </c>
      <c r="BM370" s="213" t="s">
        <v>400</v>
      </c>
    </row>
    <row r="371" s="2" customFormat="1">
      <c r="A371" s="40"/>
      <c r="B371" s="41"/>
      <c r="C371" s="42"/>
      <c r="D371" s="215" t="s">
        <v>132</v>
      </c>
      <c r="E371" s="42"/>
      <c r="F371" s="216" t="s">
        <v>401</v>
      </c>
      <c r="G371" s="42"/>
      <c r="H371" s="42"/>
      <c r="I371" s="217"/>
      <c r="J371" s="42"/>
      <c r="K371" s="42"/>
      <c r="L371" s="46"/>
      <c r="M371" s="218"/>
      <c r="N371" s="219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132</v>
      </c>
      <c r="AU371" s="19" t="s">
        <v>130</v>
      </c>
    </row>
    <row r="372" s="13" customFormat="1">
      <c r="A372" s="13"/>
      <c r="B372" s="220"/>
      <c r="C372" s="221"/>
      <c r="D372" s="222" t="s">
        <v>134</v>
      </c>
      <c r="E372" s="223" t="s">
        <v>19</v>
      </c>
      <c r="F372" s="224" t="s">
        <v>402</v>
      </c>
      <c r="G372" s="221"/>
      <c r="H372" s="225">
        <v>2.1000000000000001</v>
      </c>
      <c r="I372" s="226"/>
      <c r="J372" s="221"/>
      <c r="K372" s="221"/>
      <c r="L372" s="227"/>
      <c r="M372" s="228"/>
      <c r="N372" s="229"/>
      <c r="O372" s="229"/>
      <c r="P372" s="229"/>
      <c r="Q372" s="229"/>
      <c r="R372" s="229"/>
      <c r="S372" s="229"/>
      <c r="T372" s="23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1" t="s">
        <v>134</v>
      </c>
      <c r="AU372" s="231" t="s">
        <v>130</v>
      </c>
      <c r="AV372" s="13" t="s">
        <v>130</v>
      </c>
      <c r="AW372" s="13" t="s">
        <v>34</v>
      </c>
      <c r="AX372" s="13" t="s">
        <v>73</v>
      </c>
      <c r="AY372" s="231" t="s">
        <v>121</v>
      </c>
    </row>
    <row r="373" s="13" customFormat="1">
      <c r="A373" s="13"/>
      <c r="B373" s="220"/>
      <c r="C373" s="221"/>
      <c r="D373" s="222" t="s">
        <v>134</v>
      </c>
      <c r="E373" s="223" t="s">
        <v>19</v>
      </c>
      <c r="F373" s="224" t="s">
        <v>403</v>
      </c>
      <c r="G373" s="221"/>
      <c r="H373" s="225">
        <v>2.5</v>
      </c>
      <c r="I373" s="226"/>
      <c r="J373" s="221"/>
      <c r="K373" s="221"/>
      <c r="L373" s="227"/>
      <c r="M373" s="228"/>
      <c r="N373" s="229"/>
      <c r="O373" s="229"/>
      <c r="P373" s="229"/>
      <c r="Q373" s="229"/>
      <c r="R373" s="229"/>
      <c r="S373" s="229"/>
      <c r="T373" s="23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1" t="s">
        <v>134</v>
      </c>
      <c r="AU373" s="231" t="s">
        <v>130</v>
      </c>
      <c r="AV373" s="13" t="s">
        <v>130</v>
      </c>
      <c r="AW373" s="13" t="s">
        <v>34</v>
      </c>
      <c r="AX373" s="13" t="s">
        <v>73</v>
      </c>
      <c r="AY373" s="231" t="s">
        <v>121</v>
      </c>
    </row>
    <row r="374" s="15" customFormat="1">
      <c r="A374" s="15"/>
      <c r="B374" s="243"/>
      <c r="C374" s="244"/>
      <c r="D374" s="222" t="s">
        <v>134</v>
      </c>
      <c r="E374" s="245" t="s">
        <v>19</v>
      </c>
      <c r="F374" s="246" t="s">
        <v>162</v>
      </c>
      <c r="G374" s="244"/>
      <c r="H374" s="247">
        <v>4.5999999999999996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3" t="s">
        <v>134</v>
      </c>
      <c r="AU374" s="253" t="s">
        <v>130</v>
      </c>
      <c r="AV374" s="15" t="s">
        <v>129</v>
      </c>
      <c r="AW374" s="15" t="s">
        <v>34</v>
      </c>
      <c r="AX374" s="15" t="s">
        <v>81</v>
      </c>
      <c r="AY374" s="253" t="s">
        <v>121</v>
      </c>
    </row>
    <row r="375" s="2" customFormat="1" ht="16.5" customHeight="1">
      <c r="A375" s="40"/>
      <c r="B375" s="41"/>
      <c r="C375" s="202" t="s">
        <v>404</v>
      </c>
      <c r="D375" s="202" t="s">
        <v>124</v>
      </c>
      <c r="E375" s="203" t="s">
        <v>405</v>
      </c>
      <c r="F375" s="204" t="s">
        <v>406</v>
      </c>
      <c r="G375" s="205" t="s">
        <v>127</v>
      </c>
      <c r="H375" s="206">
        <v>4.5999999999999996</v>
      </c>
      <c r="I375" s="207"/>
      <c r="J375" s="208">
        <f>ROUND(I375*H375,2)</f>
        <v>0</v>
      </c>
      <c r="K375" s="204" t="s">
        <v>128</v>
      </c>
      <c r="L375" s="46"/>
      <c r="M375" s="209" t="s">
        <v>19</v>
      </c>
      <c r="N375" s="210" t="s">
        <v>45</v>
      </c>
      <c r="O375" s="86"/>
      <c r="P375" s="211">
        <f>O375*H375</f>
        <v>0</v>
      </c>
      <c r="Q375" s="211">
        <v>0.00038000000000000002</v>
      </c>
      <c r="R375" s="211">
        <f>Q375*H375</f>
        <v>0.001748</v>
      </c>
      <c r="S375" s="211">
        <v>0</v>
      </c>
      <c r="T375" s="212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3" t="s">
        <v>270</v>
      </c>
      <c r="AT375" s="213" t="s">
        <v>124</v>
      </c>
      <c r="AU375" s="213" t="s">
        <v>130</v>
      </c>
      <c r="AY375" s="19" t="s">
        <v>121</v>
      </c>
      <c r="BE375" s="214">
        <f>IF(N375="základní",J375,0)</f>
        <v>0</v>
      </c>
      <c r="BF375" s="214">
        <f>IF(N375="snížená",J375,0)</f>
        <v>0</v>
      </c>
      <c r="BG375" s="214">
        <f>IF(N375="zákl. přenesená",J375,0)</f>
        <v>0</v>
      </c>
      <c r="BH375" s="214">
        <f>IF(N375="sníž. přenesená",J375,0)</f>
        <v>0</v>
      </c>
      <c r="BI375" s="214">
        <f>IF(N375="nulová",J375,0)</f>
        <v>0</v>
      </c>
      <c r="BJ375" s="19" t="s">
        <v>130</v>
      </c>
      <c r="BK375" s="214">
        <f>ROUND(I375*H375,2)</f>
        <v>0</v>
      </c>
      <c r="BL375" s="19" t="s">
        <v>270</v>
      </c>
      <c r="BM375" s="213" t="s">
        <v>407</v>
      </c>
    </row>
    <row r="376" s="2" customFormat="1">
      <c r="A376" s="40"/>
      <c r="B376" s="41"/>
      <c r="C376" s="42"/>
      <c r="D376" s="215" t="s">
        <v>132</v>
      </c>
      <c r="E376" s="42"/>
      <c r="F376" s="216" t="s">
        <v>408</v>
      </c>
      <c r="G376" s="42"/>
      <c r="H376" s="42"/>
      <c r="I376" s="217"/>
      <c r="J376" s="42"/>
      <c r="K376" s="42"/>
      <c r="L376" s="46"/>
      <c r="M376" s="218"/>
      <c r="N376" s="219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132</v>
      </c>
      <c r="AU376" s="19" t="s">
        <v>130</v>
      </c>
    </row>
    <row r="377" s="2" customFormat="1" ht="33" customHeight="1">
      <c r="A377" s="40"/>
      <c r="B377" s="41"/>
      <c r="C377" s="202" t="s">
        <v>409</v>
      </c>
      <c r="D377" s="202" t="s">
        <v>124</v>
      </c>
      <c r="E377" s="203" t="s">
        <v>410</v>
      </c>
      <c r="F377" s="204" t="s">
        <v>411</v>
      </c>
      <c r="G377" s="205" t="s">
        <v>262</v>
      </c>
      <c r="H377" s="206">
        <v>0.002</v>
      </c>
      <c r="I377" s="207"/>
      <c r="J377" s="208">
        <f>ROUND(I377*H377,2)</f>
        <v>0</v>
      </c>
      <c r="K377" s="204" t="s">
        <v>128</v>
      </c>
      <c r="L377" s="46"/>
      <c r="M377" s="209" t="s">
        <v>19</v>
      </c>
      <c r="N377" s="210" t="s">
        <v>45</v>
      </c>
      <c r="O377" s="86"/>
      <c r="P377" s="211">
        <f>O377*H377</f>
        <v>0</v>
      </c>
      <c r="Q377" s="211">
        <v>0</v>
      </c>
      <c r="R377" s="211">
        <f>Q377*H377</f>
        <v>0</v>
      </c>
      <c r="S377" s="211">
        <v>0</v>
      </c>
      <c r="T377" s="212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3" t="s">
        <v>270</v>
      </c>
      <c r="AT377" s="213" t="s">
        <v>124</v>
      </c>
      <c r="AU377" s="213" t="s">
        <v>130</v>
      </c>
      <c r="AY377" s="19" t="s">
        <v>121</v>
      </c>
      <c r="BE377" s="214">
        <f>IF(N377="základní",J377,0)</f>
        <v>0</v>
      </c>
      <c r="BF377" s="214">
        <f>IF(N377="snížená",J377,0)</f>
        <v>0</v>
      </c>
      <c r="BG377" s="214">
        <f>IF(N377="zákl. přenesená",J377,0)</f>
        <v>0</v>
      </c>
      <c r="BH377" s="214">
        <f>IF(N377="sníž. přenesená",J377,0)</f>
        <v>0</v>
      </c>
      <c r="BI377" s="214">
        <f>IF(N377="nulová",J377,0)</f>
        <v>0</v>
      </c>
      <c r="BJ377" s="19" t="s">
        <v>130</v>
      </c>
      <c r="BK377" s="214">
        <f>ROUND(I377*H377,2)</f>
        <v>0</v>
      </c>
      <c r="BL377" s="19" t="s">
        <v>270</v>
      </c>
      <c r="BM377" s="213" t="s">
        <v>412</v>
      </c>
    </row>
    <row r="378" s="2" customFormat="1">
      <c r="A378" s="40"/>
      <c r="B378" s="41"/>
      <c r="C378" s="42"/>
      <c r="D378" s="215" t="s">
        <v>132</v>
      </c>
      <c r="E378" s="42"/>
      <c r="F378" s="216" t="s">
        <v>413</v>
      </c>
      <c r="G378" s="42"/>
      <c r="H378" s="42"/>
      <c r="I378" s="217"/>
      <c r="J378" s="42"/>
      <c r="K378" s="42"/>
      <c r="L378" s="46"/>
      <c r="M378" s="218"/>
      <c r="N378" s="219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132</v>
      </c>
      <c r="AU378" s="19" t="s">
        <v>130</v>
      </c>
    </row>
    <row r="379" s="12" customFormat="1" ht="22.8" customHeight="1">
      <c r="A379" s="12"/>
      <c r="B379" s="186"/>
      <c r="C379" s="187"/>
      <c r="D379" s="188" t="s">
        <v>72</v>
      </c>
      <c r="E379" s="200" t="s">
        <v>414</v>
      </c>
      <c r="F379" s="200" t="s">
        <v>415</v>
      </c>
      <c r="G379" s="187"/>
      <c r="H379" s="187"/>
      <c r="I379" s="190"/>
      <c r="J379" s="201">
        <f>BK379</f>
        <v>0</v>
      </c>
      <c r="K379" s="187"/>
      <c r="L379" s="192"/>
      <c r="M379" s="193"/>
      <c r="N379" s="194"/>
      <c r="O379" s="194"/>
      <c r="P379" s="195">
        <f>SUM(P380:P388)</f>
        <v>0</v>
      </c>
      <c r="Q379" s="194"/>
      <c r="R379" s="195">
        <f>SUM(R380:R388)</f>
        <v>0.0037720000000000002</v>
      </c>
      <c r="S379" s="194"/>
      <c r="T379" s="196">
        <f>SUM(T380:T388)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7" t="s">
        <v>130</v>
      </c>
      <c r="AT379" s="198" t="s">
        <v>72</v>
      </c>
      <c r="AU379" s="198" t="s">
        <v>81</v>
      </c>
      <c r="AY379" s="197" t="s">
        <v>121</v>
      </c>
      <c r="BK379" s="199">
        <f>SUM(BK380:BK388)</f>
        <v>0</v>
      </c>
    </row>
    <row r="380" s="2" customFormat="1" ht="16.5" customHeight="1">
      <c r="A380" s="40"/>
      <c r="B380" s="41"/>
      <c r="C380" s="202" t="s">
        <v>416</v>
      </c>
      <c r="D380" s="202" t="s">
        <v>124</v>
      </c>
      <c r="E380" s="203" t="s">
        <v>417</v>
      </c>
      <c r="F380" s="204" t="s">
        <v>418</v>
      </c>
      <c r="G380" s="205" t="s">
        <v>127</v>
      </c>
      <c r="H380" s="206">
        <v>9.1999999999999993</v>
      </c>
      <c r="I380" s="207"/>
      <c r="J380" s="208">
        <f>ROUND(I380*H380,2)</f>
        <v>0</v>
      </c>
      <c r="K380" s="204" t="s">
        <v>128</v>
      </c>
      <c r="L380" s="46"/>
      <c r="M380" s="209" t="s">
        <v>19</v>
      </c>
      <c r="N380" s="210" t="s">
        <v>45</v>
      </c>
      <c r="O380" s="86"/>
      <c r="P380" s="211">
        <f>O380*H380</f>
        <v>0</v>
      </c>
      <c r="Q380" s="211">
        <v>0.00017000000000000001</v>
      </c>
      <c r="R380" s="211">
        <f>Q380*H380</f>
        <v>0.0015640000000000001</v>
      </c>
      <c r="S380" s="211">
        <v>0</v>
      </c>
      <c r="T380" s="212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3" t="s">
        <v>270</v>
      </c>
      <c r="AT380" s="213" t="s">
        <v>124</v>
      </c>
      <c r="AU380" s="213" t="s">
        <v>130</v>
      </c>
      <c r="AY380" s="19" t="s">
        <v>121</v>
      </c>
      <c r="BE380" s="214">
        <f>IF(N380="základní",J380,0)</f>
        <v>0</v>
      </c>
      <c r="BF380" s="214">
        <f>IF(N380="snížená",J380,0)</f>
        <v>0</v>
      </c>
      <c r="BG380" s="214">
        <f>IF(N380="zákl. přenesená",J380,0)</f>
        <v>0</v>
      </c>
      <c r="BH380" s="214">
        <f>IF(N380="sníž. přenesená",J380,0)</f>
        <v>0</v>
      </c>
      <c r="BI380" s="214">
        <f>IF(N380="nulová",J380,0)</f>
        <v>0</v>
      </c>
      <c r="BJ380" s="19" t="s">
        <v>130</v>
      </c>
      <c r="BK380" s="214">
        <f>ROUND(I380*H380,2)</f>
        <v>0</v>
      </c>
      <c r="BL380" s="19" t="s">
        <v>270</v>
      </c>
      <c r="BM380" s="213" t="s">
        <v>419</v>
      </c>
    </row>
    <row r="381" s="2" customFormat="1">
      <c r="A381" s="40"/>
      <c r="B381" s="41"/>
      <c r="C381" s="42"/>
      <c r="D381" s="215" t="s">
        <v>132</v>
      </c>
      <c r="E381" s="42"/>
      <c r="F381" s="216" t="s">
        <v>420</v>
      </c>
      <c r="G381" s="42"/>
      <c r="H381" s="42"/>
      <c r="I381" s="217"/>
      <c r="J381" s="42"/>
      <c r="K381" s="42"/>
      <c r="L381" s="46"/>
      <c r="M381" s="218"/>
      <c r="N381" s="219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132</v>
      </c>
      <c r="AU381" s="19" t="s">
        <v>130</v>
      </c>
    </row>
    <row r="382" s="13" customFormat="1">
      <c r="A382" s="13"/>
      <c r="B382" s="220"/>
      <c r="C382" s="221"/>
      <c r="D382" s="222" t="s">
        <v>134</v>
      </c>
      <c r="E382" s="223" t="s">
        <v>19</v>
      </c>
      <c r="F382" s="224" t="s">
        <v>421</v>
      </c>
      <c r="G382" s="221"/>
      <c r="H382" s="225">
        <v>4.2000000000000002</v>
      </c>
      <c r="I382" s="226"/>
      <c r="J382" s="221"/>
      <c r="K382" s="221"/>
      <c r="L382" s="227"/>
      <c r="M382" s="228"/>
      <c r="N382" s="229"/>
      <c r="O382" s="229"/>
      <c r="P382" s="229"/>
      <c r="Q382" s="229"/>
      <c r="R382" s="229"/>
      <c r="S382" s="229"/>
      <c r="T382" s="230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1" t="s">
        <v>134</v>
      </c>
      <c r="AU382" s="231" t="s">
        <v>130</v>
      </c>
      <c r="AV382" s="13" t="s">
        <v>130</v>
      </c>
      <c r="AW382" s="13" t="s">
        <v>34</v>
      </c>
      <c r="AX382" s="13" t="s">
        <v>73</v>
      </c>
      <c r="AY382" s="231" t="s">
        <v>121</v>
      </c>
    </row>
    <row r="383" s="13" customFormat="1">
      <c r="A383" s="13"/>
      <c r="B383" s="220"/>
      <c r="C383" s="221"/>
      <c r="D383" s="222" t="s">
        <v>134</v>
      </c>
      <c r="E383" s="223" t="s">
        <v>19</v>
      </c>
      <c r="F383" s="224" t="s">
        <v>422</v>
      </c>
      <c r="G383" s="221"/>
      <c r="H383" s="225">
        <v>5</v>
      </c>
      <c r="I383" s="226"/>
      <c r="J383" s="221"/>
      <c r="K383" s="221"/>
      <c r="L383" s="227"/>
      <c r="M383" s="228"/>
      <c r="N383" s="229"/>
      <c r="O383" s="229"/>
      <c r="P383" s="229"/>
      <c r="Q383" s="229"/>
      <c r="R383" s="229"/>
      <c r="S383" s="229"/>
      <c r="T383" s="23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1" t="s">
        <v>134</v>
      </c>
      <c r="AU383" s="231" t="s">
        <v>130</v>
      </c>
      <c r="AV383" s="13" t="s">
        <v>130</v>
      </c>
      <c r="AW383" s="13" t="s">
        <v>34</v>
      </c>
      <c r="AX383" s="13" t="s">
        <v>73</v>
      </c>
      <c r="AY383" s="231" t="s">
        <v>121</v>
      </c>
    </row>
    <row r="384" s="15" customFormat="1">
      <c r="A384" s="15"/>
      <c r="B384" s="243"/>
      <c r="C384" s="244"/>
      <c r="D384" s="222" t="s">
        <v>134</v>
      </c>
      <c r="E384" s="245" t="s">
        <v>19</v>
      </c>
      <c r="F384" s="246" t="s">
        <v>162</v>
      </c>
      <c r="G384" s="244"/>
      <c r="H384" s="247">
        <v>9.1999999999999993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53" t="s">
        <v>134</v>
      </c>
      <c r="AU384" s="253" t="s">
        <v>130</v>
      </c>
      <c r="AV384" s="15" t="s">
        <v>129</v>
      </c>
      <c r="AW384" s="15" t="s">
        <v>34</v>
      </c>
      <c r="AX384" s="15" t="s">
        <v>81</v>
      </c>
      <c r="AY384" s="253" t="s">
        <v>121</v>
      </c>
    </row>
    <row r="385" s="2" customFormat="1" ht="16.5" customHeight="1">
      <c r="A385" s="40"/>
      <c r="B385" s="41"/>
      <c r="C385" s="202" t="s">
        <v>423</v>
      </c>
      <c r="D385" s="202" t="s">
        <v>124</v>
      </c>
      <c r="E385" s="203" t="s">
        <v>424</v>
      </c>
      <c r="F385" s="204" t="s">
        <v>425</v>
      </c>
      <c r="G385" s="205" t="s">
        <v>127</v>
      </c>
      <c r="H385" s="206">
        <v>9.1999999999999993</v>
      </c>
      <c r="I385" s="207"/>
      <c r="J385" s="208">
        <f>ROUND(I385*H385,2)</f>
        <v>0</v>
      </c>
      <c r="K385" s="204" t="s">
        <v>128</v>
      </c>
      <c r="L385" s="46"/>
      <c r="M385" s="209" t="s">
        <v>19</v>
      </c>
      <c r="N385" s="210" t="s">
        <v>45</v>
      </c>
      <c r="O385" s="86"/>
      <c r="P385" s="211">
        <f>O385*H385</f>
        <v>0</v>
      </c>
      <c r="Q385" s="211">
        <v>0.00012</v>
      </c>
      <c r="R385" s="211">
        <f>Q385*H385</f>
        <v>0.001104</v>
      </c>
      <c r="S385" s="211">
        <v>0</v>
      </c>
      <c r="T385" s="212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3" t="s">
        <v>270</v>
      </c>
      <c r="AT385" s="213" t="s">
        <v>124</v>
      </c>
      <c r="AU385" s="213" t="s">
        <v>130</v>
      </c>
      <c r="AY385" s="19" t="s">
        <v>121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19" t="s">
        <v>130</v>
      </c>
      <c r="BK385" s="214">
        <f>ROUND(I385*H385,2)</f>
        <v>0</v>
      </c>
      <c r="BL385" s="19" t="s">
        <v>270</v>
      </c>
      <c r="BM385" s="213" t="s">
        <v>426</v>
      </c>
    </row>
    <row r="386" s="2" customFormat="1">
      <c r="A386" s="40"/>
      <c r="B386" s="41"/>
      <c r="C386" s="42"/>
      <c r="D386" s="215" t="s">
        <v>132</v>
      </c>
      <c r="E386" s="42"/>
      <c r="F386" s="216" t="s">
        <v>427</v>
      </c>
      <c r="G386" s="42"/>
      <c r="H386" s="42"/>
      <c r="I386" s="217"/>
      <c r="J386" s="42"/>
      <c r="K386" s="42"/>
      <c r="L386" s="46"/>
      <c r="M386" s="218"/>
      <c r="N386" s="219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132</v>
      </c>
      <c r="AU386" s="19" t="s">
        <v>130</v>
      </c>
    </row>
    <row r="387" s="2" customFormat="1" ht="16.5" customHeight="1">
      <c r="A387" s="40"/>
      <c r="B387" s="41"/>
      <c r="C387" s="202" t="s">
        <v>428</v>
      </c>
      <c r="D387" s="202" t="s">
        <v>124</v>
      </c>
      <c r="E387" s="203" t="s">
        <v>429</v>
      </c>
      <c r="F387" s="204" t="s">
        <v>430</v>
      </c>
      <c r="G387" s="205" t="s">
        <v>127</v>
      </c>
      <c r="H387" s="206">
        <v>9.1999999999999993</v>
      </c>
      <c r="I387" s="207"/>
      <c r="J387" s="208">
        <f>ROUND(I387*H387,2)</f>
        <v>0</v>
      </c>
      <c r="K387" s="204" t="s">
        <v>128</v>
      </c>
      <c r="L387" s="46"/>
      <c r="M387" s="209" t="s">
        <v>19</v>
      </c>
      <c r="N387" s="210" t="s">
        <v>45</v>
      </c>
      <c r="O387" s="86"/>
      <c r="P387" s="211">
        <f>O387*H387</f>
        <v>0</v>
      </c>
      <c r="Q387" s="211">
        <v>0.00012</v>
      </c>
      <c r="R387" s="211">
        <f>Q387*H387</f>
        <v>0.001104</v>
      </c>
      <c r="S387" s="211">
        <v>0</v>
      </c>
      <c r="T387" s="212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3" t="s">
        <v>270</v>
      </c>
      <c r="AT387" s="213" t="s">
        <v>124</v>
      </c>
      <c r="AU387" s="213" t="s">
        <v>130</v>
      </c>
      <c r="AY387" s="19" t="s">
        <v>121</v>
      </c>
      <c r="BE387" s="214">
        <f>IF(N387="základní",J387,0)</f>
        <v>0</v>
      </c>
      <c r="BF387" s="214">
        <f>IF(N387="snížená",J387,0)</f>
        <v>0</v>
      </c>
      <c r="BG387" s="214">
        <f>IF(N387="zákl. přenesená",J387,0)</f>
        <v>0</v>
      </c>
      <c r="BH387" s="214">
        <f>IF(N387="sníž. přenesená",J387,0)</f>
        <v>0</v>
      </c>
      <c r="BI387" s="214">
        <f>IF(N387="nulová",J387,0)</f>
        <v>0</v>
      </c>
      <c r="BJ387" s="19" t="s">
        <v>130</v>
      </c>
      <c r="BK387" s="214">
        <f>ROUND(I387*H387,2)</f>
        <v>0</v>
      </c>
      <c r="BL387" s="19" t="s">
        <v>270</v>
      </c>
      <c r="BM387" s="213" t="s">
        <v>431</v>
      </c>
    </row>
    <row r="388" s="2" customFormat="1">
      <c r="A388" s="40"/>
      <c r="B388" s="41"/>
      <c r="C388" s="42"/>
      <c r="D388" s="215" t="s">
        <v>132</v>
      </c>
      <c r="E388" s="42"/>
      <c r="F388" s="216" t="s">
        <v>432</v>
      </c>
      <c r="G388" s="42"/>
      <c r="H388" s="42"/>
      <c r="I388" s="217"/>
      <c r="J388" s="42"/>
      <c r="K388" s="42"/>
      <c r="L388" s="46"/>
      <c r="M388" s="218"/>
      <c r="N388" s="219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132</v>
      </c>
      <c r="AU388" s="19" t="s">
        <v>130</v>
      </c>
    </row>
    <row r="389" s="12" customFormat="1" ht="22.8" customHeight="1">
      <c r="A389" s="12"/>
      <c r="B389" s="186"/>
      <c r="C389" s="187"/>
      <c r="D389" s="188" t="s">
        <v>72</v>
      </c>
      <c r="E389" s="200" t="s">
        <v>433</v>
      </c>
      <c r="F389" s="200" t="s">
        <v>434</v>
      </c>
      <c r="G389" s="187"/>
      <c r="H389" s="187"/>
      <c r="I389" s="190"/>
      <c r="J389" s="201">
        <f>BK389</f>
        <v>0</v>
      </c>
      <c r="K389" s="187"/>
      <c r="L389" s="192"/>
      <c r="M389" s="193"/>
      <c r="N389" s="194"/>
      <c r="O389" s="194"/>
      <c r="P389" s="195">
        <f>SUM(P390:P398)</f>
        <v>0</v>
      </c>
      <c r="Q389" s="194"/>
      <c r="R389" s="195">
        <f>SUM(R390:R398)</f>
        <v>0.12625535999999998</v>
      </c>
      <c r="S389" s="194"/>
      <c r="T389" s="196">
        <f>SUM(T390:T398)</f>
        <v>0.00649995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97" t="s">
        <v>130</v>
      </c>
      <c r="AT389" s="198" t="s">
        <v>72</v>
      </c>
      <c r="AU389" s="198" t="s">
        <v>81</v>
      </c>
      <c r="AY389" s="197" t="s">
        <v>121</v>
      </c>
      <c r="BK389" s="199">
        <f>SUM(BK390:BK398)</f>
        <v>0</v>
      </c>
    </row>
    <row r="390" s="2" customFormat="1" ht="16.5" customHeight="1">
      <c r="A390" s="40"/>
      <c r="B390" s="41"/>
      <c r="C390" s="202" t="s">
        <v>435</v>
      </c>
      <c r="D390" s="202" t="s">
        <v>124</v>
      </c>
      <c r="E390" s="203" t="s">
        <v>436</v>
      </c>
      <c r="F390" s="204" t="s">
        <v>437</v>
      </c>
      <c r="G390" s="205" t="s">
        <v>127</v>
      </c>
      <c r="H390" s="206">
        <v>216.66499999999999</v>
      </c>
      <c r="I390" s="207"/>
      <c r="J390" s="208">
        <f>ROUND(I390*H390,2)</f>
        <v>0</v>
      </c>
      <c r="K390" s="204" t="s">
        <v>128</v>
      </c>
      <c r="L390" s="46"/>
      <c r="M390" s="209" t="s">
        <v>19</v>
      </c>
      <c r="N390" s="210" t="s">
        <v>45</v>
      </c>
      <c r="O390" s="86"/>
      <c r="P390" s="211">
        <f>O390*H390</f>
        <v>0</v>
      </c>
      <c r="Q390" s="211">
        <v>0</v>
      </c>
      <c r="R390" s="211">
        <f>Q390*H390</f>
        <v>0</v>
      </c>
      <c r="S390" s="211">
        <v>3.0000000000000001E-05</v>
      </c>
      <c r="T390" s="212">
        <f>S390*H390</f>
        <v>0.00649995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3" t="s">
        <v>270</v>
      </c>
      <c r="AT390" s="213" t="s">
        <v>124</v>
      </c>
      <c r="AU390" s="213" t="s">
        <v>130</v>
      </c>
      <c r="AY390" s="19" t="s">
        <v>121</v>
      </c>
      <c r="BE390" s="214">
        <f>IF(N390="základní",J390,0)</f>
        <v>0</v>
      </c>
      <c r="BF390" s="214">
        <f>IF(N390="snížená",J390,0)</f>
        <v>0</v>
      </c>
      <c r="BG390" s="214">
        <f>IF(N390="zákl. přenesená",J390,0)</f>
        <v>0</v>
      </c>
      <c r="BH390" s="214">
        <f>IF(N390="sníž. přenesená",J390,0)</f>
        <v>0</v>
      </c>
      <c r="BI390" s="214">
        <f>IF(N390="nulová",J390,0)</f>
        <v>0</v>
      </c>
      <c r="BJ390" s="19" t="s">
        <v>130</v>
      </c>
      <c r="BK390" s="214">
        <f>ROUND(I390*H390,2)</f>
        <v>0</v>
      </c>
      <c r="BL390" s="19" t="s">
        <v>270</v>
      </c>
      <c r="BM390" s="213" t="s">
        <v>438</v>
      </c>
    </row>
    <row r="391" s="2" customFormat="1">
      <c r="A391" s="40"/>
      <c r="B391" s="41"/>
      <c r="C391" s="42"/>
      <c r="D391" s="215" t="s">
        <v>132</v>
      </c>
      <c r="E391" s="42"/>
      <c r="F391" s="216" t="s">
        <v>439</v>
      </c>
      <c r="G391" s="42"/>
      <c r="H391" s="42"/>
      <c r="I391" s="217"/>
      <c r="J391" s="42"/>
      <c r="K391" s="42"/>
      <c r="L391" s="46"/>
      <c r="M391" s="218"/>
      <c r="N391" s="219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132</v>
      </c>
      <c r="AU391" s="19" t="s">
        <v>130</v>
      </c>
    </row>
    <row r="392" s="2" customFormat="1" ht="16.5" customHeight="1">
      <c r="A392" s="40"/>
      <c r="B392" s="41"/>
      <c r="C392" s="254" t="s">
        <v>440</v>
      </c>
      <c r="D392" s="254" t="s">
        <v>277</v>
      </c>
      <c r="E392" s="255" t="s">
        <v>441</v>
      </c>
      <c r="F392" s="256" t="s">
        <v>442</v>
      </c>
      <c r="G392" s="257" t="s">
        <v>127</v>
      </c>
      <c r="H392" s="258">
        <v>227.49799999999999</v>
      </c>
      <c r="I392" s="259"/>
      <c r="J392" s="260">
        <f>ROUND(I392*H392,2)</f>
        <v>0</v>
      </c>
      <c r="K392" s="256" t="s">
        <v>128</v>
      </c>
      <c r="L392" s="261"/>
      <c r="M392" s="262" t="s">
        <v>19</v>
      </c>
      <c r="N392" s="263" t="s">
        <v>45</v>
      </c>
      <c r="O392" s="86"/>
      <c r="P392" s="211">
        <f>O392*H392</f>
        <v>0</v>
      </c>
      <c r="Q392" s="211">
        <v>0</v>
      </c>
      <c r="R392" s="211">
        <f>Q392*H392</f>
        <v>0</v>
      </c>
      <c r="S392" s="211">
        <v>0</v>
      </c>
      <c r="T392" s="212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3" t="s">
        <v>304</v>
      </c>
      <c r="AT392" s="213" t="s">
        <v>277</v>
      </c>
      <c r="AU392" s="213" t="s">
        <v>130</v>
      </c>
      <c r="AY392" s="19" t="s">
        <v>121</v>
      </c>
      <c r="BE392" s="214">
        <f>IF(N392="základní",J392,0)</f>
        <v>0</v>
      </c>
      <c r="BF392" s="214">
        <f>IF(N392="snížená",J392,0)</f>
        <v>0</v>
      </c>
      <c r="BG392" s="214">
        <f>IF(N392="zákl. přenesená",J392,0)</f>
        <v>0</v>
      </c>
      <c r="BH392" s="214">
        <f>IF(N392="sníž. přenesená",J392,0)</f>
        <v>0</v>
      </c>
      <c r="BI392" s="214">
        <f>IF(N392="nulová",J392,0)</f>
        <v>0</v>
      </c>
      <c r="BJ392" s="19" t="s">
        <v>130</v>
      </c>
      <c r="BK392" s="214">
        <f>ROUND(I392*H392,2)</f>
        <v>0</v>
      </c>
      <c r="BL392" s="19" t="s">
        <v>270</v>
      </c>
      <c r="BM392" s="213" t="s">
        <v>443</v>
      </c>
    </row>
    <row r="393" s="13" customFormat="1">
      <c r="A393" s="13"/>
      <c r="B393" s="220"/>
      <c r="C393" s="221"/>
      <c r="D393" s="222" t="s">
        <v>134</v>
      </c>
      <c r="E393" s="221"/>
      <c r="F393" s="224" t="s">
        <v>444</v>
      </c>
      <c r="G393" s="221"/>
      <c r="H393" s="225">
        <v>227.49799999999999</v>
      </c>
      <c r="I393" s="226"/>
      <c r="J393" s="221"/>
      <c r="K393" s="221"/>
      <c r="L393" s="227"/>
      <c r="M393" s="228"/>
      <c r="N393" s="229"/>
      <c r="O393" s="229"/>
      <c r="P393" s="229"/>
      <c r="Q393" s="229"/>
      <c r="R393" s="229"/>
      <c r="S393" s="229"/>
      <c r="T393" s="23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1" t="s">
        <v>134</v>
      </c>
      <c r="AU393" s="231" t="s">
        <v>130</v>
      </c>
      <c r="AV393" s="13" t="s">
        <v>130</v>
      </c>
      <c r="AW393" s="13" t="s">
        <v>4</v>
      </c>
      <c r="AX393" s="13" t="s">
        <v>81</v>
      </c>
      <c r="AY393" s="231" t="s">
        <v>121</v>
      </c>
    </row>
    <row r="394" s="2" customFormat="1" ht="16.5" customHeight="1">
      <c r="A394" s="40"/>
      <c r="B394" s="41"/>
      <c r="C394" s="202" t="s">
        <v>445</v>
      </c>
      <c r="D394" s="202" t="s">
        <v>124</v>
      </c>
      <c r="E394" s="203" t="s">
        <v>446</v>
      </c>
      <c r="F394" s="204" t="s">
        <v>447</v>
      </c>
      <c r="G394" s="205" t="s">
        <v>127</v>
      </c>
      <c r="H394" s="206">
        <v>257.66399999999999</v>
      </c>
      <c r="I394" s="207"/>
      <c r="J394" s="208">
        <f>ROUND(I394*H394,2)</f>
        <v>0</v>
      </c>
      <c r="K394" s="204" t="s">
        <v>128</v>
      </c>
      <c r="L394" s="46"/>
      <c r="M394" s="209" t="s">
        <v>19</v>
      </c>
      <c r="N394" s="210" t="s">
        <v>45</v>
      </c>
      <c r="O394" s="86"/>
      <c r="P394" s="211">
        <f>O394*H394</f>
        <v>0</v>
      </c>
      <c r="Q394" s="211">
        <v>0.00020000000000000001</v>
      </c>
      <c r="R394" s="211">
        <f>Q394*H394</f>
        <v>0.051532799999999997</v>
      </c>
      <c r="S394" s="211">
        <v>0</v>
      </c>
      <c r="T394" s="212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3" t="s">
        <v>270</v>
      </c>
      <c r="AT394" s="213" t="s">
        <v>124</v>
      </c>
      <c r="AU394" s="213" t="s">
        <v>130</v>
      </c>
      <c r="AY394" s="19" t="s">
        <v>121</v>
      </c>
      <c r="BE394" s="214">
        <f>IF(N394="základní",J394,0)</f>
        <v>0</v>
      </c>
      <c r="BF394" s="214">
        <f>IF(N394="snížená",J394,0)</f>
        <v>0</v>
      </c>
      <c r="BG394" s="214">
        <f>IF(N394="zákl. přenesená",J394,0)</f>
        <v>0</v>
      </c>
      <c r="BH394" s="214">
        <f>IF(N394="sníž. přenesená",J394,0)</f>
        <v>0</v>
      </c>
      <c r="BI394" s="214">
        <f>IF(N394="nulová",J394,0)</f>
        <v>0</v>
      </c>
      <c r="BJ394" s="19" t="s">
        <v>130</v>
      </c>
      <c r="BK394" s="214">
        <f>ROUND(I394*H394,2)</f>
        <v>0</v>
      </c>
      <c r="BL394" s="19" t="s">
        <v>270</v>
      </c>
      <c r="BM394" s="213" t="s">
        <v>448</v>
      </c>
    </row>
    <row r="395" s="2" customFormat="1">
      <c r="A395" s="40"/>
      <c r="B395" s="41"/>
      <c r="C395" s="42"/>
      <c r="D395" s="215" t="s">
        <v>132</v>
      </c>
      <c r="E395" s="42"/>
      <c r="F395" s="216" t="s">
        <v>449</v>
      </c>
      <c r="G395" s="42"/>
      <c r="H395" s="42"/>
      <c r="I395" s="217"/>
      <c r="J395" s="42"/>
      <c r="K395" s="42"/>
      <c r="L395" s="46"/>
      <c r="M395" s="218"/>
      <c r="N395" s="219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132</v>
      </c>
      <c r="AU395" s="19" t="s">
        <v>130</v>
      </c>
    </row>
    <row r="396" s="13" customFormat="1">
      <c r="A396" s="13"/>
      <c r="B396" s="220"/>
      <c r="C396" s="221"/>
      <c r="D396" s="222" t="s">
        <v>134</v>
      </c>
      <c r="E396" s="221"/>
      <c r="F396" s="224" t="s">
        <v>450</v>
      </c>
      <c r="G396" s="221"/>
      <c r="H396" s="225">
        <v>257.66399999999999</v>
      </c>
      <c r="I396" s="226"/>
      <c r="J396" s="221"/>
      <c r="K396" s="221"/>
      <c r="L396" s="227"/>
      <c r="M396" s="228"/>
      <c r="N396" s="229"/>
      <c r="O396" s="229"/>
      <c r="P396" s="229"/>
      <c r="Q396" s="229"/>
      <c r="R396" s="229"/>
      <c r="S396" s="229"/>
      <c r="T396" s="23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1" t="s">
        <v>134</v>
      </c>
      <c r="AU396" s="231" t="s">
        <v>130</v>
      </c>
      <c r="AV396" s="13" t="s">
        <v>130</v>
      </c>
      <c r="AW396" s="13" t="s">
        <v>4</v>
      </c>
      <c r="AX396" s="13" t="s">
        <v>81</v>
      </c>
      <c r="AY396" s="231" t="s">
        <v>121</v>
      </c>
    </row>
    <row r="397" s="2" customFormat="1" ht="24.15" customHeight="1">
      <c r="A397" s="40"/>
      <c r="B397" s="41"/>
      <c r="C397" s="202" t="s">
        <v>451</v>
      </c>
      <c r="D397" s="202" t="s">
        <v>124</v>
      </c>
      <c r="E397" s="203" t="s">
        <v>452</v>
      </c>
      <c r="F397" s="204" t="s">
        <v>453</v>
      </c>
      <c r="G397" s="205" t="s">
        <v>127</v>
      </c>
      <c r="H397" s="206">
        <v>257.66399999999999</v>
      </c>
      <c r="I397" s="207"/>
      <c r="J397" s="208">
        <f>ROUND(I397*H397,2)</f>
        <v>0</v>
      </c>
      <c r="K397" s="204" t="s">
        <v>128</v>
      </c>
      <c r="L397" s="46"/>
      <c r="M397" s="209" t="s">
        <v>19</v>
      </c>
      <c r="N397" s="210" t="s">
        <v>45</v>
      </c>
      <c r="O397" s="86"/>
      <c r="P397" s="211">
        <f>O397*H397</f>
        <v>0</v>
      </c>
      <c r="Q397" s="211">
        <v>0.00029</v>
      </c>
      <c r="R397" s="211">
        <f>Q397*H397</f>
        <v>0.074722559999999993</v>
      </c>
      <c r="S397" s="211">
        <v>0</v>
      </c>
      <c r="T397" s="212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3" t="s">
        <v>270</v>
      </c>
      <c r="AT397" s="213" t="s">
        <v>124</v>
      </c>
      <c r="AU397" s="213" t="s">
        <v>130</v>
      </c>
      <c r="AY397" s="19" t="s">
        <v>121</v>
      </c>
      <c r="BE397" s="214">
        <f>IF(N397="základní",J397,0)</f>
        <v>0</v>
      </c>
      <c r="BF397" s="214">
        <f>IF(N397="snížená",J397,0)</f>
        <v>0</v>
      </c>
      <c r="BG397" s="214">
        <f>IF(N397="zákl. přenesená",J397,0)</f>
        <v>0</v>
      </c>
      <c r="BH397" s="214">
        <f>IF(N397="sníž. přenesená",J397,0)</f>
        <v>0</v>
      </c>
      <c r="BI397" s="214">
        <f>IF(N397="nulová",J397,0)</f>
        <v>0</v>
      </c>
      <c r="BJ397" s="19" t="s">
        <v>130</v>
      </c>
      <c r="BK397" s="214">
        <f>ROUND(I397*H397,2)</f>
        <v>0</v>
      </c>
      <c r="BL397" s="19" t="s">
        <v>270</v>
      </c>
      <c r="BM397" s="213" t="s">
        <v>454</v>
      </c>
    </row>
    <row r="398" s="2" customFormat="1">
      <c r="A398" s="40"/>
      <c r="B398" s="41"/>
      <c r="C398" s="42"/>
      <c r="D398" s="215" t="s">
        <v>132</v>
      </c>
      <c r="E398" s="42"/>
      <c r="F398" s="216" t="s">
        <v>455</v>
      </c>
      <c r="G398" s="42"/>
      <c r="H398" s="42"/>
      <c r="I398" s="217"/>
      <c r="J398" s="42"/>
      <c r="K398" s="42"/>
      <c r="L398" s="46"/>
      <c r="M398" s="218"/>
      <c r="N398" s="219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132</v>
      </c>
      <c r="AU398" s="19" t="s">
        <v>130</v>
      </c>
    </row>
    <row r="399" s="12" customFormat="1" ht="25.92" customHeight="1">
      <c r="A399" s="12"/>
      <c r="B399" s="186"/>
      <c r="C399" s="187"/>
      <c r="D399" s="188" t="s">
        <v>72</v>
      </c>
      <c r="E399" s="189" t="s">
        <v>456</v>
      </c>
      <c r="F399" s="189" t="s">
        <v>457</v>
      </c>
      <c r="G399" s="187"/>
      <c r="H399" s="187"/>
      <c r="I399" s="190"/>
      <c r="J399" s="191">
        <f>BK399</f>
        <v>0</v>
      </c>
      <c r="K399" s="187"/>
      <c r="L399" s="192"/>
      <c r="M399" s="193"/>
      <c r="N399" s="194"/>
      <c r="O399" s="194"/>
      <c r="P399" s="195">
        <f>P400+P403+P406</f>
        <v>0</v>
      </c>
      <c r="Q399" s="194"/>
      <c r="R399" s="195">
        <f>R400+R403+R406</f>
        <v>0</v>
      </c>
      <c r="S399" s="194"/>
      <c r="T399" s="196">
        <f>T400+T403+T406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97" t="s">
        <v>177</v>
      </c>
      <c r="AT399" s="198" t="s">
        <v>72</v>
      </c>
      <c r="AU399" s="198" t="s">
        <v>73</v>
      </c>
      <c r="AY399" s="197" t="s">
        <v>121</v>
      </c>
      <c r="BK399" s="199">
        <f>BK400+BK403+BK406</f>
        <v>0</v>
      </c>
    </row>
    <row r="400" s="12" customFormat="1" ht="22.8" customHeight="1">
      <c r="A400" s="12"/>
      <c r="B400" s="186"/>
      <c r="C400" s="187"/>
      <c r="D400" s="188" t="s">
        <v>72</v>
      </c>
      <c r="E400" s="200" t="s">
        <v>458</v>
      </c>
      <c r="F400" s="200" t="s">
        <v>459</v>
      </c>
      <c r="G400" s="187"/>
      <c r="H400" s="187"/>
      <c r="I400" s="190"/>
      <c r="J400" s="201">
        <f>BK400</f>
        <v>0</v>
      </c>
      <c r="K400" s="187"/>
      <c r="L400" s="192"/>
      <c r="M400" s="193"/>
      <c r="N400" s="194"/>
      <c r="O400" s="194"/>
      <c r="P400" s="195">
        <f>SUM(P401:P402)</f>
        <v>0</v>
      </c>
      <c r="Q400" s="194"/>
      <c r="R400" s="195">
        <f>SUM(R401:R402)</f>
        <v>0</v>
      </c>
      <c r="S400" s="194"/>
      <c r="T400" s="196">
        <f>SUM(T401:T402)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197" t="s">
        <v>177</v>
      </c>
      <c r="AT400" s="198" t="s">
        <v>72</v>
      </c>
      <c r="AU400" s="198" t="s">
        <v>81</v>
      </c>
      <c r="AY400" s="197" t="s">
        <v>121</v>
      </c>
      <c r="BK400" s="199">
        <f>SUM(BK401:BK402)</f>
        <v>0</v>
      </c>
    </row>
    <row r="401" s="2" customFormat="1" ht="16.5" customHeight="1">
      <c r="A401" s="40"/>
      <c r="B401" s="41"/>
      <c r="C401" s="202" t="s">
        <v>460</v>
      </c>
      <c r="D401" s="202" t="s">
        <v>124</v>
      </c>
      <c r="E401" s="203" t="s">
        <v>461</v>
      </c>
      <c r="F401" s="204" t="s">
        <v>462</v>
      </c>
      <c r="G401" s="205" t="s">
        <v>463</v>
      </c>
      <c r="H401" s="206">
        <v>1</v>
      </c>
      <c r="I401" s="207"/>
      <c r="J401" s="208">
        <f>ROUND(I401*H401,2)</f>
        <v>0</v>
      </c>
      <c r="K401" s="204" t="s">
        <v>128</v>
      </c>
      <c r="L401" s="46"/>
      <c r="M401" s="209" t="s">
        <v>19</v>
      </c>
      <c r="N401" s="210" t="s">
        <v>45</v>
      </c>
      <c r="O401" s="86"/>
      <c r="P401" s="211">
        <f>O401*H401</f>
        <v>0</v>
      </c>
      <c r="Q401" s="211">
        <v>0</v>
      </c>
      <c r="R401" s="211">
        <f>Q401*H401</f>
        <v>0</v>
      </c>
      <c r="S401" s="211">
        <v>0</v>
      </c>
      <c r="T401" s="212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3" t="s">
        <v>464</v>
      </c>
      <c r="AT401" s="213" t="s">
        <v>124</v>
      </c>
      <c r="AU401" s="213" t="s">
        <v>130</v>
      </c>
      <c r="AY401" s="19" t="s">
        <v>121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19" t="s">
        <v>130</v>
      </c>
      <c r="BK401" s="214">
        <f>ROUND(I401*H401,2)</f>
        <v>0</v>
      </c>
      <c r="BL401" s="19" t="s">
        <v>464</v>
      </c>
      <c r="BM401" s="213" t="s">
        <v>465</v>
      </c>
    </row>
    <row r="402" s="2" customFormat="1">
      <c r="A402" s="40"/>
      <c r="B402" s="41"/>
      <c r="C402" s="42"/>
      <c r="D402" s="215" t="s">
        <v>132</v>
      </c>
      <c r="E402" s="42"/>
      <c r="F402" s="216" t="s">
        <v>466</v>
      </c>
      <c r="G402" s="42"/>
      <c r="H402" s="42"/>
      <c r="I402" s="217"/>
      <c r="J402" s="42"/>
      <c r="K402" s="42"/>
      <c r="L402" s="46"/>
      <c r="M402" s="218"/>
      <c r="N402" s="219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132</v>
      </c>
      <c r="AU402" s="19" t="s">
        <v>130</v>
      </c>
    </row>
    <row r="403" s="12" customFormat="1" ht="22.8" customHeight="1">
      <c r="A403" s="12"/>
      <c r="B403" s="186"/>
      <c r="C403" s="187"/>
      <c r="D403" s="188" t="s">
        <v>72</v>
      </c>
      <c r="E403" s="200" t="s">
        <v>467</v>
      </c>
      <c r="F403" s="200" t="s">
        <v>468</v>
      </c>
      <c r="G403" s="187"/>
      <c r="H403" s="187"/>
      <c r="I403" s="190"/>
      <c r="J403" s="201">
        <f>BK403</f>
        <v>0</v>
      </c>
      <c r="K403" s="187"/>
      <c r="L403" s="192"/>
      <c r="M403" s="193"/>
      <c r="N403" s="194"/>
      <c r="O403" s="194"/>
      <c r="P403" s="195">
        <f>SUM(P404:P405)</f>
        <v>0</v>
      </c>
      <c r="Q403" s="194"/>
      <c r="R403" s="195">
        <f>SUM(R404:R405)</f>
        <v>0</v>
      </c>
      <c r="S403" s="194"/>
      <c r="T403" s="196">
        <f>SUM(T404:T405)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197" t="s">
        <v>177</v>
      </c>
      <c r="AT403" s="198" t="s">
        <v>72</v>
      </c>
      <c r="AU403" s="198" t="s">
        <v>81</v>
      </c>
      <c r="AY403" s="197" t="s">
        <v>121</v>
      </c>
      <c r="BK403" s="199">
        <f>SUM(BK404:BK405)</f>
        <v>0</v>
      </c>
    </row>
    <row r="404" s="2" customFormat="1" ht="16.5" customHeight="1">
      <c r="A404" s="40"/>
      <c r="B404" s="41"/>
      <c r="C404" s="202" t="s">
        <v>469</v>
      </c>
      <c r="D404" s="202" t="s">
        <v>124</v>
      </c>
      <c r="E404" s="203" t="s">
        <v>470</v>
      </c>
      <c r="F404" s="204" t="s">
        <v>468</v>
      </c>
      <c r="G404" s="205" t="s">
        <v>463</v>
      </c>
      <c r="H404" s="206">
        <v>1</v>
      </c>
      <c r="I404" s="207"/>
      <c r="J404" s="208">
        <f>ROUND(I404*H404,2)</f>
        <v>0</v>
      </c>
      <c r="K404" s="204" t="s">
        <v>128</v>
      </c>
      <c r="L404" s="46"/>
      <c r="M404" s="209" t="s">
        <v>19</v>
      </c>
      <c r="N404" s="210" t="s">
        <v>45</v>
      </c>
      <c r="O404" s="86"/>
      <c r="P404" s="211">
        <f>O404*H404</f>
        <v>0</v>
      </c>
      <c r="Q404" s="211">
        <v>0</v>
      </c>
      <c r="R404" s="211">
        <f>Q404*H404</f>
        <v>0</v>
      </c>
      <c r="S404" s="211">
        <v>0</v>
      </c>
      <c r="T404" s="212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3" t="s">
        <v>464</v>
      </c>
      <c r="AT404" s="213" t="s">
        <v>124</v>
      </c>
      <c r="AU404" s="213" t="s">
        <v>130</v>
      </c>
      <c r="AY404" s="19" t="s">
        <v>121</v>
      </c>
      <c r="BE404" s="214">
        <f>IF(N404="základní",J404,0)</f>
        <v>0</v>
      </c>
      <c r="BF404" s="214">
        <f>IF(N404="snížená",J404,0)</f>
        <v>0</v>
      </c>
      <c r="BG404" s="214">
        <f>IF(N404="zákl. přenesená",J404,0)</f>
        <v>0</v>
      </c>
      <c r="BH404" s="214">
        <f>IF(N404="sníž. přenesená",J404,0)</f>
        <v>0</v>
      </c>
      <c r="BI404" s="214">
        <f>IF(N404="nulová",J404,0)</f>
        <v>0</v>
      </c>
      <c r="BJ404" s="19" t="s">
        <v>130</v>
      </c>
      <c r="BK404" s="214">
        <f>ROUND(I404*H404,2)</f>
        <v>0</v>
      </c>
      <c r="BL404" s="19" t="s">
        <v>464</v>
      </c>
      <c r="BM404" s="213" t="s">
        <v>471</v>
      </c>
    </row>
    <row r="405" s="2" customFormat="1">
      <c r="A405" s="40"/>
      <c r="B405" s="41"/>
      <c r="C405" s="42"/>
      <c r="D405" s="215" t="s">
        <v>132</v>
      </c>
      <c r="E405" s="42"/>
      <c r="F405" s="216" t="s">
        <v>472</v>
      </c>
      <c r="G405" s="42"/>
      <c r="H405" s="42"/>
      <c r="I405" s="217"/>
      <c r="J405" s="42"/>
      <c r="K405" s="42"/>
      <c r="L405" s="46"/>
      <c r="M405" s="218"/>
      <c r="N405" s="219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132</v>
      </c>
      <c r="AU405" s="19" t="s">
        <v>130</v>
      </c>
    </row>
    <row r="406" s="12" customFormat="1" ht="22.8" customHeight="1">
      <c r="A406" s="12"/>
      <c r="B406" s="186"/>
      <c r="C406" s="187"/>
      <c r="D406" s="188" t="s">
        <v>72</v>
      </c>
      <c r="E406" s="200" t="s">
        <v>473</v>
      </c>
      <c r="F406" s="200" t="s">
        <v>474</v>
      </c>
      <c r="G406" s="187"/>
      <c r="H406" s="187"/>
      <c r="I406" s="190"/>
      <c r="J406" s="201">
        <f>BK406</f>
        <v>0</v>
      </c>
      <c r="K406" s="187"/>
      <c r="L406" s="192"/>
      <c r="M406" s="193"/>
      <c r="N406" s="194"/>
      <c r="O406" s="194"/>
      <c r="P406" s="195">
        <f>SUM(P407:P408)</f>
        <v>0</v>
      </c>
      <c r="Q406" s="194"/>
      <c r="R406" s="195">
        <f>SUM(R407:R408)</f>
        <v>0</v>
      </c>
      <c r="S406" s="194"/>
      <c r="T406" s="196">
        <f>SUM(T407:T408)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97" t="s">
        <v>177</v>
      </c>
      <c r="AT406" s="198" t="s">
        <v>72</v>
      </c>
      <c r="AU406" s="198" t="s">
        <v>81</v>
      </c>
      <c r="AY406" s="197" t="s">
        <v>121</v>
      </c>
      <c r="BK406" s="199">
        <f>SUM(BK407:BK408)</f>
        <v>0</v>
      </c>
    </row>
    <row r="407" s="2" customFormat="1" ht="16.5" customHeight="1">
      <c r="A407" s="40"/>
      <c r="B407" s="41"/>
      <c r="C407" s="202" t="s">
        <v>475</v>
      </c>
      <c r="D407" s="202" t="s">
        <v>124</v>
      </c>
      <c r="E407" s="203" t="s">
        <v>476</v>
      </c>
      <c r="F407" s="204" t="s">
        <v>477</v>
      </c>
      <c r="G407" s="205" t="s">
        <v>463</v>
      </c>
      <c r="H407" s="206">
        <v>1</v>
      </c>
      <c r="I407" s="207"/>
      <c r="J407" s="208">
        <f>ROUND(I407*H407,2)</f>
        <v>0</v>
      </c>
      <c r="K407" s="204" t="s">
        <v>128</v>
      </c>
      <c r="L407" s="46"/>
      <c r="M407" s="209" t="s">
        <v>19</v>
      </c>
      <c r="N407" s="210" t="s">
        <v>45</v>
      </c>
      <c r="O407" s="86"/>
      <c r="P407" s="211">
        <f>O407*H407</f>
        <v>0</v>
      </c>
      <c r="Q407" s="211">
        <v>0</v>
      </c>
      <c r="R407" s="211">
        <f>Q407*H407</f>
        <v>0</v>
      </c>
      <c r="S407" s="211">
        <v>0</v>
      </c>
      <c r="T407" s="212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3" t="s">
        <v>464</v>
      </c>
      <c r="AT407" s="213" t="s">
        <v>124</v>
      </c>
      <c r="AU407" s="213" t="s">
        <v>130</v>
      </c>
      <c r="AY407" s="19" t="s">
        <v>121</v>
      </c>
      <c r="BE407" s="214">
        <f>IF(N407="základní",J407,0)</f>
        <v>0</v>
      </c>
      <c r="BF407" s="214">
        <f>IF(N407="snížená",J407,0)</f>
        <v>0</v>
      </c>
      <c r="BG407" s="214">
        <f>IF(N407="zákl. přenesená",J407,0)</f>
        <v>0</v>
      </c>
      <c r="BH407" s="214">
        <f>IF(N407="sníž. přenesená",J407,0)</f>
        <v>0</v>
      </c>
      <c r="BI407" s="214">
        <f>IF(N407="nulová",J407,0)</f>
        <v>0</v>
      </c>
      <c r="BJ407" s="19" t="s">
        <v>130</v>
      </c>
      <c r="BK407" s="214">
        <f>ROUND(I407*H407,2)</f>
        <v>0</v>
      </c>
      <c r="BL407" s="19" t="s">
        <v>464</v>
      </c>
      <c r="BM407" s="213" t="s">
        <v>478</v>
      </c>
    </row>
    <row r="408" s="2" customFormat="1">
      <c r="A408" s="40"/>
      <c r="B408" s="41"/>
      <c r="C408" s="42"/>
      <c r="D408" s="215" t="s">
        <v>132</v>
      </c>
      <c r="E408" s="42"/>
      <c r="F408" s="216" t="s">
        <v>479</v>
      </c>
      <c r="G408" s="42"/>
      <c r="H408" s="42"/>
      <c r="I408" s="217"/>
      <c r="J408" s="42"/>
      <c r="K408" s="42"/>
      <c r="L408" s="46"/>
      <c r="M408" s="265"/>
      <c r="N408" s="266"/>
      <c r="O408" s="267"/>
      <c r="P408" s="267"/>
      <c r="Q408" s="267"/>
      <c r="R408" s="267"/>
      <c r="S408" s="267"/>
      <c r="T408" s="268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132</v>
      </c>
      <c r="AU408" s="19" t="s">
        <v>130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X5Q5iGZpO33MSpZdUokaevHUfynUFpj6HHy68tKegsabzmzIuEpARtXYlufAl9wwUtNCTW1XXymA5p8xU5nSWw==" hashValue="pHeoV2ynQY9aAM1tbiiIDE9jXEo2c7EvfZtSE3XuH621BKt4AJobgr/O3PCzb82pt9wigTs2H7uMJk+UtnugBA==" algorithmName="SHA-512" password="CC35"/>
  <autoFilter ref="C94:K408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612131121"/>
    <hyperlink ref="F129" r:id="rId2" display="https://podminky.urs.cz/item/CS_URS_2024_01/612142001"/>
    <hyperlink ref="F131" r:id="rId3" display="https://podminky.urs.cz/item/CS_URS_2024_01/612321131"/>
    <hyperlink ref="F133" r:id="rId4" display="https://podminky.urs.cz/item/CS_URS_2024_01/612325301"/>
    <hyperlink ref="F163" r:id="rId5" display="https://podminky.urs.cz/item/CS_URS_2024_01/619991001"/>
    <hyperlink ref="F166" r:id="rId6" display="https://podminky.urs.cz/item/CS_URS_2024_01/949101111"/>
    <hyperlink ref="F171" r:id="rId7" display="https://podminky.urs.cz/item/CS_URS_2024_01/766691811"/>
    <hyperlink ref="F183" r:id="rId8" display="https://podminky.urs.cz/item/CS_URS_2024_01/967031132"/>
    <hyperlink ref="F213" r:id="rId9" display="https://podminky.urs.cz/item/CS_URS_2024_01/968082016"/>
    <hyperlink ref="F216" r:id="rId10" display="https://podminky.urs.cz/item/CS_URS_2024_01/968082017"/>
    <hyperlink ref="F234" r:id="rId11" display="https://podminky.urs.cz/item/CS_URS_2024_01/968082018"/>
    <hyperlink ref="F237" r:id="rId12" display="https://podminky.urs.cz/item/CS_URS_2024_01/968082021"/>
    <hyperlink ref="F246" r:id="rId13" display="https://podminky.urs.cz/item/CS_URS_2024_01/968082022"/>
    <hyperlink ref="F250" r:id="rId14" display="https://podminky.urs.cz/item/CS_URS_2024_01/997013212"/>
    <hyperlink ref="F252" r:id="rId15" display="https://podminky.urs.cz/item/CS_URS_2024_01/997013501"/>
    <hyperlink ref="F254" r:id="rId16" display="https://podminky.urs.cz/item/CS_URS_2024_01/997013509"/>
    <hyperlink ref="F260" r:id="rId17" display="https://podminky.urs.cz/item/CS_URS_2024_01/998018002"/>
    <hyperlink ref="F279" r:id="rId18" display="https://podminky.urs.cz/item/CS_URS_2024_01/998713122"/>
    <hyperlink ref="F282" r:id="rId19" display="https://podminky.urs.cz/item/CS_URS_2024_01/766622131"/>
    <hyperlink ref="F289" r:id="rId20" display="https://podminky.urs.cz/item/CS_URS_2024_01/766622132"/>
    <hyperlink ref="F304" r:id="rId21" display="https://podminky.urs.cz/item/CS_URS_2024_01/766622133"/>
    <hyperlink ref="F308" r:id="rId22" display="https://podminky.urs.cz/item/CS_URS_2024_01/766629214"/>
    <hyperlink ref="F337" r:id="rId23" display="https://podminky.urs.cz/item/CS_URS_2024_01/766642131"/>
    <hyperlink ref="F343" r:id="rId24" display="https://podminky.urs.cz/item/CS_URS_2024_01/766660411"/>
    <hyperlink ref="F349" r:id="rId25" display="https://podminky.urs.cz/item/CS_URS_2024_01/766660451"/>
    <hyperlink ref="F353" r:id="rId26" display="https://podminky.urs.cz/item/CS_URS_2024_01/766694116"/>
    <hyperlink ref="F368" r:id="rId27" display="https://podminky.urs.cz/item/CS_URS_2024_01/998766122"/>
    <hyperlink ref="F371" r:id="rId28" display="https://podminky.urs.cz/item/CS_URS_2024_01/767661811"/>
    <hyperlink ref="F376" r:id="rId29" display="https://podminky.urs.cz/item/CS_URS_2024_01/767662120"/>
    <hyperlink ref="F378" r:id="rId30" display="https://podminky.urs.cz/item/CS_URS_2024_01/998767122"/>
    <hyperlink ref="F381" r:id="rId31" display="https://podminky.urs.cz/item/CS_URS_2024_01/783314201"/>
    <hyperlink ref="F386" r:id="rId32" display="https://podminky.urs.cz/item/CS_URS_2024_01/783315101"/>
    <hyperlink ref="F388" r:id="rId33" display="https://podminky.urs.cz/item/CS_URS_2024_01/783317101"/>
    <hyperlink ref="F391" r:id="rId34" display="https://podminky.urs.cz/item/CS_URS_2024_01/784171101"/>
    <hyperlink ref="F395" r:id="rId35" display="https://podminky.urs.cz/item/CS_URS_2024_01/784181101"/>
    <hyperlink ref="F398" r:id="rId36" display="https://podminky.urs.cz/item/CS_URS_2024_01/784221101"/>
    <hyperlink ref="F402" r:id="rId37" display="https://podminky.urs.cz/item/CS_URS_2024_01/011214000"/>
    <hyperlink ref="F405" r:id="rId38" display="https://podminky.urs.cz/item/CS_URS_2024_01/030001000"/>
    <hyperlink ref="F408" r:id="rId39" display="https://podminky.urs.cz/item/CS_URS_2024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9" customWidth="1"/>
    <col min="2" max="2" width="1.667969" style="269" customWidth="1"/>
    <col min="3" max="4" width="5" style="269" customWidth="1"/>
    <col min="5" max="5" width="11.66016" style="269" customWidth="1"/>
    <col min="6" max="6" width="9.160156" style="269" customWidth="1"/>
    <col min="7" max="7" width="5" style="269" customWidth="1"/>
    <col min="8" max="8" width="77.83203" style="269" customWidth="1"/>
    <col min="9" max="10" width="20" style="269" customWidth="1"/>
    <col min="11" max="11" width="1.667969" style="269" customWidth="1"/>
  </cols>
  <sheetData>
    <row r="1" s="1" customFormat="1" ht="37.5" customHeight="1"/>
    <row r="2" s="1" customFormat="1" ht="7.5" customHeight="1">
      <c r="B2" s="270"/>
      <c r="C2" s="271"/>
      <c r="D2" s="271"/>
      <c r="E2" s="271"/>
      <c r="F2" s="271"/>
      <c r="G2" s="271"/>
      <c r="H2" s="271"/>
      <c r="I2" s="271"/>
      <c r="J2" s="271"/>
      <c r="K2" s="272"/>
    </row>
    <row r="3" s="16" customFormat="1" ht="45" customHeight="1">
      <c r="B3" s="273"/>
      <c r="C3" s="274" t="s">
        <v>480</v>
      </c>
      <c r="D3" s="274"/>
      <c r="E3" s="274"/>
      <c r="F3" s="274"/>
      <c r="G3" s="274"/>
      <c r="H3" s="274"/>
      <c r="I3" s="274"/>
      <c r="J3" s="274"/>
      <c r="K3" s="275"/>
    </row>
    <row r="4" s="1" customFormat="1" ht="25.5" customHeight="1">
      <c r="B4" s="276"/>
      <c r="C4" s="277" t="s">
        <v>481</v>
      </c>
      <c r="D4" s="277"/>
      <c r="E4" s="277"/>
      <c r="F4" s="277"/>
      <c r="G4" s="277"/>
      <c r="H4" s="277"/>
      <c r="I4" s="277"/>
      <c r="J4" s="277"/>
      <c r="K4" s="278"/>
    </row>
    <row r="5" s="1" customFormat="1" ht="5.25" customHeight="1">
      <c r="B5" s="276"/>
      <c r="C5" s="279"/>
      <c r="D5" s="279"/>
      <c r="E5" s="279"/>
      <c r="F5" s="279"/>
      <c r="G5" s="279"/>
      <c r="H5" s="279"/>
      <c r="I5" s="279"/>
      <c r="J5" s="279"/>
      <c r="K5" s="278"/>
    </row>
    <row r="6" s="1" customFormat="1" ht="15" customHeight="1">
      <c r="B6" s="276"/>
      <c r="C6" s="280" t="s">
        <v>482</v>
      </c>
      <c r="D6" s="280"/>
      <c r="E6" s="280"/>
      <c r="F6" s="280"/>
      <c r="G6" s="280"/>
      <c r="H6" s="280"/>
      <c r="I6" s="280"/>
      <c r="J6" s="280"/>
      <c r="K6" s="278"/>
    </row>
    <row r="7" s="1" customFormat="1" ht="15" customHeight="1">
      <c r="B7" s="281"/>
      <c r="C7" s="280" t="s">
        <v>483</v>
      </c>
      <c r="D7" s="280"/>
      <c r="E7" s="280"/>
      <c r="F7" s="280"/>
      <c r="G7" s="280"/>
      <c r="H7" s="280"/>
      <c r="I7" s="280"/>
      <c r="J7" s="280"/>
      <c r="K7" s="278"/>
    </row>
    <row r="8" s="1" customFormat="1" ht="12.75" customHeight="1">
      <c r="B8" s="281"/>
      <c r="C8" s="280"/>
      <c r="D8" s="280"/>
      <c r="E8" s="280"/>
      <c r="F8" s="280"/>
      <c r="G8" s="280"/>
      <c r="H8" s="280"/>
      <c r="I8" s="280"/>
      <c r="J8" s="280"/>
      <c r="K8" s="278"/>
    </row>
    <row r="9" s="1" customFormat="1" ht="15" customHeight="1">
      <c r="B9" s="281"/>
      <c r="C9" s="280" t="s">
        <v>484</v>
      </c>
      <c r="D9" s="280"/>
      <c r="E9" s="280"/>
      <c r="F9" s="280"/>
      <c r="G9" s="280"/>
      <c r="H9" s="280"/>
      <c r="I9" s="280"/>
      <c r="J9" s="280"/>
      <c r="K9" s="278"/>
    </row>
    <row r="10" s="1" customFormat="1" ht="15" customHeight="1">
      <c r="B10" s="281"/>
      <c r="C10" s="280"/>
      <c r="D10" s="280" t="s">
        <v>485</v>
      </c>
      <c r="E10" s="280"/>
      <c r="F10" s="280"/>
      <c r="G10" s="280"/>
      <c r="H10" s="280"/>
      <c r="I10" s="280"/>
      <c r="J10" s="280"/>
      <c r="K10" s="278"/>
    </row>
    <row r="11" s="1" customFormat="1" ht="15" customHeight="1">
      <c r="B11" s="281"/>
      <c r="C11" s="282"/>
      <c r="D11" s="280" t="s">
        <v>486</v>
      </c>
      <c r="E11" s="280"/>
      <c r="F11" s="280"/>
      <c r="G11" s="280"/>
      <c r="H11" s="280"/>
      <c r="I11" s="280"/>
      <c r="J11" s="280"/>
      <c r="K11" s="278"/>
    </row>
    <row r="12" s="1" customFormat="1" ht="15" customHeight="1">
      <c r="B12" s="281"/>
      <c r="C12" s="282"/>
      <c r="D12" s="280"/>
      <c r="E12" s="280"/>
      <c r="F12" s="280"/>
      <c r="G12" s="280"/>
      <c r="H12" s="280"/>
      <c r="I12" s="280"/>
      <c r="J12" s="280"/>
      <c r="K12" s="278"/>
    </row>
    <row r="13" s="1" customFormat="1" ht="15" customHeight="1">
      <c r="B13" s="281"/>
      <c r="C13" s="282"/>
      <c r="D13" s="283" t="s">
        <v>487</v>
      </c>
      <c r="E13" s="280"/>
      <c r="F13" s="280"/>
      <c r="G13" s="280"/>
      <c r="H13" s="280"/>
      <c r="I13" s="280"/>
      <c r="J13" s="280"/>
      <c r="K13" s="278"/>
    </row>
    <row r="14" s="1" customFormat="1" ht="12.75" customHeight="1">
      <c r="B14" s="281"/>
      <c r="C14" s="282"/>
      <c r="D14" s="282"/>
      <c r="E14" s="282"/>
      <c r="F14" s="282"/>
      <c r="G14" s="282"/>
      <c r="H14" s="282"/>
      <c r="I14" s="282"/>
      <c r="J14" s="282"/>
      <c r="K14" s="278"/>
    </row>
    <row r="15" s="1" customFormat="1" ht="15" customHeight="1">
      <c r="B15" s="281"/>
      <c r="C15" s="282"/>
      <c r="D15" s="280" t="s">
        <v>488</v>
      </c>
      <c r="E15" s="280"/>
      <c r="F15" s="280"/>
      <c r="G15" s="280"/>
      <c r="H15" s="280"/>
      <c r="I15" s="280"/>
      <c r="J15" s="280"/>
      <c r="K15" s="278"/>
    </row>
    <row r="16" s="1" customFormat="1" ht="15" customHeight="1">
      <c r="B16" s="281"/>
      <c r="C16" s="282"/>
      <c r="D16" s="280" t="s">
        <v>489</v>
      </c>
      <c r="E16" s="280"/>
      <c r="F16" s="280"/>
      <c r="G16" s="280"/>
      <c r="H16" s="280"/>
      <c r="I16" s="280"/>
      <c r="J16" s="280"/>
      <c r="K16" s="278"/>
    </row>
    <row r="17" s="1" customFormat="1" ht="15" customHeight="1">
      <c r="B17" s="281"/>
      <c r="C17" s="282"/>
      <c r="D17" s="280" t="s">
        <v>490</v>
      </c>
      <c r="E17" s="280"/>
      <c r="F17" s="280"/>
      <c r="G17" s="280"/>
      <c r="H17" s="280"/>
      <c r="I17" s="280"/>
      <c r="J17" s="280"/>
      <c r="K17" s="278"/>
    </row>
    <row r="18" s="1" customFormat="1" ht="15" customHeight="1">
      <c r="B18" s="281"/>
      <c r="C18" s="282"/>
      <c r="D18" s="282"/>
      <c r="E18" s="284" t="s">
        <v>80</v>
      </c>
      <c r="F18" s="280" t="s">
        <v>491</v>
      </c>
      <c r="G18" s="280"/>
      <c r="H18" s="280"/>
      <c r="I18" s="280"/>
      <c r="J18" s="280"/>
      <c r="K18" s="278"/>
    </row>
    <row r="19" s="1" customFormat="1" ht="15" customHeight="1">
      <c r="B19" s="281"/>
      <c r="C19" s="282"/>
      <c r="D19" s="282"/>
      <c r="E19" s="284" t="s">
        <v>492</v>
      </c>
      <c r="F19" s="280" t="s">
        <v>493</v>
      </c>
      <c r="G19" s="280"/>
      <c r="H19" s="280"/>
      <c r="I19" s="280"/>
      <c r="J19" s="280"/>
      <c r="K19" s="278"/>
    </row>
    <row r="20" s="1" customFormat="1" ht="15" customHeight="1">
      <c r="B20" s="281"/>
      <c r="C20" s="282"/>
      <c r="D20" s="282"/>
      <c r="E20" s="284" t="s">
        <v>494</v>
      </c>
      <c r="F20" s="280" t="s">
        <v>495</v>
      </c>
      <c r="G20" s="280"/>
      <c r="H20" s="280"/>
      <c r="I20" s="280"/>
      <c r="J20" s="280"/>
      <c r="K20" s="278"/>
    </row>
    <row r="21" s="1" customFormat="1" ht="15" customHeight="1">
      <c r="B21" s="281"/>
      <c r="C21" s="282"/>
      <c r="D21" s="282"/>
      <c r="E21" s="284" t="s">
        <v>496</v>
      </c>
      <c r="F21" s="280" t="s">
        <v>497</v>
      </c>
      <c r="G21" s="280"/>
      <c r="H21" s="280"/>
      <c r="I21" s="280"/>
      <c r="J21" s="280"/>
      <c r="K21" s="278"/>
    </row>
    <row r="22" s="1" customFormat="1" ht="15" customHeight="1">
      <c r="B22" s="281"/>
      <c r="C22" s="282"/>
      <c r="D22" s="282"/>
      <c r="E22" s="284" t="s">
        <v>498</v>
      </c>
      <c r="F22" s="280" t="s">
        <v>499</v>
      </c>
      <c r="G22" s="280"/>
      <c r="H22" s="280"/>
      <c r="I22" s="280"/>
      <c r="J22" s="280"/>
      <c r="K22" s="278"/>
    </row>
    <row r="23" s="1" customFormat="1" ht="15" customHeight="1">
      <c r="B23" s="281"/>
      <c r="C23" s="282"/>
      <c r="D23" s="282"/>
      <c r="E23" s="284" t="s">
        <v>500</v>
      </c>
      <c r="F23" s="280" t="s">
        <v>501</v>
      </c>
      <c r="G23" s="280"/>
      <c r="H23" s="280"/>
      <c r="I23" s="280"/>
      <c r="J23" s="280"/>
      <c r="K23" s="278"/>
    </row>
    <row r="24" s="1" customFormat="1" ht="12.75" customHeight="1">
      <c r="B24" s="281"/>
      <c r="C24" s="282"/>
      <c r="D24" s="282"/>
      <c r="E24" s="282"/>
      <c r="F24" s="282"/>
      <c r="G24" s="282"/>
      <c r="H24" s="282"/>
      <c r="I24" s="282"/>
      <c r="J24" s="282"/>
      <c r="K24" s="278"/>
    </row>
    <row r="25" s="1" customFormat="1" ht="15" customHeight="1">
      <c r="B25" s="281"/>
      <c r="C25" s="280" t="s">
        <v>502</v>
      </c>
      <c r="D25" s="280"/>
      <c r="E25" s="280"/>
      <c r="F25" s="280"/>
      <c r="G25" s="280"/>
      <c r="H25" s="280"/>
      <c r="I25" s="280"/>
      <c r="J25" s="280"/>
      <c r="K25" s="278"/>
    </row>
    <row r="26" s="1" customFormat="1" ht="15" customHeight="1">
      <c r="B26" s="281"/>
      <c r="C26" s="280" t="s">
        <v>503</v>
      </c>
      <c r="D26" s="280"/>
      <c r="E26" s="280"/>
      <c r="F26" s="280"/>
      <c r="G26" s="280"/>
      <c r="H26" s="280"/>
      <c r="I26" s="280"/>
      <c r="J26" s="280"/>
      <c r="K26" s="278"/>
    </row>
    <row r="27" s="1" customFormat="1" ht="15" customHeight="1">
      <c r="B27" s="281"/>
      <c r="C27" s="280"/>
      <c r="D27" s="280" t="s">
        <v>504</v>
      </c>
      <c r="E27" s="280"/>
      <c r="F27" s="280"/>
      <c r="G27" s="280"/>
      <c r="H27" s="280"/>
      <c r="I27" s="280"/>
      <c r="J27" s="280"/>
      <c r="K27" s="278"/>
    </row>
    <row r="28" s="1" customFormat="1" ht="15" customHeight="1">
      <c r="B28" s="281"/>
      <c r="C28" s="282"/>
      <c r="D28" s="280" t="s">
        <v>505</v>
      </c>
      <c r="E28" s="280"/>
      <c r="F28" s="280"/>
      <c r="G28" s="280"/>
      <c r="H28" s="280"/>
      <c r="I28" s="280"/>
      <c r="J28" s="280"/>
      <c r="K28" s="278"/>
    </row>
    <row r="29" s="1" customFormat="1" ht="12.75" customHeight="1">
      <c r="B29" s="281"/>
      <c r="C29" s="282"/>
      <c r="D29" s="282"/>
      <c r="E29" s="282"/>
      <c r="F29" s="282"/>
      <c r="G29" s="282"/>
      <c r="H29" s="282"/>
      <c r="I29" s="282"/>
      <c r="J29" s="282"/>
      <c r="K29" s="278"/>
    </row>
    <row r="30" s="1" customFormat="1" ht="15" customHeight="1">
      <c r="B30" s="281"/>
      <c r="C30" s="282"/>
      <c r="D30" s="280" t="s">
        <v>506</v>
      </c>
      <c r="E30" s="280"/>
      <c r="F30" s="280"/>
      <c r="G30" s="280"/>
      <c r="H30" s="280"/>
      <c r="I30" s="280"/>
      <c r="J30" s="280"/>
      <c r="K30" s="278"/>
    </row>
    <row r="31" s="1" customFormat="1" ht="15" customHeight="1">
      <c r="B31" s="281"/>
      <c r="C31" s="282"/>
      <c r="D31" s="280" t="s">
        <v>507</v>
      </c>
      <c r="E31" s="280"/>
      <c r="F31" s="280"/>
      <c r="G31" s="280"/>
      <c r="H31" s="280"/>
      <c r="I31" s="280"/>
      <c r="J31" s="280"/>
      <c r="K31" s="278"/>
    </row>
    <row r="32" s="1" customFormat="1" ht="12.75" customHeight="1">
      <c r="B32" s="281"/>
      <c r="C32" s="282"/>
      <c r="D32" s="282"/>
      <c r="E32" s="282"/>
      <c r="F32" s="282"/>
      <c r="G32" s="282"/>
      <c r="H32" s="282"/>
      <c r="I32" s="282"/>
      <c r="J32" s="282"/>
      <c r="K32" s="278"/>
    </row>
    <row r="33" s="1" customFormat="1" ht="15" customHeight="1">
      <c r="B33" s="281"/>
      <c r="C33" s="282"/>
      <c r="D33" s="280" t="s">
        <v>508</v>
      </c>
      <c r="E33" s="280"/>
      <c r="F33" s="280"/>
      <c r="G33" s="280"/>
      <c r="H33" s="280"/>
      <c r="I33" s="280"/>
      <c r="J33" s="280"/>
      <c r="K33" s="278"/>
    </row>
    <row r="34" s="1" customFormat="1" ht="15" customHeight="1">
      <c r="B34" s="281"/>
      <c r="C34" s="282"/>
      <c r="D34" s="280" t="s">
        <v>509</v>
      </c>
      <c r="E34" s="280"/>
      <c r="F34" s="280"/>
      <c r="G34" s="280"/>
      <c r="H34" s="280"/>
      <c r="I34" s="280"/>
      <c r="J34" s="280"/>
      <c r="K34" s="278"/>
    </row>
    <row r="35" s="1" customFormat="1" ht="15" customHeight="1">
      <c r="B35" s="281"/>
      <c r="C35" s="282"/>
      <c r="D35" s="280" t="s">
        <v>510</v>
      </c>
      <c r="E35" s="280"/>
      <c r="F35" s="280"/>
      <c r="G35" s="280"/>
      <c r="H35" s="280"/>
      <c r="I35" s="280"/>
      <c r="J35" s="280"/>
      <c r="K35" s="278"/>
    </row>
    <row r="36" s="1" customFormat="1" ht="15" customHeight="1">
      <c r="B36" s="281"/>
      <c r="C36" s="282"/>
      <c r="D36" s="280"/>
      <c r="E36" s="283" t="s">
        <v>107</v>
      </c>
      <c r="F36" s="280"/>
      <c r="G36" s="280" t="s">
        <v>511</v>
      </c>
      <c r="H36" s="280"/>
      <c r="I36" s="280"/>
      <c r="J36" s="280"/>
      <c r="K36" s="278"/>
    </row>
    <row r="37" s="1" customFormat="1" ht="30.75" customHeight="1">
      <c r="B37" s="281"/>
      <c r="C37" s="282"/>
      <c r="D37" s="280"/>
      <c r="E37" s="283" t="s">
        <v>512</v>
      </c>
      <c r="F37" s="280"/>
      <c r="G37" s="280" t="s">
        <v>513</v>
      </c>
      <c r="H37" s="280"/>
      <c r="I37" s="280"/>
      <c r="J37" s="280"/>
      <c r="K37" s="278"/>
    </row>
    <row r="38" s="1" customFormat="1" ht="15" customHeight="1">
      <c r="B38" s="281"/>
      <c r="C38" s="282"/>
      <c r="D38" s="280"/>
      <c r="E38" s="283" t="s">
        <v>54</v>
      </c>
      <c r="F38" s="280"/>
      <c r="G38" s="280" t="s">
        <v>514</v>
      </c>
      <c r="H38" s="280"/>
      <c r="I38" s="280"/>
      <c r="J38" s="280"/>
      <c r="K38" s="278"/>
    </row>
    <row r="39" s="1" customFormat="1" ht="15" customHeight="1">
      <c r="B39" s="281"/>
      <c r="C39" s="282"/>
      <c r="D39" s="280"/>
      <c r="E39" s="283" t="s">
        <v>55</v>
      </c>
      <c r="F39" s="280"/>
      <c r="G39" s="280" t="s">
        <v>515</v>
      </c>
      <c r="H39" s="280"/>
      <c r="I39" s="280"/>
      <c r="J39" s="280"/>
      <c r="K39" s="278"/>
    </row>
    <row r="40" s="1" customFormat="1" ht="15" customHeight="1">
      <c r="B40" s="281"/>
      <c r="C40" s="282"/>
      <c r="D40" s="280"/>
      <c r="E40" s="283" t="s">
        <v>108</v>
      </c>
      <c r="F40" s="280"/>
      <c r="G40" s="280" t="s">
        <v>516</v>
      </c>
      <c r="H40" s="280"/>
      <c r="I40" s="280"/>
      <c r="J40" s="280"/>
      <c r="K40" s="278"/>
    </row>
    <row r="41" s="1" customFormat="1" ht="15" customHeight="1">
      <c r="B41" s="281"/>
      <c r="C41" s="282"/>
      <c r="D41" s="280"/>
      <c r="E41" s="283" t="s">
        <v>109</v>
      </c>
      <c r="F41" s="280"/>
      <c r="G41" s="280" t="s">
        <v>517</v>
      </c>
      <c r="H41" s="280"/>
      <c r="I41" s="280"/>
      <c r="J41" s="280"/>
      <c r="K41" s="278"/>
    </row>
    <row r="42" s="1" customFormat="1" ht="15" customHeight="1">
      <c r="B42" s="281"/>
      <c r="C42" s="282"/>
      <c r="D42" s="280"/>
      <c r="E42" s="283" t="s">
        <v>518</v>
      </c>
      <c r="F42" s="280"/>
      <c r="G42" s="280" t="s">
        <v>519</v>
      </c>
      <c r="H42" s="280"/>
      <c r="I42" s="280"/>
      <c r="J42" s="280"/>
      <c r="K42" s="278"/>
    </row>
    <row r="43" s="1" customFormat="1" ht="15" customHeight="1">
      <c r="B43" s="281"/>
      <c r="C43" s="282"/>
      <c r="D43" s="280"/>
      <c r="E43" s="283"/>
      <c r="F43" s="280"/>
      <c r="G43" s="280" t="s">
        <v>520</v>
      </c>
      <c r="H43" s="280"/>
      <c r="I43" s="280"/>
      <c r="J43" s="280"/>
      <c r="K43" s="278"/>
    </row>
    <row r="44" s="1" customFormat="1" ht="15" customHeight="1">
      <c r="B44" s="281"/>
      <c r="C44" s="282"/>
      <c r="D44" s="280"/>
      <c r="E44" s="283" t="s">
        <v>521</v>
      </c>
      <c r="F44" s="280"/>
      <c r="G44" s="280" t="s">
        <v>522</v>
      </c>
      <c r="H44" s="280"/>
      <c r="I44" s="280"/>
      <c r="J44" s="280"/>
      <c r="K44" s="278"/>
    </row>
    <row r="45" s="1" customFormat="1" ht="15" customHeight="1">
      <c r="B45" s="281"/>
      <c r="C45" s="282"/>
      <c r="D45" s="280"/>
      <c r="E45" s="283" t="s">
        <v>111</v>
      </c>
      <c r="F45" s="280"/>
      <c r="G45" s="280" t="s">
        <v>523</v>
      </c>
      <c r="H45" s="280"/>
      <c r="I45" s="280"/>
      <c r="J45" s="280"/>
      <c r="K45" s="278"/>
    </row>
    <row r="46" s="1" customFormat="1" ht="12.75" customHeight="1">
      <c r="B46" s="281"/>
      <c r="C46" s="282"/>
      <c r="D46" s="280"/>
      <c r="E46" s="280"/>
      <c r="F46" s="280"/>
      <c r="G46" s="280"/>
      <c r="H46" s="280"/>
      <c r="I46" s="280"/>
      <c r="J46" s="280"/>
      <c r="K46" s="278"/>
    </row>
    <row r="47" s="1" customFormat="1" ht="15" customHeight="1">
      <c r="B47" s="281"/>
      <c r="C47" s="282"/>
      <c r="D47" s="280" t="s">
        <v>524</v>
      </c>
      <c r="E47" s="280"/>
      <c r="F47" s="280"/>
      <c r="G47" s="280"/>
      <c r="H47" s="280"/>
      <c r="I47" s="280"/>
      <c r="J47" s="280"/>
      <c r="K47" s="278"/>
    </row>
    <row r="48" s="1" customFormat="1" ht="15" customHeight="1">
      <c r="B48" s="281"/>
      <c r="C48" s="282"/>
      <c r="D48" s="282"/>
      <c r="E48" s="280" t="s">
        <v>525</v>
      </c>
      <c r="F48" s="280"/>
      <c r="G48" s="280"/>
      <c r="H48" s="280"/>
      <c r="I48" s="280"/>
      <c r="J48" s="280"/>
      <c r="K48" s="278"/>
    </row>
    <row r="49" s="1" customFormat="1" ht="15" customHeight="1">
      <c r="B49" s="281"/>
      <c r="C49" s="282"/>
      <c r="D49" s="282"/>
      <c r="E49" s="280" t="s">
        <v>526</v>
      </c>
      <c r="F49" s="280"/>
      <c r="G49" s="280"/>
      <c r="H49" s="280"/>
      <c r="I49" s="280"/>
      <c r="J49" s="280"/>
      <c r="K49" s="278"/>
    </row>
    <row r="50" s="1" customFormat="1" ht="15" customHeight="1">
      <c r="B50" s="281"/>
      <c r="C50" s="282"/>
      <c r="D50" s="282"/>
      <c r="E50" s="280" t="s">
        <v>527</v>
      </c>
      <c r="F50" s="280"/>
      <c r="G50" s="280"/>
      <c r="H50" s="280"/>
      <c r="I50" s="280"/>
      <c r="J50" s="280"/>
      <c r="K50" s="278"/>
    </row>
    <row r="51" s="1" customFormat="1" ht="15" customHeight="1">
      <c r="B51" s="281"/>
      <c r="C51" s="282"/>
      <c r="D51" s="280" t="s">
        <v>528</v>
      </c>
      <c r="E51" s="280"/>
      <c r="F51" s="280"/>
      <c r="G51" s="280"/>
      <c r="H51" s="280"/>
      <c r="I51" s="280"/>
      <c r="J51" s="280"/>
      <c r="K51" s="278"/>
    </row>
    <row r="52" s="1" customFormat="1" ht="25.5" customHeight="1">
      <c r="B52" s="276"/>
      <c r="C52" s="277" t="s">
        <v>529</v>
      </c>
      <c r="D52" s="277"/>
      <c r="E52" s="277"/>
      <c r="F52" s="277"/>
      <c r="G52" s="277"/>
      <c r="H52" s="277"/>
      <c r="I52" s="277"/>
      <c r="J52" s="277"/>
      <c r="K52" s="278"/>
    </row>
    <row r="53" s="1" customFormat="1" ht="5.25" customHeight="1">
      <c r="B53" s="276"/>
      <c r="C53" s="279"/>
      <c r="D53" s="279"/>
      <c r="E53" s="279"/>
      <c r="F53" s="279"/>
      <c r="G53" s="279"/>
      <c r="H53" s="279"/>
      <c r="I53" s="279"/>
      <c r="J53" s="279"/>
      <c r="K53" s="278"/>
    </row>
    <row r="54" s="1" customFormat="1" ht="15" customHeight="1">
      <c r="B54" s="276"/>
      <c r="C54" s="280" t="s">
        <v>530</v>
      </c>
      <c r="D54" s="280"/>
      <c r="E54" s="280"/>
      <c r="F54" s="280"/>
      <c r="G54" s="280"/>
      <c r="H54" s="280"/>
      <c r="I54" s="280"/>
      <c r="J54" s="280"/>
      <c r="K54" s="278"/>
    </row>
    <row r="55" s="1" customFormat="1" ht="15" customHeight="1">
      <c r="B55" s="276"/>
      <c r="C55" s="280" t="s">
        <v>531</v>
      </c>
      <c r="D55" s="280"/>
      <c r="E55" s="280"/>
      <c r="F55" s="280"/>
      <c r="G55" s="280"/>
      <c r="H55" s="280"/>
      <c r="I55" s="280"/>
      <c r="J55" s="280"/>
      <c r="K55" s="278"/>
    </row>
    <row r="56" s="1" customFormat="1" ht="12.75" customHeight="1">
      <c r="B56" s="276"/>
      <c r="C56" s="280"/>
      <c r="D56" s="280"/>
      <c r="E56" s="280"/>
      <c r="F56" s="280"/>
      <c r="G56" s="280"/>
      <c r="H56" s="280"/>
      <c r="I56" s="280"/>
      <c r="J56" s="280"/>
      <c r="K56" s="278"/>
    </row>
    <row r="57" s="1" customFormat="1" ht="15" customHeight="1">
      <c r="B57" s="276"/>
      <c r="C57" s="280" t="s">
        <v>532</v>
      </c>
      <c r="D57" s="280"/>
      <c r="E57" s="280"/>
      <c r="F57" s="280"/>
      <c r="G57" s="280"/>
      <c r="H57" s="280"/>
      <c r="I57" s="280"/>
      <c r="J57" s="280"/>
      <c r="K57" s="278"/>
    </row>
    <row r="58" s="1" customFormat="1" ht="15" customHeight="1">
      <c r="B58" s="276"/>
      <c r="C58" s="282"/>
      <c r="D58" s="280" t="s">
        <v>533</v>
      </c>
      <c r="E58" s="280"/>
      <c r="F58" s="280"/>
      <c r="G58" s="280"/>
      <c r="H58" s="280"/>
      <c r="I58" s="280"/>
      <c r="J58" s="280"/>
      <c r="K58" s="278"/>
    </row>
    <row r="59" s="1" customFormat="1" ht="15" customHeight="1">
      <c r="B59" s="276"/>
      <c r="C59" s="282"/>
      <c r="D59" s="280" t="s">
        <v>534</v>
      </c>
      <c r="E59" s="280"/>
      <c r="F59" s="280"/>
      <c r="G59" s="280"/>
      <c r="H59" s="280"/>
      <c r="I59" s="280"/>
      <c r="J59" s="280"/>
      <c r="K59" s="278"/>
    </row>
    <row r="60" s="1" customFormat="1" ht="15" customHeight="1">
      <c r="B60" s="276"/>
      <c r="C60" s="282"/>
      <c r="D60" s="280" t="s">
        <v>535</v>
      </c>
      <c r="E60" s="280"/>
      <c r="F60" s="280"/>
      <c r="G60" s="280"/>
      <c r="H60" s="280"/>
      <c r="I60" s="280"/>
      <c r="J60" s="280"/>
      <c r="K60" s="278"/>
    </row>
    <row r="61" s="1" customFormat="1" ht="15" customHeight="1">
      <c r="B61" s="276"/>
      <c r="C61" s="282"/>
      <c r="D61" s="280" t="s">
        <v>536</v>
      </c>
      <c r="E61" s="280"/>
      <c r="F61" s="280"/>
      <c r="G61" s="280"/>
      <c r="H61" s="280"/>
      <c r="I61" s="280"/>
      <c r="J61" s="280"/>
      <c r="K61" s="278"/>
    </row>
    <row r="62" s="1" customFormat="1" ht="15" customHeight="1">
      <c r="B62" s="276"/>
      <c r="C62" s="282"/>
      <c r="D62" s="285" t="s">
        <v>537</v>
      </c>
      <c r="E62" s="285"/>
      <c r="F62" s="285"/>
      <c r="G62" s="285"/>
      <c r="H62" s="285"/>
      <c r="I62" s="285"/>
      <c r="J62" s="285"/>
      <c r="K62" s="278"/>
    </row>
    <row r="63" s="1" customFormat="1" ht="15" customHeight="1">
      <c r="B63" s="276"/>
      <c r="C63" s="282"/>
      <c r="D63" s="280" t="s">
        <v>538</v>
      </c>
      <c r="E63" s="280"/>
      <c r="F63" s="280"/>
      <c r="G63" s="280"/>
      <c r="H63" s="280"/>
      <c r="I63" s="280"/>
      <c r="J63" s="280"/>
      <c r="K63" s="278"/>
    </row>
    <row r="64" s="1" customFormat="1" ht="12.75" customHeight="1">
      <c r="B64" s="276"/>
      <c r="C64" s="282"/>
      <c r="D64" s="282"/>
      <c r="E64" s="286"/>
      <c r="F64" s="282"/>
      <c r="G64" s="282"/>
      <c r="H64" s="282"/>
      <c r="I64" s="282"/>
      <c r="J64" s="282"/>
      <c r="K64" s="278"/>
    </row>
    <row r="65" s="1" customFormat="1" ht="15" customHeight="1">
      <c r="B65" s="276"/>
      <c r="C65" s="282"/>
      <c r="D65" s="280" t="s">
        <v>539</v>
      </c>
      <c r="E65" s="280"/>
      <c r="F65" s="280"/>
      <c r="G65" s="280"/>
      <c r="H65" s="280"/>
      <c r="I65" s="280"/>
      <c r="J65" s="280"/>
      <c r="K65" s="278"/>
    </row>
    <row r="66" s="1" customFormat="1" ht="15" customHeight="1">
      <c r="B66" s="276"/>
      <c r="C66" s="282"/>
      <c r="D66" s="285" t="s">
        <v>540</v>
      </c>
      <c r="E66" s="285"/>
      <c r="F66" s="285"/>
      <c r="G66" s="285"/>
      <c r="H66" s="285"/>
      <c r="I66" s="285"/>
      <c r="J66" s="285"/>
      <c r="K66" s="278"/>
    </row>
    <row r="67" s="1" customFormat="1" ht="15" customHeight="1">
      <c r="B67" s="276"/>
      <c r="C67" s="282"/>
      <c r="D67" s="280" t="s">
        <v>541</v>
      </c>
      <c r="E67" s="280"/>
      <c r="F67" s="280"/>
      <c r="G67" s="280"/>
      <c r="H67" s="280"/>
      <c r="I67" s="280"/>
      <c r="J67" s="280"/>
      <c r="K67" s="278"/>
    </row>
    <row r="68" s="1" customFormat="1" ht="15" customHeight="1">
      <c r="B68" s="276"/>
      <c r="C68" s="282"/>
      <c r="D68" s="280" t="s">
        <v>542</v>
      </c>
      <c r="E68" s="280"/>
      <c r="F68" s="280"/>
      <c r="G68" s="280"/>
      <c r="H68" s="280"/>
      <c r="I68" s="280"/>
      <c r="J68" s="280"/>
      <c r="K68" s="278"/>
    </row>
    <row r="69" s="1" customFormat="1" ht="15" customHeight="1">
      <c r="B69" s="276"/>
      <c r="C69" s="282"/>
      <c r="D69" s="280" t="s">
        <v>543</v>
      </c>
      <c r="E69" s="280"/>
      <c r="F69" s="280"/>
      <c r="G69" s="280"/>
      <c r="H69" s="280"/>
      <c r="I69" s="280"/>
      <c r="J69" s="280"/>
      <c r="K69" s="278"/>
    </row>
    <row r="70" s="1" customFormat="1" ht="15" customHeight="1">
      <c r="B70" s="276"/>
      <c r="C70" s="282"/>
      <c r="D70" s="280" t="s">
        <v>544</v>
      </c>
      <c r="E70" s="280"/>
      <c r="F70" s="280"/>
      <c r="G70" s="280"/>
      <c r="H70" s="280"/>
      <c r="I70" s="280"/>
      <c r="J70" s="280"/>
      <c r="K70" s="278"/>
    </row>
    <row r="71" s="1" customFormat="1" ht="12.75" customHeight="1">
      <c r="B71" s="287"/>
      <c r="C71" s="288"/>
      <c r="D71" s="288"/>
      <c r="E71" s="288"/>
      <c r="F71" s="288"/>
      <c r="G71" s="288"/>
      <c r="H71" s="288"/>
      <c r="I71" s="288"/>
      <c r="J71" s="288"/>
      <c r="K71" s="289"/>
    </row>
    <row r="72" s="1" customFormat="1" ht="18.75" customHeight="1">
      <c r="B72" s="290"/>
      <c r="C72" s="290"/>
      <c r="D72" s="290"/>
      <c r="E72" s="290"/>
      <c r="F72" s="290"/>
      <c r="G72" s="290"/>
      <c r="H72" s="290"/>
      <c r="I72" s="290"/>
      <c r="J72" s="290"/>
      <c r="K72" s="291"/>
    </row>
    <row r="73" s="1" customFormat="1" ht="18.75" customHeight="1">
      <c r="B73" s="291"/>
      <c r="C73" s="291"/>
      <c r="D73" s="291"/>
      <c r="E73" s="291"/>
      <c r="F73" s="291"/>
      <c r="G73" s="291"/>
      <c r="H73" s="291"/>
      <c r="I73" s="291"/>
      <c r="J73" s="291"/>
      <c r="K73" s="291"/>
    </row>
    <row r="74" s="1" customFormat="1" ht="7.5" customHeight="1">
      <c r="B74" s="292"/>
      <c r="C74" s="293"/>
      <c r="D74" s="293"/>
      <c r="E74" s="293"/>
      <c r="F74" s="293"/>
      <c r="G74" s="293"/>
      <c r="H74" s="293"/>
      <c r="I74" s="293"/>
      <c r="J74" s="293"/>
      <c r="K74" s="294"/>
    </row>
    <row r="75" s="1" customFormat="1" ht="45" customHeight="1">
      <c r="B75" s="295"/>
      <c r="C75" s="296" t="s">
        <v>545</v>
      </c>
      <c r="D75" s="296"/>
      <c r="E75" s="296"/>
      <c r="F75" s="296"/>
      <c r="G75" s="296"/>
      <c r="H75" s="296"/>
      <c r="I75" s="296"/>
      <c r="J75" s="296"/>
      <c r="K75" s="297"/>
    </row>
    <row r="76" s="1" customFormat="1" ht="17.25" customHeight="1">
      <c r="B76" s="295"/>
      <c r="C76" s="298" t="s">
        <v>546</v>
      </c>
      <c r="D76" s="298"/>
      <c r="E76" s="298"/>
      <c r="F76" s="298" t="s">
        <v>547</v>
      </c>
      <c r="G76" s="299"/>
      <c r="H76" s="298" t="s">
        <v>55</v>
      </c>
      <c r="I76" s="298" t="s">
        <v>58</v>
      </c>
      <c r="J76" s="298" t="s">
        <v>548</v>
      </c>
      <c r="K76" s="297"/>
    </row>
    <row r="77" s="1" customFormat="1" ht="17.25" customHeight="1">
      <c r="B77" s="295"/>
      <c r="C77" s="300" t="s">
        <v>549</v>
      </c>
      <c r="D77" s="300"/>
      <c r="E77" s="300"/>
      <c r="F77" s="301" t="s">
        <v>550</v>
      </c>
      <c r="G77" s="302"/>
      <c r="H77" s="300"/>
      <c r="I77" s="300"/>
      <c r="J77" s="300" t="s">
        <v>551</v>
      </c>
      <c r="K77" s="297"/>
    </row>
    <row r="78" s="1" customFormat="1" ht="5.25" customHeight="1">
      <c r="B78" s="295"/>
      <c r="C78" s="303"/>
      <c r="D78" s="303"/>
      <c r="E78" s="303"/>
      <c r="F78" s="303"/>
      <c r="G78" s="304"/>
      <c r="H78" s="303"/>
      <c r="I78" s="303"/>
      <c r="J78" s="303"/>
      <c r="K78" s="297"/>
    </row>
    <row r="79" s="1" customFormat="1" ht="15" customHeight="1">
      <c r="B79" s="295"/>
      <c r="C79" s="283" t="s">
        <v>54</v>
      </c>
      <c r="D79" s="305"/>
      <c r="E79" s="305"/>
      <c r="F79" s="306" t="s">
        <v>552</v>
      </c>
      <c r="G79" s="307"/>
      <c r="H79" s="283" t="s">
        <v>553</v>
      </c>
      <c r="I79" s="283" t="s">
        <v>554</v>
      </c>
      <c r="J79" s="283">
        <v>20</v>
      </c>
      <c r="K79" s="297"/>
    </row>
    <row r="80" s="1" customFormat="1" ht="15" customHeight="1">
      <c r="B80" s="295"/>
      <c r="C80" s="283" t="s">
        <v>555</v>
      </c>
      <c r="D80" s="283"/>
      <c r="E80" s="283"/>
      <c r="F80" s="306" t="s">
        <v>552</v>
      </c>
      <c r="G80" s="307"/>
      <c r="H80" s="283" t="s">
        <v>556</v>
      </c>
      <c r="I80" s="283" t="s">
        <v>554</v>
      </c>
      <c r="J80" s="283">
        <v>120</v>
      </c>
      <c r="K80" s="297"/>
    </row>
    <row r="81" s="1" customFormat="1" ht="15" customHeight="1">
      <c r="B81" s="308"/>
      <c r="C81" s="283" t="s">
        <v>557</v>
      </c>
      <c r="D81" s="283"/>
      <c r="E81" s="283"/>
      <c r="F81" s="306" t="s">
        <v>558</v>
      </c>
      <c r="G81" s="307"/>
      <c r="H81" s="283" t="s">
        <v>559</v>
      </c>
      <c r="I81" s="283" t="s">
        <v>554</v>
      </c>
      <c r="J81" s="283">
        <v>50</v>
      </c>
      <c r="K81" s="297"/>
    </row>
    <row r="82" s="1" customFormat="1" ht="15" customHeight="1">
      <c r="B82" s="308"/>
      <c r="C82" s="283" t="s">
        <v>560</v>
      </c>
      <c r="D82" s="283"/>
      <c r="E82" s="283"/>
      <c r="F82" s="306" t="s">
        <v>552</v>
      </c>
      <c r="G82" s="307"/>
      <c r="H82" s="283" t="s">
        <v>561</v>
      </c>
      <c r="I82" s="283" t="s">
        <v>562</v>
      </c>
      <c r="J82" s="283"/>
      <c r="K82" s="297"/>
    </row>
    <row r="83" s="1" customFormat="1" ht="15" customHeight="1">
      <c r="B83" s="308"/>
      <c r="C83" s="309" t="s">
        <v>563</v>
      </c>
      <c r="D83" s="309"/>
      <c r="E83" s="309"/>
      <c r="F83" s="310" t="s">
        <v>558</v>
      </c>
      <c r="G83" s="309"/>
      <c r="H83" s="309" t="s">
        <v>564</v>
      </c>
      <c r="I83" s="309" t="s">
        <v>554</v>
      </c>
      <c r="J83" s="309">
        <v>15</v>
      </c>
      <c r="K83" s="297"/>
    </row>
    <row r="84" s="1" customFormat="1" ht="15" customHeight="1">
      <c r="B84" s="308"/>
      <c r="C84" s="309" t="s">
        <v>565</v>
      </c>
      <c r="D84" s="309"/>
      <c r="E84" s="309"/>
      <c r="F84" s="310" t="s">
        <v>558</v>
      </c>
      <c r="G84" s="309"/>
      <c r="H84" s="309" t="s">
        <v>566</v>
      </c>
      <c r="I84" s="309" t="s">
        <v>554</v>
      </c>
      <c r="J84" s="309">
        <v>15</v>
      </c>
      <c r="K84" s="297"/>
    </row>
    <row r="85" s="1" customFormat="1" ht="15" customHeight="1">
      <c r="B85" s="308"/>
      <c r="C85" s="309" t="s">
        <v>567</v>
      </c>
      <c r="D85" s="309"/>
      <c r="E85" s="309"/>
      <c r="F85" s="310" t="s">
        <v>558</v>
      </c>
      <c r="G85" s="309"/>
      <c r="H85" s="309" t="s">
        <v>568</v>
      </c>
      <c r="I85" s="309" t="s">
        <v>554</v>
      </c>
      <c r="J85" s="309">
        <v>20</v>
      </c>
      <c r="K85" s="297"/>
    </row>
    <row r="86" s="1" customFormat="1" ht="15" customHeight="1">
      <c r="B86" s="308"/>
      <c r="C86" s="309" t="s">
        <v>569</v>
      </c>
      <c r="D86" s="309"/>
      <c r="E86" s="309"/>
      <c r="F86" s="310" t="s">
        <v>558</v>
      </c>
      <c r="G86" s="309"/>
      <c r="H86" s="309" t="s">
        <v>570</v>
      </c>
      <c r="I86" s="309" t="s">
        <v>554</v>
      </c>
      <c r="J86" s="309">
        <v>20</v>
      </c>
      <c r="K86" s="297"/>
    </row>
    <row r="87" s="1" customFormat="1" ht="15" customHeight="1">
      <c r="B87" s="308"/>
      <c r="C87" s="283" t="s">
        <v>571</v>
      </c>
      <c r="D87" s="283"/>
      <c r="E87" s="283"/>
      <c r="F87" s="306" t="s">
        <v>558</v>
      </c>
      <c r="G87" s="307"/>
      <c r="H87" s="283" t="s">
        <v>572</v>
      </c>
      <c r="I87" s="283" t="s">
        <v>554</v>
      </c>
      <c r="J87" s="283">
        <v>50</v>
      </c>
      <c r="K87" s="297"/>
    </row>
    <row r="88" s="1" customFormat="1" ht="15" customHeight="1">
      <c r="B88" s="308"/>
      <c r="C88" s="283" t="s">
        <v>573</v>
      </c>
      <c r="D88" s="283"/>
      <c r="E88" s="283"/>
      <c r="F88" s="306" t="s">
        <v>558</v>
      </c>
      <c r="G88" s="307"/>
      <c r="H88" s="283" t="s">
        <v>574</v>
      </c>
      <c r="I88" s="283" t="s">
        <v>554</v>
      </c>
      <c r="J88" s="283">
        <v>20</v>
      </c>
      <c r="K88" s="297"/>
    </row>
    <row r="89" s="1" customFormat="1" ht="15" customHeight="1">
      <c r="B89" s="308"/>
      <c r="C89" s="283" t="s">
        <v>575</v>
      </c>
      <c r="D89" s="283"/>
      <c r="E89" s="283"/>
      <c r="F89" s="306" t="s">
        <v>558</v>
      </c>
      <c r="G89" s="307"/>
      <c r="H89" s="283" t="s">
        <v>576</v>
      </c>
      <c r="I89" s="283" t="s">
        <v>554</v>
      </c>
      <c r="J89" s="283">
        <v>20</v>
      </c>
      <c r="K89" s="297"/>
    </row>
    <row r="90" s="1" customFormat="1" ht="15" customHeight="1">
      <c r="B90" s="308"/>
      <c r="C90" s="283" t="s">
        <v>577</v>
      </c>
      <c r="D90" s="283"/>
      <c r="E90" s="283"/>
      <c r="F90" s="306" t="s">
        <v>558</v>
      </c>
      <c r="G90" s="307"/>
      <c r="H90" s="283" t="s">
        <v>578</v>
      </c>
      <c r="I90" s="283" t="s">
        <v>554</v>
      </c>
      <c r="J90" s="283">
        <v>50</v>
      </c>
      <c r="K90" s="297"/>
    </row>
    <row r="91" s="1" customFormat="1" ht="15" customHeight="1">
      <c r="B91" s="308"/>
      <c r="C91" s="283" t="s">
        <v>579</v>
      </c>
      <c r="D91" s="283"/>
      <c r="E91" s="283"/>
      <c r="F91" s="306" t="s">
        <v>558</v>
      </c>
      <c r="G91" s="307"/>
      <c r="H91" s="283" t="s">
        <v>579</v>
      </c>
      <c r="I91" s="283" t="s">
        <v>554</v>
      </c>
      <c r="J91" s="283">
        <v>50</v>
      </c>
      <c r="K91" s="297"/>
    </row>
    <row r="92" s="1" customFormat="1" ht="15" customHeight="1">
      <c r="B92" s="308"/>
      <c r="C92" s="283" t="s">
        <v>580</v>
      </c>
      <c r="D92" s="283"/>
      <c r="E92" s="283"/>
      <c r="F92" s="306" t="s">
        <v>558</v>
      </c>
      <c r="G92" s="307"/>
      <c r="H92" s="283" t="s">
        <v>581</v>
      </c>
      <c r="I92" s="283" t="s">
        <v>554</v>
      </c>
      <c r="J92" s="283">
        <v>255</v>
      </c>
      <c r="K92" s="297"/>
    </row>
    <row r="93" s="1" customFormat="1" ht="15" customHeight="1">
      <c r="B93" s="308"/>
      <c r="C93" s="283" t="s">
        <v>582</v>
      </c>
      <c r="D93" s="283"/>
      <c r="E93" s="283"/>
      <c r="F93" s="306" t="s">
        <v>552</v>
      </c>
      <c r="G93" s="307"/>
      <c r="H93" s="283" t="s">
        <v>583</v>
      </c>
      <c r="I93" s="283" t="s">
        <v>584</v>
      </c>
      <c r="J93" s="283"/>
      <c r="K93" s="297"/>
    </row>
    <row r="94" s="1" customFormat="1" ht="15" customHeight="1">
      <c r="B94" s="308"/>
      <c r="C94" s="283" t="s">
        <v>585</v>
      </c>
      <c r="D94" s="283"/>
      <c r="E94" s="283"/>
      <c r="F94" s="306" t="s">
        <v>552</v>
      </c>
      <c r="G94" s="307"/>
      <c r="H94" s="283" t="s">
        <v>586</v>
      </c>
      <c r="I94" s="283" t="s">
        <v>587</v>
      </c>
      <c r="J94" s="283"/>
      <c r="K94" s="297"/>
    </row>
    <row r="95" s="1" customFormat="1" ht="15" customHeight="1">
      <c r="B95" s="308"/>
      <c r="C95" s="283" t="s">
        <v>588</v>
      </c>
      <c r="D95" s="283"/>
      <c r="E95" s="283"/>
      <c r="F95" s="306" t="s">
        <v>552</v>
      </c>
      <c r="G95" s="307"/>
      <c r="H95" s="283" t="s">
        <v>588</v>
      </c>
      <c r="I95" s="283" t="s">
        <v>587</v>
      </c>
      <c r="J95" s="283"/>
      <c r="K95" s="297"/>
    </row>
    <row r="96" s="1" customFormat="1" ht="15" customHeight="1">
      <c r="B96" s="308"/>
      <c r="C96" s="283" t="s">
        <v>39</v>
      </c>
      <c r="D96" s="283"/>
      <c r="E96" s="283"/>
      <c r="F96" s="306" t="s">
        <v>552</v>
      </c>
      <c r="G96" s="307"/>
      <c r="H96" s="283" t="s">
        <v>589</v>
      </c>
      <c r="I96" s="283" t="s">
        <v>587</v>
      </c>
      <c r="J96" s="283"/>
      <c r="K96" s="297"/>
    </row>
    <row r="97" s="1" customFormat="1" ht="15" customHeight="1">
      <c r="B97" s="308"/>
      <c r="C97" s="283" t="s">
        <v>49</v>
      </c>
      <c r="D97" s="283"/>
      <c r="E97" s="283"/>
      <c r="F97" s="306" t="s">
        <v>552</v>
      </c>
      <c r="G97" s="307"/>
      <c r="H97" s="283" t="s">
        <v>590</v>
      </c>
      <c r="I97" s="283" t="s">
        <v>587</v>
      </c>
      <c r="J97" s="283"/>
      <c r="K97" s="297"/>
    </row>
    <row r="98" s="1" customFormat="1" ht="15" customHeight="1"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s="1" customFormat="1" ht="18.75" customHeight="1">
      <c r="B99" s="314"/>
      <c r="C99" s="315"/>
      <c r="D99" s="315"/>
      <c r="E99" s="315"/>
      <c r="F99" s="315"/>
      <c r="G99" s="315"/>
      <c r="H99" s="315"/>
      <c r="I99" s="315"/>
      <c r="J99" s="315"/>
      <c r="K99" s="314"/>
    </row>
    <row r="100" s="1" customFormat="1" ht="18.75" customHeight="1">
      <c r="B100" s="291"/>
      <c r="C100" s="291"/>
      <c r="D100" s="291"/>
      <c r="E100" s="291"/>
      <c r="F100" s="291"/>
      <c r="G100" s="291"/>
      <c r="H100" s="291"/>
      <c r="I100" s="291"/>
      <c r="J100" s="291"/>
      <c r="K100" s="291"/>
    </row>
    <row r="101" s="1" customFormat="1" ht="7.5" customHeight="1">
      <c r="B101" s="292"/>
      <c r="C101" s="293"/>
      <c r="D101" s="293"/>
      <c r="E101" s="293"/>
      <c r="F101" s="293"/>
      <c r="G101" s="293"/>
      <c r="H101" s="293"/>
      <c r="I101" s="293"/>
      <c r="J101" s="293"/>
      <c r="K101" s="294"/>
    </row>
    <row r="102" s="1" customFormat="1" ht="45" customHeight="1">
      <c r="B102" s="295"/>
      <c r="C102" s="296" t="s">
        <v>591</v>
      </c>
      <c r="D102" s="296"/>
      <c r="E102" s="296"/>
      <c r="F102" s="296"/>
      <c r="G102" s="296"/>
      <c r="H102" s="296"/>
      <c r="I102" s="296"/>
      <c r="J102" s="296"/>
      <c r="K102" s="297"/>
    </row>
    <row r="103" s="1" customFormat="1" ht="17.25" customHeight="1">
      <c r="B103" s="295"/>
      <c r="C103" s="298" t="s">
        <v>546</v>
      </c>
      <c r="D103" s="298"/>
      <c r="E103" s="298"/>
      <c r="F103" s="298" t="s">
        <v>547</v>
      </c>
      <c r="G103" s="299"/>
      <c r="H103" s="298" t="s">
        <v>55</v>
      </c>
      <c r="I103" s="298" t="s">
        <v>58</v>
      </c>
      <c r="J103" s="298" t="s">
        <v>548</v>
      </c>
      <c r="K103" s="297"/>
    </row>
    <row r="104" s="1" customFormat="1" ht="17.25" customHeight="1">
      <c r="B104" s="295"/>
      <c r="C104" s="300" t="s">
        <v>549</v>
      </c>
      <c r="D104" s="300"/>
      <c r="E104" s="300"/>
      <c r="F104" s="301" t="s">
        <v>550</v>
      </c>
      <c r="G104" s="302"/>
      <c r="H104" s="300"/>
      <c r="I104" s="300"/>
      <c r="J104" s="300" t="s">
        <v>551</v>
      </c>
      <c r="K104" s="297"/>
    </row>
    <row r="105" s="1" customFormat="1" ht="5.25" customHeight="1">
      <c r="B105" s="295"/>
      <c r="C105" s="298"/>
      <c r="D105" s="298"/>
      <c r="E105" s="298"/>
      <c r="F105" s="298"/>
      <c r="G105" s="316"/>
      <c r="H105" s="298"/>
      <c r="I105" s="298"/>
      <c r="J105" s="298"/>
      <c r="K105" s="297"/>
    </row>
    <row r="106" s="1" customFormat="1" ht="15" customHeight="1">
      <c r="B106" s="295"/>
      <c r="C106" s="283" t="s">
        <v>54</v>
      </c>
      <c r="D106" s="305"/>
      <c r="E106" s="305"/>
      <c r="F106" s="306" t="s">
        <v>552</v>
      </c>
      <c r="G106" s="283"/>
      <c r="H106" s="283" t="s">
        <v>592</v>
      </c>
      <c r="I106" s="283" t="s">
        <v>554</v>
      </c>
      <c r="J106" s="283">
        <v>20</v>
      </c>
      <c r="K106" s="297"/>
    </row>
    <row r="107" s="1" customFormat="1" ht="15" customHeight="1">
      <c r="B107" s="295"/>
      <c r="C107" s="283" t="s">
        <v>555</v>
      </c>
      <c r="D107" s="283"/>
      <c r="E107" s="283"/>
      <c r="F107" s="306" t="s">
        <v>552</v>
      </c>
      <c r="G107" s="283"/>
      <c r="H107" s="283" t="s">
        <v>592</v>
      </c>
      <c r="I107" s="283" t="s">
        <v>554</v>
      </c>
      <c r="J107" s="283">
        <v>120</v>
      </c>
      <c r="K107" s="297"/>
    </row>
    <row r="108" s="1" customFormat="1" ht="15" customHeight="1">
      <c r="B108" s="308"/>
      <c r="C108" s="283" t="s">
        <v>557</v>
      </c>
      <c r="D108" s="283"/>
      <c r="E108" s="283"/>
      <c r="F108" s="306" t="s">
        <v>558</v>
      </c>
      <c r="G108" s="283"/>
      <c r="H108" s="283" t="s">
        <v>592</v>
      </c>
      <c r="I108" s="283" t="s">
        <v>554</v>
      </c>
      <c r="J108" s="283">
        <v>50</v>
      </c>
      <c r="K108" s="297"/>
    </row>
    <row r="109" s="1" customFormat="1" ht="15" customHeight="1">
      <c r="B109" s="308"/>
      <c r="C109" s="283" t="s">
        <v>560</v>
      </c>
      <c r="D109" s="283"/>
      <c r="E109" s="283"/>
      <c r="F109" s="306" t="s">
        <v>552</v>
      </c>
      <c r="G109" s="283"/>
      <c r="H109" s="283" t="s">
        <v>592</v>
      </c>
      <c r="I109" s="283" t="s">
        <v>562</v>
      </c>
      <c r="J109" s="283"/>
      <c r="K109" s="297"/>
    </row>
    <row r="110" s="1" customFormat="1" ht="15" customHeight="1">
      <c r="B110" s="308"/>
      <c r="C110" s="283" t="s">
        <v>571</v>
      </c>
      <c r="D110" s="283"/>
      <c r="E110" s="283"/>
      <c r="F110" s="306" t="s">
        <v>558</v>
      </c>
      <c r="G110" s="283"/>
      <c r="H110" s="283" t="s">
        <v>592</v>
      </c>
      <c r="I110" s="283" t="s">
        <v>554</v>
      </c>
      <c r="J110" s="283">
        <v>50</v>
      </c>
      <c r="K110" s="297"/>
    </row>
    <row r="111" s="1" customFormat="1" ht="15" customHeight="1">
      <c r="B111" s="308"/>
      <c r="C111" s="283" t="s">
        <v>579</v>
      </c>
      <c r="D111" s="283"/>
      <c r="E111" s="283"/>
      <c r="F111" s="306" t="s">
        <v>558</v>
      </c>
      <c r="G111" s="283"/>
      <c r="H111" s="283" t="s">
        <v>592</v>
      </c>
      <c r="I111" s="283" t="s">
        <v>554</v>
      </c>
      <c r="J111" s="283">
        <v>50</v>
      </c>
      <c r="K111" s="297"/>
    </row>
    <row r="112" s="1" customFormat="1" ht="15" customHeight="1">
      <c r="B112" s="308"/>
      <c r="C112" s="283" t="s">
        <v>577</v>
      </c>
      <c r="D112" s="283"/>
      <c r="E112" s="283"/>
      <c r="F112" s="306" t="s">
        <v>558</v>
      </c>
      <c r="G112" s="283"/>
      <c r="H112" s="283" t="s">
        <v>592</v>
      </c>
      <c r="I112" s="283" t="s">
        <v>554</v>
      </c>
      <c r="J112" s="283">
        <v>50</v>
      </c>
      <c r="K112" s="297"/>
    </row>
    <row r="113" s="1" customFormat="1" ht="15" customHeight="1">
      <c r="B113" s="308"/>
      <c r="C113" s="283" t="s">
        <v>54</v>
      </c>
      <c r="D113" s="283"/>
      <c r="E113" s="283"/>
      <c r="F113" s="306" t="s">
        <v>552</v>
      </c>
      <c r="G113" s="283"/>
      <c r="H113" s="283" t="s">
        <v>593</v>
      </c>
      <c r="I113" s="283" t="s">
        <v>554</v>
      </c>
      <c r="J113" s="283">
        <v>20</v>
      </c>
      <c r="K113" s="297"/>
    </row>
    <row r="114" s="1" customFormat="1" ht="15" customHeight="1">
      <c r="B114" s="308"/>
      <c r="C114" s="283" t="s">
        <v>594</v>
      </c>
      <c r="D114" s="283"/>
      <c r="E114" s="283"/>
      <c r="F114" s="306" t="s">
        <v>552</v>
      </c>
      <c r="G114" s="283"/>
      <c r="H114" s="283" t="s">
        <v>595</v>
      </c>
      <c r="I114" s="283" t="s">
        <v>554</v>
      </c>
      <c r="J114" s="283">
        <v>120</v>
      </c>
      <c r="K114" s="297"/>
    </row>
    <row r="115" s="1" customFormat="1" ht="15" customHeight="1">
      <c r="B115" s="308"/>
      <c r="C115" s="283" t="s">
        <v>39</v>
      </c>
      <c r="D115" s="283"/>
      <c r="E115" s="283"/>
      <c r="F115" s="306" t="s">
        <v>552</v>
      </c>
      <c r="G115" s="283"/>
      <c r="H115" s="283" t="s">
        <v>596</v>
      </c>
      <c r="I115" s="283" t="s">
        <v>587</v>
      </c>
      <c r="J115" s="283"/>
      <c r="K115" s="297"/>
    </row>
    <row r="116" s="1" customFormat="1" ht="15" customHeight="1">
      <c r="B116" s="308"/>
      <c r="C116" s="283" t="s">
        <v>49</v>
      </c>
      <c r="D116" s="283"/>
      <c r="E116" s="283"/>
      <c r="F116" s="306" t="s">
        <v>552</v>
      </c>
      <c r="G116" s="283"/>
      <c r="H116" s="283" t="s">
        <v>597</v>
      </c>
      <c r="I116" s="283" t="s">
        <v>587</v>
      </c>
      <c r="J116" s="283"/>
      <c r="K116" s="297"/>
    </row>
    <row r="117" s="1" customFormat="1" ht="15" customHeight="1">
      <c r="B117" s="308"/>
      <c r="C117" s="283" t="s">
        <v>58</v>
      </c>
      <c r="D117" s="283"/>
      <c r="E117" s="283"/>
      <c r="F117" s="306" t="s">
        <v>552</v>
      </c>
      <c r="G117" s="283"/>
      <c r="H117" s="283" t="s">
        <v>598</v>
      </c>
      <c r="I117" s="283" t="s">
        <v>599</v>
      </c>
      <c r="J117" s="283"/>
      <c r="K117" s="297"/>
    </row>
    <row r="118" s="1" customFormat="1" ht="15" customHeight="1">
      <c r="B118" s="311"/>
      <c r="C118" s="317"/>
      <c r="D118" s="317"/>
      <c r="E118" s="317"/>
      <c r="F118" s="317"/>
      <c r="G118" s="317"/>
      <c r="H118" s="317"/>
      <c r="I118" s="317"/>
      <c r="J118" s="317"/>
      <c r="K118" s="313"/>
    </row>
    <row r="119" s="1" customFormat="1" ht="18.75" customHeight="1">
      <c r="B119" s="318"/>
      <c r="C119" s="319"/>
      <c r="D119" s="319"/>
      <c r="E119" s="319"/>
      <c r="F119" s="320"/>
      <c r="G119" s="319"/>
      <c r="H119" s="319"/>
      <c r="I119" s="319"/>
      <c r="J119" s="319"/>
      <c r="K119" s="318"/>
    </row>
    <row r="120" s="1" customFormat="1" ht="18.75" customHeight="1">
      <c r="B120" s="291"/>
      <c r="C120" s="291"/>
      <c r="D120" s="291"/>
      <c r="E120" s="291"/>
      <c r="F120" s="291"/>
      <c r="G120" s="291"/>
      <c r="H120" s="291"/>
      <c r="I120" s="291"/>
      <c r="J120" s="291"/>
      <c r="K120" s="291"/>
    </row>
    <row r="121" s="1" customFormat="1" ht="7.5" customHeight="1">
      <c r="B121" s="321"/>
      <c r="C121" s="322"/>
      <c r="D121" s="322"/>
      <c r="E121" s="322"/>
      <c r="F121" s="322"/>
      <c r="G121" s="322"/>
      <c r="H121" s="322"/>
      <c r="I121" s="322"/>
      <c r="J121" s="322"/>
      <c r="K121" s="323"/>
    </row>
    <row r="122" s="1" customFormat="1" ht="45" customHeight="1">
      <c r="B122" s="324"/>
      <c r="C122" s="274" t="s">
        <v>600</v>
      </c>
      <c r="D122" s="274"/>
      <c r="E122" s="274"/>
      <c r="F122" s="274"/>
      <c r="G122" s="274"/>
      <c r="H122" s="274"/>
      <c r="I122" s="274"/>
      <c r="J122" s="274"/>
      <c r="K122" s="325"/>
    </row>
    <row r="123" s="1" customFormat="1" ht="17.25" customHeight="1">
      <c r="B123" s="326"/>
      <c r="C123" s="298" t="s">
        <v>546</v>
      </c>
      <c r="D123" s="298"/>
      <c r="E123" s="298"/>
      <c r="F123" s="298" t="s">
        <v>547</v>
      </c>
      <c r="G123" s="299"/>
      <c r="H123" s="298" t="s">
        <v>55</v>
      </c>
      <c r="I123" s="298" t="s">
        <v>58</v>
      </c>
      <c r="J123" s="298" t="s">
        <v>548</v>
      </c>
      <c r="K123" s="327"/>
    </row>
    <row r="124" s="1" customFormat="1" ht="17.25" customHeight="1">
      <c r="B124" s="326"/>
      <c r="C124" s="300" t="s">
        <v>549</v>
      </c>
      <c r="D124" s="300"/>
      <c r="E124" s="300"/>
      <c r="F124" s="301" t="s">
        <v>550</v>
      </c>
      <c r="G124" s="302"/>
      <c r="H124" s="300"/>
      <c r="I124" s="300"/>
      <c r="J124" s="300" t="s">
        <v>551</v>
      </c>
      <c r="K124" s="327"/>
    </row>
    <row r="125" s="1" customFormat="1" ht="5.25" customHeight="1">
      <c r="B125" s="328"/>
      <c r="C125" s="303"/>
      <c r="D125" s="303"/>
      <c r="E125" s="303"/>
      <c r="F125" s="303"/>
      <c r="G125" s="329"/>
      <c r="H125" s="303"/>
      <c r="I125" s="303"/>
      <c r="J125" s="303"/>
      <c r="K125" s="330"/>
    </row>
    <row r="126" s="1" customFormat="1" ht="15" customHeight="1">
      <c r="B126" s="328"/>
      <c r="C126" s="283" t="s">
        <v>555</v>
      </c>
      <c r="D126" s="305"/>
      <c r="E126" s="305"/>
      <c r="F126" s="306" t="s">
        <v>552</v>
      </c>
      <c r="G126" s="283"/>
      <c r="H126" s="283" t="s">
        <v>592</v>
      </c>
      <c r="I126" s="283" t="s">
        <v>554</v>
      </c>
      <c r="J126" s="283">
        <v>120</v>
      </c>
      <c r="K126" s="331"/>
    </row>
    <row r="127" s="1" customFormat="1" ht="15" customHeight="1">
      <c r="B127" s="328"/>
      <c r="C127" s="283" t="s">
        <v>601</v>
      </c>
      <c r="D127" s="283"/>
      <c r="E127" s="283"/>
      <c r="F127" s="306" t="s">
        <v>552</v>
      </c>
      <c r="G127" s="283"/>
      <c r="H127" s="283" t="s">
        <v>602</v>
      </c>
      <c r="I127" s="283" t="s">
        <v>554</v>
      </c>
      <c r="J127" s="283" t="s">
        <v>603</v>
      </c>
      <c r="K127" s="331"/>
    </row>
    <row r="128" s="1" customFormat="1" ht="15" customHeight="1">
      <c r="B128" s="328"/>
      <c r="C128" s="283" t="s">
        <v>500</v>
      </c>
      <c r="D128" s="283"/>
      <c r="E128" s="283"/>
      <c r="F128" s="306" t="s">
        <v>552</v>
      </c>
      <c r="G128" s="283"/>
      <c r="H128" s="283" t="s">
        <v>604</v>
      </c>
      <c r="I128" s="283" t="s">
        <v>554</v>
      </c>
      <c r="J128" s="283" t="s">
        <v>603</v>
      </c>
      <c r="K128" s="331"/>
    </row>
    <row r="129" s="1" customFormat="1" ht="15" customHeight="1">
      <c r="B129" s="328"/>
      <c r="C129" s="283" t="s">
        <v>563</v>
      </c>
      <c r="D129" s="283"/>
      <c r="E129" s="283"/>
      <c r="F129" s="306" t="s">
        <v>558</v>
      </c>
      <c r="G129" s="283"/>
      <c r="H129" s="283" t="s">
        <v>564</v>
      </c>
      <c r="I129" s="283" t="s">
        <v>554</v>
      </c>
      <c r="J129" s="283">
        <v>15</v>
      </c>
      <c r="K129" s="331"/>
    </row>
    <row r="130" s="1" customFormat="1" ht="15" customHeight="1">
      <c r="B130" s="328"/>
      <c r="C130" s="309" t="s">
        <v>565</v>
      </c>
      <c r="D130" s="309"/>
      <c r="E130" s="309"/>
      <c r="F130" s="310" t="s">
        <v>558</v>
      </c>
      <c r="G130" s="309"/>
      <c r="H130" s="309" t="s">
        <v>566</v>
      </c>
      <c r="I130" s="309" t="s">
        <v>554</v>
      </c>
      <c r="J130" s="309">
        <v>15</v>
      </c>
      <c r="K130" s="331"/>
    </row>
    <row r="131" s="1" customFormat="1" ht="15" customHeight="1">
      <c r="B131" s="328"/>
      <c r="C131" s="309" t="s">
        <v>567</v>
      </c>
      <c r="D131" s="309"/>
      <c r="E131" s="309"/>
      <c r="F131" s="310" t="s">
        <v>558</v>
      </c>
      <c r="G131" s="309"/>
      <c r="H131" s="309" t="s">
        <v>568</v>
      </c>
      <c r="I131" s="309" t="s">
        <v>554</v>
      </c>
      <c r="J131" s="309">
        <v>20</v>
      </c>
      <c r="K131" s="331"/>
    </row>
    <row r="132" s="1" customFormat="1" ht="15" customHeight="1">
      <c r="B132" s="328"/>
      <c r="C132" s="309" t="s">
        <v>569</v>
      </c>
      <c r="D132" s="309"/>
      <c r="E132" s="309"/>
      <c r="F132" s="310" t="s">
        <v>558</v>
      </c>
      <c r="G132" s="309"/>
      <c r="H132" s="309" t="s">
        <v>570</v>
      </c>
      <c r="I132" s="309" t="s">
        <v>554</v>
      </c>
      <c r="J132" s="309">
        <v>20</v>
      </c>
      <c r="K132" s="331"/>
    </row>
    <row r="133" s="1" customFormat="1" ht="15" customHeight="1">
      <c r="B133" s="328"/>
      <c r="C133" s="283" t="s">
        <v>557</v>
      </c>
      <c r="D133" s="283"/>
      <c r="E133" s="283"/>
      <c r="F133" s="306" t="s">
        <v>558</v>
      </c>
      <c r="G133" s="283"/>
      <c r="H133" s="283" t="s">
        <v>592</v>
      </c>
      <c r="I133" s="283" t="s">
        <v>554</v>
      </c>
      <c r="J133" s="283">
        <v>50</v>
      </c>
      <c r="K133" s="331"/>
    </row>
    <row r="134" s="1" customFormat="1" ht="15" customHeight="1">
      <c r="B134" s="328"/>
      <c r="C134" s="283" t="s">
        <v>571</v>
      </c>
      <c r="D134" s="283"/>
      <c r="E134" s="283"/>
      <c r="F134" s="306" t="s">
        <v>558</v>
      </c>
      <c r="G134" s="283"/>
      <c r="H134" s="283" t="s">
        <v>592</v>
      </c>
      <c r="I134" s="283" t="s">
        <v>554</v>
      </c>
      <c r="J134" s="283">
        <v>50</v>
      </c>
      <c r="K134" s="331"/>
    </row>
    <row r="135" s="1" customFormat="1" ht="15" customHeight="1">
      <c r="B135" s="328"/>
      <c r="C135" s="283" t="s">
        <v>577</v>
      </c>
      <c r="D135" s="283"/>
      <c r="E135" s="283"/>
      <c r="F135" s="306" t="s">
        <v>558</v>
      </c>
      <c r="G135" s="283"/>
      <c r="H135" s="283" t="s">
        <v>592</v>
      </c>
      <c r="I135" s="283" t="s">
        <v>554</v>
      </c>
      <c r="J135" s="283">
        <v>50</v>
      </c>
      <c r="K135" s="331"/>
    </row>
    <row r="136" s="1" customFormat="1" ht="15" customHeight="1">
      <c r="B136" s="328"/>
      <c r="C136" s="283" t="s">
        <v>579</v>
      </c>
      <c r="D136" s="283"/>
      <c r="E136" s="283"/>
      <c r="F136" s="306" t="s">
        <v>558</v>
      </c>
      <c r="G136" s="283"/>
      <c r="H136" s="283" t="s">
        <v>592</v>
      </c>
      <c r="I136" s="283" t="s">
        <v>554</v>
      </c>
      <c r="J136" s="283">
        <v>50</v>
      </c>
      <c r="K136" s="331"/>
    </row>
    <row r="137" s="1" customFormat="1" ht="15" customHeight="1">
      <c r="B137" s="328"/>
      <c r="C137" s="283" t="s">
        <v>580</v>
      </c>
      <c r="D137" s="283"/>
      <c r="E137" s="283"/>
      <c r="F137" s="306" t="s">
        <v>558</v>
      </c>
      <c r="G137" s="283"/>
      <c r="H137" s="283" t="s">
        <v>605</v>
      </c>
      <c r="I137" s="283" t="s">
        <v>554</v>
      </c>
      <c r="J137" s="283">
        <v>255</v>
      </c>
      <c r="K137" s="331"/>
    </row>
    <row r="138" s="1" customFormat="1" ht="15" customHeight="1">
      <c r="B138" s="328"/>
      <c r="C138" s="283" t="s">
        <v>582</v>
      </c>
      <c r="D138" s="283"/>
      <c r="E138" s="283"/>
      <c r="F138" s="306" t="s">
        <v>552</v>
      </c>
      <c r="G138" s="283"/>
      <c r="H138" s="283" t="s">
        <v>606</v>
      </c>
      <c r="I138" s="283" t="s">
        <v>584</v>
      </c>
      <c r="J138" s="283"/>
      <c r="K138" s="331"/>
    </row>
    <row r="139" s="1" customFormat="1" ht="15" customHeight="1">
      <c r="B139" s="328"/>
      <c r="C139" s="283" t="s">
        <v>585</v>
      </c>
      <c r="D139" s="283"/>
      <c r="E139" s="283"/>
      <c r="F139" s="306" t="s">
        <v>552</v>
      </c>
      <c r="G139" s="283"/>
      <c r="H139" s="283" t="s">
        <v>607</v>
      </c>
      <c r="I139" s="283" t="s">
        <v>587</v>
      </c>
      <c r="J139" s="283"/>
      <c r="K139" s="331"/>
    </row>
    <row r="140" s="1" customFormat="1" ht="15" customHeight="1">
      <c r="B140" s="328"/>
      <c r="C140" s="283" t="s">
        <v>588</v>
      </c>
      <c r="D140" s="283"/>
      <c r="E140" s="283"/>
      <c r="F140" s="306" t="s">
        <v>552</v>
      </c>
      <c r="G140" s="283"/>
      <c r="H140" s="283" t="s">
        <v>588</v>
      </c>
      <c r="I140" s="283" t="s">
        <v>587</v>
      </c>
      <c r="J140" s="283"/>
      <c r="K140" s="331"/>
    </row>
    <row r="141" s="1" customFormat="1" ht="15" customHeight="1">
      <c r="B141" s="328"/>
      <c r="C141" s="283" t="s">
        <v>39</v>
      </c>
      <c r="D141" s="283"/>
      <c r="E141" s="283"/>
      <c r="F141" s="306" t="s">
        <v>552</v>
      </c>
      <c r="G141" s="283"/>
      <c r="H141" s="283" t="s">
        <v>608</v>
      </c>
      <c r="I141" s="283" t="s">
        <v>587</v>
      </c>
      <c r="J141" s="283"/>
      <c r="K141" s="331"/>
    </row>
    <row r="142" s="1" customFormat="1" ht="15" customHeight="1">
      <c r="B142" s="328"/>
      <c r="C142" s="283" t="s">
        <v>609</v>
      </c>
      <c r="D142" s="283"/>
      <c r="E142" s="283"/>
      <c r="F142" s="306" t="s">
        <v>552</v>
      </c>
      <c r="G142" s="283"/>
      <c r="H142" s="283" t="s">
        <v>610</v>
      </c>
      <c r="I142" s="283" t="s">
        <v>587</v>
      </c>
      <c r="J142" s="283"/>
      <c r="K142" s="331"/>
    </row>
    <row r="143" s="1" customFormat="1" ht="15" customHeight="1"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s="1" customFormat="1" ht="18.75" customHeight="1">
      <c r="B144" s="319"/>
      <c r="C144" s="319"/>
      <c r="D144" s="319"/>
      <c r="E144" s="319"/>
      <c r="F144" s="320"/>
      <c r="G144" s="319"/>
      <c r="H144" s="319"/>
      <c r="I144" s="319"/>
      <c r="J144" s="319"/>
      <c r="K144" s="319"/>
    </row>
    <row r="145" s="1" customFormat="1" ht="18.75" customHeight="1">
      <c r="B145" s="291"/>
      <c r="C145" s="291"/>
      <c r="D145" s="291"/>
      <c r="E145" s="291"/>
      <c r="F145" s="291"/>
      <c r="G145" s="291"/>
      <c r="H145" s="291"/>
      <c r="I145" s="291"/>
      <c r="J145" s="291"/>
      <c r="K145" s="291"/>
    </row>
    <row r="146" s="1" customFormat="1" ht="7.5" customHeight="1">
      <c r="B146" s="292"/>
      <c r="C146" s="293"/>
      <c r="D146" s="293"/>
      <c r="E146" s="293"/>
      <c r="F146" s="293"/>
      <c r="G146" s="293"/>
      <c r="H146" s="293"/>
      <c r="I146" s="293"/>
      <c r="J146" s="293"/>
      <c r="K146" s="294"/>
    </row>
    <row r="147" s="1" customFormat="1" ht="45" customHeight="1">
      <c r="B147" s="295"/>
      <c r="C147" s="296" t="s">
        <v>611</v>
      </c>
      <c r="D147" s="296"/>
      <c r="E147" s="296"/>
      <c r="F147" s="296"/>
      <c r="G147" s="296"/>
      <c r="H147" s="296"/>
      <c r="I147" s="296"/>
      <c r="J147" s="296"/>
      <c r="K147" s="297"/>
    </row>
    <row r="148" s="1" customFormat="1" ht="17.25" customHeight="1">
      <c r="B148" s="295"/>
      <c r="C148" s="298" t="s">
        <v>546</v>
      </c>
      <c r="D148" s="298"/>
      <c r="E148" s="298"/>
      <c r="F148" s="298" t="s">
        <v>547</v>
      </c>
      <c r="G148" s="299"/>
      <c r="H148" s="298" t="s">
        <v>55</v>
      </c>
      <c r="I148" s="298" t="s">
        <v>58</v>
      </c>
      <c r="J148" s="298" t="s">
        <v>548</v>
      </c>
      <c r="K148" s="297"/>
    </row>
    <row r="149" s="1" customFormat="1" ht="17.25" customHeight="1">
      <c r="B149" s="295"/>
      <c r="C149" s="300" t="s">
        <v>549</v>
      </c>
      <c r="D149" s="300"/>
      <c r="E149" s="300"/>
      <c r="F149" s="301" t="s">
        <v>550</v>
      </c>
      <c r="G149" s="302"/>
      <c r="H149" s="300"/>
      <c r="I149" s="300"/>
      <c r="J149" s="300" t="s">
        <v>551</v>
      </c>
      <c r="K149" s="297"/>
    </row>
    <row r="150" s="1" customFormat="1" ht="5.25" customHeight="1">
      <c r="B150" s="308"/>
      <c r="C150" s="303"/>
      <c r="D150" s="303"/>
      <c r="E150" s="303"/>
      <c r="F150" s="303"/>
      <c r="G150" s="304"/>
      <c r="H150" s="303"/>
      <c r="I150" s="303"/>
      <c r="J150" s="303"/>
      <c r="K150" s="331"/>
    </row>
    <row r="151" s="1" customFormat="1" ht="15" customHeight="1">
      <c r="B151" s="308"/>
      <c r="C151" s="335" t="s">
        <v>555</v>
      </c>
      <c r="D151" s="283"/>
      <c r="E151" s="283"/>
      <c r="F151" s="336" t="s">
        <v>552</v>
      </c>
      <c r="G151" s="283"/>
      <c r="H151" s="335" t="s">
        <v>592</v>
      </c>
      <c r="I151" s="335" t="s">
        <v>554</v>
      </c>
      <c r="J151" s="335">
        <v>120</v>
      </c>
      <c r="K151" s="331"/>
    </row>
    <row r="152" s="1" customFormat="1" ht="15" customHeight="1">
      <c r="B152" s="308"/>
      <c r="C152" s="335" t="s">
        <v>601</v>
      </c>
      <c r="D152" s="283"/>
      <c r="E152" s="283"/>
      <c r="F152" s="336" t="s">
        <v>552</v>
      </c>
      <c r="G152" s="283"/>
      <c r="H152" s="335" t="s">
        <v>612</v>
      </c>
      <c r="I152" s="335" t="s">
        <v>554</v>
      </c>
      <c r="J152" s="335" t="s">
        <v>603</v>
      </c>
      <c r="K152" s="331"/>
    </row>
    <row r="153" s="1" customFormat="1" ht="15" customHeight="1">
      <c r="B153" s="308"/>
      <c r="C153" s="335" t="s">
        <v>500</v>
      </c>
      <c r="D153" s="283"/>
      <c r="E153" s="283"/>
      <c r="F153" s="336" t="s">
        <v>552</v>
      </c>
      <c r="G153" s="283"/>
      <c r="H153" s="335" t="s">
        <v>613</v>
      </c>
      <c r="I153" s="335" t="s">
        <v>554</v>
      </c>
      <c r="J153" s="335" t="s">
        <v>603</v>
      </c>
      <c r="K153" s="331"/>
    </row>
    <row r="154" s="1" customFormat="1" ht="15" customHeight="1">
      <c r="B154" s="308"/>
      <c r="C154" s="335" t="s">
        <v>557</v>
      </c>
      <c r="D154" s="283"/>
      <c r="E154" s="283"/>
      <c r="F154" s="336" t="s">
        <v>558</v>
      </c>
      <c r="G154" s="283"/>
      <c r="H154" s="335" t="s">
        <v>592</v>
      </c>
      <c r="I154" s="335" t="s">
        <v>554</v>
      </c>
      <c r="J154" s="335">
        <v>50</v>
      </c>
      <c r="K154" s="331"/>
    </row>
    <row r="155" s="1" customFormat="1" ht="15" customHeight="1">
      <c r="B155" s="308"/>
      <c r="C155" s="335" t="s">
        <v>560</v>
      </c>
      <c r="D155" s="283"/>
      <c r="E155" s="283"/>
      <c r="F155" s="336" t="s">
        <v>552</v>
      </c>
      <c r="G155" s="283"/>
      <c r="H155" s="335" t="s">
        <v>592</v>
      </c>
      <c r="I155" s="335" t="s">
        <v>562</v>
      </c>
      <c r="J155" s="335"/>
      <c r="K155" s="331"/>
    </row>
    <row r="156" s="1" customFormat="1" ht="15" customHeight="1">
      <c r="B156" s="308"/>
      <c r="C156" s="335" t="s">
        <v>571</v>
      </c>
      <c r="D156" s="283"/>
      <c r="E156" s="283"/>
      <c r="F156" s="336" t="s">
        <v>558</v>
      </c>
      <c r="G156" s="283"/>
      <c r="H156" s="335" t="s">
        <v>592</v>
      </c>
      <c r="I156" s="335" t="s">
        <v>554</v>
      </c>
      <c r="J156" s="335">
        <v>50</v>
      </c>
      <c r="K156" s="331"/>
    </row>
    <row r="157" s="1" customFormat="1" ht="15" customHeight="1">
      <c r="B157" s="308"/>
      <c r="C157" s="335" t="s">
        <v>579</v>
      </c>
      <c r="D157" s="283"/>
      <c r="E157" s="283"/>
      <c r="F157" s="336" t="s">
        <v>558</v>
      </c>
      <c r="G157" s="283"/>
      <c r="H157" s="335" t="s">
        <v>592</v>
      </c>
      <c r="I157" s="335" t="s">
        <v>554</v>
      </c>
      <c r="J157" s="335">
        <v>50</v>
      </c>
      <c r="K157" s="331"/>
    </row>
    <row r="158" s="1" customFormat="1" ht="15" customHeight="1">
      <c r="B158" s="308"/>
      <c r="C158" s="335" t="s">
        <v>577</v>
      </c>
      <c r="D158" s="283"/>
      <c r="E158" s="283"/>
      <c r="F158" s="336" t="s">
        <v>558</v>
      </c>
      <c r="G158" s="283"/>
      <c r="H158" s="335" t="s">
        <v>592</v>
      </c>
      <c r="I158" s="335" t="s">
        <v>554</v>
      </c>
      <c r="J158" s="335">
        <v>50</v>
      </c>
      <c r="K158" s="331"/>
    </row>
    <row r="159" s="1" customFormat="1" ht="15" customHeight="1">
      <c r="B159" s="308"/>
      <c r="C159" s="335" t="s">
        <v>87</v>
      </c>
      <c r="D159" s="283"/>
      <c r="E159" s="283"/>
      <c r="F159" s="336" t="s">
        <v>552</v>
      </c>
      <c r="G159" s="283"/>
      <c r="H159" s="335" t="s">
        <v>614</v>
      </c>
      <c r="I159" s="335" t="s">
        <v>554</v>
      </c>
      <c r="J159" s="335" t="s">
        <v>615</v>
      </c>
      <c r="K159" s="331"/>
    </row>
    <row r="160" s="1" customFormat="1" ht="15" customHeight="1">
      <c r="B160" s="308"/>
      <c r="C160" s="335" t="s">
        <v>616</v>
      </c>
      <c r="D160" s="283"/>
      <c r="E160" s="283"/>
      <c r="F160" s="336" t="s">
        <v>552</v>
      </c>
      <c r="G160" s="283"/>
      <c r="H160" s="335" t="s">
        <v>617</v>
      </c>
      <c r="I160" s="335" t="s">
        <v>587</v>
      </c>
      <c r="J160" s="335"/>
      <c r="K160" s="331"/>
    </row>
    <row r="161" s="1" customFormat="1" ht="15" customHeight="1">
      <c r="B161" s="337"/>
      <c r="C161" s="317"/>
      <c r="D161" s="317"/>
      <c r="E161" s="317"/>
      <c r="F161" s="317"/>
      <c r="G161" s="317"/>
      <c r="H161" s="317"/>
      <c r="I161" s="317"/>
      <c r="J161" s="317"/>
      <c r="K161" s="338"/>
    </row>
    <row r="162" s="1" customFormat="1" ht="18.75" customHeight="1">
      <c r="B162" s="319"/>
      <c r="C162" s="329"/>
      <c r="D162" s="329"/>
      <c r="E162" s="329"/>
      <c r="F162" s="339"/>
      <c r="G162" s="329"/>
      <c r="H162" s="329"/>
      <c r="I162" s="329"/>
      <c r="J162" s="329"/>
      <c r="K162" s="319"/>
    </row>
    <row r="163" s="1" customFormat="1" ht="18.75" customHeight="1"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</row>
    <row r="164" s="1" customFormat="1" ht="7.5" customHeight="1">
      <c r="B164" s="270"/>
      <c r="C164" s="271"/>
      <c r="D164" s="271"/>
      <c r="E164" s="271"/>
      <c r="F164" s="271"/>
      <c r="G164" s="271"/>
      <c r="H164" s="271"/>
      <c r="I164" s="271"/>
      <c r="J164" s="271"/>
      <c r="K164" s="272"/>
    </row>
    <row r="165" s="1" customFormat="1" ht="45" customHeight="1">
      <c r="B165" s="273"/>
      <c r="C165" s="274" t="s">
        <v>618</v>
      </c>
      <c r="D165" s="274"/>
      <c r="E165" s="274"/>
      <c r="F165" s="274"/>
      <c r="G165" s="274"/>
      <c r="H165" s="274"/>
      <c r="I165" s="274"/>
      <c r="J165" s="274"/>
      <c r="K165" s="275"/>
    </row>
    <row r="166" s="1" customFormat="1" ht="17.25" customHeight="1">
      <c r="B166" s="273"/>
      <c r="C166" s="298" t="s">
        <v>546</v>
      </c>
      <c r="D166" s="298"/>
      <c r="E166" s="298"/>
      <c r="F166" s="298" t="s">
        <v>547</v>
      </c>
      <c r="G166" s="340"/>
      <c r="H166" s="341" t="s">
        <v>55</v>
      </c>
      <c r="I166" s="341" t="s">
        <v>58</v>
      </c>
      <c r="J166" s="298" t="s">
        <v>548</v>
      </c>
      <c r="K166" s="275"/>
    </row>
    <row r="167" s="1" customFormat="1" ht="17.25" customHeight="1">
      <c r="B167" s="276"/>
      <c r="C167" s="300" t="s">
        <v>549</v>
      </c>
      <c r="D167" s="300"/>
      <c r="E167" s="300"/>
      <c r="F167" s="301" t="s">
        <v>550</v>
      </c>
      <c r="G167" s="342"/>
      <c r="H167" s="343"/>
      <c r="I167" s="343"/>
      <c r="J167" s="300" t="s">
        <v>551</v>
      </c>
      <c r="K167" s="278"/>
    </row>
    <row r="168" s="1" customFormat="1" ht="5.25" customHeight="1">
      <c r="B168" s="308"/>
      <c r="C168" s="303"/>
      <c r="D168" s="303"/>
      <c r="E168" s="303"/>
      <c r="F168" s="303"/>
      <c r="G168" s="304"/>
      <c r="H168" s="303"/>
      <c r="I168" s="303"/>
      <c r="J168" s="303"/>
      <c r="K168" s="331"/>
    </row>
    <row r="169" s="1" customFormat="1" ht="15" customHeight="1">
      <c r="B169" s="308"/>
      <c r="C169" s="283" t="s">
        <v>555</v>
      </c>
      <c r="D169" s="283"/>
      <c r="E169" s="283"/>
      <c r="F169" s="306" t="s">
        <v>552</v>
      </c>
      <c r="G169" s="283"/>
      <c r="H169" s="283" t="s">
        <v>592</v>
      </c>
      <c r="I169" s="283" t="s">
        <v>554</v>
      </c>
      <c r="J169" s="283">
        <v>120</v>
      </c>
      <c r="K169" s="331"/>
    </row>
    <row r="170" s="1" customFormat="1" ht="15" customHeight="1">
      <c r="B170" s="308"/>
      <c r="C170" s="283" t="s">
        <v>601</v>
      </c>
      <c r="D170" s="283"/>
      <c r="E170" s="283"/>
      <c r="F170" s="306" t="s">
        <v>552</v>
      </c>
      <c r="G170" s="283"/>
      <c r="H170" s="283" t="s">
        <v>602</v>
      </c>
      <c r="I170" s="283" t="s">
        <v>554</v>
      </c>
      <c r="J170" s="283" t="s">
        <v>603</v>
      </c>
      <c r="K170" s="331"/>
    </row>
    <row r="171" s="1" customFormat="1" ht="15" customHeight="1">
      <c r="B171" s="308"/>
      <c r="C171" s="283" t="s">
        <v>500</v>
      </c>
      <c r="D171" s="283"/>
      <c r="E171" s="283"/>
      <c r="F171" s="306" t="s">
        <v>552</v>
      </c>
      <c r="G171" s="283"/>
      <c r="H171" s="283" t="s">
        <v>619</v>
      </c>
      <c r="I171" s="283" t="s">
        <v>554</v>
      </c>
      <c r="J171" s="283" t="s">
        <v>603</v>
      </c>
      <c r="K171" s="331"/>
    </row>
    <row r="172" s="1" customFormat="1" ht="15" customHeight="1">
      <c r="B172" s="308"/>
      <c r="C172" s="283" t="s">
        <v>557</v>
      </c>
      <c r="D172" s="283"/>
      <c r="E172" s="283"/>
      <c r="F172" s="306" t="s">
        <v>558</v>
      </c>
      <c r="G172" s="283"/>
      <c r="H172" s="283" t="s">
        <v>619</v>
      </c>
      <c r="I172" s="283" t="s">
        <v>554</v>
      </c>
      <c r="J172" s="283">
        <v>50</v>
      </c>
      <c r="K172" s="331"/>
    </row>
    <row r="173" s="1" customFormat="1" ht="15" customHeight="1">
      <c r="B173" s="308"/>
      <c r="C173" s="283" t="s">
        <v>560</v>
      </c>
      <c r="D173" s="283"/>
      <c r="E173" s="283"/>
      <c r="F173" s="306" t="s">
        <v>552</v>
      </c>
      <c r="G173" s="283"/>
      <c r="H173" s="283" t="s">
        <v>619</v>
      </c>
      <c r="I173" s="283" t="s">
        <v>562</v>
      </c>
      <c r="J173" s="283"/>
      <c r="K173" s="331"/>
    </row>
    <row r="174" s="1" customFormat="1" ht="15" customHeight="1">
      <c r="B174" s="308"/>
      <c r="C174" s="283" t="s">
        <v>571</v>
      </c>
      <c r="D174" s="283"/>
      <c r="E174" s="283"/>
      <c r="F174" s="306" t="s">
        <v>558</v>
      </c>
      <c r="G174" s="283"/>
      <c r="H174" s="283" t="s">
        <v>619</v>
      </c>
      <c r="I174" s="283" t="s">
        <v>554</v>
      </c>
      <c r="J174" s="283">
        <v>50</v>
      </c>
      <c r="K174" s="331"/>
    </row>
    <row r="175" s="1" customFormat="1" ht="15" customHeight="1">
      <c r="B175" s="308"/>
      <c r="C175" s="283" t="s">
        <v>579</v>
      </c>
      <c r="D175" s="283"/>
      <c r="E175" s="283"/>
      <c r="F175" s="306" t="s">
        <v>558</v>
      </c>
      <c r="G175" s="283"/>
      <c r="H175" s="283" t="s">
        <v>619</v>
      </c>
      <c r="I175" s="283" t="s">
        <v>554</v>
      </c>
      <c r="J175" s="283">
        <v>50</v>
      </c>
      <c r="K175" s="331"/>
    </row>
    <row r="176" s="1" customFormat="1" ht="15" customHeight="1">
      <c r="B176" s="308"/>
      <c r="C176" s="283" t="s">
        <v>577</v>
      </c>
      <c r="D176" s="283"/>
      <c r="E176" s="283"/>
      <c r="F176" s="306" t="s">
        <v>558</v>
      </c>
      <c r="G176" s="283"/>
      <c r="H176" s="283" t="s">
        <v>619</v>
      </c>
      <c r="I176" s="283" t="s">
        <v>554</v>
      </c>
      <c r="J176" s="283">
        <v>50</v>
      </c>
      <c r="K176" s="331"/>
    </row>
    <row r="177" s="1" customFormat="1" ht="15" customHeight="1">
      <c r="B177" s="308"/>
      <c r="C177" s="283" t="s">
        <v>107</v>
      </c>
      <c r="D177" s="283"/>
      <c r="E177" s="283"/>
      <c r="F177" s="306" t="s">
        <v>552</v>
      </c>
      <c r="G177" s="283"/>
      <c r="H177" s="283" t="s">
        <v>620</v>
      </c>
      <c r="I177" s="283" t="s">
        <v>621</v>
      </c>
      <c r="J177" s="283"/>
      <c r="K177" s="331"/>
    </row>
    <row r="178" s="1" customFormat="1" ht="15" customHeight="1">
      <c r="B178" s="308"/>
      <c r="C178" s="283" t="s">
        <v>58</v>
      </c>
      <c r="D178" s="283"/>
      <c r="E178" s="283"/>
      <c r="F178" s="306" t="s">
        <v>552</v>
      </c>
      <c r="G178" s="283"/>
      <c r="H178" s="283" t="s">
        <v>622</v>
      </c>
      <c r="I178" s="283" t="s">
        <v>623</v>
      </c>
      <c r="J178" s="283">
        <v>1</v>
      </c>
      <c r="K178" s="331"/>
    </row>
    <row r="179" s="1" customFormat="1" ht="15" customHeight="1">
      <c r="B179" s="308"/>
      <c r="C179" s="283" t="s">
        <v>54</v>
      </c>
      <c r="D179" s="283"/>
      <c r="E179" s="283"/>
      <c r="F179" s="306" t="s">
        <v>552</v>
      </c>
      <c r="G179" s="283"/>
      <c r="H179" s="283" t="s">
        <v>624</v>
      </c>
      <c r="I179" s="283" t="s">
        <v>554</v>
      </c>
      <c r="J179" s="283">
        <v>20</v>
      </c>
      <c r="K179" s="331"/>
    </row>
    <row r="180" s="1" customFormat="1" ht="15" customHeight="1">
      <c r="B180" s="308"/>
      <c r="C180" s="283" t="s">
        <v>55</v>
      </c>
      <c r="D180" s="283"/>
      <c r="E180" s="283"/>
      <c r="F180" s="306" t="s">
        <v>552</v>
      </c>
      <c r="G180" s="283"/>
      <c r="H180" s="283" t="s">
        <v>625</v>
      </c>
      <c r="I180" s="283" t="s">
        <v>554</v>
      </c>
      <c r="J180" s="283">
        <v>255</v>
      </c>
      <c r="K180" s="331"/>
    </row>
    <row r="181" s="1" customFormat="1" ht="15" customHeight="1">
      <c r="B181" s="308"/>
      <c r="C181" s="283" t="s">
        <v>108</v>
      </c>
      <c r="D181" s="283"/>
      <c r="E181" s="283"/>
      <c r="F181" s="306" t="s">
        <v>552</v>
      </c>
      <c r="G181" s="283"/>
      <c r="H181" s="283" t="s">
        <v>516</v>
      </c>
      <c r="I181" s="283" t="s">
        <v>554</v>
      </c>
      <c r="J181" s="283">
        <v>10</v>
      </c>
      <c r="K181" s="331"/>
    </row>
    <row r="182" s="1" customFormat="1" ht="15" customHeight="1">
      <c r="B182" s="308"/>
      <c r="C182" s="283" t="s">
        <v>109</v>
      </c>
      <c r="D182" s="283"/>
      <c r="E182" s="283"/>
      <c r="F182" s="306" t="s">
        <v>552</v>
      </c>
      <c r="G182" s="283"/>
      <c r="H182" s="283" t="s">
        <v>626</v>
      </c>
      <c r="I182" s="283" t="s">
        <v>587</v>
      </c>
      <c r="J182" s="283"/>
      <c r="K182" s="331"/>
    </row>
    <row r="183" s="1" customFormat="1" ht="15" customHeight="1">
      <c r="B183" s="308"/>
      <c r="C183" s="283" t="s">
        <v>627</v>
      </c>
      <c r="D183" s="283"/>
      <c r="E183" s="283"/>
      <c r="F183" s="306" t="s">
        <v>552</v>
      </c>
      <c r="G183" s="283"/>
      <c r="H183" s="283" t="s">
        <v>628</v>
      </c>
      <c r="I183" s="283" t="s">
        <v>587</v>
      </c>
      <c r="J183" s="283"/>
      <c r="K183" s="331"/>
    </row>
    <row r="184" s="1" customFormat="1" ht="15" customHeight="1">
      <c r="B184" s="308"/>
      <c r="C184" s="283" t="s">
        <v>616</v>
      </c>
      <c r="D184" s="283"/>
      <c r="E184" s="283"/>
      <c r="F184" s="306" t="s">
        <v>552</v>
      </c>
      <c r="G184" s="283"/>
      <c r="H184" s="283" t="s">
        <v>629</v>
      </c>
      <c r="I184" s="283" t="s">
        <v>587</v>
      </c>
      <c r="J184" s="283"/>
      <c r="K184" s="331"/>
    </row>
    <row r="185" s="1" customFormat="1" ht="15" customHeight="1">
      <c r="B185" s="308"/>
      <c r="C185" s="283" t="s">
        <v>111</v>
      </c>
      <c r="D185" s="283"/>
      <c r="E185" s="283"/>
      <c r="F185" s="306" t="s">
        <v>558</v>
      </c>
      <c r="G185" s="283"/>
      <c r="H185" s="283" t="s">
        <v>630</v>
      </c>
      <c r="I185" s="283" t="s">
        <v>554</v>
      </c>
      <c r="J185" s="283">
        <v>50</v>
      </c>
      <c r="K185" s="331"/>
    </row>
    <row r="186" s="1" customFormat="1" ht="15" customHeight="1">
      <c r="B186" s="308"/>
      <c r="C186" s="283" t="s">
        <v>631</v>
      </c>
      <c r="D186" s="283"/>
      <c r="E186" s="283"/>
      <c r="F186" s="306" t="s">
        <v>558</v>
      </c>
      <c r="G186" s="283"/>
      <c r="H186" s="283" t="s">
        <v>632</v>
      </c>
      <c r="I186" s="283" t="s">
        <v>633</v>
      </c>
      <c r="J186" s="283"/>
      <c r="K186" s="331"/>
    </row>
    <row r="187" s="1" customFormat="1" ht="15" customHeight="1">
      <c r="B187" s="308"/>
      <c r="C187" s="283" t="s">
        <v>634</v>
      </c>
      <c r="D187" s="283"/>
      <c r="E187" s="283"/>
      <c r="F187" s="306" t="s">
        <v>558</v>
      </c>
      <c r="G187" s="283"/>
      <c r="H187" s="283" t="s">
        <v>635</v>
      </c>
      <c r="I187" s="283" t="s">
        <v>633</v>
      </c>
      <c r="J187" s="283"/>
      <c r="K187" s="331"/>
    </row>
    <row r="188" s="1" customFormat="1" ht="15" customHeight="1">
      <c r="B188" s="308"/>
      <c r="C188" s="283" t="s">
        <v>636</v>
      </c>
      <c r="D188" s="283"/>
      <c r="E188" s="283"/>
      <c r="F188" s="306" t="s">
        <v>558</v>
      </c>
      <c r="G188" s="283"/>
      <c r="H188" s="283" t="s">
        <v>637</v>
      </c>
      <c r="I188" s="283" t="s">
        <v>633</v>
      </c>
      <c r="J188" s="283"/>
      <c r="K188" s="331"/>
    </row>
    <row r="189" s="1" customFormat="1" ht="15" customHeight="1">
      <c r="B189" s="308"/>
      <c r="C189" s="344" t="s">
        <v>638</v>
      </c>
      <c r="D189" s="283"/>
      <c r="E189" s="283"/>
      <c r="F189" s="306" t="s">
        <v>558</v>
      </c>
      <c r="G189" s="283"/>
      <c r="H189" s="283" t="s">
        <v>639</v>
      </c>
      <c r="I189" s="283" t="s">
        <v>640</v>
      </c>
      <c r="J189" s="345" t="s">
        <v>641</v>
      </c>
      <c r="K189" s="331"/>
    </row>
    <row r="190" s="17" customFormat="1" ht="15" customHeight="1">
      <c r="B190" s="346"/>
      <c r="C190" s="347" t="s">
        <v>642</v>
      </c>
      <c r="D190" s="348"/>
      <c r="E190" s="348"/>
      <c r="F190" s="349" t="s">
        <v>558</v>
      </c>
      <c r="G190" s="348"/>
      <c r="H190" s="348" t="s">
        <v>643</v>
      </c>
      <c r="I190" s="348" t="s">
        <v>640</v>
      </c>
      <c r="J190" s="350" t="s">
        <v>641</v>
      </c>
      <c r="K190" s="351"/>
    </row>
    <row r="191" s="1" customFormat="1" ht="15" customHeight="1">
      <c r="B191" s="308"/>
      <c r="C191" s="344" t="s">
        <v>43</v>
      </c>
      <c r="D191" s="283"/>
      <c r="E191" s="283"/>
      <c r="F191" s="306" t="s">
        <v>552</v>
      </c>
      <c r="G191" s="283"/>
      <c r="H191" s="280" t="s">
        <v>644</v>
      </c>
      <c r="I191" s="283" t="s">
        <v>645</v>
      </c>
      <c r="J191" s="283"/>
      <c r="K191" s="331"/>
    </row>
    <row r="192" s="1" customFormat="1" ht="15" customHeight="1">
      <c r="B192" s="308"/>
      <c r="C192" s="344" t="s">
        <v>646</v>
      </c>
      <c r="D192" s="283"/>
      <c r="E192" s="283"/>
      <c r="F192" s="306" t="s">
        <v>552</v>
      </c>
      <c r="G192" s="283"/>
      <c r="H192" s="283" t="s">
        <v>647</v>
      </c>
      <c r="I192" s="283" t="s">
        <v>587</v>
      </c>
      <c r="J192" s="283"/>
      <c r="K192" s="331"/>
    </row>
    <row r="193" s="1" customFormat="1" ht="15" customHeight="1">
      <c r="B193" s="308"/>
      <c r="C193" s="344" t="s">
        <v>648</v>
      </c>
      <c r="D193" s="283"/>
      <c r="E193" s="283"/>
      <c r="F193" s="306" t="s">
        <v>552</v>
      </c>
      <c r="G193" s="283"/>
      <c r="H193" s="283" t="s">
        <v>649</v>
      </c>
      <c r="I193" s="283" t="s">
        <v>587</v>
      </c>
      <c r="J193" s="283"/>
      <c r="K193" s="331"/>
    </row>
    <row r="194" s="1" customFormat="1" ht="15" customHeight="1">
      <c r="B194" s="308"/>
      <c r="C194" s="344" t="s">
        <v>650</v>
      </c>
      <c r="D194" s="283"/>
      <c r="E194" s="283"/>
      <c r="F194" s="306" t="s">
        <v>558</v>
      </c>
      <c r="G194" s="283"/>
      <c r="H194" s="283" t="s">
        <v>651</v>
      </c>
      <c r="I194" s="283" t="s">
        <v>587</v>
      </c>
      <c r="J194" s="283"/>
      <c r="K194" s="331"/>
    </row>
    <row r="195" s="1" customFormat="1" ht="15" customHeight="1">
      <c r="B195" s="337"/>
      <c r="C195" s="352"/>
      <c r="D195" s="317"/>
      <c r="E195" s="317"/>
      <c r="F195" s="317"/>
      <c r="G195" s="317"/>
      <c r="H195" s="317"/>
      <c r="I195" s="317"/>
      <c r="J195" s="317"/>
      <c r="K195" s="338"/>
    </row>
    <row r="196" s="1" customFormat="1" ht="18.75" customHeight="1">
      <c r="B196" s="319"/>
      <c r="C196" s="329"/>
      <c r="D196" s="329"/>
      <c r="E196" s="329"/>
      <c r="F196" s="339"/>
      <c r="G196" s="329"/>
      <c r="H196" s="329"/>
      <c r="I196" s="329"/>
      <c r="J196" s="329"/>
      <c r="K196" s="319"/>
    </row>
    <row r="197" s="1" customFormat="1" ht="18.75" customHeight="1">
      <c r="B197" s="319"/>
      <c r="C197" s="329"/>
      <c r="D197" s="329"/>
      <c r="E197" s="329"/>
      <c r="F197" s="339"/>
      <c r="G197" s="329"/>
      <c r="H197" s="329"/>
      <c r="I197" s="329"/>
      <c r="J197" s="329"/>
      <c r="K197" s="319"/>
    </row>
    <row r="198" s="1" customFormat="1" ht="18.75" customHeight="1">
      <c r="B198" s="291"/>
      <c r="C198" s="291"/>
      <c r="D198" s="291"/>
      <c r="E198" s="291"/>
      <c r="F198" s="291"/>
      <c r="G198" s="291"/>
      <c r="H198" s="291"/>
      <c r="I198" s="291"/>
      <c r="J198" s="291"/>
      <c r="K198" s="291"/>
    </row>
    <row r="199" s="1" customFormat="1" ht="13.5">
      <c r="B199" s="270"/>
      <c r="C199" s="271"/>
      <c r="D199" s="271"/>
      <c r="E199" s="271"/>
      <c r="F199" s="271"/>
      <c r="G199" s="271"/>
      <c r="H199" s="271"/>
      <c r="I199" s="271"/>
      <c r="J199" s="271"/>
      <c r="K199" s="272"/>
    </row>
    <row r="200" s="1" customFormat="1" ht="21">
      <c r="B200" s="273"/>
      <c r="C200" s="274" t="s">
        <v>652</v>
      </c>
      <c r="D200" s="274"/>
      <c r="E200" s="274"/>
      <c r="F200" s="274"/>
      <c r="G200" s="274"/>
      <c r="H200" s="274"/>
      <c r="I200" s="274"/>
      <c r="J200" s="274"/>
      <c r="K200" s="275"/>
    </row>
    <row r="201" s="1" customFormat="1" ht="25.5" customHeight="1">
      <c r="B201" s="273"/>
      <c r="C201" s="353" t="s">
        <v>653</v>
      </c>
      <c r="D201" s="353"/>
      <c r="E201" s="353"/>
      <c r="F201" s="353" t="s">
        <v>654</v>
      </c>
      <c r="G201" s="354"/>
      <c r="H201" s="353" t="s">
        <v>655</v>
      </c>
      <c r="I201" s="353"/>
      <c r="J201" s="353"/>
      <c r="K201" s="275"/>
    </row>
    <row r="202" s="1" customFormat="1" ht="5.25" customHeight="1">
      <c r="B202" s="308"/>
      <c r="C202" s="303"/>
      <c r="D202" s="303"/>
      <c r="E202" s="303"/>
      <c r="F202" s="303"/>
      <c r="G202" s="329"/>
      <c r="H202" s="303"/>
      <c r="I202" s="303"/>
      <c r="J202" s="303"/>
      <c r="K202" s="331"/>
    </row>
    <row r="203" s="1" customFormat="1" ht="15" customHeight="1">
      <c r="B203" s="308"/>
      <c r="C203" s="283" t="s">
        <v>645</v>
      </c>
      <c r="D203" s="283"/>
      <c r="E203" s="283"/>
      <c r="F203" s="306" t="s">
        <v>44</v>
      </c>
      <c r="G203" s="283"/>
      <c r="H203" s="283" t="s">
        <v>656</v>
      </c>
      <c r="I203" s="283"/>
      <c r="J203" s="283"/>
      <c r="K203" s="331"/>
    </row>
    <row r="204" s="1" customFormat="1" ht="15" customHeight="1">
      <c r="B204" s="308"/>
      <c r="C204" s="283"/>
      <c r="D204" s="283"/>
      <c r="E204" s="283"/>
      <c r="F204" s="306" t="s">
        <v>45</v>
      </c>
      <c r="G204" s="283"/>
      <c r="H204" s="283" t="s">
        <v>657</v>
      </c>
      <c r="I204" s="283"/>
      <c r="J204" s="283"/>
      <c r="K204" s="331"/>
    </row>
    <row r="205" s="1" customFormat="1" ht="15" customHeight="1">
      <c r="B205" s="308"/>
      <c r="C205" s="283"/>
      <c r="D205" s="283"/>
      <c r="E205" s="283"/>
      <c r="F205" s="306" t="s">
        <v>48</v>
      </c>
      <c r="G205" s="283"/>
      <c r="H205" s="283" t="s">
        <v>658</v>
      </c>
      <c r="I205" s="283"/>
      <c r="J205" s="283"/>
      <c r="K205" s="331"/>
    </row>
    <row r="206" s="1" customFormat="1" ht="15" customHeight="1">
      <c r="B206" s="308"/>
      <c r="C206" s="283"/>
      <c r="D206" s="283"/>
      <c r="E206" s="283"/>
      <c r="F206" s="306" t="s">
        <v>46</v>
      </c>
      <c r="G206" s="283"/>
      <c r="H206" s="283" t="s">
        <v>659</v>
      </c>
      <c r="I206" s="283"/>
      <c r="J206" s="283"/>
      <c r="K206" s="331"/>
    </row>
    <row r="207" s="1" customFormat="1" ht="15" customHeight="1">
      <c r="B207" s="308"/>
      <c r="C207" s="283"/>
      <c r="D207" s="283"/>
      <c r="E207" s="283"/>
      <c r="F207" s="306" t="s">
        <v>47</v>
      </c>
      <c r="G207" s="283"/>
      <c r="H207" s="283" t="s">
        <v>660</v>
      </c>
      <c r="I207" s="283"/>
      <c r="J207" s="283"/>
      <c r="K207" s="331"/>
    </row>
    <row r="208" s="1" customFormat="1" ht="15" customHeight="1">
      <c r="B208" s="308"/>
      <c r="C208" s="283"/>
      <c r="D208" s="283"/>
      <c r="E208" s="283"/>
      <c r="F208" s="306"/>
      <c r="G208" s="283"/>
      <c r="H208" s="283"/>
      <c r="I208" s="283"/>
      <c r="J208" s="283"/>
      <c r="K208" s="331"/>
    </row>
    <row r="209" s="1" customFormat="1" ht="15" customHeight="1">
      <c r="B209" s="308"/>
      <c r="C209" s="283" t="s">
        <v>599</v>
      </c>
      <c r="D209" s="283"/>
      <c r="E209" s="283"/>
      <c r="F209" s="306" t="s">
        <v>80</v>
      </c>
      <c r="G209" s="283"/>
      <c r="H209" s="283" t="s">
        <v>661</v>
      </c>
      <c r="I209" s="283"/>
      <c r="J209" s="283"/>
      <c r="K209" s="331"/>
    </row>
    <row r="210" s="1" customFormat="1" ht="15" customHeight="1">
      <c r="B210" s="308"/>
      <c r="C210" s="283"/>
      <c r="D210" s="283"/>
      <c r="E210" s="283"/>
      <c r="F210" s="306" t="s">
        <v>494</v>
      </c>
      <c r="G210" s="283"/>
      <c r="H210" s="283" t="s">
        <v>495</v>
      </c>
      <c r="I210" s="283"/>
      <c r="J210" s="283"/>
      <c r="K210" s="331"/>
    </row>
    <row r="211" s="1" customFormat="1" ht="15" customHeight="1">
      <c r="B211" s="308"/>
      <c r="C211" s="283"/>
      <c r="D211" s="283"/>
      <c r="E211" s="283"/>
      <c r="F211" s="306" t="s">
        <v>492</v>
      </c>
      <c r="G211" s="283"/>
      <c r="H211" s="283" t="s">
        <v>662</v>
      </c>
      <c r="I211" s="283"/>
      <c r="J211" s="283"/>
      <c r="K211" s="331"/>
    </row>
    <row r="212" s="1" customFormat="1" ht="15" customHeight="1">
      <c r="B212" s="355"/>
      <c r="C212" s="283"/>
      <c r="D212" s="283"/>
      <c r="E212" s="283"/>
      <c r="F212" s="306" t="s">
        <v>496</v>
      </c>
      <c r="G212" s="344"/>
      <c r="H212" s="335" t="s">
        <v>497</v>
      </c>
      <c r="I212" s="335"/>
      <c r="J212" s="335"/>
      <c r="K212" s="356"/>
    </row>
    <row r="213" s="1" customFormat="1" ht="15" customHeight="1">
      <c r="B213" s="355"/>
      <c r="C213" s="283"/>
      <c r="D213" s="283"/>
      <c r="E213" s="283"/>
      <c r="F213" s="306" t="s">
        <v>498</v>
      </c>
      <c r="G213" s="344"/>
      <c r="H213" s="335" t="s">
        <v>663</v>
      </c>
      <c r="I213" s="335"/>
      <c r="J213" s="335"/>
      <c r="K213" s="356"/>
    </row>
    <row r="214" s="1" customFormat="1" ht="15" customHeight="1">
      <c r="B214" s="355"/>
      <c r="C214" s="283"/>
      <c r="D214" s="283"/>
      <c r="E214" s="283"/>
      <c r="F214" s="306"/>
      <c r="G214" s="344"/>
      <c r="H214" s="335"/>
      <c r="I214" s="335"/>
      <c r="J214" s="335"/>
      <c r="K214" s="356"/>
    </row>
    <row r="215" s="1" customFormat="1" ht="15" customHeight="1">
      <c r="B215" s="355"/>
      <c r="C215" s="283" t="s">
        <v>623</v>
      </c>
      <c r="D215" s="283"/>
      <c r="E215" s="283"/>
      <c r="F215" s="306">
        <v>1</v>
      </c>
      <c r="G215" s="344"/>
      <c r="H215" s="335" t="s">
        <v>664</v>
      </c>
      <c r="I215" s="335"/>
      <c r="J215" s="335"/>
      <c r="K215" s="356"/>
    </row>
    <row r="216" s="1" customFormat="1" ht="15" customHeight="1">
      <c r="B216" s="355"/>
      <c r="C216" s="283"/>
      <c r="D216" s="283"/>
      <c r="E216" s="283"/>
      <c r="F216" s="306">
        <v>2</v>
      </c>
      <c r="G216" s="344"/>
      <c r="H216" s="335" t="s">
        <v>665</v>
      </c>
      <c r="I216" s="335"/>
      <c r="J216" s="335"/>
      <c r="K216" s="356"/>
    </row>
    <row r="217" s="1" customFormat="1" ht="15" customHeight="1">
      <c r="B217" s="355"/>
      <c r="C217" s="283"/>
      <c r="D217" s="283"/>
      <c r="E217" s="283"/>
      <c r="F217" s="306">
        <v>3</v>
      </c>
      <c r="G217" s="344"/>
      <c r="H217" s="335" t="s">
        <v>666</v>
      </c>
      <c r="I217" s="335"/>
      <c r="J217" s="335"/>
      <c r="K217" s="356"/>
    </row>
    <row r="218" s="1" customFormat="1" ht="15" customHeight="1">
      <c r="B218" s="355"/>
      <c r="C218" s="283"/>
      <c r="D218" s="283"/>
      <c r="E218" s="283"/>
      <c r="F218" s="306">
        <v>4</v>
      </c>
      <c r="G218" s="344"/>
      <c r="H218" s="335" t="s">
        <v>667</v>
      </c>
      <c r="I218" s="335"/>
      <c r="J218" s="335"/>
      <c r="K218" s="356"/>
    </row>
    <row r="219" s="1" customFormat="1" ht="12.75" customHeight="1">
      <c r="B219" s="357"/>
      <c r="C219" s="358"/>
      <c r="D219" s="358"/>
      <c r="E219" s="358"/>
      <c r="F219" s="358"/>
      <c r="G219" s="358"/>
      <c r="H219" s="358"/>
      <c r="I219" s="358"/>
      <c r="J219" s="358"/>
      <c r="K219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2F02266BEDC44D995AD1A4DCD306BC" ma:contentTypeVersion="15" ma:contentTypeDescription="Vytvoří nový dokument" ma:contentTypeScope="" ma:versionID="e9755b82c1d4e240272790345415c029">
  <xsd:schema xmlns:xsd="http://www.w3.org/2001/XMLSchema" xmlns:xs="http://www.w3.org/2001/XMLSchema" xmlns:p="http://schemas.microsoft.com/office/2006/metadata/properties" xmlns:ns2="2b870d30-e543-4857-8181-1e439428867c" xmlns:ns3="ebf73d20-a26e-4321-b5dc-75ca7bbfa1fe" targetNamespace="http://schemas.microsoft.com/office/2006/metadata/properties" ma:root="true" ma:fieldsID="9fe8e780ffc410d603eefb0b9106d44c" ns2:_="" ns3:_="">
    <xsd:import namespace="2b870d30-e543-4857-8181-1e439428867c"/>
    <xsd:import namespace="ebf73d20-a26e-4321-b5dc-75ca7bbfa1f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70d30-e543-4857-8181-1e439428867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73d20-a26e-4321-b5dc-75ca7bbfa1f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a11adf6-e173-4b7a-8b29-45bae0333ed4}" ma:internalName="TaxCatchAll" ma:showField="CatchAllData" ma:web="ebf73d20-a26e-4321-b5dc-75ca7bbfa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70d30-e543-4857-8181-1e439428867c">
      <Terms xmlns="http://schemas.microsoft.com/office/infopath/2007/PartnerControls"/>
    </lcf76f155ced4ddcb4097134ff3c332f>
    <TaxCatchAll xmlns="ebf73d20-a26e-4321-b5dc-75ca7bbfa1fe" xsi:nil="true"/>
  </documentManagement>
</p:properties>
</file>

<file path=customXml/itemProps1.xml><?xml version="1.0" encoding="utf-8"?>
<ds:datastoreItem xmlns:ds="http://schemas.openxmlformats.org/officeDocument/2006/customXml" ds:itemID="{2883E634-ECCC-483E-94FE-057570C98BEA}"/>
</file>

<file path=customXml/itemProps2.xml><?xml version="1.0" encoding="utf-8"?>
<ds:datastoreItem xmlns:ds="http://schemas.openxmlformats.org/officeDocument/2006/customXml" ds:itemID="{81A27070-9ED8-46BC-BEF0-7D4B91DFD319}"/>
</file>

<file path=customXml/itemProps3.xml><?xml version="1.0" encoding="utf-8"?>
<ds:datastoreItem xmlns:ds="http://schemas.openxmlformats.org/officeDocument/2006/customXml" ds:itemID="{89D8FF00-EF45-4871-890F-277474F3D982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TATA\pc</cp:lastModifiedBy>
  <dcterms:created xsi:type="dcterms:W3CDTF">2024-06-12T14:48:49Z</dcterms:created>
  <dcterms:modified xsi:type="dcterms:W3CDTF">2024-06-12T14:48:56Z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0x010100FE2F02266BEDC44D995AD1A4DCD306BC</vt:lpwstr>
  </property>
  <property fmtid="{D5CDD505-2E9C-101B-9397-08002B2CF9AE}" pid="3" name="MediaServiceImageTags">
    <vt:lpwstr/>
  </property>
</Properties>
</file>