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liborDeutsch\Desktop\Veřejné zakázky\vjezd ke sportovní hale\"/>
    </mc:Choice>
  </mc:AlternateContent>
  <xr:revisionPtr revIDLastSave="0" documentId="8_{326F7F07-3A1E-49B1-8BDC-6F48E84B8A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ba" sheetId="1" r:id="rId1"/>
    <sheet name="VzorPolozky" sheetId="10" state="hidden" r:id="rId2"/>
    <sheet name="01 2024020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2024020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2024020 Pol'!$A$1:$Y$144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32" i="12" l="1"/>
  <c r="BA130" i="12"/>
  <c r="BA119" i="12"/>
  <c r="BA62" i="12"/>
  <c r="BA27" i="12"/>
  <c r="BA26" i="12"/>
  <c r="G9" i="12"/>
  <c r="M9" i="12" s="1"/>
  <c r="I9" i="12"/>
  <c r="K9" i="12"/>
  <c r="O9" i="12"/>
  <c r="Q9" i="12"/>
  <c r="V9" i="12"/>
  <c r="G10" i="12"/>
  <c r="I10" i="12"/>
  <c r="K10" i="12"/>
  <c r="M10" i="12"/>
  <c r="O10" i="12"/>
  <c r="Q10" i="12"/>
  <c r="V10" i="12"/>
  <c r="G11" i="12"/>
  <c r="M11" i="12" s="1"/>
  <c r="I11" i="12"/>
  <c r="K11" i="12"/>
  <c r="O11" i="12"/>
  <c r="Q11" i="12"/>
  <c r="V11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31" i="12"/>
  <c r="I31" i="12"/>
  <c r="K31" i="12"/>
  <c r="M31" i="12"/>
  <c r="O31" i="12"/>
  <c r="Q31" i="12"/>
  <c r="V31" i="12"/>
  <c r="G35" i="12"/>
  <c r="I50" i="1" s="1"/>
  <c r="G36" i="12"/>
  <c r="M36" i="12" s="1"/>
  <c r="I36" i="12"/>
  <c r="K36" i="12"/>
  <c r="O36" i="12"/>
  <c r="Q36" i="12"/>
  <c r="V36" i="12"/>
  <c r="V35" i="12" s="1"/>
  <c r="G38" i="12"/>
  <c r="M38" i="12" s="1"/>
  <c r="I38" i="12"/>
  <c r="K38" i="12"/>
  <c r="K35" i="12" s="1"/>
  <c r="O38" i="12"/>
  <c r="Q38" i="12"/>
  <c r="V38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6" i="12"/>
  <c r="G41" i="12" s="1"/>
  <c r="I51" i="1" s="1"/>
  <c r="I46" i="12"/>
  <c r="K46" i="12"/>
  <c r="O46" i="12"/>
  <c r="Q46" i="12"/>
  <c r="V46" i="12"/>
  <c r="G50" i="12"/>
  <c r="I50" i="12"/>
  <c r="K50" i="12"/>
  <c r="M50" i="12"/>
  <c r="O50" i="12"/>
  <c r="Q50" i="12"/>
  <c r="V50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4" i="12"/>
  <c r="I64" i="12"/>
  <c r="K64" i="12"/>
  <c r="M64" i="12"/>
  <c r="O64" i="12"/>
  <c r="Q64" i="12"/>
  <c r="V64" i="12"/>
  <c r="G66" i="12"/>
  <c r="I52" i="1" s="1"/>
  <c r="G67" i="12"/>
  <c r="I67" i="12"/>
  <c r="I66" i="12" s="1"/>
  <c r="K67" i="12"/>
  <c r="M67" i="12"/>
  <c r="O67" i="12"/>
  <c r="O66" i="12" s="1"/>
  <c r="Q67" i="12"/>
  <c r="V67" i="12"/>
  <c r="V66" i="12" s="1"/>
  <c r="G69" i="12"/>
  <c r="M69" i="12" s="1"/>
  <c r="I69" i="12"/>
  <c r="K69" i="12"/>
  <c r="K66" i="12" s="1"/>
  <c r="O69" i="12"/>
  <c r="Q69" i="12"/>
  <c r="V69" i="12"/>
  <c r="G71" i="12"/>
  <c r="M71" i="12" s="1"/>
  <c r="I71" i="12"/>
  <c r="K71" i="12"/>
  <c r="O71" i="12"/>
  <c r="Q71" i="12"/>
  <c r="V71" i="12"/>
  <c r="V70" i="12" s="1"/>
  <c r="G77" i="12"/>
  <c r="M77" i="12" s="1"/>
  <c r="I77" i="12"/>
  <c r="K77" i="12"/>
  <c r="O77" i="12"/>
  <c r="Q77" i="12"/>
  <c r="V77" i="12"/>
  <c r="G78" i="12"/>
  <c r="G70" i="12" s="1"/>
  <c r="I53" i="1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3" i="12"/>
  <c r="I93" i="12"/>
  <c r="I92" i="12" s="1"/>
  <c r="K93" i="12"/>
  <c r="M93" i="12"/>
  <c r="O93" i="12"/>
  <c r="O92" i="12" s="1"/>
  <c r="Q93" i="12"/>
  <c r="V93" i="12"/>
  <c r="G95" i="12"/>
  <c r="G92" i="12" s="1"/>
  <c r="I54" i="1" s="1"/>
  <c r="I95" i="12"/>
  <c r="K95" i="12"/>
  <c r="O95" i="12"/>
  <c r="Q95" i="12"/>
  <c r="V95" i="12"/>
  <c r="V92" i="12" s="1"/>
  <c r="G98" i="12"/>
  <c r="M98" i="12" s="1"/>
  <c r="M97" i="12" s="1"/>
  <c r="I98" i="12"/>
  <c r="I97" i="12" s="1"/>
  <c r="K98" i="12"/>
  <c r="K97" i="12" s="1"/>
  <c r="O98" i="12"/>
  <c r="Q98" i="12"/>
  <c r="Q97" i="12" s="1"/>
  <c r="V98" i="12"/>
  <c r="V97" i="12" s="1"/>
  <c r="G101" i="12"/>
  <c r="I101" i="12"/>
  <c r="K101" i="12"/>
  <c r="M101" i="12"/>
  <c r="O101" i="12"/>
  <c r="Q101" i="12"/>
  <c r="V101" i="12"/>
  <c r="O108" i="12"/>
  <c r="G109" i="12"/>
  <c r="G108" i="12" s="1"/>
  <c r="I56" i="1" s="1"/>
  <c r="I17" i="1" s="1"/>
  <c r="I109" i="12"/>
  <c r="I108" i="12" s="1"/>
  <c r="K109" i="12"/>
  <c r="K108" i="12" s="1"/>
  <c r="O109" i="12"/>
  <c r="Q109" i="12"/>
  <c r="Q108" i="12" s="1"/>
  <c r="V109" i="12"/>
  <c r="V108" i="12" s="1"/>
  <c r="G111" i="12"/>
  <c r="M111" i="12" s="1"/>
  <c r="I111" i="12"/>
  <c r="K111" i="12"/>
  <c r="O111" i="12"/>
  <c r="Q111" i="12"/>
  <c r="V111" i="12"/>
  <c r="V110" i="12" s="1"/>
  <c r="G112" i="12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O110" i="12" s="1"/>
  <c r="Q114" i="12"/>
  <c r="V114" i="12"/>
  <c r="G117" i="12"/>
  <c r="M117" i="12" s="1"/>
  <c r="I117" i="12"/>
  <c r="K117" i="12"/>
  <c r="O117" i="12"/>
  <c r="O116" i="12" s="1"/>
  <c r="Q117" i="12"/>
  <c r="V117" i="12"/>
  <c r="G120" i="12"/>
  <c r="M120" i="12" s="1"/>
  <c r="I120" i="12"/>
  <c r="I116" i="12" s="1"/>
  <c r="K120" i="12"/>
  <c r="O120" i="12"/>
  <c r="Q120" i="12"/>
  <c r="V120" i="12"/>
  <c r="G126" i="12"/>
  <c r="I126" i="12"/>
  <c r="K126" i="12"/>
  <c r="O126" i="12"/>
  <c r="Q126" i="12"/>
  <c r="V126" i="12"/>
  <c r="O128" i="12"/>
  <c r="Q128" i="12"/>
  <c r="G129" i="12"/>
  <c r="G128" i="12" s="1"/>
  <c r="I59" i="1" s="1"/>
  <c r="I20" i="1" s="1"/>
  <c r="I129" i="12"/>
  <c r="K129" i="12"/>
  <c r="O129" i="12"/>
  <c r="Q129" i="12"/>
  <c r="V129" i="12"/>
  <c r="V128" i="12" s="1"/>
  <c r="G131" i="12"/>
  <c r="M131" i="12" s="1"/>
  <c r="I131" i="12"/>
  <c r="I128" i="12" s="1"/>
  <c r="K131" i="12"/>
  <c r="O131" i="12"/>
  <c r="Q131" i="12"/>
  <c r="V131" i="12"/>
  <c r="AE134" i="12"/>
  <c r="F39" i="1" s="1"/>
  <c r="I18" i="1"/>
  <c r="J28" i="1"/>
  <c r="J26" i="1"/>
  <c r="G38" i="1"/>
  <c r="F38" i="1"/>
  <c r="J23" i="1"/>
  <c r="J24" i="1"/>
  <c r="J25" i="1"/>
  <c r="J27" i="1"/>
  <c r="E24" i="1"/>
  <c r="E26" i="1"/>
  <c r="M35" i="12" l="1"/>
  <c r="F42" i="1"/>
  <c r="G23" i="1" s="1"/>
  <c r="K128" i="12"/>
  <c r="M109" i="12"/>
  <c r="M108" i="12" s="1"/>
  <c r="Q66" i="12"/>
  <c r="I8" i="12"/>
  <c r="G116" i="12"/>
  <c r="I58" i="1" s="1"/>
  <c r="I19" i="1" s="1"/>
  <c r="V116" i="12"/>
  <c r="K110" i="12"/>
  <c r="I110" i="12"/>
  <c r="O97" i="12"/>
  <c r="K92" i="12"/>
  <c r="K41" i="12"/>
  <c r="F40" i="1"/>
  <c r="V8" i="12"/>
  <c r="I41" i="12"/>
  <c r="Q116" i="12"/>
  <c r="G110" i="12"/>
  <c r="I57" i="1" s="1"/>
  <c r="Q35" i="12"/>
  <c r="Q8" i="12"/>
  <c r="F41" i="1"/>
  <c r="O8" i="12"/>
  <c r="K116" i="12"/>
  <c r="Q110" i="12"/>
  <c r="O35" i="12"/>
  <c r="K8" i="12"/>
  <c r="Q70" i="12"/>
  <c r="O70" i="12"/>
  <c r="Q92" i="12"/>
  <c r="I70" i="12"/>
  <c r="K70" i="12"/>
  <c r="O41" i="12"/>
  <c r="Q41" i="12"/>
  <c r="V41" i="12"/>
  <c r="I35" i="12"/>
  <c r="A23" i="1"/>
  <c r="M8" i="12"/>
  <c r="M66" i="12"/>
  <c r="AF134" i="12"/>
  <c r="G97" i="12"/>
  <c r="I55" i="1" s="1"/>
  <c r="G8" i="12"/>
  <c r="M78" i="12"/>
  <c r="M70" i="12" s="1"/>
  <c r="M126" i="12"/>
  <c r="M116" i="12" s="1"/>
  <c r="M129" i="12"/>
  <c r="M128" i="12" s="1"/>
  <c r="M112" i="12"/>
  <c r="M110" i="12" s="1"/>
  <c r="M95" i="12"/>
  <c r="M92" i="12" s="1"/>
  <c r="M46" i="12"/>
  <c r="M41" i="12" s="1"/>
  <c r="G134" i="12" l="1"/>
  <c r="I49" i="1"/>
  <c r="G41" i="1"/>
  <c r="H41" i="1" s="1"/>
  <c r="I41" i="1" s="1"/>
  <c r="G40" i="1"/>
  <c r="H40" i="1" s="1"/>
  <c r="I40" i="1" s="1"/>
  <c r="G39" i="1"/>
  <c r="G24" i="1"/>
  <c r="A24" i="1"/>
  <c r="G42" i="1" l="1"/>
  <c r="H39" i="1"/>
  <c r="I60" i="1"/>
  <c r="I16" i="1"/>
  <c r="I21" i="1" s="1"/>
  <c r="J59" i="1" l="1"/>
  <c r="J57" i="1"/>
  <c r="J50" i="1"/>
  <c r="J54" i="1"/>
  <c r="J49" i="1"/>
  <c r="J55" i="1"/>
  <c r="J58" i="1"/>
  <c r="J52" i="1"/>
  <c r="J51" i="1"/>
  <c r="J56" i="1"/>
  <c r="J53" i="1"/>
  <c r="I39" i="1"/>
  <c r="I42" i="1" s="1"/>
  <c r="H42" i="1"/>
  <c r="G25" i="1"/>
  <c r="G28" i="1"/>
  <c r="J41" i="1" l="1"/>
  <c r="J39" i="1"/>
  <c r="J42" i="1" s="1"/>
  <c r="J40" i="1"/>
  <c r="A25" i="1"/>
  <c r="J60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5931655F-81EC-47EF-A0A2-ABC414EB04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03EF12-C73E-4B2A-A6E5-19232A67FD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<sst xmlns="http://schemas.openxmlformats.org/spreadsheetml/2006/main" count="710" uniqueCount="269">
  <si>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</si>
  <si>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</si>
  <si>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</si>
  <si>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</si>
  <si>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</si>
  <si>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</si>
  <si>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</si>
  <si>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</si>
  <si>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</si>
  <si>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</si>
  <si>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</si>
  <si>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</si>
  <si>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</si>
  <si>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</si>
  <si>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</si>
  <si>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</si>
  <si>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</si>
  <si>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</si>
  <si>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</si>
  <si>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</si>
  <si>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</si>
  <si>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</si>
  <si>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</si>
  <si>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</si>
  <si>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</si>
  <si>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</si>
  <si>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</si>
  <si>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</si>
  <si>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</si>
  <si>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</si>
  <si>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</si>
  <si>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</si>
  <si>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</si>
  <si>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</si>
  <si>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</si>
  <si>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</si>
  <si>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</si>
  <si>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</si>
  <si>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</si>
  <si>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</si>
  <si>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</si>
  <si>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2024020</t>
  </si>
  <si>
    <t>Česká Kamenice</t>
  </si>
  <si>
    <t>01</t>
  </si>
  <si>
    <t>Sjezd z I/13</t>
  </si>
  <si>
    <t>Objekt:</t>
  </si>
  <si>
    <t>Rozpočet:</t>
  </si>
  <si>
    <t>Sportovní hala Česká Kamenice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</si>
  <si>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</si>
  <si>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</si>
  <si>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</si>
  <si>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</si>
  <si>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</si>
  <si>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</si>
  <si>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</si>
  <si>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</si>
  <si>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</si>
  <si>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</si>
  <si>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</si>
  <si>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</si>
  <si>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</si>
  <si>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</si>
  <si>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</si>
  <si>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</si>
  <si>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</si>
  <si>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</si>
  <si>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</si>
  <si>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762</t>
  </si>
  <si>
    <t>Konstrukce tesařské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</si>
  <si>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</si>
  <si>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</si>
  <si>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</si>
  <si>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</si>
  <si>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</si>
  <si>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</si>
  <si>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</si>
  <si>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</si>
  <si>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</si>
  <si>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</si>
  <si>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</si>
  <si>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</si>
  <si>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</si>
  <si>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</si>
  <si>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</si>
  <si>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</si>
  <si>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</si>
  <si>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</si>
  <si>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</si>
  <si>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</si>
  <si>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</si>
  <si>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</si>
  <si>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</si>
  <si>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</si>
  <si>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</si>
  <si>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</si>
  <si>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</si>
  <si>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</si>
  <si>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</si>
  <si>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</si>
  <si>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</si>
  <si>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</si>
  <si>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</si>
  <si>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112101104R00</t>
  </si>
  <si>
    <t>Kácení stromů listnatých o průměru kmene 70-90 cm - rizikové kácení postupné</t>
  </si>
  <si>
    <t>kus</t>
  </si>
  <si>
    <t>RTS 24/ I</t>
  </si>
  <si>
    <t>Indiv</t>
  </si>
  <si>
    <t>Práce</t>
  </si>
  <si>
    <t>Běžná</t>
  </si>
  <si>
    <t>POL1_</t>
  </si>
  <si>
    <t>112201104R00</t>
  </si>
  <si>
    <t>Odstranění pařezů pod úrovní, o průměru 70 - 90 cm</t>
  </si>
  <si>
    <t>122201101R00</t>
  </si>
  <si>
    <t>Odkopávky nezapažené v hor. 3 do 100 m3</t>
  </si>
  <si>
    <t>m3</t>
  </si>
  <si>
    <t xml:space="preserve">sjezd : </t>
  </si>
  <si>
    <t>VV</t>
  </si>
  <si>
    <t>5,5*6,5*0,4</t>
  </si>
  <si>
    <t>2,5*3,8*0,5*2*0,4</t>
  </si>
  <si>
    <t>132201110R00</t>
  </si>
  <si>
    <t>Hloubení rýh š.do 60 cm v hor.3 do 50 m3, STROJNĚ</t>
  </si>
  <si>
    <t>vsak : 4*0,6*0,8</t>
  </si>
  <si>
    <t>162701105R00</t>
  </si>
  <si>
    <t>Vodorovné přemístění výkopku z hor.1-4 do 10000 m</t>
  </si>
  <si>
    <t>odkopávky : 18,1</t>
  </si>
  <si>
    <t>rýha : 1,92</t>
  </si>
  <si>
    <t>zásyp : -0,48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</si>
  <si>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</si>
  <si>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</si>
  <si>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</si>
  <si>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</si>
  <si>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vsak : 4*0,6*0,2</t>
  </si>
  <si>
    <t>181101102R00</t>
  </si>
  <si>
    <t>Úprava pláně v zářezech v hor. 1-4, se zhutněním</t>
  </si>
  <si>
    <t>m2</t>
  </si>
  <si>
    <t>únonost min 45 (30) Mpa, požadavky a výsledné parametry dle ČSN 736133</t>
  </si>
  <si>
    <t>Prokázání vhodnosti bude doloženo splněním definovaných požadovaných parametrů v souladu s TKP a ZTKP.</t>
  </si>
  <si>
    <t>5,5*6,5</t>
  </si>
  <si>
    <t>2,5*3,8*0,5*2</t>
  </si>
  <si>
    <t>199000002R00</t>
  </si>
  <si>
    <t>Poplatek za skládku horniny 1- 4, č. dle katal. odpadů 17 05 04</t>
  </si>
  <si>
    <t>211971110R00</t>
  </si>
  <si>
    <t>Opláštění žeber z geotextilie o sklonu do 1 : 2,5</t>
  </si>
  <si>
    <t>vsak : 4*0,6*4</t>
  </si>
  <si>
    <t>212531111R00</t>
  </si>
  <si>
    <t>Výplň odvodňov. trativodů kam. hrubě drcen. 32-63 mm</t>
  </si>
  <si>
    <t>vsak : 4*0,6*0,6</t>
  </si>
  <si>
    <t>69366074R</t>
  </si>
  <si>
    <t>Geotextílie - ÚVstab 63/20ÚV 200 g/m2 do š. 8,8 m</t>
  </si>
  <si>
    <t>SPCM</t>
  </si>
  <si>
    <t>Specifikace</t>
  </si>
  <si>
    <t>POL3_</t>
  </si>
  <si>
    <t>564752111R00</t>
  </si>
  <si>
    <t>Podklad z kam.drceného 32-63 s výplň.kamen. 15 cm</t>
  </si>
  <si>
    <t>564851111R00</t>
  </si>
  <si>
    <t>Podklad ze štěrkodrti po zhutnění tloušťky 15 cm</t>
  </si>
  <si>
    <t>596215040R00</t>
  </si>
  <si>
    <t>Kladení zámkové dlažby tl. 8 cm do drtě tl. 4 cm do lože frakce 4/8 mm</t>
  </si>
  <si>
    <t>Mezisoučet</t>
  </si>
  <si>
    <t>597091111RS1</t>
  </si>
  <si>
    <t>Žlab odvodňovací, dl. 1000 mm, A15, B125 šířka 130 mm, stavební výška 130-300 mm</t>
  </si>
  <si>
    <t>beton C 12/15</t>
  </si>
  <si>
    <t>597091124R00</t>
  </si>
  <si>
    <t>Žlabová vpust, dl. 500 mm, A15, B125</t>
  </si>
  <si>
    <t>597091132RS1</t>
  </si>
  <si>
    <t>Čelo žlabu  pro stavební výšku 130-300 mm</t>
  </si>
  <si>
    <t>597091153RU1</t>
  </si>
  <si>
    <t>Krycí rošt zatížení C 250 dl.500 mm můstkový, grafitová tvárná litina</t>
  </si>
  <si>
    <t>599142111R00</t>
  </si>
  <si>
    <t>Úprava zálivka spár š. do 4 cm</t>
  </si>
  <si>
    <t>m</t>
  </si>
  <si>
    <t>Včetně odstranění zvětralé asfaltové zálivky, vyčištění spár, zalití spár asfaltovou zálivkou, nátěru asfaltovým lakem a posyp drtí.</t>
  </si>
  <si>
    <t>sjezd : 10,5</t>
  </si>
  <si>
    <t>592452655R</t>
  </si>
  <si>
    <t>Dlažba obdélník přírodní 200 x 100 x 80 mm</t>
  </si>
  <si>
    <t>sjezd : 45,25*1,05</t>
  </si>
  <si>
    <t>871318111R00</t>
  </si>
  <si>
    <t>Kladení drenážního potrubí z plastických hmot</t>
  </si>
  <si>
    <t>vsak : 4</t>
  </si>
  <si>
    <t>28611233R</t>
  </si>
  <si>
    <t>Trubka PVC-U drenážní flexibilní d 100 mm</t>
  </si>
  <si>
    <t>914001121R00</t>
  </si>
  <si>
    <t>Osazení svislé dopravní značky - sloupku, Al patka, základ</t>
  </si>
  <si>
    <t>osazení víčka ke sloupku</t>
  </si>
  <si>
    <t>914001125R00</t>
  </si>
  <si>
    <t>Osazení svislé dopr.značky na sloupek nebo konzolu</t>
  </si>
  <si>
    <t>917862111R00</t>
  </si>
  <si>
    <t>Osazení stojat. obrub.bet. s opěrou,lože z C 20/25 XF3</t>
  </si>
  <si>
    <t>betonové lože c 20/25 XF3  tl. min. 150 mm</t>
  </si>
  <si>
    <t>sjezd : (2,7+3,5)*2</t>
  </si>
  <si>
    <t>918101111R00</t>
  </si>
  <si>
    <t>Lože pod obrubníky nebo obruby dlažeb z C 20/25 XF3</t>
  </si>
  <si>
    <t>sjezd : (2,7+3,5)*2*0,2*0,15</t>
  </si>
  <si>
    <t>919735112R00</t>
  </si>
  <si>
    <t>Řezání stávajícího živičného krytu tl. 5 - 10 cm</t>
  </si>
  <si>
    <t>40445000.AR</t>
  </si>
  <si>
    <t>Značka dopravní upravující přednost P 6, rozměr 700 mm, fólie 2</t>
  </si>
  <si>
    <t>404459503R</t>
  </si>
  <si>
    <t>Sloupek Fe pr.60 pozinkovaný, l= 3000 mm</t>
  </si>
  <si>
    <t>404459540R</t>
  </si>
  <si>
    <t>Víčko pr. 60</t>
  </si>
  <si>
    <t>40450207R</t>
  </si>
  <si>
    <t>Dopravní příslušenství, upínací svorka US 60</t>
  </si>
  <si>
    <t>59217488R</t>
  </si>
  <si>
    <t>Obrubník silniční ABO 2-15 v. 250 x 150 x 1000 mm přírodní</t>
  </si>
  <si>
    <t>sjezd : (2,7+3,5)*2*1,05</t>
  </si>
  <si>
    <t>-0,02</t>
  </si>
  <si>
    <t>962022391R00</t>
  </si>
  <si>
    <t>Bourání zdiva nadzákladového kamenného na MVC</t>
  </si>
  <si>
    <t>plot : 11*0,45*0,6</t>
  </si>
  <si>
    <t>962032314R00</t>
  </si>
  <si>
    <t>Bourání pilířů cihelných</t>
  </si>
  <si>
    <t>plot : 0,3*0,3*2*4</t>
  </si>
  <si>
    <t>998222011R00</t>
  </si>
  <si>
    <t>Přesun hmot, pozemní komunikace, kryt z kameniva</t>
  </si>
  <si>
    <t>t</t>
  </si>
  <si>
    <t>45,25*0,36834</t>
  </si>
  <si>
    <t>45,25*0,345</t>
  </si>
  <si>
    <t>998223011R00</t>
  </si>
  <si>
    <t>Přesun hmot, pozemní komunikace, kryt dlážděný</t>
  </si>
  <si>
    <t>celkem : 51,50313</t>
  </si>
  <si>
    <t xml:space="preserve">štěrk : </t>
  </si>
  <si>
    <t>-45,25*0,36834</t>
  </si>
  <si>
    <t>-45,25*0,345</t>
  </si>
  <si>
    <t>762961820R00</t>
  </si>
  <si>
    <t>Demontáž.oplocení z tyčoviny+příčníky</t>
  </si>
  <si>
    <t>979086112R00</t>
  </si>
  <si>
    <t>Nakládání nebo překládání suti a vybouraných hmot</t>
  </si>
  <si>
    <t>Přesun suti</t>
  </si>
  <si>
    <t>POL8_</t>
  </si>
  <si>
    <t>979084413R00</t>
  </si>
  <si>
    <t>Vodorovná doprava vybouraných hmot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</si>
  <si>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</si>
  <si>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</si>
  <si>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</si>
  <si>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</si>
  <si>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kategorie 17 09 04 smíšené stavební a demoliční odpady</t>
  </si>
  <si>
    <t>005111020R</t>
  </si>
  <si>
    <t>Vytyčení stavby</t>
  </si>
  <si>
    <t>Soubor</t>
  </si>
  <si>
    <t>VRN</t>
  </si>
  <si>
    <t>POL99_8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</si>
  <si>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</si>
  <si>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</si>
  <si>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</si>
  <si>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</si>
  <si>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/>
  </si>
  <si>
    <t>- oplpcení, ohrazení staveniště proti vstupu nepovolaných osob</t>
  </si>
  <si>
    <t>- mobilní buňky</t>
  </si>
  <si>
    <t>- mobilní WC</t>
  </si>
  <si>
    <t>005124010R</t>
  </si>
  <si>
    <t>Kompletační činnost</t>
  </si>
  <si>
    <t>Zahrnuje veškeré náklady s tvorbou posudků, kontrol, revizních zpráv a dalších úkonů požadovaných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</si>
  <si>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</si>
  <si>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</si>
  <si>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</si>
  <si>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005241020R</t>
  </si>
  <si>
    <t xml:space="preserve">Geodetické zaměření skutečného provedení  </t>
  </si>
  <si>
    <t>Náklady na vyhotovení geodetické zaměření skutečného provedení díla a geometrického plánu včetně předání objednateli v požadované formě a požadovaném počtu</t>
  </si>
  <si>
    <t>SUM</t>
  </si>
  <si>
    <t>Poznámky uchazeče k zadání</t>
  </si>
  <si>
    <t>POPUZIV</t>
  </si>
  <si>
    <t>V případě, že pláň nebude splňovat požadované parametry, zhotovitel navrhne a ocení pro něj nejvhodnější technologii se souhlasem TDI.</t>
  </si>
  <si>
    <t>Výkop jamky s odhozem výkopku na vzdálenost do 3 m,</t>
  </si>
  <si>
    <t>betonový základ (s dodávkou betonu),</t>
  </si>
  <si>
    <t>dodávka a osazení kotevní hliníkové patky,</t>
  </si>
  <si>
    <t>osazení sloupku,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</si>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</sst>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5">
      <c r="A2" s="2"/>
      <c r="B2" s="77" t="s">
        <v>24</v>
      </c>
      <c r="C2" s="78"/>
      <c r="D2" s="79" t="s">
        <v>41</v>
      </c>
      <c r="E2" s="238" t="s">
        <v>47</v>
      </c>
      <c r="F2" s="239"/>
      <c r="G2" s="239"/>
      <c r="H2" s="239"/>
      <c r="I2" s="239"/>
      <c r="J2" s="240"/>
      <c r="O2" s="1"/>
    </row>
    <row r="3" spans="1:15" ht="27" customHeight="1" x14ac:dyDescent="0.25">
      <c r="A3" s="2"/>
      <c r="B3" s="80" t="s">
        <v>45</v>
      </c>
      <c r="C3" s="78"/>
      <c r="D3" s="81" t="s">
        <v>43</v>
      </c>
      <c r="E3" s="241" t="s">
        <v>44</v>
      </c>
      <c r="F3" s="242"/>
      <c r="G3" s="242"/>
      <c r="H3" s="242"/>
      <c r="I3" s="242"/>
      <c r="J3" s="243"/>
    </row>
    <row r="4" spans="1:15" ht="23.25" customHeight="1" x14ac:dyDescent="0.25">
      <c r="A4" s="76">
        <v>4144</v>
      </c>
      <c r="B4" s="82" t="s">
        <v>46</v>
      </c>
      <c r="C4" s="83"/>
      <c r="D4" s="84" t="s">
        <v>41</v>
      </c>
      <c r="E4" s="221" t="s">
        <v>42</v>
      </c>
      <c r="F4" s="222"/>
      <c r="G4" s="222"/>
      <c r="H4" s="222"/>
      <c r="I4" s="222"/>
      <c r="J4" s="223"/>
    </row>
    <row r="5" spans="1:15" ht="24" customHeight="1" x14ac:dyDescent="0.25">
      <c r="A5" s="2"/>
      <c r="B5" s="31" t="s">
        <v>23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8"/>
      <c r="E6" s="229"/>
      <c r="F6" s="229"/>
      <c r="G6" s="229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5"/>
      <c r="E11" s="245"/>
      <c r="F11" s="245"/>
      <c r="G11" s="245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0"/>
      <c r="E12" s="220"/>
      <c r="F12" s="220"/>
      <c r="G12" s="220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24"/>
      <c r="F13" s="225"/>
      <c r="G13" s="225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4"/>
      <c r="F15" s="244"/>
      <c r="G15" s="246"/>
      <c r="H15" s="246"/>
      <c r="I15" s="246" t="s">
        <v>31</v>
      </c>
      <c r="J15" s="247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SUMIF(F49:F59,A16,I49:I59)+SUMIF(F49:F59,"PSU",I49:I59)</f>
        <v>0</v>
      </c>
      <c r="J16" s="211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SUMIF(F49:F59,A17,I49:I59)</f>
        <v>0</v>
      </c>
      <c r="J17" s="211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SUMIF(F49:F59,A18,I49:I59)</f>
        <v>0</v>
      </c>
      <c r="J18" s="211"/>
    </row>
    <row r="19" spans="1:10" ht="23.25" customHeight="1" x14ac:dyDescent="0.25">
      <c r="A19" s="139" t="s">
        <v>72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SUMIF(F49:F59,A19,I49:I59)</f>
        <v>0</v>
      </c>
      <c r="J19" s="211"/>
    </row>
    <row r="20" spans="1:10" ht="23.25" customHeight="1" x14ac:dyDescent="0.25">
      <c r="A20" s="139" t="s">
        <v>73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SUMIF(F49:F59,A20,I49:I59)</f>
        <v>0</v>
      </c>
      <c r="J20" s="211"/>
    </row>
    <row r="21" spans="1:10" ht="23.25" customHeight="1" x14ac:dyDescent="0.25">
      <c r="A21" s="2"/>
      <c r="B21" s="48" t="s">
        <v>31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15">
        <f>ZakladDPHSniVypocet+ZakladDPHZaklVypocet</f>
        <v>0</v>
      </c>
      <c r="H28" s="215"/>
      <c r="I28" s="215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4">
        <f>A27</f>
        <v>0</v>
      </c>
      <c r="H29" s="214"/>
      <c r="I29" s="214"/>
      <c r="J29" s="119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5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48</v>
      </c>
      <c r="C39" s="199"/>
      <c r="D39" s="199"/>
      <c r="E39" s="199"/>
      <c r="F39" s="99">
        <f>'01 2024020 Pol'!AE134</f>
        <v>0</v>
      </c>
      <c r="G39" s="100">
        <f>'01 2024020 Pol'!AF134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5">
      <c r="A40" s="88">
        <v>2</v>
      </c>
      <c r="B40" s="103" t="s">
        <v>43</v>
      </c>
      <c r="C40" s="200" t="s">
        <v>44</v>
      </c>
      <c r="D40" s="200"/>
      <c r="E40" s="200"/>
      <c r="F40" s="104">
        <f>'01 2024020 Pol'!AE134</f>
        <v>0</v>
      </c>
      <c r="G40" s="105">
        <f>'01 2024020 Pol'!AF134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5">
      <c r="A41" s="88">
        <v>3</v>
      </c>
      <c r="B41" s="107" t="s">
        <v>41</v>
      </c>
      <c r="C41" s="199" t="s">
        <v>42</v>
      </c>
      <c r="D41" s="199"/>
      <c r="E41" s="199"/>
      <c r="F41" s="108">
        <f>'01 2024020 Pol'!AE134</f>
        <v>0</v>
      </c>
      <c r="G41" s="101">
        <f>'01 2024020 Pol'!AF134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5">
      <c r="A42" s="88"/>
      <c r="B42" s="201" t="s">
        <v>49</v>
      </c>
      <c r="C42" s="202"/>
      <c r="D42" s="202"/>
      <c r="E42" s="203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6" x14ac:dyDescent="0.3">
      <c r="B46" s="120" t="s">
        <v>51</v>
      </c>
    </row>
    <row r="48" spans="1:10" ht="25.5" customHeight="1" x14ac:dyDescent="0.25">
      <c r="A48" s="122"/>
      <c r="B48" s="125" t="s">
        <v>18</v>
      </c>
      <c r="C48" s="125" t="s">
        <v>6</v>
      </c>
      <c r="D48" s="126"/>
      <c r="E48" s="126"/>
      <c r="F48" s="127" t="s">
        <v>52</v>
      </c>
      <c r="G48" s="127"/>
      <c r="H48" s="127"/>
      <c r="I48" s="127" t="s">
        <v>31</v>
      </c>
      <c r="J48" s="127" t="s">
        <v>0</v>
      </c>
    </row>
    <row r="49" spans="1:10" ht="36.75" customHeight="1" x14ac:dyDescent="0.25">
      <c r="A49" s="123"/>
      <c r="B49" s="128" t="s">
        <v>53</v>
      </c>
      <c r="C49" s="197" t="s">
        <v>54</v>
      </c>
      <c r="D49" s="198"/>
      <c r="E49" s="198"/>
      <c r="F49" s="135" t="s">
        <v>26</v>
      </c>
      <c r="G49" s="136"/>
      <c r="H49" s="136"/>
      <c r="I49" s="136">
        <f>'01 2024020 Pol'!G8</f>
        <v>0</v>
      </c>
      <c r="J49" s="132" t="str">
        <f>IF(I60=0,"",I49/I60*100)</f>
        <v/>
      </c>
    </row>
    <row r="50" spans="1:10" ht="36.75" customHeight="1" x14ac:dyDescent="0.25">
      <c r="A50" s="123"/>
      <c r="B50" s="128" t="s">
        <v>55</v>
      </c>
      <c r="C50" s="197" t="s">
        <v>56</v>
      </c>
      <c r="D50" s="198"/>
      <c r="E50" s="198"/>
      <c r="F50" s="135" t="s">
        <v>26</v>
      </c>
      <c r="G50" s="136"/>
      <c r="H50" s="136"/>
      <c r="I50" s="136">
        <f>'01 2024020 Pol'!G35</f>
        <v>0</v>
      </c>
      <c r="J50" s="132" t="str">
        <f>IF(I60=0,"",I50/I60*100)</f>
        <v/>
      </c>
    </row>
    <row r="51" spans="1:10" ht="36.75" customHeight="1" x14ac:dyDescent="0.25">
      <c r="A51" s="123"/>
      <c r="B51" s="128" t="s">
        <v>57</v>
      </c>
      <c r="C51" s="197" t="s">
        <v>58</v>
      </c>
      <c r="D51" s="198"/>
      <c r="E51" s="198"/>
      <c r="F51" s="135" t="s">
        <v>26</v>
      </c>
      <c r="G51" s="136"/>
      <c r="H51" s="136"/>
      <c r="I51" s="136">
        <f>'01 2024020 Pol'!G41</f>
        <v>0</v>
      </c>
      <c r="J51" s="132" t="str">
        <f>IF(I60=0,"",I51/I60*100)</f>
        <v/>
      </c>
    </row>
    <row r="52" spans="1:10" ht="36.75" customHeight="1" x14ac:dyDescent="0.25">
      <c r="A52" s="123"/>
      <c r="B52" s="128" t="s">
        <v>59</v>
      </c>
      <c r="C52" s="197" t="s">
        <v>60</v>
      </c>
      <c r="D52" s="198"/>
      <c r="E52" s="198"/>
      <c r="F52" s="135" t="s">
        <v>26</v>
      </c>
      <c r="G52" s="136"/>
      <c r="H52" s="136"/>
      <c r="I52" s="136">
        <f>'01 2024020 Pol'!G66</f>
        <v>0</v>
      </c>
      <c r="J52" s="132" t="str">
        <f>IF(I60=0,"",I52/I60*100)</f>
        <v/>
      </c>
    </row>
    <row r="53" spans="1:10" ht="36.75" customHeight="1" x14ac:dyDescent="0.25">
      <c r="A53" s="123"/>
      <c r="B53" s="128" t="s">
        <v>61</v>
      </c>
      <c r="C53" s="197" t="s">
        <v>62</v>
      </c>
      <c r="D53" s="198"/>
      <c r="E53" s="198"/>
      <c r="F53" s="135" t="s">
        <v>26</v>
      </c>
      <c r="G53" s="136"/>
      <c r="H53" s="136"/>
      <c r="I53" s="136">
        <f>'01 2024020 Pol'!G70</f>
        <v>0</v>
      </c>
      <c r="J53" s="132" t="str">
        <f>IF(I60=0,"",I53/I60*100)</f>
        <v/>
      </c>
    </row>
    <row r="54" spans="1:10" ht="36.75" customHeight="1" x14ac:dyDescent="0.25">
      <c r="A54" s="123"/>
      <c r="B54" s="128" t="s">
        <v>63</v>
      </c>
      <c r="C54" s="197" t="s">
        <v>64</v>
      </c>
      <c r="D54" s="198"/>
      <c r="E54" s="198"/>
      <c r="F54" s="135" t="s">
        <v>26</v>
      </c>
      <c r="G54" s="136"/>
      <c r="H54" s="136"/>
      <c r="I54" s="136">
        <f>'01 2024020 Pol'!G92</f>
        <v>0</v>
      </c>
      <c r="J54" s="132" t="str">
        <f>IF(I60=0,"",I54/I60*100)</f>
        <v/>
      </c>
    </row>
    <row r="55" spans="1:10" ht="36.75" customHeight="1" x14ac:dyDescent="0.25">
      <c r="A55" s="123"/>
      <c r="B55" s="128" t="s">
        <v>65</v>
      </c>
      <c r="C55" s="197" t="s">
        <v>66</v>
      </c>
      <c r="D55" s="198"/>
      <c r="E55" s="198"/>
      <c r="F55" s="135" t="s">
        <v>26</v>
      </c>
      <c r="G55" s="136"/>
      <c r="H55" s="136"/>
      <c r="I55" s="136">
        <f>'01 2024020 Pol'!G97</f>
        <v>0</v>
      </c>
      <c r="J55" s="132" t="str">
        <f>IF(I60=0,"",I55/I60*100)</f>
        <v/>
      </c>
    </row>
    <row r="56" spans="1:10" ht="36.75" customHeight="1" x14ac:dyDescent="0.25">
      <c r="A56" s="123"/>
      <c r="B56" s="128" t="s">
        <v>67</v>
      </c>
      <c r="C56" s="197" t="s">
        <v>68</v>
      </c>
      <c r="D56" s="198"/>
      <c r="E56" s="198"/>
      <c r="F56" s="135" t="s">
        <v>27</v>
      </c>
      <c r="G56" s="136"/>
      <c r="H56" s="136"/>
      <c r="I56" s="136">
        <f>'01 2024020 Pol'!G108</f>
        <v>0</v>
      </c>
      <c r="J56" s="132" t="str">
        <f>IF(I60=0,"",I56/I60*100)</f>
        <v/>
      </c>
    </row>
    <row r="57" spans="1:10" ht="36.75" customHeight="1" x14ac:dyDescent="0.25">
      <c r="A57" s="123"/>
      <c r="B57" s="128" t="s">
        <v>69</v>
      </c>
      <c r="C57" s="197" t="s">
        <v>70</v>
      </c>
      <c r="D57" s="198"/>
      <c r="E57" s="198"/>
      <c r="F57" s="135" t="s">
        <v>71</v>
      </c>
      <c r="G57" s="136"/>
      <c r="H57" s="136"/>
      <c r="I57" s="136">
        <f>'01 2024020 Pol'!G110</f>
        <v>0</v>
      </c>
      <c r="J57" s="132" t="str">
        <f>IF(I60=0,"",I57/I60*100)</f>
        <v/>
      </c>
    </row>
    <row r="58" spans="1:10" ht="36.75" customHeight="1" x14ac:dyDescent="0.25">
      <c r="A58" s="123"/>
      <c r="B58" s="128" t="s">
        <v>72</v>
      </c>
      <c r="C58" s="197" t="s">
        <v>29</v>
      </c>
      <c r="D58" s="198"/>
      <c r="E58" s="198"/>
      <c r="F58" s="135" t="s">
        <v>72</v>
      </c>
      <c r="G58" s="136"/>
      <c r="H58" s="136"/>
      <c r="I58" s="136">
        <f>'01 2024020 Pol'!G116</f>
        <v>0</v>
      </c>
      <c r="J58" s="132" t="str">
        <f>IF(I60=0,"",I58/I60*100)</f>
        <v/>
      </c>
    </row>
    <row r="59" spans="1:10" ht="36.75" customHeight="1" x14ac:dyDescent="0.25">
      <c r="A59" s="123"/>
      <c r="B59" s="128" t="s">
        <v>73</v>
      </c>
      <c r="C59" s="197" t="s">
        <v>30</v>
      </c>
      <c r="D59" s="198"/>
      <c r="E59" s="198"/>
      <c r="F59" s="135" t="s">
        <v>73</v>
      </c>
      <c r="G59" s="136"/>
      <c r="H59" s="136"/>
      <c r="I59" s="136">
        <f>'01 2024020 Pol'!G128</f>
        <v>0</v>
      </c>
      <c r="J59" s="132" t="str">
        <f>IF(I60=0,"",I59/I60*100)</f>
        <v/>
      </c>
    </row>
    <row r="60" spans="1:10" ht="25.5" customHeight="1" x14ac:dyDescent="0.25">
      <c r="A60" s="124"/>
      <c r="B60" s="129" t="s">
        <v>1</v>
      </c>
      <c r="C60" s="130"/>
      <c r="D60" s="131"/>
      <c r="E60" s="131"/>
      <c r="F60" s="137"/>
      <c r="G60" s="138"/>
      <c r="H60" s="138"/>
      <c r="I60" s="138">
        <f>SUM(I49:I59)</f>
        <v>0</v>
      </c>
      <c r="J60" s="133">
        <f>SUM(J49:J59)</f>
        <v>0</v>
      </c>
    </row>
    <row r="61" spans="1:10" x14ac:dyDescent="0.25">
      <c r="F61" s="87"/>
      <c r="G61" s="87"/>
      <c r="H61" s="87"/>
      <c r="I61" s="87"/>
      <c r="J61" s="134"/>
    </row>
    <row r="62" spans="1:10" x14ac:dyDescent="0.25">
      <c r="F62" s="87"/>
      <c r="G62" s="87"/>
      <c r="H62" s="87"/>
      <c r="I62" s="87"/>
      <c r="J62" s="134"/>
    </row>
    <row r="63" spans="1:10" x14ac:dyDescent="0.25">
      <c r="F63" s="87"/>
      <c r="G63" s="87"/>
      <c r="H63" s="87"/>
      <c r="I63" s="87"/>
      <c r="J63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9" t="s">
        <v>7</v>
      </c>
      <c r="B1" s="249"/>
      <c r="C1" s="250"/>
      <c r="D1" s="249"/>
      <c r="E1" s="249"/>
      <c r="F1" s="249"/>
      <c r="G1" s="249"/>
    </row>
    <row r="2" spans="1:7" ht="24.9" customHeight="1" x14ac:dyDescent="0.25">
      <c r="A2" s="50" t="s">
        <v>8</v>
      </c>
      <c r="B2" s="49"/>
      <c r="C2" s="251"/>
      <c r="D2" s="251"/>
      <c r="E2" s="251"/>
      <c r="F2" s="251"/>
      <c r="G2" s="252"/>
    </row>
    <row r="3" spans="1:7" ht="24.9" customHeight="1" x14ac:dyDescent="0.25">
      <c r="A3" s="50" t="s">
        <v>9</v>
      </c>
      <c r="B3" s="49"/>
      <c r="C3" s="251"/>
      <c r="D3" s="251"/>
      <c r="E3" s="251"/>
      <c r="F3" s="251"/>
      <c r="G3" s="252"/>
    </row>
    <row r="4" spans="1:7" ht="24.9" customHeight="1" x14ac:dyDescent="0.25">
      <c r="A4" s="50" t="s">
        <v>10</v>
      </c>
      <c r="B4" s="49"/>
      <c r="C4" s="251"/>
      <c r="D4" s="251"/>
      <c r="E4" s="251"/>
      <c r="F4" s="251"/>
      <c r="G4" s="252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2E4E-4B6C-431A-88A8-39E9FD81092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7" t="s">
        <v>7</v>
      </c>
      <c r="B1" s="257"/>
      <c r="C1" s="257"/>
      <c r="D1" s="257"/>
      <c r="E1" s="257"/>
      <c r="F1" s="257"/>
      <c r="G1" s="257"/>
      <c r="AG1" t="s">
        <v>74</v>
      </c>
    </row>
    <row r="2" spans="1:60" ht="25.05" customHeight="1" x14ac:dyDescent="0.25">
      <c r="A2" s="50" t="s">
        <v>8</v>
      </c>
      <c r="B2" s="49" t="s">
        <v>41</v>
      </c>
      <c r="C2" s="258" t="s">
        <v>47</v>
      </c>
      <c r="D2" s="259"/>
      <c r="E2" s="259"/>
      <c r="F2" s="259"/>
      <c r="G2" s="260"/>
      <c r="AG2" t="s">
        <v>75</v>
      </c>
    </row>
    <row r="3" spans="1:60" ht="25.05" customHeight="1" x14ac:dyDescent="0.25">
      <c r="A3" s="50" t="s">
        <v>9</v>
      </c>
      <c r="B3" s="49" t="s">
        <v>43</v>
      </c>
      <c r="C3" s="258" t="s">
        <v>44</v>
      </c>
      <c r="D3" s="259"/>
      <c r="E3" s="259"/>
      <c r="F3" s="259"/>
      <c r="G3" s="260"/>
      <c r="AC3" s="121" t="s">
        <v>75</v>
      </c>
      <c r="AG3" t="s">
        <v>76</v>
      </c>
    </row>
    <row r="4" spans="1:60" ht="25.05" customHeight="1" x14ac:dyDescent="0.25">
      <c r="A4" s="140" t="s">
        <v>10</v>
      </c>
      <c r="B4" s="141" t="s">
        <v>41</v>
      </c>
      <c r="C4" s="261" t="s">
        <v>42</v>
      </c>
      <c r="D4" s="262"/>
      <c r="E4" s="262"/>
      <c r="F4" s="262"/>
      <c r="G4" s="263"/>
      <c r="AG4" t="s">
        <v>77</v>
      </c>
    </row>
    <row r="5" spans="1:60" x14ac:dyDescent="0.25">
      <c r="D5" s="10"/>
    </row>
    <row r="6" spans="1:60" ht="39.6" x14ac:dyDescent="0.25">
      <c r="A6" s="143" t="s">
        <v>78</v>
      </c>
      <c r="B6" s="145" t="s">
        <v>79</v>
      </c>
      <c r="C6" s="145" t="s">
        <v>80</v>
      </c>
      <c r="D6" s="144" t="s">
        <v>81</v>
      </c>
      <c r="E6" s="143" t="s">
        <v>82</v>
      </c>
      <c r="F6" s="142" t="s">
        <v>83</v>
      </c>
      <c r="G6" s="143" t="s">
        <v>31</v>
      </c>
      <c r="H6" s="146" t="s">
        <v>32</v>
      </c>
      <c r="I6" s="146" t="s">
        <v>84</v>
      </c>
      <c r="J6" s="146" t="s">
        <v>33</v>
      </c>
      <c r="K6" s="146" t="s">
        <v>85</v>
      </c>
      <c r="L6" s="146" t="s">
        <v>86</v>
      </c>
      <c r="M6" s="146" t="s">
        <v>87</v>
      </c>
      <c r="N6" s="146" t="s">
        <v>88</v>
      </c>
      <c r="O6" s="146" t="s">
        <v>89</v>
      </c>
      <c r="P6" s="146" t="s">
        <v>90</v>
      </c>
      <c r="Q6" s="146" t="s">
        <v>91</v>
      </c>
      <c r="R6" s="146" t="s">
        <v>92</v>
      </c>
      <c r="S6" s="146" t="s">
        <v>93</v>
      </c>
      <c r="T6" s="146" t="s">
        <v>94</v>
      </c>
      <c r="U6" s="146" t="s">
        <v>95</v>
      </c>
      <c r="V6" s="146" t="s">
        <v>96</v>
      </c>
      <c r="W6" s="146" t="s">
        <v>97</v>
      </c>
      <c r="X6" s="146" t="s">
        <v>98</v>
      </c>
      <c r="Y6" s="146" t="s">
        <v>99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6" t="s">
        <v>100</v>
      </c>
      <c r="B8" s="167" t="s">
        <v>53</v>
      </c>
      <c r="C8" s="188" t="s">
        <v>54</v>
      </c>
      <c r="D8" s="168"/>
      <c r="E8" s="169"/>
      <c r="F8" s="170"/>
      <c r="G8" s="170">
        <f>SUMIF(AG9:AG34,"&lt;&gt;NOR",G9:G34)</f>
        <v>0</v>
      </c>
      <c r="H8" s="170"/>
      <c r="I8" s="170">
        <f>SUM(I9:I34)</f>
        <v>0</v>
      </c>
      <c r="J8" s="170"/>
      <c r="K8" s="170">
        <f>SUM(K9:K34)</f>
        <v>0</v>
      </c>
      <c r="L8" s="170"/>
      <c r="M8" s="170">
        <f>SUM(M9:M34)</f>
        <v>0</v>
      </c>
      <c r="N8" s="169"/>
      <c r="O8" s="169">
        <f>SUM(O9:O34)</f>
        <v>0</v>
      </c>
      <c r="P8" s="169"/>
      <c r="Q8" s="169">
        <f>SUM(Q9:Q34)</f>
        <v>0</v>
      </c>
      <c r="R8" s="170"/>
      <c r="S8" s="170"/>
      <c r="T8" s="171"/>
      <c r="U8" s="165"/>
      <c r="V8" s="165">
        <f>SUM(V9:V34)</f>
        <v>15.05</v>
      </c>
      <c r="W8" s="165"/>
      <c r="X8" s="165"/>
      <c r="Y8" s="165"/>
      <c r="AG8" t="s">
        <v>101</v>
      </c>
    </row>
    <row r="9" spans="1:60" ht="20.399999999999999" outlineLevel="1" x14ac:dyDescent="0.25">
      <c r="A9" s="180">
        <v>1</v>
      </c>
      <c r="B9" s="181" t="s">
        <v>102</v>
      </c>
      <c r="C9" s="189" t="s">
        <v>103</v>
      </c>
      <c r="D9" s="182" t="s">
        <v>104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3">
        <v>0</v>
      </c>
      <c r="O9" s="183">
        <f>ROUND(E9*N9,2)</f>
        <v>0</v>
      </c>
      <c r="P9" s="183">
        <v>0</v>
      </c>
      <c r="Q9" s="183">
        <f>ROUND(E9*P9,2)</f>
        <v>0</v>
      </c>
      <c r="R9" s="185"/>
      <c r="S9" s="185" t="s">
        <v>105</v>
      </c>
      <c r="T9" s="186" t="s">
        <v>106</v>
      </c>
      <c r="U9" s="157">
        <v>2.02</v>
      </c>
      <c r="V9" s="157">
        <f>ROUND(E9*U9,2)</f>
        <v>2.02</v>
      </c>
      <c r="W9" s="157"/>
      <c r="X9" s="157" t="s">
        <v>107</v>
      </c>
      <c r="Y9" s="157" t="s">
        <v>108</v>
      </c>
      <c r="Z9" s="147"/>
      <c r="AA9" s="147"/>
      <c r="AB9" s="147"/>
      <c r="AC9" s="147"/>
      <c r="AD9" s="147"/>
      <c r="AE9" s="147"/>
      <c r="AF9" s="147"/>
      <c r="AG9" s="147" t="s">
        <v>109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0">
        <v>2</v>
      </c>
      <c r="B10" s="181" t="s">
        <v>110</v>
      </c>
      <c r="C10" s="189" t="s">
        <v>111</v>
      </c>
      <c r="D10" s="182" t="s">
        <v>104</v>
      </c>
      <c r="E10" s="183">
        <v>1</v>
      </c>
      <c r="F10" s="184"/>
      <c r="G10" s="185">
        <f>ROUND(E10*F10,2)</f>
        <v>0</v>
      </c>
      <c r="H10" s="184"/>
      <c r="I10" s="185">
        <f>ROUND(E10*H10,2)</f>
        <v>0</v>
      </c>
      <c r="J10" s="184"/>
      <c r="K10" s="185">
        <f>ROUND(E10*J10,2)</f>
        <v>0</v>
      </c>
      <c r="L10" s="185">
        <v>21</v>
      </c>
      <c r="M10" s="185">
        <f>G10*(1+L10/100)</f>
        <v>0</v>
      </c>
      <c r="N10" s="183">
        <v>1E-4</v>
      </c>
      <c r="O10" s="183">
        <f>ROUND(E10*N10,2)</f>
        <v>0</v>
      </c>
      <c r="P10" s="183">
        <v>0</v>
      </c>
      <c r="Q10" s="183">
        <f>ROUND(E10*P10,2)</f>
        <v>0</v>
      </c>
      <c r="R10" s="185"/>
      <c r="S10" s="185" t="s">
        <v>105</v>
      </c>
      <c r="T10" s="186" t="s">
        <v>105</v>
      </c>
      <c r="U10" s="157">
        <v>4.5529999999999999</v>
      </c>
      <c r="V10" s="157">
        <f>ROUND(E10*U10,2)</f>
        <v>4.55</v>
      </c>
      <c r="W10" s="157"/>
      <c r="X10" s="157" t="s">
        <v>107</v>
      </c>
      <c r="Y10" s="157" t="s">
        <v>108</v>
      </c>
      <c r="Z10" s="147"/>
      <c r="AA10" s="147"/>
      <c r="AB10" s="147"/>
      <c r="AC10" s="147"/>
      <c r="AD10" s="147"/>
      <c r="AE10" s="147"/>
      <c r="AF10" s="147"/>
      <c r="AG10" s="147" t="s">
        <v>109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3">
        <v>3</v>
      </c>
      <c r="B11" s="174" t="s">
        <v>112</v>
      </c>
      <c r="C11" s="190" t="s">
        <v>113</v>
      </c>
      <c r="D11" s="175" t="s">
        <v>114</v>
      </c>
      <c r="E11" s="176">
        <v>18.100000000000001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105</v>
      </c>
      <c r="T11" s="179" t="s">
        <v>105</v>
      </c>
      <c r="U11" s="157">
        <v>0.36799999999999999</v>
      </c>
      <c r="V11" s="157">
        <f>ROUND(E11*U11,2)</f>
        <v>6.66</v>
      </c>
      <c r="W11" s="157"/>
      <c r="X11" s="157" t="s">
        <v>107</v>
      </c>
      <c r="Y11" s="157" t="s">
        <v>108</v>
      </c>
      <c r="Z11" s="147"/>
      <c r="AA11" s="147"/>
      <c r="AB11" s="147"/>
      <c r="AC11" s="147"/>
      <c r="AD11" s="147"/>
      <c r="AE11" s="147"/>
      <c r="AF11" s="147"/>
      <c r="AG11" s="147" t="s">
        <v>109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91" t="s">
        <v>115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191" t="s">
        <v>117</v>
      </c>
      <c r="D13" s="158"/>
      <c r="E13" s="159">
        <v>14.3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116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91" t="s">
        <v>118</v>
      </c>
      <c r="D14" s="158"/>
      <c r="E14" s="159">
        <v>3.8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116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3">
        <v>4</v>
      </c>
      <c r="B15" s="174" t="s">
        <v>119</v>
      </c>
      <c r="C15" s="190" t="s">
        <v>120</v>
      </c>
      <c r="D15" s="175" t="s">
        <v>114</v>
      </c>
      <c r="E15" s="176">
        <v>1.92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105</v>
      </c>
      <c r="T15" s="179" t="s">
        <v>105</v>
      </c>
      <c r="U15" s="157">
        <v>0.36499999999999999</v>
      </c>
      <c r="V15" s="157">
        <f>ROUND(E15*U15,2)</f>
        <v>0.7</v>
      </c>
      <c r="W15" s="157"/>
      <c r="X15" s="157" t="s">
        <v>107</v>
      </c>
      <c r="Y15" s="157" t="s">
        <v>108</v>
      </c>
      <c r="Z15" s="147"/>
      <c r="AA15" s="147"/>
      <c r="AB15" s="147"/>
      <c r="AC15" s="147"/>
      <c r="AD15" s="147"/>
      <c r="AE15" s="147"/>
      <c r="AF15" s="147"/>
      <c r="AG15" s="147" t="s">
        <v>109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91" t="s">
        <v>121</v>
      </c>
      <c r="D16" s="158"/>
      <c r="E16" s="159">
        <v>1.92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116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3">
        <v>5</v>
      </c>
      <c r="B17" s="174" t="s">
        <v>122</v>
      </c>
      <c r="C17" s="190" t="s">
        <v>123</v>
      </c>
      <c r="D17" s="175" t="s">
        <v>114</v>
      </c>
      <c r="E17" s="176">
        <v>19.54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105</v>
      </c>
      <c r="T17" s="179" t="s">
        <v>105</v>
      </c>
      <c r="U17" s="157">
        <v>1.0999999999999999E-2</v>
      </c>
      <c r="V17" s="157">
        <f>ROUND(E17*U17,2)</f>
        <v>0.21</v>
      </c>
      <c r="W17" s="157"/>
      <c r="X17" s="157" t="s">
        <v>107</v>
      </c>
      <c r="Y17" s="157" t="s">
        <v>108</v>
      </c>
      <c r="Z17" s="147"/>
      <c r="AA17" s="147"/>
      <c r="AB17" s="147"/>
      <c r="AC17" s="147"/>
      <c r="AD17" s="147"/>
      <c r="AE17" s="147"/>
      <c r="AF17" s="147"/>
      <c r="AG17" s="147" t="s">
        <v>109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91" t="s">
        <v>124</v>
      </c>
      <c r="D18" s="158"/>
      <c r="E18" s="159">
        <v>18.100000000000001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116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191" t="s">
        <v>125</v>
      </c>
      <c r="D19" s="158"/>
      <c r="E19" s="159">
        <v>1.92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116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91" t="s">
        <v>126</v>
      </c>
      <c r="D20" s="158"/>
      <c r="E20" s="159">
        <v>-0.48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116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3">
        <v>6</v>
      </c>
      <c r="B21" s="174" t="s">
        <v>127</v>
      </c>
      <c r="C21" s="190" t="s">
        <v>128</v>
      </c>
      <c r="D21" s="175" t="s">
        <v>114</v>
      </c>
      <c r="E21" s="176">
        <v>0.48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105</v>
      </c>
      <c r="T21" s="179" t="s">
        <v>105</v>
      </c>
      <c r="U21" s="157">
        <v>0.20200000000000001</v>
      </c>
      <c r="V21" s="157">
        <f>ROUND(E21*U21,2)</f>
        <v>0.1</v>
      </c>
      <c r="W21" s="157"/>
      <c r="X21" s="157" t="s">
        <v>107</v>
      </c>
      <c r="Y21" s="157" t="s">
        <v>108</v>
      </c>
      <c r="Z21" s="147"/>
      <c r="AA21" s="147"/>
      <c r="AB21" s="147"/>
      <c r="AC21" s="147"/>
      <c r="AD21" s="147"/>
      <c r="AE21" s="147"/>
      <c r="AF21" s="147"/>
      <c r="AG21" s="147" t="s">
        <v>109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253" t="s">
        <v>129</v>
      </c>
      <c r="D22" s="254"/>
      <c r="E22" s="254"/>
      <c r="F22" s="254"/>
      <c r="G22" s="254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130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91" t="s">
        <v>131</v>
      </c>
      <c r="D23" s="158"/>
      <c r="E23" s="159">
        <v>0.48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116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3">
        <v>7</v>
      </c>
      <c r="B24" s="174" t="s">
        <v>132</v>
      </c>
      <c r="C24" s="190" t="s">
        <v>133</v>
      </c>
      <c r="D24" s="175" t="s">
        <v>134</v>
      </c>
      <c r="E24" s="176">
        <v>45.25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105</v>
      </c>
      <c r="T24" s="179" t="s">
        <v>105</v>
      </c>
      <c r="U24" s="157">
        <v>1.7999999999999999E-2</v>
      </c>
      <c r="V24" s="157">
        <f>ROUND(E24*U24,2)</f>
        <v>0.81</v>
      </c>
      <c r="W24" s="157"/>
      <c r="X24" s="157" t="s">
        <v>107</v>
      </c>
      <c r="Y24" s="157" t="s">
        <v>108</v>
      </c>
      <c r="Z24" s="147"/>
      <c r="AA24" s="147"/>
      <c r="AB24" s="147"/>
      <c r="AC24" s="147"/>
      <c r="AD24" s="147"/>
      <c r="AE24" s="147"/>
      <c r="AF24" s="147"/>
      <c r="AG24" s="147" t="s">
        <v>109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253" t="s">
        <v>135</v>
      </c>
      <c r="D25" s="254"/>
      <c r="E25" s="254"/>
      <c r="F25" s="254"/>
      <c r="G25" s="254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1" outlineLevel="3" x14ac:dyDescent="0.25">
      <c r="A26" s="154"/>
      <c r="B26" s="155"/>
      <c r="C26" s="255" t="s">
        <v>262</v>
      </c>
      <c r="D26" s="256"/>
      <c r="E26" s="256"/>
      <c r="F26" s="256"/>
      <c r="G26" s="256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87" t="str">
        <f>C26</f>
        <v>V případě, že pláň nebude splňovat požadované parametry, zhotovitel navrhne a ocení pro něj nejvhodnější technologii se souhlasem TDI.</v>
      </c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255" t="s">
        <v>136</v>
      </c>
      <c r="D27" s="256"/>
      <c r="E27" s="256"/>
      <c r="F27" s="256"/>
      <c r="G27" s="256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7" t="str">
        <f>C27</f>
        <v>Prokázání vhodnosti bude doloženo splněním definovaných požadovaných parametrů v souladu s TKP a ZTKP.</v>
      </c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91" t="s">
        <v>115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116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91" t="s">
        <v>137</v>
      </c>
      <c r="D29" s="158"/>
      <c r="E29" s="159">
        <v>35.75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116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91" t="s">
        <v>138</v>
      </c>
      <c r="D30" s="158"/>
      <c r="E30" s="159">
        <v>9.5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116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 x14ac:dyDescent="0.25">
      <c r="A31" s="173">
        <v>8</v>
      </c>
      <c r="B31" s="174" t="s">
        <v>139</v>
      </c>
      <c r="C31" s="190" t="s">
        <v>140</v>
      </c>
      <c r="D31" s="175" t="s">
        <v>114</v>
      </c>
      <c r="E31" s="176">
        <v>19.54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105</v>
      </c>
      <c r="T31" s="179" t="s">
        <v>106</v>
      </c>
      <c r="U31" s="157">
        <v>0</v>
      </c>
      <c r="V31" s="157">
        <f>ROUND(E31*U31,2)</f>
        <v>0</v>
      </c>
      <c r="W31" s="157"/>
      <c r="X31" s="157" t="s">
        <v>107</v>
      </c>
      <c r="Y31" s="157" t="s">
        <v>108</v>
      </c>
      <c r="Z31" s="147"/>
      <c r="AA31" s="147"/>
      <c r="AB31" s="147"/>
      <c r="AC31" s="147"/>
      <c r="AD31" s="147"/>
      <c r="AE31" s="147"/>
      <c r="AF31" s="147"/>
      <c r="AG31" s="147" t="s">
        <v>109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191" t="s">
        <v>124</v>
      </c>
      <c r="D32" s="158"/>
      <c r="E32" s="159">
        <v>18.100000000000001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116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191" t="s">
        <v>125</v>
      </c>
      <c r="D33" s="158"/>
      <c r="E33" s="159">
        <v>1.92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116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91" t="s">
        <v>126</v>
      </c>
      <c r="D34" s="158"/>
      <c r="E34" s="159">
        <v>-0.48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116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6" t="s">
        <v>100</v>
      </c>
      <c r="B35" s="167" t="s">
        <v>55</v>
      </c>
      <c r="C35" s="188" t="s">
        <v>56</v>
      </c>
      <c r="D35" s="168"/>
      <c r="E35" s="169"/>
      <c r="F35" s="170"/>
      <c r="G35" s="170">
        <f>SUMIF(AG36:AG40,"&lt;&gt;NOR",G36:G40)</f>
        <v>0</v>
      </c>
      <c r="H35" s="170"/>
      <c r="I35" s="170">
        <f>SUM(I36:I40)</f>
        <v>0</v>
      </c>
      <c r="J35" s="170"/>
      <c r="K35" s="170">
        <f>SUM(K36:K40)</f>
        <v>0</v>
      </c>
      <c r="L35" s="170"/>
      <c r="M35" s="170">
        <f>SUM(M36:M40)</f>
        <v>0</v>
      </c>
      <c r="N35" s="169"/>
      <c r="O35" s="169">
        <f>SUM(O36:O40)</f>
        <v>2.35</v>
      </c>
      <c r="P35" s="169"/>
      <c r="Q35" s="169">
        <f>SUM(Q36:Q40)</f>
        <v>0</v>
      </c>
      <c r="R35" s="170"/>
      <c r="S35" s="170"/>
      <c r="T35" s="171"/>
      <c r="U35" s="165"/>
      <c r="V35" s="165">
        <f>SUM(V36:V40)</f>
        <v>2.04</v>
      </c>
      <c r="W35" s="165"/>
      <c r="X35" s="165"/>
      <c r="Y35" s="165"/>
      <c r="AG35" t="s">
        <v>101</v>
      </c>
    </row>
    <row r="36" spans="1:60" outlineLevel="1" x14ac:dyDescent="0.25">
      <c r="A36" s="173">
        <v>9</v>
      </c>
      <c r="B36" s="174" t="s">
        <v>141</v>
      </c>
      <c r="C36" s="190" t="s">
        <v>142</v>
      </c>
      <c r="D36" s="175" t="s">
        <v>134</v>
      </c>
      <c r="E36" s="176">
        <v>9.6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1.8000000000000001E-4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105</v>
      </c>
      <c r="T36" s="179" t="s">
        <v>105</v>
      </c>
      <c r="U36" s="157">
        <v>7.4999999999999997E-2</v>
      </c>
      <c r="V36" s="157">
        <f>ROUND(E36*U36,2)</f>
        <v>0.72</v>
      </c>
      <c r="W36" s="157"/>
      <c r="X36" s="157" t="s">
        <v>107</v>
      </c>
      <c r="Y36" s="157" t="s">
        <v>108</v>
      </c>
      <c r="Z36" s="147"/>
      <c r="AA36" s="147"/>
      <c r="AB36" s="147"/>
      <c r="AC36" s="147"/>
      <c r="AD36" s="147"/>
      <c r="AE36" s="147"/>
      <c r="AF36" s="147"/>
      <c r="AG36" s="147" t="s">
        <v>109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91" t="s">
        <v>143</v>
      </c>
      <c r="D37" s="158"/>
      <c r="E37" s="159">
        <v>9.6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116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3">
        <v>10</v>
      </c>
      <c r="B38" s="174" t="s">
        <v>144</v>
      </c>
      <c r="C38" s="190" t="s">
        <v>145</v>
      </c>
      <c r="D38" s="175" t="s">
        <v>114</v>
      </c>
      <c r="E38" s="176">
        <v>1.44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1.63</v>
      </c>
      <c r="O38" s="176">
        <f>ROUND(E38*N38,2)</f>
        <v>2.35</v>
      </c>
      <c r="P38" s="176">
        <v>0</v>
      </c>
      <c r="Q38" s="176">
        <f>ROUND(E38*P38,2)</f>
        <v>0</v>
      </c>
      <c r="R38" s="178"/>
      <c r="S38" s="178" t="s">
        <v>105</v>
      </c>
      <c r="T38" s="179" t="s">
        <v>105</v>
      </c>
      <c r="U38" s="157">
        <v>0.92</v>
      </c>
      <c r="V38" s="157">
        <f>ROUND(E38*U38,2)</f>
        <v>1.32</v>
      </c>
      <c r="W38" s="157"/>
      <c r="X38" s="157" t="s">
        <v>107</v>
      </c>
      <c r="Y38" s="157" t="s">
        <v>108</v>
      </c>
      <c r="Z38" s="147"/>
      <c r="AA38" s="147"/>
      <c r="AB38" s="147"/>
      <c r="AC38" s="147"/>
      <c r="AD38" s="147"/>
      <c r="AE38" s="147"/>
      <c r="AF38" s="147"/>
      <c r="AG38" s="147" t="s">
        <v>109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91" t="s">
        <v>146</v>
      </c>
      <c r="D39" s="158"/>
      <c r="E39" s="159">
        <v>1.44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116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0">
        <v>11</v>
      </c>
      <c r="B40" s="181" t="s">
        <v>147</v>
      </c>
      <c r="C40" s="189" t="s">
        <v>148</v>
      </c>
      <c r="D40" s="182" t="s">
        <v>134</v>
      </c>
      <c r="E40" s="183">
        <v>10</v>
      </c>
      <c r="F40" s="184"/>
      <c r="G40" s="185">
        <f>ROUND(E40*F40,2)</f>
        <v>0</v>
      </c>
      <c r="H40" s="184"/>
      <c r="I40" s="185">
        <f>ROUND(E40*H40,2)</f>
        <v>0</v>
      </c>
      <c r="J40" s="184"/>
      <c r="K40" s="185">
        <f>ROUND(E40*J40,2)</f>
        <v>0</v>
      </c>
      <c r="L40" s="185">
        <v>21</v>
      </c>
      <c r="M40" s="185">
        <f>G40*(1+L40/100)</f>
        <v>0</v>
      </c>
      <c r="N40" s="183">
        <v>1.4999999999999999E-4</v>
      </c>
      <c r="O40" s="183">
        <f>ROUND(E40*N40,2)</f>
        <v>0</v>
      </c>
      <c r="P40" s="183">
        <v>0</v>
      </c>
      <c r="Q40" s="183">
        <f>ROUND(E40*P40,2)</f>
        <v>0</v>
      </c>
      <c r="R40" s="185" t="s">
        <v>149</v>
      </c>
      <c r="S40" s="185" t="s">
        <v>105</v>
      </c>
      <c r="T40" s="186" t="s">
        <v>105</v>
      </c>
      <c r="U40" s="157">
        <v>0</v>
      </c>
      <c r="V40" s="157">
        <f>ROUND(E40*U40,2)</f>
        <v>0</v>
      </c>
      <c r="W40" s="157"/>
      <c r="X40" s="157" t="s">
        <v>150</v>
      </c>
      <c r="Y40" s="157" t="s">
        <v>108</v>
      </c>
      <c r="Z40" s="147"/>
      <c r="AA40" s="147"/>
      <c r="AB40" s="147"/>
      <c r="AC40" s="147"/>
      <c r="AD40" s="147"/>
      <c r="AE40" s="147"/>
      <c r="AF40" s="147"/>
      <c r="AG40" s="147" t="s">
        <v>151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166" t="s">
        <v>100</v>
      </c>
      <c r="B41" s="167" t="s">
        <v>57</v>
      </c>
      <c r="C41" s="188" t="s">
        <v>58</v>
      </c>
      <c r="D41" s="168"/>
      <c r="E41" s="169"/>
      <c r="F41" s="170"/>
      <c r="G41" s="170">
        <f>SUMIF(AG42:AG65,"&lt;&gt;NOR",G42:G65)</f>
        <v>0</v>
      </c>
      <c r="H41" s="170"/>
      <c r="I41" s="170">
        <f>SUM(I42:I65)</f>
        <v>0</v>
      </c>
      <c r="J41" s="170"/>
      <c r="K41" s="170">
        <f>SUM(K42:K65)</f>
        <v>0</v>
      </c>
      <c r="L41" s="170"/>
      <c r="M41" s="170">
        <f>SUM(M42:M65)</f>
        <v>0</v>
      </c>
      <c r="N41" s="169"/>
      <c r="O41" s="169">
        <f>SUM(O42:O65)</f>
        <v>44.70000000000001</v>
      </c>
      <c r="P41" s="169"/>
      <c r="Q41" s="169">
        <f>SUM(Q42:Q65)</f>
        <v>0</v>
      </c>
      <c r="R41" s="170"/>
      <c r="S41" s="170"/>
      <c r="T41" s="171"/>
      <c r="U41" s="165"/>
      <c r="V41" s="165">
        <f>SUM(V42:V65)</f>
        <v>28.599999999999998</v>
      </c>
      <c r="W41" s="165"/>
      <c r="X41" s="165"/>
      <c r="Y41" s="165"/>
      <c r="AG41" t="s">
        <v>101</v>
      </c>
    </row>
    <row r="42" spans="1:60" outlineLevel="1" x14ac:dyDescent="0.25">
      <c r="A42" s="173">
        <v>12</v>
      </c>
      <c r="B42" s="174" t="s">
        <v>152</v>
      </c>
      <c r="C42" s="190" t="s">
        <v>153</v>
      </c>
      <c r="D42" s="175" t="s">
        <v>134</v>
      </c>
      <c r="E42" s="176">
        <v>45.25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0.36834</v>
      </c>
      <c r="O42" s="176">
        <f>ROUND(E42*N42,2)</f>
        <v>16.670000000000002</v>
      </c>
      <c r="P42" s="176">
        <v>0</v>
      </c>
      <c r="Q42" s="176">
        <f>ROUND(E42*P42,2)</f>
        <v>0</v>
      </c>
      <c r="R42" s="178"/>
      <c r="S42" s="178" t="s">
        <v>105</v>
      </c>
      <c r="T42" s="179" t="s">
        <v>105</v>
      </c>
      <c r="U42" s="157">
        <v>5.5E-2</v>
      </c>
      <c r="V42" s="157">
        <f>ROUND(E42*U42,2)</f>
        <v>2.4900000000000002</v>
      </c>
      <c r="W42" s="157"/>
      <c r="X42" s="157" t="s">
        <v>107</v>
      </c>
      <c r="Y42" s="157" t="s">
        <v>108</v>
      </c>
      <c r="Z42" s="147"/>
      <c r="AA42" s="147"/>
      <c r="AB42" s="147"/>
      <c r="AC42" s="147"/>
      <c r="AD42" s="147"/>
      <c r="AE42" s="147"/>
      <c r="AF42" s="147"/>
      <c r="AG42" s="147" t="s">
        <v>109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191" t="s">
        <v>115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116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191" t="s">
        <v>137</v>
      </c>
      <c r="D44" s="158"/>
      <c r="E44" s="159">
        <v>35.75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116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191" t="s">
        <v>138</v>
      </c>
      <c r="D45" s="158"/>
      <c r="E45" s="159">
        <v>9.5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116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3">
        <v>13</v>
      </c>
      <c r="B46" s="174" t="s">
        <v>154</v>
      </c>
      <c r="C46" s="190" t="s">
        <v>155</v>
      </c>
      <c r="D46" s="175" t="s">
        <v>134</v>
      </c>
      <c r="E46" s="176">
        <v>45.25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0.34499999999999997</v>
      </c>
      <c r="O46" s="176">
        <f>ROUND(E46*N46,2)</f>
        <v>15.61</v>
      </c>
      <c r="P46" s="176">
        <v>0</v>
      </c>
      <c r="Q46" s="176">
        <f>ROUND(E46*P46,2)</f>
        <v>0</v>
      </c>
      <c r="R46" s="178"/>
      <c r="S46" s="178" t="s">
        <v>105</v>
      </c>
      <c r="T46" s="179" t="s">
        <v>105</v>
      </c>
      <c r="U46" s="157">
        <v>2.5999999999999999E-2</v>
      </c>
      <c r="V46" s="157">
        <f>ROUND(E46*U46,2)</f>
        <v>1.18</v>
      </c>
      <c r="W46" s="157"/>
      <c r="X46" s="157" t="s">
        <v>107</v>
      </c>
      <c r="Y46" s="157" t="s">
        <v>108</v>
      </c>
      <c r="Z46" s="147"/>
      <c r="AA46" s="147"/>
      <c r="AB46" s="147"/>
      <c r="AC46" s="147"/>
      <c r="AD46" s="147"/>
      <c r="AE46" s="147"/>
      <c r="AF46" s="147"/>
      <c r="AG46" s="147" t="s">
        <v>109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91" t="s">
        <v>115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116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91" t="s">
        <v>137</v>
      </c>
      <c r="D48" s="158"/>
      <c r="E48" s="159">
        <v>35.75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116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91" t="s">
        <v>138</v>
      </c>
      <c r="D49" s="158"/>
      <c r="E49" s="159">
        <v>9.5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116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73">
        <v>14</v>
      </c>
      <c r="B50" s="174" t="s">
        <v>156</v>
      </c>
      <c r="C50" s="190" t="s">
        <v>157</v>
      </c>
      <c r="D50" s="175" t="s">
        <v>134</v>
      </c>
      <c r="E50" s="176">
        <v>45.25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7.3899999999999993E-2</v>
      </c>
      <c r="O50" s="176">
        <f>ROUND(E50*N50,2)</f>
        <v>3.34</v>
      </c>
      <c r="P50" s="176">
        <v>0</v>
      </c>
      <c r="Q50" s="176">
        <f>ROUND(E50*P50,2)</f>
        <v>0</v>
      </c>
      <c r="R50" s="178"/>
      <c r="S50" s="178" t="s">
        <v>105</v>
      </c>
      <c r="T50" s="179" t="s">
        <v>105</v>
      </c>
      <c r="U50" s="157">
        <v>0.47799999999999998</v>
      </c>
      <c r="V50" s="157">
        <f>ROUND(E50*U50,2)</f>
        <v>21.63</v>
      </c>
      <c r="W50" s="157"/>
      <c r="X50" s="157" t="s">
        <v>107</v>
      </c>
      <c r="Y50" s="157" t="s">
        <v>108</v>
      </c>
      <c r="Z50" s="147"/>
      <c r="AA50" s="147"/>
      <c r="AB50" s="147"/>
      <c r="AC50" s="147"/>
      <c r="AD50" s="147"/>
      <c r="AE50" s="147"/>
      <c r="AF50" s="147"/>
      <c r="AG50" s="147" t="s">
        <v>109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91" t="s">
        <v>115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116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91" t="s">
        <v>137</v>
      </c>
      <c r="D52" s="158"/>
      <c r="E52" s="159">
        <v>35.75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116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191" t="s">
        <v>138</v>
      </c>
      <c r="D53" s="158"/>
      <c r="E53" s="159">
        <v>9.5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116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92" t="s">
        <v>158</v>
      </c>
      <c r="D54" s="163"/>
      <c r="E54" s="164">
        <v>45.25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116</v>
      </c>
      <c r="AH54" s="147">
        <v>1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73">
        <v>15</v>
      </c>
      <c r="B55" s="174" t="s">
        <v>159</v>
      </c>
      <c r="C55" s="190" t="s">
        <v>160</v>
      </c>
      <c r="D55" s="175" t="s">
        <v>104</v>
      </c>
      <c r="E55" s="176">
        <v>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0.11813</v>
      </c>
      <c r="O55" s="176">
        <f>ROUND(E55*N55,2)</f>
        <v>0.59</v>
      </c>
      <c r="P55" s="176">
        <v>0</v>
      </c>
      <c r="Q55" s="176">
        <f>ROUND(E55*P55,2)</f>
        <v>0</v>
      </c>
      <c r="R55" s="178"/>
      <c r="S55" s="178" t="s">
        <v>105</v>
      </c>
      <c r="T55" s="179" t="s">
        <v>105</v>
      </c>
      <c r="U55" s="157">
        <v>0.24782000000000001</v>
      </c>
      <c r="V55" s="157">
        <f>ROUND(E55*U55,2)</f>
        <v>1.24</v>
      </c>
      <c r="W55" s="157"/>
      <c r="X55" s="157" t="s">
        <v>107</v>
      </c>
      <c r="Y55" s="157" t="s">
        <v>108</v>
      </c>
      <c r="Z55" s="147"/>
      <c r="AA55" s="147"/>
      <c r="AB55" s="147"/>
      <c r="AC55" s="147"/>
      <c r="AD55" s="147"/>
      <c r="AE55" s="147"/>
      <c r="AF55" s="147"/>
      <c r="AG55" s="147" t="s">
        <v>109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53" t="s">
        <v>161</v>
      </c>
      <c r="D56" s="254"/>
      <c r="E56" s="254"/>
      <c r="F56" s="254"/>
      <c r="G56" s="254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3">
        <v>16</v>
      </c>
      <c r="B57" s="174" t="s">
        <v>162</v>
      </c>
      <c r="C57" s="190" t="s">
        <v>163</v>
      </c>
      <c r="D57" s="175" t="s">
        <v>104</v>
      </c>
      <c r="E57" s="176">
        <v>1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7.5499999999999998E-2</v>
      </c>
      <c r="O57" s="176">
        <f>ROUND(E57*N57,2)</f>
        <v>0.08</v>
      </c>
      <c r="P57" s="176">
        <v>0</v>
      </c>
      <c r="Q57" s="176">
        <f>ROUND(E57*P57,2)</f>
        <v>0</v>
      </c>
      <c r="R57" s="178"/>
      <c r="S57" s="178" t="s">
        <v>105</v>
      </c>
      <c r="T57" s="179" t="s">
        <v>105</v>
      </c>
      <c r="U57" s="157">
        <v>0.12391000000000001</v>
      </c>
      <c r="V57" s="157">
        <f>ROUND(E57*U57,2)</f>
        <v>0.12</v>
      </c>
      <c r="W57" s="157"/>
      <c r="X57" s="157" t="s">
        <v>107</v>
      </c>
      <c r="Y57" s="157" t="s">
        <v>108</v>
      </c>
      <c r="Z57" s="147"/>
      <c r="AA57" s="147"/>
      <c r="AB57" s="147"/>
      <c r="AC57" s="147"/>
      <c r="AD57" s="147"/>
      <c r="AE57" s="147"/>
      <c r="AF57" s="147"/>
      <c r="AG57" s="147" t="s">
        <v>109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253" t="s">
        <v>161</v>
      </c>
      <c r="D58" s="254"/>
      <c r="E58" s="254"/>
      <c r="F58" s="254"/>
      <c r="G58" s="254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130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0">
        <v>17</v>
      </c>
      <c r="B59" s="181" t="s">
        <v>164</v>
      </c>
      <c r="C59" s="189" t="s">
        <v>165</v>
      </c>
      <c r="D59" s="182" t="s">
        <v>104</v>
      </c>
      <c r="E59" s="183">
        <v>1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3">
        <v>6.3000000000000003E-4</v>
      </c>
      <c r="O59" s="183">
        <f>ROUND(E59*N59,2)</f>
        <v>0</v>
      </c>
      <c r="P59" s="183">
        <v>0</v>
      </c>
      <c r="Q59" s="183">
        <f>ROUND(E59*P59,2)</f>
        <v>0</v>
      </c>
      <c r="R59" s="185"/>
      <c r="S59" s="185" t="s">
        <v>105</v>
      </c>
      <c r="T59" s="186" t="s">
        <v>105</v>
      </c>
      <c r="U59" s="157">
        <v>0.02</v>
      </c>
      <c r="V59" s="157">
        <f>ROUND(E59*U59,2)</f>
        <v>0.02</v>
      </c>
      <c r="W59" s="157"/>
      <c r="X59" s="157" t="s">
        <v>107</v>
      </c>
      <c r="Y59" s="157" t="s">
        <v>108</v>
      </c>
      <c r="Z59" s="147"/>
      <c r="AA59" s="147"/>
      <c r="AB59" s="147"/>
      <c r="AC59" s="147"/>
      <c r="AD59" s="147"/>
      <c r="AE59" s="147"/>
      <c r="AF59" s="147"/>
      <c r="AG59" s="147" t="s">
        <v>109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80">
        <v>18</v>
      </c>
      <c r="B60" s="181" t="s">
        <v>166</v>
      </c>
      <c r="C60" s="189" t="s">
        <v>167</v>
      </c>
      <c r="D60" s="182" t="s">
        <v>104</v>
      </c>
      <c r="E60" s="183">
        <v>11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21</v>
      </c>
      <c r="M60" s="185">
        <f>G60*(1+L60/100)</f>
        <v>0</v>
      </c>
      <c r="N60" s="183">
        <v>3.0500000000000002E-3</v>
      </c>
      <c r="O60" s="183">
        <f>ROUND(E60*N60,2)</f>
        <v>0.03</v>
      </c>
      <c r="P60" s="183">
        <v>0</v>
      </c>
      <c r="Q60" s="183">
        <f>ROUND(E60*P60,2)</f>
        <v>0</v>
      </c>
      <c r="R60" s="185"/>
      <c r="S60" s="185" t="s">
        <v>105</v>
      </c>
      <c r="T60" s="186" t="s">
        <v>105</v>
      </c>
      <c r="U60" s="157">
        <v>0.05</v>
      </c>
      <c r="V60" s="157">
        <f>ROUND(E60*U60,2)</f>
        <v>0.55000000000000004</v>
      </c>
      <c r="W60" s="157"/>
      <c r="X60" s="157" t="s">
        <v>107</v>
      </c>
      <c r="Y60" s="157" t="s">
        <v>108</v>
      </c>
      <c r="Z60" s="147"/>
      <c r="AA60" s="147"/>
      <c r="AB60" s="147"/>
      <c r="AC60" s="147"/>
      <c r="AD60" s="147"/>
      <c r="AE60" s="147"/>
      <c r="AF60" s="147"/>
      <c r="AG60" s="147" t="s">
        <v>109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3">
        <v>19</v>
      </c>
      <c r="B61" s="174" t="s">
        <v>168</v>
      </c>
      <c r="C61" s="190" t="s">
        <v>169</v>
      </c>
      <c r="D61" s="175" t="s">
        <v>170</v>
      </c>
      <c r="E61" s="176">
        <v>10.5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2.2399999999999998E-3</v>
      </c>
      <c r="O61" s="176">
        <f>ROUND(E61*N61,2)</f>
        <v>0.02</v>
      </c>
      <c r="P61" s="176">
        <v>0</v>
      </c>
      <c r="Q61" s="176">
        <f>ROUND(E61*P61,2)</f>
        <v>0</v>
      </c>
      <c r="R61" s="178"/>
      <c r="S61" s="178" t="s">
        <v>105</v>
      </c>
      <c r="T61" s="179" t="s">
        <v>105</v>
      </c>
      <c r="U61" s="157">
        <v>0.13</v>
      </c>
      <c r="V61" s="157">
        <f>ROUND(E61*U61,2)</f>
        <v>1.37</v>
      </c>
      <c r="W61" s="157"/>
      <c r="X61" s="157" t="s">
        <v>107</v>
      </c>
      <c r="Y61" s="157" t="s">
        <v>108</v>
      </c>
      <c r="Z61" s="147"/>
      <c r="AA61" s="147"/>
      <c r="AB61" s="147"/>
      <c r="AC61" s="147"/>
      <c r="AD61" s="147"/>
      <c r="AE61" s="147"/>
      <c r="AF61" s="147"/>
      <c r="AG61" s="147" t="s">
        <v>109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1" outlineLevel="2" x14ac:dyDescent="0.25">
      <c r="A62" s="154"/>
      <c r="B62" s="155"/>
      <c r="C62" s="253" t="s">
        <v>171</v>
      </c>
      <c r="D62" s="254"/>
      <c r="E62" s="254"/>
      <c r="F62" s="254"/>
      <c r="G62" s="254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87" t="str">
        <f>C62</f>
        <v>Včetně odstranění zvětralé asfaltové zálivky, vyčištění spár, zalití spár asfaltovou zálivkou, nátěru asfaltovým lakem a posyp drtí.</v>
      </c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91" t="s">
        <v>172</v>
      </c>
      <c r="D63" s="158"/>
      <c r="E63" s="159">
        <v>10.5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116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3">
        <v>20</v>
      </c>
      <c r="B64" s="174" t="s">
        <v>173</v>
      </c>
      <c r="C64" s="190" t="s">
        <v>174</v>
      </c>
      <c r="D64" s="175" t="s">
        <v>134</v>
      </c>
      <c r="E64" s="176">
        <v>47.512500000000003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0.17599999999999999</v>
      </c>
      <c r="O64" s="176">
        <f>ROUND(E64*N64,2)</f>
        <v>8.36</v>
      </c>
      <c r="P64" s="176">
        <v>0</v>
      </c>
      <c r="Q64" s="176">
        <f>ROUND(E64*P64,2)</f>
        <v>0</v>
      </c>
      <c r="R64" s="178" t="s">
        <v>149</v>
      </c>
      <c r="S64" s="178" t="s">
        <v>105</v>
      </c>
      <c r="T64" s="179" t="s">
        <v>105</v>
      </c>
      <c r="U64" s="157">
        <v>0</v>
      </c>
      <c r="V64" s="157">
        <f>ROUND(E64*U64,2)</f>
        <v>0</v>
      </c>
      <c r="W64" s="157"/>
      <c r="X64" s="157" t="s">
        <v>150</v>
      </c>
      <c r="Y64" s="157" t="s">
        <v>108</v>
      </c>
      <c r="Z64" s="147"/>
      <c r="AA64" s="147"/>
      <c r="AB64" s="147"/>
      <c r="AC64" s="147"/>
      <c r="AD64" s="147"/>
      <c r="AE64" s="147"/>
      <c r="AF64" s="147"/>
      <c r="AG64" s="147" t="s">
        <v>151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191" t="s">
        <v>175</v>
      </c>
      <c r="D65" s="158"/>
      <c r="E65" s="159">
        <v>47.512500000000003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116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5">
      <c r="A66" s="166" t="s">
        <v>100</v>
      </c>
      <c r="B66" s="167" t="s">
        <v>59</v>
      </c>
      <c r="C66" s="188" t="s">
        <v>60</v>
      </c>
      <c r="D66" s="168"/>
      <c r="E66" s="169"/>
      <c r="F66" s="170"/>
      <c r="G66" s="170">
        <f>SUMIF(AG67:AG69,"&lt;&gt;NOR",G67:G69)</f>
        <v>0</v>
      </c>
      <c r="H66" s="170"/>
      <c r="I66" s="170">
        <f>SUM(I67:I69)</f>
        <v>0</v>
      </c>
      <c r="J66" s="170"/>
      <c r="K66" s="170">
        <f>SUM(K67:K69)</f>
        <v>0</v>
      </c>
      <c r="L66" s="170"/>
      <c r="M66" s="170">
        <f>SUM(M67:M69)</f>
        <v>0</v>
      </c>
      <c r="N66" s="169"/>
      <c r="O66" s="169">
        <f>SUM(O67:O69)</f>
        <v>0</v>
      </c>
      <c r="P66" s="169"/>
      <c r="Q66" s="169">
        <f>SUM(Q67:Q69)</f>
        <v>0</v>
      </c>
      <c r="R66" s="170"/>
      <c r="S66" s="170"/>
      <c r="T66" s="171"/>
      <c r="U66" s="165"/>
      <c r="V66" s="165">
        <f>SUM(V67:V69)</f>
        <v>0.2</v>
      </c>
      <c r="W66" s="165"/>
      <c r="X66" s="165"/>
      <c r="Y66" s="165"/>
      <c r="AG66" t="s">
        <v>101</v>
      </c>
    </row>
    <row r="67" spans="1:60" outlineLevel="1" x14ac:dyDescent="0.25">
      <c r="A67" s="173">
        <v>21</v>
      </c>
      <c r="B67" s="174" t="s">
        <v>176</v>
      </c>
      <c r="C67" s="190" t="s">
        <v>177</v>
      </c>
      <c r="D67" s="175" t="s">
        <v>170</v>
      </c>
      <c r="E67" s="176">
        <v>4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105</v>
      </c>
      <c r="T67" s="179" t="s">
        <v>105</v>
      </c>
      <c r="U67" s="157">
        <v>0.05</v>
      </c>
      <c r="V67" s="157">
        <f>ROUND(E67*U67,2)</f>
        <v>0.2</v>
      </c>
      <c r="W67" s="157"/>
      <c r="X67" s="157" t="s">
        <v>107</v>
      </c>
      <c r="Y67" s="157" t="s">
        <v>108</v>
      </c>
      <c r="Z67" s="147"/>
      <c r="AA67" s="147"/>
      <c r="AB67" s="147"/>
      <c r="AC67" s="147"/>
      <c r="AD67" s="147"/>
      <c r="AE67" s="147"/>
      <c r="AF67" s="147"/>
      <c r="AG67" s="147" t="s">
        <v>109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191" t="s">
        <v>178</v>
      </c>
      <c r="D68" s="158"/>
      <c r="E68" s="159">
        <v>4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116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80">
        <v>22</v>
      </c>
      <c r="B69" s="181" t="s">
        <v>179</v>
      </c>
      <c r="C69" s="189" t="s">
        <v>180</v>
      </c>
      <c r="D69" s="182" t="s">
        <v>170</v>
      </c>
      <c r="E69" s="183">
        <v>4</v>
      </c>
      <c r="F69" s="184"/>
      <c r="G69" s="185">
        <f>ROUND(E69*F69,2)</f>
        <v>0</v>
      </c>
      <c r="H69" s="184"/>
      <c r="I69" s="185">
        <f>ROUND(E69*H69,2)</f>
        <v>0</v>
      </c>
      <c r="J69" s="184"/>
      <c r="K69" s="185">
        <f>ROUND(E69*J69,2)</f>
        <v>0</v>
      </c>
      <c r="L69" s="185">
        <v>21</v>
      </c>
      <c r="M69" s="185">
        <f>G69*(1+L69/100)</f>
        <v>0</v>
      </c>
      <c r="N69" s="183">
        <v>4.8000000000000001E-4</v>
      </c>
      <c r="O69" s="183">
        <f>ROUND(E69*N69,2)</f>
        <v>0</v>
      </c>
      <c r="P69" s="183">
        <v>0</v>
      </c>
      <c r="Q69" s="183">
        <f>ROUND(E69*P69,2)</f>
        <v>0</v>
      </c>
      <c r="R69" s="185" t="s">
        <v>149</v>
      </c>
      <c r="S69" s="185" t="s">
        <v>105</v>
      </c>
      <c r="T69" s="186" t="s">
        <v>105</v>
      </c>
      <c r="U69" s="157">
        <v>0</v>
      </c>
      <c r="V69" s="157">
        <f>ROUND(E69*U69,2)</f>
        <v>0</v>
      </c>
      <c r="W69" s="157"/>
      <c r="X69" s="157" t="s">
        <v>150</v>
      </c>
      <c r="Y69" s="157" t="s">
        <v>108</v>
      </c>
      <c r="Z69" s="147"/>
      <c r="AA69" s="147"/>
      <c r="AB69" s="147"/>
      <c r="AC69" s="147"/>
      <c r="AD69" s="147"/>
      <c r="AE69" s="147"/>
      <c r="AF69" s="147"/>
      <c r="AG69" s="147" t="s">
        <v>151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5">
      <c r="A70" s="166" t="s">
        <v>100</v>
      </c>
      <c r="B70" s="167" t="s">
        <v>61</v>
      </c>
      <c r="C70" s="188" t="s">
        <v>62</v>
      </c>
      <c r="D70" s="168"/>
      <c r="E70" s="169"/>
      <c r="F70" s="170"/>
      <c r="G70" s="170">
        <f>SUMIF(AG71:AG91,"&lt;&gt;NOR",G71:G91)</f>
        <v>0</v>
      </c>
      <c r="H70" s="170"/>
      <c r="I70" s="170">
        <f>SUM(I71:I91)</f>
        <v>0</v>
      </c>
      <c r="J70" s="170"/>
      <c r="K70" s="170">
        <f>SUM(K71:K91)</f>
        <v>0</v>
      </c>
      <c r="L70" s="170"/>
      <c r="M70" s="170">
        <f>SUM(M71:M91)</f>
        <v>0</v>
      </c>
      <c r="N70" s="169"/>
      <c r="O70" s="169">
        <f>SUM(O71:O91)</f>
        <v>4.43</v>
      </c>
      <c r="P70" s="169"/>
      <c r="Q70" s="169">
        <f>SUM(Q71:Q91)</f>
        <v>0</v>
      </c>
      <c r="R70" s="170"/>
      <c r="S70" s="170"/>
      <c r="T70" s="171"/>
      <c r="U70" s="165"/>
      <c r="V70" s="165">
        <f>SUM(V71:V91)</f>
        <v>5.42</v>
      </c>
      <c r="W70" s="165"/>
      <c r="X70" s="165"/>
      <c r="Y70" s="165"/>
      <c r="AG70" t="s">
        <v>101</v>
      </c>
    </row>
    <row r="71" spans="1:60" ht="20.399999999999999" outlineLevel="1" x14ac:dyDescent="0.25">
      <c r="A71" s="173">
        <v>23</v>
      </c>
      <c r="B71" s="174" t="s">
        <v>181</v>
      </c>
      <c r="C71" s="190" t="s">
        <v>182</v>
      </c>
      <c r="D71" s="175" t="s">
        <v>104</v>
      </c>
      <c r="E71" s="176">
        <v>1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0.1133</v>
      </c>
      <c r="O71" s="176">
        <f>ROUND(E71*N71,2)</f>
        <v>0.11</v>
      </c>
      <c r="P71" s="176">
        <v>0</v>
      </c>
      <c r="Q71" s="176">
        <f>ROUND(E71*P71,2)</f>
        <v>0</v>
      </c>
      <c r="R71" s="178"/>
      <c r="S71" s="178" t="s">
        <v>105</v>
      </c>
      <c r="T71" s="179" t="s">
        <v>105</v>
      </c>
      <c r="U71" s="157">
        <v>0.91800000000000004</v>
      </c>
      <c r="V71" s="157">
        <f>ROUND(E71*U71,2)</f>
        <v>0.92</v>
      </c>
      <c r="W71" s="157"/>
      <c r="X71" s="157" t="s">
        <v>107</v>
      </c>
      <c r="Y71" s="157" t="s">
        <v>108</v>
      </c>
      <c r="Z71" s="147"/>
      <c r="AA71" s="147"/>
      <c r="AB71" s="147"/>
      <c r="AC71" s="147"/>
      <c r="AD71" s="147"/>
      <c r="AE71" s="147"/>
      <c r="AF71" s="147"/>
      <c r="AG71" s="147" t="s">
        <v>109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253" t="s">
        <v>263</v>
      </c>
      <c r="D72" s="254"/>
      <c r="E72" s="254"/>
      <c r="F72" s="254"/>
      <c r="G72" s="254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5">
      <c r="A73" s="154"/>
      <c r="B73" s="155"/>
      <c r="C73" s="255" t="s">
        <v>264</v>
      </c>
      <c r="D73" s="256"/>
      <c r="E73" s="256"/>
      <c r="F73" s="256"/>
      <c r="G73" s="256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5">
      <c r="A74" s="154"/>
      <c r="B74" s="155"/>
      <c r="C74" s="255" t="s">
        <v>265</v>
      </c>
      <c r="D74" s="256"/>
      <c r="E74" s="256"/>
      <c r="F74" s="256"/>
      <c r="G74" s="256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255" t="s">
        <v>266</v>
      </c>
      <c r="D75" s="256"/>
      <c r="E75" s="256"/>
      <c r="F75" s="256"/>
      <c r="G75" s="256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5">
      <c r="A76" s="154"/>
      <c r="B76" s="155"/>
      <c r="C76" s="255" t="s">
        <v>183</v>
      </c>
      <c r="D76" s="256"/>
      <c r="E76" s="256"/>
      <c r="F76" s="256"/>
      <c r="G76" s="256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130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0">
        <v>24</v>
      </c>
      <c r="B77" s="181" t="s">
        <v>184</v>
      </c>
      <c r="C77" s="189" t="s">
        <v>185</v>
      </c>
      <c r="D77" s="182" t="s">
        <v>104</v>
      </c>
      <c r="E77" s="183">
        <v>1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21</v>
      </c>
      <c r="M77" s="185">
        <f>G77*(1+L77/100)</f>
        <v>0</v>
      </c>
      <c r="N77" s="183">
        <v>0</v>
      </c>
      <c r="O77" s="183">
        <f>ROUND(E77*N77,2)</f>
        <v>0</v>
      </c>
      <c r="P77" s="183">
        <v>0</v>
      </c>
      <c r="Q77" s="183">
        <f>ROUND(E77*P77,2)</f>
        <v>0</v>
      </c>
      <c r="R77" s="185"/>
      <c r="S77" s="185" t="s">
        <v>105</v>
      </c>
      <c r="T77" s="186" t="s">
        <v>105</v>
      </c>
      <c r="U77" s="157">
        <v>0.2</v>
      </c>
      <c r="V77" s="157">
        <f>ROUND(E77*U77,2)</f>
        <v>0.2</v>
      </c>
      <c r="W77" s="157"/>
      <c r="X77" s="157" t="s">
        <v>107</v>
      </c>
      <c r="Y77" s="157" t="s">
        <v>108</v>
      </c>
      <c r="Z77" s="147"/>
      <c r="AA77" s="147"/>
      <c r="AB77" s="147"/>
      <c r="AC77" s="147"/>
      <c r="AD77" s="147"/>
      <c r="AE77" s="147"/>
      <c r="AF77" s="147"/>
      <c r="AG77" s="147" t="s">
        <v>109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3">
        <v>25</v>
      </c>
      <c r="B78" s="174" t="s">
        <v>186</v>
      </c>
      <c r="C78" s="190" t="s">
        <v>187</v>
      </c>
      <c r="D78" s="175" t="s">
        <v>170</v>
      </c>
      <c r="E78" s="176">
        <v>12.4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0.188</v>
      </c>
      <c r="O78" s="176">
        <f>ROUND(E78*N78,2)</f>
        <v>2.33</v>
      </c>
      <c r="P78" s="176">
        <v>0</v>
      </c>
      <c r="Q78" s="176">
        <f>ROUND(E78*P78,2)</f>
        <v>0</v>
      </c>
      <c r="R78" s="178"/>
      <c r="S78" s="178" t="s">
        <v>105</v>
      </c>
      <c r="T78" s="179" t="s">
        <v>105</v>
      </c>
      <c r="U78" s="157">
        <v>0.27200000000000002</v>
      </c>
      <c r="V78" s="157">
        <f>ROUND(E78*U78,2)</f>
        <v>3.37</v>
      </c>
      <c r="W78" s="157"/>
      <c r="X78" s="157" t="s">
        <v>107</v>
      </c>
      <c r="Y78" s="157" t="s">
        <v>108</v>
      </c>
      <c r="Z78" s="147"/>
      <c r="AA78" s="147"/>
      <c r="AB78" s="147"/>
      <c r="AC78" s="147"/>
      <c r="AD78" s="147"/>
      <c r="AE78" s="147"/>
      <c r="AF78" s="147"/>
      <c r="AG78" s="147" t="s">
        <v>109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5">
      <c r="A79" s="154"/>
      <c r="B79" s="155"/>
      <c r="C79" s="253" t="s">
        <v>188</v>
      </c>
      <c r="D79" s="254"/>
      <c r="E79" s="254"/>
      <c r="F79" s="254"/>
      <c r="G79" s="254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5">
      <c r="A80" s="154"/>
      <c r="B80" s="155"/>
      <c r="C80" s="191" t="s">
        <v>189</v>
      </c>
      <c r="D80" s="158"/>
      <c r="E80" s="159">
        <v>12.4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116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3">
        <v>26</v>
      </c>
      <c r="B81" s="174" t="s">
        <v>190</v>
      </c>
      <c r="C81" s="190" t="s">
        <v>191</v>
      </c>
      <c r="D81" s="175" t="s">
        <v>114</v>
      </c>
      <c r="E81" s="176">
        <v>0.372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2.5249999999999999</v>
      </c>
      <c r="O81" s="176">
        <f>ROUND(E81*N81,2)</f>
        <v>0.94</v>
      </c>
      <c r="P81" s="176">
        <v>0</v>
      </c>
      <c r="Q81" s="176">
        <f>ROUND(E81*P81,2)</f>
        <v>0</v>
      </c>
      <c r="R81" s="178"/>
      <c r="S81" s="178" t="s">
        <v>105</v>
      </c>
      <c r="T81" s="179" t="s">
        <v>105</v>
      </c>
      <c r="U81" s="157">
        <v>1.4419999999999999</v>
      </c>
      <c r="V81" s="157">
        <f>ROUND(E81*U81,2)</f>
        <v>0.54</v>
      </c>
      <c r="W81" s="157"/>
      <c r="X81" s="157" t="s">
        <v>107</v>
      </c>
      <c r="Y81" s="157" t="s">
        <v>108</v>
      </c>
      <c r="Z81" s="147"/>
      <c r="AA81" s="147"/>
      <c r="AB81" s="147"/>
      <c r="AC81" s="147"/>
      <c r="AD81" s="147"/>
      <c r="AE81" s="147"/>
      <c r="AF81" s="147"/>
      <c r="AG81" s="147" t="s">
        <v>109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191" t="s">
        <v>192</v>
      </c>
      <c r="D82" s="158"/>
      <c r="E82" s="159">
        <v>0.372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116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3">
        <v>27</v>
      </c>
      <c r="B83" s="174" t="s">
        <v>193</v>
      </c>
      <c r="C83" s="190" t="s">
        <v>194</v>
      </c>
      <c r="D83" s="175" t="s">
        <v>170</v>
      </c>
      <c r="E83" s="176">
        <v>10.5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105</v>
      </c>
      <c r="T83" s="179" t="s">
        <v>105</v>
      </c>
      <c r="U83" s="157">
        <v>3.6999999999999998E-2</v>
      </c>
      <c r="V83" s="157">
        <f>ROUND(E83*U83,2)</f>
        <v>0.39</v>
      </c>
      <c r="W83" s="157"/>
      <c r="X83" s="157" t="s">
        <v>107</v>
      </c>
      <c r="Y83" s="157" t="s">
        <v>108</v>
      </c>
      <c r="Z83" s="147"/>
      <c r="AA83" s="147"/>
      <c r="AB83" s="147"/>
      <c r="AC83" s="147"/>
      <c r="AD83" s="147"/>
      <c r="AE83" s="147"/>
      <c r="AF83" s="147"/>
      <c r="AG83" s="147" t="s">
        <v>109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91" t="s">
        <v>172</v>
      </c>
      <c r="D84" s="158"/>
      <c r="E84" s="159">
        <v>10.5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116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.399999999999999" outlineLevel="1" x14ac:dyDescent="0.25">
      <c r="A85" s="180">
        <v>28</v>
      </c>
      <c r="B85" s="181" t="s">
        <v>195</v>
      </c>
      <c r="C85" s="189" t="s">
        <v>196</v>
      </c>
      <c r="D85" s="182" t="s">
        <v>104</v>
      </c>
      <c r="E85" s="183">
        <v>1</v>
      </c>
      <c r="F85" s="184"/>
      <c r="G85" s="185">
        <f>ROUND(E85*F85,2)</f>
        <v>0</v>
      </c>
      <c r="H85" s="184"/>
      <c r="I85" s="185">
        <f>ROUND(E85*H85,2)</f>
        <v>0</v>
      </c>
      <c r="J85" s="184"/>
      <c r="K85" s="185">
        <f>ROUND(E85*J85,2)</f>
        <v>0</v>
      </c>
      <c r="L85" s="185">
        <v>21</v>
      </c>
      <c r="M85" s="185">
        <f>G85*(1+L85/100)</f>
        <v>0</v>
      </c>
      <c r="N85" s="183">
        <v>5.1000000000000004E-3</v>
      </c>
      <c r="O85" s="183">
        <f>ROUND(E85*N85,2)</f>
        <v>0.01</v>
      </c>
      <c r="P85" s="183">
        <v>0</v>
      </c>
      <c r="Q85" s="183">
        <f>ROUND(E85*P85,2)</f>
        <v>0</v>
      </c>
      <c r="R85" s="185" t="s">
        <v>149</v>
      </c>
      <c r="S85" s="185" t="s">
        <v>105</v>
      </c>
      <c r="T85" s="186" t="s">
        <v>105</v>
      </c>
      <c r="U85" s="157">
        <v>0</v>
      </c>
      <c r="V85" s="157">
        <f>ROUND(E85*U85,2)</f>
        <v>0</v>
      </c>
      <c r="W85" s="157"/>
      <c r="X85" s="157" t="s">
        <v>150</v>
      </c>
      <c r="Y85" s="157" t="s">
        <v>108</v>
      </c>
      <c r="Z85" s="147"/>
      <c r="AA85" s="147"/>
      <c r="AB85" s="147"/>
      <c r="AC85" s="147"/>
      <c r="AD85" s="147"/>
      <c r="AE85" s="147"/>
      <c r="AF85" s="147"/>
      <c r="AG85" s="147" t="s">
        <v>151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0">
        <v>29</v>
      </c>
      <c r="B86" s="181" t="s">
        <v>197</v>
      </c>
      <c r="C86" s="189" t="s">
        <v>198</v>
      </c>
      <c r="D86" s="182" t="s">
        <v>104</v>
      </c>
      <c r="E86" s="183">
        <v>1</v>
      </c>
      <c r="F86" s="184"/>
      <c r="G86" s="185">
        <f>ROUND(E86*F86,2)</f>
        <v>0</v>
      </c>
      <c r="H86" s="184"/>
      <c r="I86" s="185">
        <f>ROUND(E86*H86,2)</f>
        <v>0</v>
      </c>
      <c r="J86" s="184"/>
      <c r="K86" s="185">
        <f>ROUND(E86*J86,2)</f>
        <v>0</v>
      </c>
      <c r="L86" s="185">
        <v>21</v>
      </c>
      <c r="M86" s="185">
        <f>G86*(1+L86/100)</f>
        <v>0</v>
      </c>
      <c r="N86" s="183">
        <v>0</v>
      </c>
      <c r="O86" s="183">
        <f>ROUND(E86*N86,2)</f>
        <v>0</v>
      </c>
      <c r="P86" s="183">
        <v>0</v>
      </c>
      <c r="Q86" s="183">
        <f>ROUND(E86*P86,2)</f>
        <v>0</v>
      </c>
      <c r="R86" s="185" t="s">
        <v>149</v>
      </c>
      <c r="S86" s="185" t="s">
        <v>105</v>
      </c>
      <c r="T86" s="186" t="s">
        <v>105</v>
      </c>
      <c r="U86" s="157">
        <v>0</v>
      </c>
      <c r="V86" s="157">
        <f>ROUND(E86*U86,2)</f>
        <v>0</v>
      </c>
      <c r="W86" s="157"/>
      <c r="X86" s="157" t="s">
        <v>150</v>
      </c>
      <c r="Y86" s="157" t="s">
        <v>108</v>
      </c>
      <c r="Z86" s="147"/>
      <c r="AA86" s="147"/>
      <c r="AB86" s="147"/>
      <c r="AC86" s="147"/>
      <c r="AD86" s="147"/>
      <c r="AE86" s="147"/>
      <c r="AF86" s="147"/>
      <c r="AG86" s="147" t="s">
        <v>151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0">
        <v>30</v>
      </c>
      <c r="B87" s="181" t="s">
        <v>199</v>
      </c>
      <c r="C87" s="189" t="s">
        <v>200</v>
      </c>
      <c r="D87" s="182" t="s">
        <v>104</v>
      </c>
      <c r="E87" s="183">
        <v>1</v>
      </c>
      <c r="F87" s="184"/>
      <c r="G87" s="185">
        <f>ROUND(E87*F87,2)</f>
        <v>0</v>
      </c>
      <c r="H87" s="184"/>
      <c r="I87" s="185">
        <f>ROUND(E87*H87,2)</f>
        <v>0</v>
      </c>
      <c r="J87" s="184"/>
      <c r="K87" s="185">
        <f>ROUND(E87*J87,2)</f>
        <v>0</v>
      </c>
      <c r="L87" s="185">
        <v>21</v>
      </c>
      <c r="M87" s="185">
        <f>G87*(1+L87/100)</f>
        <v>0</v>
      </c>
      <c r="N87" s="183">
        <v>0</v>
      </c>
      <c r="O87" s="183">
        <f>ROUND(E87*N87,2)</f>
        <v>0</v>
      </c>
      <c r="P87" s="183">
        <v>0</v>
      </c>
      <c r="Q87" s="183">
        <f>ROUND(E87*P87,2)</f>
        <v>0</v>
      </c>
      <c r="R87" s="185" t="s">
        <v>149</v>
      </c>
      <c r="S87" s="185" t="s">
        <v>105</v>
      </c>
      <c r="T87" s="186" t="s">
        <v>105</v>
      </c>
      <c r="U87" s="157">
        <v>0</v>
      </c>
      <c r="V87" s="157">
        <f>ROUND(E87*U87,2)</f>
        <v>0</v>
      </c>
      <c r="W87" s="157"/>
      <c r="X87" s="157" t="s">
        <v>150</v>
      </c>
      <c r="Y87" s="157" t="s">
        <v>108</v>
      </c>
      <c r="Z87" s="147"/>
      <c r="AA87" s="147"/>
      <c r="AB87" s="147"/>
      <c r="AC87" s="147"/>
      <c r="AD87" s="147"/>
      <c r="AE87" s="147"/>
      <c r="AF87" s="147"/>
      <c r="AG87" s="147" t="s">
        <v>151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80">
        <v>31</v>
      </c>
      <c r="B88" s="181" t="s">
        <v>201</v>
      </c>
      <c r="C88" s="189" t="s">
        <v>202</v>
      </c>
      <c r="D88" s="182" t="s">
        <v>104</v>
      </c>
      <c r="E88" s="183">
        <v>2</v>
      </c>
      <c r="F88" s="184"/>
      <c r="G88" s="185">
        <f>ROUND(E88*F88,2)</f>
        <v>0</v>
      </c>
      <c r="H88" s="184"/>
      <c r="I88" s="185">
        <f>ROUND(E88*H88,2)</f>
        <v>0</v>
      </c>
      <c r="J88" s="184"/>
      <c r="K88" s="185">
        <f>ROUND(E88*J88,2)</f>
        <v>0</v>
      </c>
      <c r="L88" s="185">
        <v>21</v>
      </c>
      <c r="M88" s="185">
        <f>G88*(1+L88/100)</f>
        <v>0</v>
      </c>
      <c r="N88" s="183">
        <v>4.0000000000000002E-4</v>
      </c>
      <c r="O88" s="183">
        <f>ROUND(E88*N88,2)</f>
        <v>0</v>
      </c>
      <c r="P88" s="183">
        <v>0</v>
      </c>
      <c r="Q88" s="183">
        <f>ROUND(E88*P88,2)</f>
        <v>0</v>
      </c>
      <c r="R88" s="185" t="s">
        <v>149</v>
      </c>
      <c r="S88" s="185" t="s">
        <v>105</v>
      </c>
      <c r="T88" s="186" t="s">
        <v>105</v>
      </c>
      <c r="U88" s="157">
        <v>0</v>
      </c>
      <c r="V88" s="157">
        <f>ROUND(E88*U88,2)</f>
        <v>0</v>
      </c>
      <c r="W88" s="157"/>
      <c r="X88" s="157" t="s">
        <v>150</v>
      </c>
      <c r="Y88" s="157" t="s">
        <v>108</v>
      </c>
      <c r="Z88" s="147"/>
      <c r="AA88" s="147"/>
      <c r="AB88" s="147"/>
      <c r="AC88" s="147"/>
      <c r="AD88" s="147"/>
      <c r="AE88" s="147"/>
      <c r="AF88" s="147"/>
      <c r="AG88" s="147" t="s">
        <v>151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 x14ac:dyDescent="0.25">
      <c r="A89" s="173">
        <v>32</v>
      </c>
      <c r="B89" s="174" t="s">
        <v>203</v>
      </c>
      <c r="C89" s="190" t="s">
        <v>204</v>
      </c>
      <c r="D89" s="175" t="s">
        <v>104</v>
      </c>
      <c r="E89" s="176">
        <v>13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0.08</v>
      </c>
      <c r="O89" s="176">
        <f>ROUND(E89*N89,2)</f>
        <v>1.04</v>
      </c>
      <c r="P89" s="176">
        <v>0</v>
      </c>
      <c r="Q89" s="176">
        <f>ROUND(E89*P89,2)</f>
        <v>0</v>
      </c>
      <c r="R89" s="178" t="s">
        <v>149</v>
      </c>
      <c r="S89" s="178" t="s">
        <v>105</v>
      </c>
      <c r="T89" s="179" t="s">
        <v>105</v>
      </c>
      <c r="U89" s="157">
        <v>0</v>
      </c>
      <c r="V89" s="157">
        <f>ROUND(E89*U89,2)</f>
        <v>0</v>
      </c>
      <c r="W89" s="157"/>
      <c r="X89" s="157" t="s">
        <v>150</v>
      </c>
      <c r="Y89" s="157" t="s">
        <v>108</v>
      </c>
      <c r="Z89" s="147"/>
      <c r="AA89" s="147"/>
      <c r="AB89" s="147"/>
      <c r="AC89" s="147"/>
      <c r="AD89" s="147"/>
      <c r="AE89" s="147"/>
      <c r="AF89" s="147"/>
      <c r="AG89" s="147" t="s">
        <v>151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91" t="s">
        <v>205</v>
      </c>
      <c r="D90" s="158"/>
      <c r="E90" s="159">
        <v>13.02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116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5">
      <c r="A91" s="154"/>
      <c r="B91" s="155"/>
      <c r="C91" s="191" t="s">
        <v>206</v>
      </c>
      <c r="D91" s="158"/>
      <c r="E91" s="159">
        <v>-0.02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116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5">
      <c r="A92" s="166" t="s">
        <v>100</v>
      </c>
      <c r="B92" s="167" t="s">
        <v>63</v>
      </c>
      <c r="C92" s="188" t="s">
        <v>64</v>
      </c>
      <c r="D92" s="168"/>
      <c r="E92" s="169"/>
      <c r="F92" s="170"/>
      <c r="G92" s="170">
        <f>SUMIF(AG93:AG96,"&lt;&gt;NOR",G93:G96)</f>
        <v>0</v>
      </c>
      <c r="H92" s="170"/>
      <c r="I92" s="170">
        <f>SUM(I93:I96)</f>
        <v>0</v>
      </c>
      <c r="J92" s="170"/>
      <c r="K92" s="170">
        <f>SUM(K93:K96)</f>
        <v>0</v>
      </c>
      <c r="L92" s="170"/>
      <c r="M92" s="170">
        <f>SUM(M93:M96)</f>
        <v>0</v>
      </c>
      <c r="N92" s="169"/>
      <c r="O92" s="169">
        <f>SUM(O93:O96)</f>
        <v>0.01</v>
      </c>
      <c r="P92" s="169"/>
      <c r="Q92" s="169">
        <f>SUM(Q93:Q96)</f>
        <v>8.73</v>
      </c>
      <c r="R92" s="170"/>
      <c r="S92" s="170"/>
      <c r="T92" s="171"/>
      <c r="U92" s="165"/>
      <c r="V92" s="165">
        <f>SUM(V93:V96)</f>
        <v>7.6099999999999994</v>
      </c>
      <c r="W92" s="165"/>
      <c r="X92" s="165"/>
      <c r="Y92" s="165"/>
      <c r="AG92" t="s">
        <v>101</v>
      </c>
    </row>
    <row r="93" spans="1:60" outlineLevel="1" x14ac:dyDescent="0.25">
      <c r="A93" s="173">
        <v>33</v>
      </c>
      <c r="B93" s="174" t="s">
        <v>207</v>
      </c>
      <c r="C93" s="190" t="s">
        <v>208</v>
      </c>
      <c r="D93" s="175" t="s">
        <v>114</v>
      </c>
      <c r="E93" s="176">
        <v>2.97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1.1199999999999999E-3</v>
      </c>
      <c r="O93" s="176">
        <f>ROUND(E93*N93,2)</f>
        <v>0</v>
      </c>
      <c r="P93" s="176">
        <v>2.5</v>
      </c>
      <c r="Q93" s="176">
        <f>ROUND(E93*P93,2)</f>
        <v>7.43</v>
      </c>
      <c r="R93" s="178"/>
      <c r="S93" s="178" t="s">
        <v>105</v>
      </c>
      <c r="T93" s="179" t="s">
        <v>105</v>
      </c>
      <c r="U93" s="157">
        <v>1.756</v>
      </c>
      <c r="V93" s="157">
        <f>ROUND(E93*U93,2)</f>
        <v>5.22</v>
      </c>
      <c r="W93" s="157"/>
      <c r="X93" s="157" t="s">
        <v>107</v>
      </c>
      <c r="Y93" s="157" t="s">
        <v>108</v>
      </c>
      <c r="Z93" s="147"/>
      <c r="AA93" s="147"/>
      <c r="AB93" s="147"/>
      <c r="AC93" s="147"/>
      <c r="AD93" s="147"/>
      <c r="AE93" s="147"/>
      <c r="AF93" s="147"/>
      <c r="AG93" s="147" t="s">
        <v>109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5">
      <c r="A94" s="154"/>
      <c r="B94" s="155"/>
      <c r="C94" s="191" t="s">
        <v>209</v>
      </c>
      <c r="D94" s="158"/>
      <c r="E94" s="159">
        <v>2.97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116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3">
        <v>34</v>
      </c>
      <c r="B95" s="174" t="s">
        <v>210</v>
      </c>
      <c r="C95" s="190" t="s">
        <v>211</v>
      </c>
      <c r="D95" s="175" t="s">
        <v>114</v>
      </c>
      <c r="E95" s="176">
        <v>0.72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1.2489999999999999E-2</v>
      </c>
      <c r="O95" s="176">
        <f>ROUND(E95*N95,2)</f>
        <v>0.01</v>
      </c>
      <c r="P95" s="176">
        <v>1.8</v>
      </c>
      <c r="Q95" s="176">
        <f>ROUND(E95*P95,2)</f>
        <v>1.3</v>
      </c>
      <c r="R95" s="178"/>
      <c r="S95" s="178" t="s">
        <v>105</v>
      </c>
      <c r="T95" s="179" t="s">
        <v>105</v>
      </c>
      <c r="U95" s="157">
        <v>3.3149999999999999</v>
      </c>
      <c r="V95" s="157">
        <f>ROUND(E95*U95,2)</f>
        <v>2.39</v>
      </c>
      <c r="W95" s="157"/>
      <c r="X95" s="157" t="s">
        <v>107</v>
      </c>
      <c r="Y95" s="157" t="s">
        <v>108</v>
      </c>
      <c r="Z95" s="147"/>
      <c r="AA95" s="147"/>
      <c r="AB95" s="147"/>
      <c r="AC95" s="147"/>
      <c r="AD95" s="147"/>
      <c r="AE95" s="147"/>
      <c r="AF95" s="147"/>
      <c r="AG95" s="147" t="s">
        <v>109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5">
      <c r="A96" s="154"/>
      <c r="B96" s="155"/>
      <c r="C96" s="191" t="s">
        <v>212</v>
      </c>
      <c r="D96" s="158"/>
      <c r="E96" s="159">
        <v>0.72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116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5">
      <c r="A97" s="166" t="s">
        <v>100</v>
      </c>
      <c r="B97" s="167" t="s">
        <v>65</v>
      </c>
      <c r="C97" s="188" t="s">
        <v>66</v>
      </c>
      <c r="D97" s="168"/>
      <c r="E97" s="169"/>
      <c r="F97" s="170"/>
      <c r="G97" s="170">
        <f>SUMIF(AG98:AG107,"&lt;&gt;NOR",G98:G107)</f>
        <v>0</v>
      </c>
      <c r="H97" s="170"/>
      <c r="I97" s="170">
        <f>SUM(I98:I107)</f>
        <v>0</v>
      </c>
      <c r="J97" s="170"/>
      <c r="K97" s="170">
        <f>SUM(K98:K107)</f>
        <v>0</v>
      </c>
      <c r="L97" s="170"/>
      <c r="M97" s="170">
        <f>SUM(M98:M107)</f>
        <v>0</v>
      </c>
      <c r="N97" s="169"/>
      <c r="O97" s="169">
        <f>SUM(O98:O107)</f>
        <v>0</v>
      </c>
      <c r="P97" s="169"/>
      <c r="Q97" s="169">
        <f>SUM(Q98:Q107)</f>
        <v>0</v>
      </c>
      <c r="R97" s="170"/>
      <c r="S97" s="170"/>
      <c r="T97" s="171"/>
      <c r="U97" s="165"/>
      <c r="V97" s="165">
        <f>SUM(V98:V107)</f>
        <v>8.15</v>
      </c>
      <c r="W97" s="165"/>
      <c r="X97" s="165"/>
      <c r="Y97" s="165"/>
      <c r="AG97" t="s">
        <v>101</v>
      </c>
    </row>
    <row r="98" spans="1:60" outlineLevel="1" x14ac:dyDescent="0.25">
      <c r="A98" s="173">
        <v>35</v>
      </c>
      <c r="B98" s="174" t="s">
        <v>213</v>
      </c>
      <c r="C98" s="190" t="s">
        <v>214</v>
      </c>
      <c r="D98" s="175" t="s">
        <v>215</v>
      </c>
      <c r="E98" s="176">
        <v>32.27863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105</v>
      </c>
      <c r="T98" s="179" t="s">
        <v>105</v>
      </c>
      <c r="U98" s="157">
        <v>0.02</v>
      </c>
      <c r="V98" s="157">
        <f>ROUND(E98*U98,2)</f>
        <v>0.65</v>
      </c>
      <c r="W98" s="157"/>
      <c r="X98" s="157" t="s">
        <v>107</v>
      </c>
      <c r="Y98" s="157" t="s">
        <v>108</v>
      </c>
      <c r="Z98" s="147"/>
      <c r="AA98" s="147"/>
      <c r="AB98" s="147"/>
      <c r="AC98" s="147"/>
      <c r="AD98" s="147"/>
      <c r="AE98" s="147"/>
      <c r="AF98" s="147"/>
      <c r="AG98" s="147" t="s">
        <v>109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191" t="s">
        <v>216</v>
      </c>
      <c r="D99" s="158"/>
      <c r="E99" s="159">
        <v>16.667390000000001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116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5">
      <c r="A100" s="154"/>
      <c r="B100" s="155"/>
      <c r="C100" s="191" t="s">
        <v>217</v>
      </c>
      <c r="D100" s="158"/>
      <c r="E100" s="159">
        <v>15.61125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116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3">
        <v>36</v>
      </c>
      <c r="B101" s="174" t="s">
        <v>218</v>
      </c>
      <c r="C101" s="190" t="s">
        <v>219</v>
      </c>
      <c r="D101" s="175" t="s">
        <v>215</v>
      </c>
      <c r="E101" s="176">
        <v>19.224499999999999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105</v>
      </c>
      <c r="T101" s="179" t="s">
        <v>105</v>
      </c>
      <c r="U101" s="157">
        <v>0.39</v>
      </c>
      <c r="V101" s="157">
        <f>ROUND(E101*U101,2)</f>
        <v>7.5</v>
      </c>
      <c r="W101" s="157"/>
      <c r="X101" s="157" t="s">
        <v>107</v>
      </c>
      <c r="Y101" s="157" t="s">
        <v>108</v>
      </c>
      <c r="Z101" s="147"/>
      <c r="AA101" s="147"/>
      <c r="AB101" s="147"/>
      <c r="AC101" s="147"/>
      <c r="AD101" s="147"/>
      <c r="AE101" s="147"/>
      <c r="AF101" s="147"/>
      <c r="AG101" s="147" t="s">
        <v>109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91" t="s">
        <v>220</v>
      </c>
      <c r="D102" s="158"/>
      <c r="E102" s="159">
        <v>51.503129999999999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116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92" t="s">
        <v>158</v>
      </c>
      <c r="D103" s="163"/>
      <c r="E103" s="164">
        <v>51.503129999999999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116</v>
      </c>
      <c r="AH103" s="147">
        <v>1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5">
      <c r="A104" s="154"/>
      <c r="B104" s="155"/>
      <c r="C104" s="191" t="s">
        <v>221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116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5">
      <c r="A105" s="154"/>
      <c r="B105" s="155"/>
      <c r="C105" s="191" t="s">
        <v>222</v>
      </c>
      <c r="D105" s="158"/>
      <c r="E105" s="159">
        <v>-16.667390000000001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116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5">
      <c r="A106" s="154"/>
      <c r="B106" s="155"/>
      <c r="C106" s="191" t="s">
        <v>223</v>
      </c>
      <c r="D106" s="158"/>
      <c r="E106" s="159">
        <v>-15.61125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116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92" t="s">
        <v>158</v>
      </c>
      <c r="D107" s="163"/>
      <c r="E107" s="164">
        <v>-32.278640000000003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116</v>
      </c>
      <c r="AH107" s="147">
        <v>1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5">
      <c r="A108" s="166" t="s">
        <v>100</v>
      </c>
      <c r="B108" s="167" t="s">
        <v>67</v>
      </c>
      <c r="C108" s="188" t="s">
        <v>68</v>
      </c>
      <c r="D108" s="168"/>
      <c r="E108" s="169"/>
      <c r="F108" s="170"/>
      <c r="G108" s="170">
        <f>SUMIF(AG109:AG109,"&lt;&gt;NOR",G109:G109)</f>
        <v>0</v>
      </c>
      <c r="H108" s="170"/>
      <c r="I108" s="170">
        <f>SUM(I109:I109)</f>
        <v>0</v>
      </c>
      <c r="J108" s="170"/>
      <c r="K108" s="170">
        <f>SUM(K109:K109)</f>
        <v>0</v>
      </c>
      <c r="L108" s="170"/>
      <c r="M108" s="170">
        <f>SUM(M109:M109)</f>
        <v>0</v>
      </c>
      <c r="N108" s="169"/>
      <c r="O108" s="169">
        <f>SUM(O109:O109)</f>
        <v>0</v>
      </c>
      <c r="P108" s="169"/>
      <c r="Q108" s="169">
        <f>SUM(Q109:Q109)</f>
        <v>0.5</v>
      </c>
      <c r="R108" s="170"/>
      <c r="S108" s="170"/>
      <c r="T108" s="171"/>
      <c r="U108" s="165"/>
      <c r="V108" s="165">
        <f>SUM(V109:V109)</f>
        <v>3.74</v>
      </c>
      <c r="W108" s="165"/>
      <c r="X108" s="165"/>
      <c r="Y108" s="165"/>
      <c r="AG108" t="s">
        <v>101</v>
      </c>
    </row>
    <row r="109" spans="1:60" outlineLevel="1" x14ac:dyDescent="0.25">
      <c r="A109" s="180">
        <v>37</v>
      </c>
      <c r="B109" s="181" t="s">
        <v>224</v>
      </c>
      <c r="C109" s="189" t="s">
        <v>225</v>
      </c>
      <c r="D109" s="182" t="s">
        <v>170</v>
      </c>
      <c r="E109" s="183">
        <v>11</v>
      </c>
      <c r="F109" s="184"/>
      <c r="G109" s="185">
        <f>ROUND(E109*F109,2)</f>
        <v>0</v>
      </c>
      <c r="H109" s="184"/>
      <c r="I109" s="185">
        <f>ROUND(E109*H109,2)</f>
        <v>0</v>
      </c>
      <c r="J109" s="184"/>
      <c r="K109" s="185">
        <f>ROUND(E109*J109,2)</f>
        <v>0</v>
      </c>
      <c r="L109" s="185">
        <v>21</v>
      </c>
      <c r="M109" s="185">
        <f>G109*(1+L109/100)</f>
        <v>0</v>
      </c>
      <c r="N109" s="183">
        <v>0</v>
      </c>
      <c r="O109" s="183">
        <f>ROUND(E109*N109,2)</f>
        <v>0</v>
      </c>
      <c r="P109" s="183">
        <v>4.4999999999999998E-2</v>
      </c>
      <c r="Q109" s="183">
        <f>ROUND(E109*P109,2)</f>
        <v>0.5</v>
      </c>
      <c r="R109" s="185"/>
      <c r="S109" s="185" t="s">
        <v>105</v>
      </c>
      <c r="T109" s="186" t="s">
        <v>105</v>
      </c>
      <c r="U109" s="157">
        <v>0.34</v>
      </c>
      <c r="V109" s="157">
        <f>ROUND(E109*U109,2)</f>
        <v>3.74</v>
      </c>
      <c r="W109" s="157"/>
      <c r="X109" s="157" t="s">
        <v>107</v>
      </c>
      <c r="Y109" s="157" t="s">
        <v>108</v>
      </c>
      <c r="Z109" s="147"/>
      <c r="AA109" s="147"/>
      <c r="AB109" s="147"/>
      <c r="AC109" s="147"/>
      <c r="AD109" s="147"/>
      <c r="AE109" s="147"/>
      <c r="AF109" s="147"/>
      <c r="AG109" s="147" t="s">
        <v>109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5">
      <c r="A110" s="166" t="s">
        <v>100</v>
      </c>
      <c r="B110" s="167" t="s">
        <v>69</v>
      </c>
      <c r="C110" s="188" t="s">
        <v>70</v>
      </c>
      <c r="D110" s="168"/>
      <c r="E110" s="169"/>
      <c r="F110" s="170"/>
      <c r="G110" s="170">
        <f>SUMIF(AG111:AG115,"&lt;&gt;NOR",G111:G115)</f>
        <v>0</v>
      </c>
      <c r="H110" s="170"/>
      <c r="I110" s="170">
        <f>SUM(I111:I115)</f>
        <v>0</v>
      </c>
      <c r="J110" s="170"/>
      <c r="K110" s="170">
        <f>SUM(K111:K115)</f>
        <v>0</v>
      </c>
      <c r="L110" s="170"/>
      <c r="M110" s="170">
        <f>SUM(M111:M115)</f>
        <v>0</v>
      </c>
      <c r="N110" s="169"/>
      <c r="O110" s="169">
        <f>SUM(O111:O115)</f>
        <v>0</v>
      </c>
      <c r="P110" s="169"/>
      <c r="Q110" s="169">
        <f>SUM(Q111:Q115)</f>
        <v>0</v>
      </c>
      <c r="R110" s="170"/>
      <c r="S110" s="170"/>
      <c r="T110" s="171"/>
      <c r="U110" s="165"/>
      <c r="V110" s="165">
        <f>SUM(V111:V115)</f>
        <v>3.9799999999999995</v>
      </c>
      <c r="W110" s="165"/>
      <c r="X110" s="165"/>
      <c r="Y110" s="165"/>
      <c r="AG110" t="s">
        <v>101</v>
      </c>
    </row>
    <row r="111" spans="1:60" outlineLevel="1" x14ac:dyDescent="0.25">
      <c r="A111" s="180">
        <v>38</v>
      </c>
      <c r="B111" s="181" t="s">
        <v>226</v>
      </c>
      <c r="C111" s="189" t="s">
        <v>227</v>
      </c>
      <c r="D111" s="182" t="s">
        <v>215</v>
      </c>
      <c r="E111" s="183">
        <v>9.2159999999999993</v>
      </c>
      <c r="F111" s="184"/>
      <c r="G111" s="185">
        <f>ROUND(E111*F111,2)</f>
        <v>0</v>
      </c>
      <c r="H111" s="184"/>
      <c r="I111" s="185">
        <f>ROUND(E111*H111,2)</f>
        <v>0</v>
      </c>
      <c r="J111" s="184"/>
      <c r="K111" s="185">
        <f>ROUND(E111*J111,2)</f>
        <v>0</v>
      </c>
      <c r="L111" s="185">
        <v>21</v>
      </c>
      <c r="M111" s="185">
        <f>G111*(1+L111/100)</f>
        <v>0</v>
      </c>
      <c r="N111" s="183">
        <v>0</v>
      </c>
      <c r="O111" s="183">
        <f>ROUND(E111*N111,2)</f>
        <v>0</v>
      </c>
      <c r="P111" s="183">
        <v>0</v>
      </c>
      <c r="Q111" s="183">
        <f>ROUND(E111*P111,2)</f>
        <v>0</v>
      </c>
      <c r="R111" s="185"/>
      <c r="S111" s="185" t="s">
        <v>105</v>
      </c>
      <c r="T111" s="186" t="s">
        <v>105</v>
      </c>
      <c r="U111" s="157">
        <v>0.27700000000000002</v>
      </c>
      <c r="V111" s="157">
        <f>ROUND(E111*U111,2)</f>
        <v>2.5499999999999998</v>
      </c>
      <c r="W111" s="157"/>
      <c r="X111" s="157" t="s">
        <v>228</v>
      </c>
      <c r="Y111" s="157" t="s">
        <v>108</v>
      </c>
      <c r="Z111" s="147"/>
      <c r="AA111" s="147"/>
      <c r="AB111" s="147"/>
      <c r="AC111" s="147"/>
      <c r="AD111" s="147"/>
      <c r="AE111" s="147"/>
      <c r="AF111" s="147"/>
      <c r="AG111" s="147" t="s">
        <v>229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80">
        <v>39</v>
      </c>
      <c r="B112" s="181" t="s">
        <v>230</v>
      </c>
      <c r="C112" s="189" t="s">
        <v>231</v>
      </c>
      <c r="D112" s="182" t="s">
        <v>215</v>
      </c>
      <c r="E112" s="183">
        <v>9.2159999999999993</v>
      </c>
      <c r="F112" s="184"/>
      <c r="G112" s="185">
        <f>ROUND(E112*F112,2)</f>
        <v>0</v>
      </c>
      <c r="H112" s="184"/>
      <c r="I112" s="185">
        <f>ROUND(E112*H112,2)</f>
        <v>0</v>
      </c>
      <c r="J112" s="184"/>
      <c r="K112" s="185">
        <f>ROUND(E112*J112,2)</f>
        <v>0</v>
      </c>
      <c r="L112" s="185">
        <v>21</v>
      </c>
      <c r="M112" s="185">
        <f>G112*(1+L112/100)</f>
        <v>0</v>
      </c>
      <c r="N112" s="183">
        <v>0</v>
      </c>
      <c r="O112" s="183">
        <f>ROUND(E112*N112,2)</f>
        <v>0</v>
      </c>
      <c r="P112" s="183">
        <v>0</v>
      </c>
      <c r="Q112" s="183">
        <f>ROUND(E112*P112,2)</f>
        <v>0</v>
      </c>
      <c r="R112" s="185"/>
      <c r="S112" s="185" t="s">
        <v>105</v>
      </c>
      <c r="T112" s="186" t="s">
        <v>105</v>
      </c>
      <c r="U112" s="157">
        <v>0.155</v>
      </c>
      <c r="V112" s="157">
        <f>ROUND(E112*U112,2)</f>
        <v>1.43</v>
      </c>
      <c r="W112" s="157"/>
      <c r="X112" s="157" t="s">
        <v>228</v>
      </c>
      <c r="Y112" s="157" t="s">
        <v>108</v>
      </c>
      <c r="Z112" s="147"/>
      <c r="AA112" s="147"/>
      <c r="AB112" s="147"/>
      <c r="AC112" s="147"/>
      <c r="AD112" s="147"/>
      <c r="AE112" s="147"/>
      <c r="AF112" s="147"/>
      <c r="AG112" s="147" t="s">
        <v>229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80">
        <v>40</v>
      </c>
      <c r="B113" s="181" t="s">
        <v>232</v>
      </c>
      <c r="C113" s="189" t="s">
        <v>233</v>
      </c>
      <c r="D113" s="182" t="s">
        <v>215</v>
      </c>
      <c r="E113" s="183">
        <v>82.944000000000003</v>
      </c>
      <c r="F113" s="184"/>
      <c r="G113" s="185">
        <f>ROUND(E113*F113,2)</f>
        <v>0</v>
      </c>
      <c r="H113" s="184"/>
      <c r="I113" s="185">
        <f>ROUND(E113*H113,2)</f>
        <v>0</v>
      </c>
      <c r="J113" s="184"/>
      <c r="K113" s="185">
        <f>ROUND(E113*J113,2)</f>
        <v>0</v>
      </c>
      <c r="L113" s="185">
        <v>21</v>
      </c>
      <c r="M113" s="185">
        <f>G113*(1+L113/100)</f>
        <v>0</v>
      </c>
      <c r="N113" s="183">
        <v>0</v>
      </c>
      <c r="O113" s="183">
        <f>ROUND(E113*N113,2)</f>
        <v>0</v>
      </c>
      <c r="P113" s="183">
        <v>0</v>
      </c>
      <c r="Q113" s="183">
        <f>ROUND(E113*P113,2)</f>
        <v>0</v>
      </c>
      <c r="R113" s="185"/>
      <c r="S113" s="185" t="s">
        <v>105</v>
      </c>
      <c r="T113" s="186" t="s">
        <v>105</v>
      </c>
      <c r="U113" s="157">
        <v>0</v>
      </c>
      <c r="V113" s="157">
        <f>ROUND(E113*U113,2)</f>
        <v>0</v>
      </c>
      <c r="W113" s="157"/>
      <c r="X113" s="157" t="s">
        <v>228</v>
      </c>
      <c r="Y113" s="157" t="s">
        <v>108</v>
      </c>
      <c r="Z113" s="147"/>
      <c r="AA113" s="147"/>
      <c r="AB113" s="147"/>
      <c r="AC113" s="147"/>
      <c r="AD113" s="147"/>
      <c r="AE113" s="147"/>
      <c r="AF113" s="147"/>
      <c r="AG113" s="147" t="s">
        <v>229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 x14ac:dyDescent="0.25">
      <c r="A114" s="173">
        <v>41</v>
      </c>
      <c r="B114" s="174" t="s">
        <v>234</v>
      </c>
      <c r="C114" s="190" t="s">
        <v>235</v>
      </c>
      <c r="D114" s="175" t="s">
        <v>215</v>
      </c>
      <c r="E114" s="176">
        <v>9.2159999999999993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105</v>
      </c>
      <c r="T114" s="179" t="s">
        <v>106</v>
      </c>
      <c r="U114" s="157">
        <v>0</v>
      </c>
      <c r="V114" s="157">
        <f>ROUND(E114*U114,2)</f>
        <v>0</v>
      </c>
      <c r="W114" s="157"/>
      <c r="X114" s="157" t="s">
        <v>228</v>
      </c>
      <c r="Y114" s="157" t="s">
        <v>108</v>
      </c>
      <c r="Z114" s="147"/>
      <c r="AA114" s="147"/>
      <c r="AB114" s="147"/>
      <c r="AC114" s="147"/>
      <c r="AD114" s="147"/>
      <c r="AE114" s="147"/>
      <c r="AF114" s="147"/>
      <c r="AG114" s="147" t="s">
        <v>229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253" t="s">
        <v>236</v>
      </c>
      <c r="D115" s="254"/>
      <c r="E115" s="254"/>
      <c r="F115" s="254"/>
      <c r="G115" s="254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130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5">
      <c r="A116" s="166" t="s">
        <v>100</v>
      </c>
      <c r="B116" s="167" t="s">
        <v>72</v>
      </c>
      <c r="C116" s="188" t="s">
        <v>29</v>
      </c>
      <c r="D116" s="168"/>
      <c r="E116" s="169"/>
      <c r="F116" s="170"/>
      <c r="G116" s="170">
        <f>SUMIF(AG117:AG127,"&lt;&gt;NOR",G117:G127)</f>
        <v>0</v>
      </c>
      <c r="H116" s="170"/>
      <c r="I116" s="170">
        <f>SUM(I117:I127)</f>
        <v>0</v>
      </c>
      <c r="J116" s="170"/>
      <c r="K116" s="170">
        <f>SUM(K117:K127)</f>
        <v>0</v>
      </c>
      <c r="L116" s="170"/>
      <c r="M116" s="170">
        <f>SUM(M117:M127)</f>
        <v>0</v>
      </c>
      <c r="N116" s="169"/>
      <c r="O116" s="169">
        <f>SUM(O117:O127)</f>
        <v>0</v>
      </c>
      <c r="P116" s="169"/>
      <c r="Q116" s="169">
        <f>SUM(Q117:Q127)</f>
        <v>0</v>
      </c>
      <c r="R116" s="170"/>
      <c r="S116" s="170"/>
      <c r="T116" s="171"/>
      <c r="U116" s="165"/>
      <c r="V116" s="165">
        <f>SUM(V117:V127)</f>
        <v>0</v>
      </c>
      <c r="W116" s="165"/>
      <c r="X116" s="165"/>
      <c r="Y116" s="165"/>
      <c r="AG116" t="s">
        <v>101</v>
      </c>
    </row>
    <row r="117" spans="1:60" outlineLevel="1" x14ac:dyDescent="0.25">
      <c r="A117" s="173">
        <v>42</v>
      </c>
      <c r="B117" s="174" t="s">
        <v>237</v>
      </c>
      <c r="C117" s="190" t="s">
        <v>238</v>
      </c>
      <c r="D117" s="175" t="s">
        <v>239</v>
      </c>
      <c r="E117" s="176">
        <v>1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/>
      <c r="S117" s="178" t="s">
        <v>105</v>
      </c>
      <c r="T117" s="179" t="s">
        <v>106</v>
      </c>
      <c r="U117" s="157">
        <v>0</v>
      </c>
      <c r="V117" s="157">
        <f>ROUND(E117*U117,2)</f>
        <v>0</v>
      </c>
      <c r="W117" s="157"/>
      <c r="X117" s="157" t="s">
        <v>240</v>
      </c>
      <c r="Y117" s="157" t="s">
        <v>108</v>
      </c>
      <c r="Z117" s="147"/>
      <c r="AA117" s="147"/>
      <c r="AB117" s="147"/>
      <c r="AC117" s="147"/>
      <c r="AD117" s="147"/>
      <c r="AE117" s="147"/>
      <c r="AF117" s="147"/>
      <c r="AG117" s="147" t="s">
        <v>241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5">
      <c r="A118" s="154"/>
      <c r="B118" s="155"/>
      <c r="C118" s="253" t="s">
        <v>267</v>
      </c>
      <c r="D118" s="254"/>
      <c r="E118" s="254"/>
      <c r="F118" s="254"/>
      <c r="G118" s="254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1" outlineLevel="3" x14ac:dyDescent="0.25">
      <c r="A119" s="154"/>
      <c r="B119" s="155"/>
      <c r="C119" s="255" t="s">
        <v>242</v>
      </c>
      <c r="D119" s="256"/>
      <c r="E119" s="256"/>
      <c r="F119" s="256"/>
      <c r="G119" s="256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87" t="str">
        <f>C119</f>
        <v>Vyhotovení protokolu o vytyčení stavby se seznamem souřadnic vytyčených bodů a jejich polohopisnými (S-JTSK) a výškopisnými (Bpv) hodnotami.</v>
      </c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3">
        <v>43</v>
      </c>
      <c r="B120" s="174" t="s">
        <v>243</v>
      </c>
      <c r="C120" s="190" t="s">
        <v>244</v>
      </c>
      <c r="D120" s="175" t="s">
        <v>239</v>
      </c>
      <c r="E120" s="176">
        <v>1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8"/>
      <c r="S120" s="178" t="s">
        <v>105</v>
      </c>
      <c r="T120" s="179" t="s">
        <v>106</v>
      </c>
      <c r="U120" s="157">
        <v>0</v>
      </c>
      <c r="V120" s="157">
        <f>ROUND(E120*U120,2)</f>
        <v>0</v>
      </c>
      <c r="W120" s="157"/>
      <c r="X120" s="157" t="s">
        <v>240</v>
      </c>
      <c r="Y120" s="157" t="s">
        <v>108</v>
      </c>
      <c r="Z120" s="147"/>
      <c r="AA120" s="147"/>
      <c r="AB120" s="147"/>
      <c r="AC120" s="147"/>
      <c r="AD120" s="147"/>
      <c r="AE120" s="147"/>
      <c r="AF120" s="147"/>
      <c r="AG120" s="147" t="s">
        <v>241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253" t="s">
        <v>245</v>
      </c>
      <c r="D121" s="254"/>
      <c r="E121" s="254"/>
      <c r="F121" s="254"/>
      <c r="G121" s="254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130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93" t="s">
        <v>246</v>
      </c>
      <c r="D122" s="160"/>
      <c r="E122" s="161"/>
      <c r="F122" s="162"/>
      <c r="G122" s="162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255" t="s">
        <v>247</v>
      </c>
      <c r="D123" s="256"/>
      <c r="E123" s="256"/>
      <c r="F123" s="256"/>
      <c r="G123" s="256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130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255" t="s">
        <v>248</v>
      </c>
      <c r="D124" s="256"/>
      <c r="E124" s="256"/>
      <c r="F124" s="256"/>
      <c r="G124" s="256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130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255" t="s">
        <v>249</v>
      </c>
      <c r="D125" s="256"/>
      <c r="E125" s="256"/>
      <c r="F125" s="256"/>
      <c r="G125" s="256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130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3">
        <v>44</v>
      </c>
      <c r="B126" s="174" t="s">
        <v>250</v>
      </c>
      <c r="C126" s="190" t="s">
        <v>251</v>
      </c>
      <c r="D126" s="175" t="s">
        <v>239</v>
      </c>
      <c r="E126" s="176">
        <v>1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/>
      <c r="S126" s="178" t="s">
        <v>105</v>
      </c>
      <c r="T126" s="179" t="s">
        <v>106</v>
      </c>
      <c r="U126" s="157">
        <v>0</v>
      </c>
      <c r="V126" s="157">
        <f>ROUND(E126*U126,2)</f>
        <v>0</v>
      </c>
      <c r="W126" s="157"/>
      <c r="X126" s="157" t="s">
        <v>240</v>
      </c>
      <c r="Y126" s="157" t="s">
        <v>108</v>
      </c>
      <c r="Z126" s="147"/>
      <c r="AA126" s="147"/>
      <c r="AB126" s="147"/>
      <c r="AC126" s="147"/>
      <c r="AD126" s="147"/>
      <c r="AE126" s="147"/>
      <c r="AF126" s="147"/>
      <c r="AG126" s="147" t="s">
        <v>241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253" t="s">
        <v>252</v>
      </c>
      <c r="D127" s="254"/>
      <c r="E127" s="254"/>
      <c r="F127" s="254"/>
      <c r="G127" s="254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130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5">
      <c r="A128" s="166" t="s">
        <v>100</v>
      </c>
      <c r="B128" s="167" t="s">
        <v>73</v>
      </c>
      <c r="C128" s="188" t="s">
        <v>30</v>
      </c>
      <c r="D128" s="168"/>
      <c r="E128" s="169"/>
      <c r="F128" s="170"/>
      <c r="G128" s="170">
        <f>SUMIF(AG129:AG132,"&lt;&gt;NOR",G129:G132)</f>
        <v>0</v>
      </c>
      <c r="H128" s="170"/>
      <c r="I128" s="170">
        <f>SUM(I129:I132)</f>
        <v>0</v>
      </c>
      <c r="J128" s="170"/>
      <c r="K128" s="170">
        <f>SUM(K129:K132)</f>
        <v>0</v>
      </c>
      <c r="L128" s="170"/>
      <c r="M128" s="170">
        <f>SUM(M129:M132)</f>
        <v>0</v>
      </c>
      <c r="N128" s="169"/>
      <c r="O128" s="169">
        <f>SUM(O129:O132)</f>
        <v>0</v>
      </c>
      <c r="P128" s="169"/>
      <c r="Q128" s="169">
        <f>SUM(Q129:Q132)</f>
        <v>0</v>
      </c>
      <c r="R128" s="170"/>
      <c r="S128" s="170"/>
      <c r="T128" s="171"/>
      <c r="U128" s="165"/>
      <c r="V128" s="165">
        <f>SUM(V129:V132)</f>
        <v>0</v>
      </c>
      <c r="W128" s="165"/>
      <c r="X128" s="165"/>
      <c r="Y128" s="165"/>
      <c r="AG128" t="s">
        <v>101</v>
      </c>
    </row>
    <row r="129" spans="1:60" outlineLevel="1" x14ac:dyDescent="0.25">
      <c r="A129" s="173">
        <v>45</v>
      </c>
      <c r="B129" s="174" t="s">
        <v>253</v>
      </c>
      <c r="C129" s="190" t="s">
        <v>254</v>
      </c>
      <c r="D129" s="175" t="s">
        <v>239</v>
      </c>
      <c r="E129" s="176">
        <v>1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105</v>
      </c>
      <c r="T129" s="179" t="s">
        <v>106</v>
      </c>
      <c r="U129" s="157">
        <v>0</v>
      </c>
      <c r="V129" s="157">
        <f>ROUND(E129*U129,2)</f>
        <v>0</v>
      </c>
      <c r="W129" s="157"/>
      <c r="X129" s="157" t="s">
        <v>240</v>
      </c>
      <c r="Y129" s="157" t="s">
        <v>108</v>
      </c>
      <c r="Z129" s="147"/>
      <c r="AA129" s="147"/>
      <c r="AB129" s="147"/>
      <c r="AC129" s="147"/>
      <c r="AD129" s="147"/>
      <c r="AE129" s="147"/>
      <c r="AF129" s="147"/>
      <c r="AG129" s="147" t="s">
        <v>241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31.2" outlineLevel="2" x14ac:dyDescent="0.25">
      <c r="A130" s="154"/>
      <c r="B130" s="155"/>
      <c r="C130" s="253" t="s">
        <v>255</v>
      </c>
      <c r="D130" s="254"/>
      <c r="E130" s="254"/>
      <c r="F130" s="254"/>
      <c r="G130" s="254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130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87" t="str">
        <f>C130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3">
        <v>46</v>
      </c>
      <c r="B131" s="174" t="s">
        <v>256</v>
      </c>
      <c r="C131" s="190" t="s">
        <v>257</v>
      </c>
      <c r="D131" s="175" t="s">
        <v>239</v>
      </c>
      <c r="E131" s="176">
        <v>1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105</v>
      </c>
      <c r="T131" s="179" t="s">
        <v>106</v>
      </c>
      <c r="U131" s="157">
        <v>0</v>
      </c>
      <c r="V131" s="157">
        <f>ROUND(E131*U131,2)</f>
        <v>0</v>
      </c>
      <c r="W131" s="157"/>
      <c r="X131" s="157" t="s">
        <v>240</v>
      </c>
      <c r="Y131" s="157" t="s">
        <v>108</v>
      </c>
      <c r="Z131" s="147"/>
      <c r="AA131" s="147"/>
      <c r="AB131" s="147"/>
      <c r="AC131" s="147"/>
      <c r="AD131" s="147"/>
      <c r="AE131" s="147"/>
      <c r="AF131" s="147"/>
      <c r="AG131" s="147" t="s">
        <v>241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1" outlineLevel="2" x14ac:dyDescent="0.25">
      <c r="A132" s="154"/>
      <c r="B132" s="155"/>
      <c r="C132" s="253" t="s">
        <v>258</v>
      </c>
      <c r="D132" s="254"/>
      <c r="E132" s="254"/>
      <c r="F132" s="254"/>
      <c r="G132" s="254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130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87" t="str">
        <f>C132</f>
        <v>Náklady na vyhotovení geodetické zaměření skutečného provedení díla a geometrického plánu včetně předání objednateli v požadované formě a požadovaném počtu</v>
      </c>
      <c r="BB132" s="147"/>
      <c r="BC132" s="147"/>
      <c r="BD132" s="147"/>
      <c r="BE132" s="147"/>
      <c r="BF132" s="147"/>
      <c r="BG132" s="147"/>
      <c r="BH132" s="147"/>
    </row>
    <row r="133" spans="1:60" x14ac:dyDescent="0.25">
      <c r="A133" s="3"/>
      <c r="B133" s="4"/>
      <c r="C133" s="194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v>12</v>
      </c>
      <c r="AF133">
        <v>21</v>
      </c>
      <c r="AG133" t="s">
        <v>86</v>
      </c>
    </row>
    <row r="134" spans="1:60" x14ac:dyDescent="0.25">
      <c r="A134" s="150"/>
      <c r="B134" s="151" t="s">
        <v>31</v>
      </c>
      <c r="C134" s="195"/>
      <c r="D134" s="152"/>
      <c r="E134" s="153"/>
      <c r="F134" s="153"/>
      <c r="G134" s="172">
        <f>G8+G35+G41+G66+G70+G92+G97+G108+G110+G116+G128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E134">
        <f>SUMIF(L7:L132,AE133,G7:G132)</f>
        <v>0</v>
      </c>
      <c r="AF134">
        <f>SUMIF(L7:L132,AF133,G7:G132)</f>
        <v>0</v>
      </c>
      <c r="AG134" t="s">
        <v>259</v>
      </c>
    </row>
    <row r="135" spans="1:60" x14ac:dyDescent="0.25">
      <c r="A135" s="3"/>
      <c r="B135" s="4"/>
      <c r="C135" s="19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5">
      <c r="A136" s="3"/>
      <c r="B136" s="4"/>
      <c r="C136" s="194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 x14ac:dyDescent="0.25">
      <c r="A137" s="264" t="s">
        <v>260</v>
      </c>
      <c r="B137" s="264"/>
      <c r="C137" s="265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5">
      <c r="A138" s="266"/>
      <c r="B138" s="267"/>
      <c r="C138" s="268"/>
      <c r="D138" s="267"/>
      <c r="E138" s="267"/>
      <c r="F138" s="267"/>
      <c r="G138" s="269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G138" t="s">
        <v>261</v>
      </c>
    </row>
    <row r="139" spans="1:60" x14ac:dyDescent="0.25">
      <c r="A139" s="270"/>
      <c r="B139" s="271"/>
      <c r="C139" s="272"/>
      <c r="D139" s="271"/>
      <c r="E139" s="271"/>
      <c r="F139" s="271"/>
      <c r="G139" s="27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70"/>
      <c r="B140" s="271"/>
      <c r="C140" s="272"/>
      <c r="D140" s="271"/>
      <c r="E140" s="271"/>
      <c r="F140" s="271"/>
      <c r="G140" s="27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270"/>
      <c r="B141" s="271"/>
      <c r="C141" s="272"/>
      <c r="D141" s="271"/>
      <c r="E141" s="271"/>
      <c r="F141" s="271"/>
      <c r="G141" s="27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274"/>
      <c r="B142" s="275"/>
      <c r="C142" s="276"/>
      <c r="D142" s="275"/>
      <c r="E142" s="275"/>
      <c r="F142" s="275"/>
      <c r="G142" s="27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A143" s="3"/>
      <c r="B143" s="4"/>
      <c r="C143" s="194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C144" s="196"/>
      <c r="D144" s="10"/>
      <c r="AG144" t="s">
        <v>268</v>
      </c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9">
    <mergeCell ref="A138:G142"/>
    <mergeCell ref="C22:G22"/>
    <mergeCell ref="C25:G25"/>
    <mergeCell ref="C26:G26"/>
    <mergeCell ref="C27:G27"/>
    <mergeCell ref="A1:G1"/>
    <mergeCell ref="C2:G2"/>
    <mergeCell ref="C3:G3"/>
    <mergeCell ref="C4:G4"/>
    <mergeCell ref="A137:C137"/>
    <mergeCell ref="C119:G119"/>
    <mergeCell ref="C56:G56"/>
    <mergeCell ref="C58:G58"/>
    <mergeCell ref="C62:G62"/>
    <mergeCell ref="C72:G72"/>
    <mergeCell ref="C73:G73"/>
    <mergeCell ref="C74:G74"/>
    <mergeCell ref="C75:G75"/>
    <mergeCell ref="C76:G76"/>
    <mergeCell ref="C79:G79"/>
    <mergeCell ref="C115:G115"/>
    <mergeCell ref="C118:G118"/>
    <mergeCell ref="C132:G132"/>
    <mergeCell ref="C121:G121"/>
    <mergeCell ref="C123:G123"/>
    <mergeCell ref="C124:G124"/>
    <mergeCell ref="C125:G125"/>
    <mergeCell ref="C127:G127"/>
    <mergeCell ref="C130:G13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2024020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2024020 Pol'!Názvy_tisku</vt:lpstr>
      <vt:lpstr>oadresa</vt:lpstr>
      <vt:lpstr>Stavba!Objednatel</vt:lpstr>
      <vt:lpstr>Stavba!Objekt</vt:lpstr>
      <vt:lpstr>'01 2024020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Dalibor Deutsch</cp:lastModifiedBy>
  <cp:lastPrinted>2019-03-19T12:27:02Z</cp:lastPrinted>
  <dcterms:created xsi:type="dcterms:W3CDTF">2009-04-08T07:15:50Z</dcterms:created>
  <dcterms:modified xsi:type="dcterms:W3CDTF">2024-03-26T12:58:32Z</dcterms:modified>
</cp:coreProperties>
</file>