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liborDeutsch\Desktop\Veřejné zakázky\DPS-terasa\"/>
    </mc:Choice>
  </mc:AlternateContent>
  <xr:revisionPtr revIDLastSave="0" documentId="8_{6FD91F4E-B4BE-4E97-9162-817F07B647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ba" sheetId="1" r:id="rId1"/>
    <sheet name="VzorPolozky" sheetId="10" state="hidden" r:id="rId2"/>
    <sheet name="01 2023142 Pol" sheetId="12" r:id="rId3"/>
    <sheet name="02 2023142 Pol" sheetId="13" r:id="rId4"/>
  </sheets>
  <externalReferences>
    <externalReference r:id="rId5"/>
  </externalReferences>
  <definedNames>
    <definedName name="CelkemDPHVypocet" localSheetId="0">Stavba!$H$44</definedName>
    <definedName name="CenaCelkem">Stavba!$G$29</definedName>
    <definedName name="CenaCelkemBezDPH">Stavba!$G$28</definedName>
    <definedName name="CenaCelkemVypocet" localSheetId="0">Stavba!$I$44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2023142 Pol'!$1:$7</definedName>
    <definedName name="_xlnm.Print_Titles" localSheetId="3">'02 2023142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2023142 Pol'!$A$1:$Y$175</definedName>
    <definedName name="_xlnm.Print_Area" localSheetId="3">'02 2023142 Pol'!$A$1:$Y$147</definedName>
    <definedName name="_xlnm.Print_Area" localSheetId="0">Stavba!$A$1:$J$64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Stavba!$F$44</definedName>
    <definedName name="ZakladDPHZakl">Stavba!$G$25</definedName>
    <definedName name="ZakladDPHZaklVypocet" localSheetId="0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3" l="1"/>
  <c r="G8" i="13" s="1"/>
  <c r="I54" i="1" s="1"/>
  <c r="I9" i="13"/>
  <c r="K9" i="13"/>
  <c r="O9" i="13"/>
  <c r="Q9" i="13"/>
  <c r="V9" i="13"/>
  <c r="G12" i="13"/>
  <c r="M12" i="13" s="1"/>
  <c r="I12" i="13"/>
  <c r="K12" i="13"/>
  <c r="O12" i="13"/>
  <c r="Q12" i="13"/>
  <c r="V12" i="13"/>
  <c r="G15" i="13"/>
  <c r="G16" i="13"/>
  <c r="M16" i="13" s="1"/>
  <c r="M15" i="13" s="1"/>
  <c r="I16" i="13"/>
  <c r="I15" i="13" s="1"/>
  <c r="K16" i="13"/>
  <c r="K15" i="13" s="1"/>
  <c r="O16" i="13"/>
  <c r="O15" i="13" s="1"/>
  <c r="Q16" i="13"/>
  <c r="Q15" i="13" s="1"/>
  <c r="V16" i="13"/>
  <c r="V15" i="13" s="1"/>
  <c r="G17" i="13"/>
  <c r="I61" i="1" s="1"/>
  <c r="G18" i="13"/>
  <c r="M18" i="13" s="1"/>
  <c r="I18" i="13"/>
  <c r="K18" i="13"/>
  <c r="O18" i="13"/>
  <c r="Q18" i="13"/>
  <c r="V18" i="13"/>
  <c r="G27" i="13"/>
  <c r="M27" i="13" s="1"/>
  <c r="I27" i="13"/>
  <c r="K27" i="13"/>
  <c r="O27" i="13"/>
  <c r="Q27" i="13"/>
  <c r="V27" i="13"/>
  <c r="G42" i="13"/>
  <c r="M42" i="13" s="1"/>
  <c r="I42" i="13"/>
  <c r="K42" i="13"/>
  <c r="K17" i="13" s="1"/>
  <c r="O42" i="13"/>
  <c r="Q42" i="13"/>
  <c r="V42" i="13"/>
  <c r="G45" i="13"/>
  <c r="M45" i="13" s="1"/>
  <c r="I45" i="13"/>
  <c r="K45" i="13"/>
  <c r="O45" i="13"/>
  <c r="Q45" i="13"/>
  <c r="V45" i="13"/>
  <c r="G68" i="13"/>
  <c r="M68" i="13" s="1"/>
  <c r="I68" i="13"/>
  <c r="K68" i="13"/>
  <c r="O68" i="13"/>
  <c r="Q68" i="13"/>
  <c r="V68" i="13"/>
  <c r="G72" i="13"/>
  <c r="M72" i="13" s="1"/>
  <c r="I72" i="13"/>
  <c r="K72" i="13"/>
  <c r="O72" i="13"/>
  <c r="Q72" i="13"/>
  <c r="V72" i="13"/>
  <c r="G82" i="13"/>
  <c r="M82" i="13" s="1"/>
  <c r="I82" i="13"/>
  <c r="K82" i="13"/>
  <c r="O82" i="13"/>
  <c r="Q82" i="13"/>
  <c r="V82" i="13"/>
  <c r="G86" i="13"/>
  <c r="M86" i="13" s="1"/>
  <c r="I86" i="13"/>
  <c r="K86" i="13"/>
  <c r="O86" i="13"/>
  <c r="Q86" i="13"/>
  <c r="V86" i="13"/>
  <c r="G90" i="13"/>
  <c r="M90" i="13" s="1"/>
  <c r="I90" i="13"/>
  <c r="K90" i="13"/>
  <c r="O90" i="13"/>
  <c r="Q90" i="13"/>
  <c r="V90" i="13"/>
  <c r="G96" i="13"/>
  <c r="I96" i="13"/>
  <c r="K96" i="13"/>
  <c r="M96" i="13"/>
  <c r="O96" i="13"/>
  <c r="Q96" i="13"/>
  <c r="V96" i="13"/>
  <c r="G102" i="13"/>
  <c r="I102" i="13"/>
  <c r="K102" i="13"/>
  <c r="M102" i="13"/>
  <c r="O102" i="13"/>
  <c r="Q102" i="13"/>
  <c r="V102" i="13"/>
  <c r="G108" i="13"/>
  <c r="M108" i="13" s="1"/>
  <c r="I108" i="13"/>
  <c r="K108" i="13"/>
  <c r="O108" i="13"/>
  <c r="Q108" i="13"/>
  <c r="V108" i="13"/>
  <c r="I109" i="13"/>
  <c r="Q109" i="13"/>
  <c r="G110" i="13"/>
  <c r="M110" i="13" s="1"/>
  <c r="M109" i="13" s="1"/>
  <c r="I110" i="13"/>
  <c r="K110" i="13"/>
  <c r="K109" i="13" s="1"/>
  <c r="O110" i="13"/>
  <c r="O109" i="13" s="1"/>
  <c r="Q110" i="13"/>
  <c r="V110" i="13"/>
  <c r="V109" i="13" s="1"/>
  <c r="AF137" i="13"/>
  <c r="G42" i="1" s="1"/>
  <c r="BA151" i="12"/>
  <c r="BA106" i="12"/>
  <c r="BA105" i="12"/>
  <c r="BA90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O12" i="12"/>
  <c r="G13" i="12"/>
  <c r="M13" i="12" s="1"/>
  <c r="M12" i="12" s="1"/>
  <c r="I13" i="12"/>
  <c r="I12" i="12" s="1"/>
  <c r="K13" i="12"/>
  <c r="K12" i="12" s="1"/>
  <c r="O13" i="12"/>
  <c r="Q13" i="12"/>
  <c r="Q12" i="12" s="1"/>
  <c r="V13" i="12"/>
  <c r="V12" i="12" s="1"/>
  <c r="G16" i="12"/>
  <c r="I16" i="12"/>
  <c r="K16" i="12"/>
  <c r="M16" i="12"/>
  <c r="O16" i="12"/>
  <c r="Q16" i="12"/>
  <c r="V16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3" i="12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8" i="12"/>
  <c r="M28" i="12" s="1"/>
  <c r="I28" i="12"/>
  <c r="K28" i="12"/>
  <c r="O28" i="12"/>
  <c r="Q28" i="12"/>
  <c r="V28" i="12"/>
  <c r="G31" i="12"/>
  <c r="I31" i="12"/>
  <c r="K31" i="12"/>
  <c r="M31" i="12"/>
  <c r="O31" i="12"/>
  <c r="Q31" i="12"/>
  <c r="V31" i="12"/>
  <c r="G34" i="12"/>
  <c r="M34" i="12" s="1"/>
  <c r="I34" i="12"/>
  <c r="K34" i="12"/>
  <c r="O34" i="12"/>
  <c r="Q34" i="12"/>
  <c r="V34" i="12"/>
  <c r="G45" i="12"/>
  <c r="M45" i="12" s="1"/>
  <c r="I45" i="12"/>
  <c r="K45" i="12"/>
  <c r="O45" i="12"/>
  <c r="Q45" i="12"/>
  <c r="V45" i="12"/>
  <c r="G49" i="12"/>
  <c r="I55" i="1" s="1"/>
  <c r="G50" i="12"/>
  <c r="M50" i="12" s="1"/>
  <c r="I50" i="12"/>
  <c r="K50" i="12"/>
  <c r="O50" i="12"/>
  <c r="Q50" i="12"/>
  <c r="V50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2" i="12"/>
  <c r="M62" i="12" s="1"/>
  <c r="I62" i="12"/>
  <c r="K62" i="12"/>
  <c r="O62" i="12"/>
  <c r="Q62" i="12"/>
  <c r="V62" i="12"/>
  <c r="G64" i="12"/>
  <c r="I64" i="12"/>
  <c r="K64" i="12"/>
  <c r="M64" i="12"/>
  <c r="O64" i="12"/>
  <c r="Q64" i="12"/>
  <c r="V64" i="12"/>
  <c r="G65" i="12"/>
  <c r="I56" i="1" s="1"/>
  <c r="G66" i="12"/>
  <c r="M66" i="12" s="1"/>
  <c r="M65" i="12" s="1"/>
  <c r="I66" i="12"/>
  <c r="I65" i="12" s="1"/>
  <c r="K66" i="12"/>
  <c r="K65" i="12" s="1"/>
  <c r="O66" i="12"/>
  <c r="O65" i="12" s="1"/>
  <c r="Q66" i="12"/>
  <c r="Q65" i="12" s="1"/>
  <c r="V66" i="12"/>
  <c r="V65" i="12" s="1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O67" i="12" s="1"/>
  <c r="Q70" i="12"/>
  <c r="V70" i="12"/>
  <c r="G72" i="12"/>
  <c r="I72" i="12"/>
  <c r="K72" i="12"/>
  <c r="M72" i="12"/>
  <c r="O72" i="12"/>
  <c r="Q72" i="12"/>
  <c r="V72" i="12"/>
  <c r="G75" i="12"/>
  <c r="M75" i="12" s="1"/>
  <c r="I75" i="12"/>
  <c r="K75" i="12"/>
  <c r="O75" i="12"/>
  <c r="Q75" i="12"/>
  <c r="V75" i="12"/>
  <c r="G86" i="12"/>
  <c r="M86" i="12" s="1"/>
  <c r="I86" i="12"/>
  <c r="K86" i="12"/>
  <c r="O86" i="12"/>
  <c r="Q86" i="12"/>
  <c r="V86" i="12"/>
  <c r="G89" i="12"/>
  <c r="M89" i="12" s="1"/>
  <c r="I89" i="12"/>
  <c r="K89" i="12"/>
  <c r="O89" i="12"/>
  <c r="Q89" i="12"/>
  <c r="V89" i="12"/>
  <c r="G104" i="12"/>
  <c r="I104" i="12"/>
  <c r="K104" i="12"/>
  <c r="M104" i="12"/>
  <c r="O104" i="12"/>
  <c r="Q104" i="12"/>
  <c r="V104" i="12"/>
  <c r="G115" i="12"/>
  <c r="M115" i="12" s="1"/>
  <c r="I115" i="12"/>
  <c r="K115" i="12"/>
  <c r="O115" i="12"/>
  <c r="Q115" i="12"/>
  <c r="V115" i="12"/>
  <c r="G124" i="12"/>
  <c r="M124" i="12" s="1"/>
  <c r="I124" i="12"/>
  <c r="K124" i="12"/>
  <c r="O124" i="12"/>
  <c r="Q124" i="12"/>
  <c r="V124" i="12"/>
  <c r="G126" i="12"/>
  <c r="I126" i="12"/>
  <c r="K126" i="12"/>
  <c r="M126" i="12"/>
  <c r="O126" i="12"/>
  <c r="Q126" i="12"/>
  <c r="Q125" i="12" s="1"/>
  <c r="V126" i="12"/>
  <c r="G129" i="12"/>
  <c r="M129" i="12" s="1"/>
  <c r="I129" i="12"/>
  <c r="K129" i="12"/>
  <c r="O129" i="12"/>
  <c r="Q129" i="12"/>
  <c r="V129" i="12"/>
  <c r="V125" i="12" s="1"/>
  <c r="G132" i="12"/>
  <c r="M132" i="12" s="1"/>
  <c r="I132" i="12"/>
  <c r="K132" i="12"/>
  <c r="K125" i="12" s="1"/>
  <c r="O132" i="12"/>
  <c r="Q132" i="12"/>
  <c r="V132" i="12"/>
  <c r="G133" i="12"/>
  <c r="I59" i="1" s="1"/>
  <c r="K133" i="12"/>
  <c r="V133" i="12"/>
  <c r="G134" i="12"/>
  <c r="I134" i="12"/>
  <c r="I133" i="12" s="1"/>
  <c r="K134" i="12"/>
  <c r="M134" i="12"/>
  <c r="M133" i="12" s="1"/>
  <c r="O134" i="12"/>
  <c r="O133" i="12" s="1"/>
  <c r="Q134" i="12"/>
  <c r="Q133" i="12" s="1"/>
  <c r="V134" i="12"/>
  <c r="G137" i="12"/>
  <c r="I137" i="12"/>
  <c r="K137" i="12"/>
  <c r="M137" i="12"/>
  <c r="O137" i="12"/>
  <c r="Q137" i="12"/>
  <c r="V137" i="12"/>
  <c r="G140" i="12"/>
  <c r="M140" i="12" s="1"/>
  <c r="I140" i="12"/>
  <c r="K140" i="12"/>
  <c r="O140" i="12"/>
  <c r="Q140" i="12"/>
  <c r="V140" i="12"/>
  <c r="G143" i="12"/>
  <c r="M143" i="12" s="1"/>
  <c r="I143" i="12"/>
  <c r="K143" i="12"/>
  <c r="O143" i="12"/>
  <c r="Q143" i="12"/>
  <c r="V143" i="12"/>
  <c r="G146" i="12"/>
  <c r="M146" i="12" s="1"/>
  <c r="I146" i="12"/>
  <c r="K146" i="12"/>
  <c r="O146" i="12"/>
  <c r="Q146" i="12"/>
  <c r="V146" i="12"/>
  <c r="G148" i="12"/>
  <c r="I148" i="12"/>
  <c r="K148" i="12"/>
  <c r="M148" i="12"/>
  <c r="O148" i="12"/>
  <c r="Q148" i="12"/>
  <c r="V148" i="12"/>
  <c r="G150" i="12"/>
  <c r="M150" i="12" s="1"/>
  <c r="I150" i="12"/>
  <c r="K150" i="12"/>
  <c r="O150" i="12"/>
  <c r="Q150" i="12"/>
  <c r="V150" i="12"/>
  <c r="G153" i="12"/>
  <c r="M153" i="12" s="1"/>
  <c r="I153" i="12"/>
  <c r="K153" i="12"/>
  <c r="O153" i="12"/>
  <c r="Q153" i="12"/>
  <c r="V153" i="12"/>
  <c r="G154" i="12"/>
  <c r="M154" i="12" s="1"/>
  <c r="I154" i="12"/>
  <c r="K154" i="12"/>
  <c r="O154" i="12"/>
  <c r="Q154" i="12"/>
  <c r="V154" i="12"/>
  <c r="G155" i="12"/>
  <c r="M155" i="12" s="1"/>
  <c r="I155" i="12"/>
  <c r="K155" i="12"/>
  <c r="O155" i="12"/>
  <c r="Q155" i="12"/>
  <c r="V155" i="12"/>
  <c r="G156" i="12"/>
  <c r="M156" i="12" s="1"/>
  <c r="I156" i="12"/>
  <c r="K156" i="12"/>
  <c r="O156" i="12"/>
  <c r="Q156" i="12"/>
  <c r="V156" i="12"/>
  <c r="G158" i="12"/>
  <c r="I158" i="12"/>
  <c r="K158" i="12"/>
  <c r="K157" i="12" s="1"/>
  <c r="O158" i="12"/>
  <c r="O157" i="12" s="1"/>
  <c r="Q158" i="12"/>
  <c r="Q157" i="12" s="1"/>
  <c r="V158" i="12"/>
  <c r="G159" i="12"/>
  <c r="I159" i="12"/>
  <c r="K159" i="12"/>
  <c r="M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I163" i="12"/>
  <c r="K163" i="12"/>
  <c r="M163" i="12"/>
  <c r="O163" i="12"/>
  <c r="Q163" i="12"/>
  <c r="V163" i="12"/>
  <c r="AF165" i="12"/>
  <c r="I20" i="1"/>
  <c r="I19" i="1"/>
  <c r="I18" i="1"/>
  <c r="J28" i="1"/>
  <c r="J26" i="1"/>
  <c r="G38" i="1"/>
  <c r="F38" i="1"/>
  <c r="J23" i="1"/>
  <c r="J24" i="1"/>
  <c r="J25" i="1"/>
  <c r="J27" i="1"/>
  <c r="E24" i="1"/>
  <c r="E26" i="1"/>
  <c r="G67" i="12" l="1"/>
  <c r="I57" i="1" s="1"/>
  <c r="Q17" i="13"/>
  <c r="V8" i="13"/>
  <c r="Q8" i="13"/>
  <c r="Q136" i="12"/>
  <c r="Q49" i="12"/>
  <c r="K15" i="12"/>
  <c r="I15" i="12"/>
  <c r="V17" i="13"/>
  <c r="G157" i="12"/>
  <c r="I63" i="1" s="1"/>
  <c r="O136" i="12"/>
  <c r="O125" i="12"/>
  <c r="G39" i="1"/>
  <c r="G44" i="1" s="1"/>
  <c r="G25" i="1" s="1"/>
  <c r="A25" i="1" s="1"/>
  <c r="A26" i="1" s="1"/>
  <c r="V136" i="12"/>
  <c r="K136" i="12"/>
  <c r="I136" i="12"/>
  <c r="I125" i="12"/>
  <c r="G8" i="12"/>
  <c r="I51" i="1" s="1"/>
  <c r="Q67" i="12"/>
  <c r="O49" i="12"/>
  <c r="O17" i="13"/>
  <c r="O8" i="13"/>
  <c r="K67" i="12"/>
  <c r="V49" i="12"/>
  <c r="K49" i="12"/>
  <c r="I49" i="12"/>
  <c r="Q15" i="12"/>
  <c r="K8" i="13"/>
  <c r="V67" i="12"/>
  <c r="I67" i="12"/>
  <c r="O15" i="12"/>
  <c r="V157" i="12"/>
  <c r="G136" i="12"/>
  <c r="I60" i="1" s="1"/>
  <c r="I157" i="12"/>
  <c r="G125" i="12"/>
  <c r="I58" i="1" s="1"/>
  <c r="G15" i="12"/>
  <c r="I53" i="1" s="1"/>
  <c r="V15" i="12"/>
  <c r="I17" i="13"/>
  <c r="I8" i="13"/>
  <c r="G40" i="1"/>
  <c r="G12" i="12"/>
  <c r="M17" i="13"/>
  <c r="G109" i="13"/>
  <c r="I62" i="1" s="1"/>
  <c r="AE137" i="13"/>
  <c r="F42" i="1" s="1"/>
  <c r="H42" i="1" s="1"/>
  <c r="I42" i="1" s="1"/>
  <c r="M9" i="13"/>
  <c r="M8" i="13" s="1"/>
  <c r="M49" i="12"/>
  <c r="M67" i="12"/>
  <c r="M136" i="12"/>
  <c r="M125" i="12"/>
  <c r="M23" i="12"/>
  <c r="M15" i="12" s="1"/>
  <c r="M158" i="12"/>
  <c r="M157" i="12" s="1"/>
  <c r="AE165" i="12"/>
  <c r="G26" i="1" l="1"/>
  <c r="I17" i="1"/>
  <c r="G137" i="13"/>
  <c r="I52" i="1"/>
  <c r="G165" i="12"/>
  <c r="F40" i="1"/>
  <c r="H40" i="1" s="1"/>
  <c r="I40" i="1" s="1"/>
  <c r="F39" i="1"/>
  <c r="F44" i="1" l="1"/>
  <c r="H39" i="1"/>
  <c r="H44" i="1" s="1"/>
  <c r="I16" i="1"/>
  <c r="I21" i="1" s="1"/>
  <c r="I64" i="1"/>
  <c r="I39" i="1" l="1"/>
  <c r="I44" i="1" s="1"/>
  <c r="J59" i="1"/>
  <c r="J56" i="1"/>
  <c r="J58" i="1"/>
  <c r="J54" i="1"/>
  <c r="J63" i="1"/>
  <c r="J60" i="1"/>
  <c r="J55" i="1"/>
  <c r="J61" i="1"/>
  <c r="J53" i="1"/>
  <c r="J52" i="1"/>
  <c r="J57" i="1"/>
  <c r="J62" i="1"/>
  <c r="J51" i="1"/>
  <c r="J42" i="1"/>
  <c r="J40" i="1"/>
  <c r="J39" i="1"/>
  <c r="J44" i="1" s="1"/>
  <c r="G23" i="1"/>
  <c r="A23" i="1" s="1"/>
  <c r="G28" i="1"/>
  <c r="J64" i="1" l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20BC5F17-8BD5-4A32-9AFB-E6B38C865BD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F4B5746-FA7F-4FB1-B809-67FD73273B2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CA1F8C64-CE47-4060-9DAD-CE65BDC0FD5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769B02F-1E02-4C95-8651-32407E04C22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<sst xmlns="http://schemas.openxmlformats.org/spreadsheetml/2006/main" count="1186" uniqueCount="374">
  <si>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</si>
  <si>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</si>
  <si>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</si>
  <si>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</si>
  <si>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</si>
  <si>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</si>
  <si>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</si>
  <si>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</si>
  <si>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</si>
  <si>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</si>
  <si>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</si>
  <si>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</si>
  <si>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</si>
  <si>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</si>
  <si>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</si>
  <si>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</si>
  <si>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</si>
  <si>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</si>
  <si>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</si>
  <si>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</si>
  <si>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</si>
  <si>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</si>
  <si>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</si>
  <si>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</si>
  <si>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</si>
  <si>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</si>
  <si>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</si>
  <si>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</si>
  <si>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</si>
  <si>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</si>
  <si>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</si>
  <si>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</si>
  <si>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</si>
  <si>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</si>
  <si>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</si>
  <si>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</si>
  <si>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</si>
  <si>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</si>
  <si>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</si>
  <si>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</si>
  <si>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</si>
  <si>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2023142</t>
  </si>
  <si>
    <t>Domov důchodců  a pečovateská služba Česká Kamenice</t>
  </si>
  <si>
    <t>Stavba</t>
  </si>
  <si>
    <t>01</t>
  </si>
  <si>
    <t>Oprava venkovní terasy I.NP</t>
  </si>
  <si>
    <t>Česká Kamenice</t>
  </si>
  <si>
    <t>02</t>
  </si>
  <si>
    <t>Zábradlí terasy I.NP</t>
  </si>
  <si>
    <t>Celkem za stavbu</t>
  </si>
  <si>
    <t>CZK</t>
  </si>
  <si>
    <t>Rekapitulace dílů</t>
  </si>
  <si>
    <t>Typ dílu</t>
  </si>
  <si>
    <t>2</t>
  </si>
  <si>
    <t>Základy a zvláštní zakládání</t>
  </si>
  <si>
    <t>62</t>
  </si>
  <si>
    <t>Úpravy povrchů vnější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</si>
  <si>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</si>
  <si>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</si>
  <si>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</si>
  <si>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</si>
  <si>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</si>
  <si>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</si>
  <si>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</si>
  <si>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</si>
  <si>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</si>
  <si>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</si>
  <si>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</si>
  <si>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</si>
  <si>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762</t>
  </si>
  <si>
    <t>Konstrukce tesařské</t>
  </si>
  <si>
    <t>764</t>
  </si>
  <si>
    <t>Konstrukce klempířské</t>
  </si>
  <si>
    <t>767</t>
  </si>
  <si>
    <t>Konstrukce zámečnické</t>
  </si>
  <si>
    <t>783</t>
  </si>
  <si>
    <t>Nátěry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</si>
  <si>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</si>
  <si>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</si>
  <si>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</si>
  <si>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</si>
  <si>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</si>
  <si>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</si>
  <si>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</si>
  <si>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</si>
  <si>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</si>
  <si>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</si>
  <si>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</si>
  <si>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</si>
  <si>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</si>
  <si>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</si>
  <si>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</si>
  <si>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</si>
  <si>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</si>
  <si>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</si>
  <si>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</si>
  <si>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</si>
  <si>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</si>
  <si>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</si>
  <si>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</si>
  <si>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</si>
  <si>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</si>
  <si>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</si>
  <si>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</si>
  <si>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</si>
  <si>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</si>
  <si>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</si>
  <si>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</si>
  <si>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</si>
  <si>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</si>
  <si>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271571111R00</t>
  </si>
  <si>
    <t>Polštář základu ze štěrkopísku tříděného</t>
  </si>
  <si>
    <t>m3</t>
  </si>
  <si>
    <t>RTS 23/ II</t>
  </si>
  <si>
    <t>Práce</t>
  </si>
  <si>
    <t>Běžná</t>
  </si>
  <si>
    <t>POL1_</t>
  </si>
  <si>
    <t xml:space="preserve">tl. 150-210 mm : </t>
  </si>
  <si>
    <t>VV</t>
  </si>
  <si>
    <t>DL2 : 24,4*0,18</t>
  </si>
  <si>
    <t>622904112R00</t>
  </si>
  <si>
    <t>Očištění tlakovou vodou složitost 1 - 2</t>
  </si>
  <si>
    <t>m2</t>
  </si>
  <si>
    <t>DL1 : 145,2</t>
  </si>
  <si>
    <t>631313621R00</t>
  </si>
  <si>
    <t>Mazanina betonová tl. 8 - 12 cm C 20/25</t>
  </si>
  <si>
    <t>Včetně vytvoření dilatačních spár, bez zaplnění.</t>
  </si>
  <si>
    <t>POP</t>
  </si>
  <si>
    <t>DL2 : 24,4*0,12</t>
  </si>
  <si>
    <t>631351101R00</t>
  </si>
  <si>
    <t>Bednění stěn, rýh a otvorů v podlahách - zřízení</t>
  </si>
  <si>
    <t>DL2 : 9,01*0,2</t>
  </si>
  <si>
    <t>631351102R00</t>
  </si>
  <si>
    <t>Bednění stěn, rýh a otvorů v podlahách -odstranění</t>
  </si>
  <si>
    <t>631361921RT4</t>
  </si>
  <si>
    <t>Výztuž mazanin svařovanou sítí KH 30, drát d 6,0 mm, oko 100 x 100 mm</t>
  </si>
  <si>
    <t>t</t>
  </si>
  <si>
    <t>DL2 : 24,4*0,0044*1,2</t>
  </si>
  <si>
    <t>632411904R00</t>
  </si>
  <si>
    <t>Penetrace savých podkladů</t>
  </si>
  <si>
    <t xml:space="preserve">vyrovnání desky - předpokald 50% : </t>
  </si>
  <si>
    <t>DL1 : 145,2*0,5</t>
  </si>
  <si>
    <t>632451031R00</t>
  </si>
  <si>
    <t>Vyrovnávací potěr MC 15, v ploše, tl. 20 mm</t>
  </si>
  <si>
    <t>632922954RT1</t>
  </si>
  <si>
    <t>Kladení dlaždic 60x60 cm na stavitel. terče plast. výškově stavitelné podstavce 14-16 mm</t>
  </si>
  <si>
    <t>DL2 : 24,4</t>
  </si>
  <si>
    <t>273143096R</t>
  </si>
  <si>
    <t>Podložka pryžová pod terče</t>
  </si>
  <si>
    <t>kus</t>
  </si>
  <si>
    <t>SPCM</t>
  </si>
  <si>
    <t>Specifikace</t>
  </si>
  <si>
    <t>POL3_</t>
  </si>
  <si>
    <t>Pro suché kladení teracové, betonové a kamenné dlažby.</t>
  </si>
  <si>
    <t/>
  </si>
  <si>
    <t>rozměr: 200 x 200  mm</t>
  </si>
  <si>
    <t>Výška: 5 mm</t>
  </si>
  <si>
    <t xml:space="preserve">DL1 : </t>
  </si>
  <si>
    <t>16*11</t>
  </si>
  <si>
    <t>15*9</t>
  </si>
  <si>
    <t>10*16</t>
  </si>
  <si>
    <t xml:space="preserve">DL2 : </t>
  </si>
  <si>
    <t>15*6</t>
  </si>
  <si>
    <t>59761034R</t>
  </si>
  <si>
    <t>Dlaždice Outdoor 600 x 600 x 20 mm protiskluznost R11/B</t>
  </si>
  <si>
    <t>DL1 : 145,2*1,1</t>
  </si>
  <si>
    <t>DL2 : 24,4*1,1</t>
  </si>
  <si>
    <t>0,64</t>
  </si>
  <si>
    <t>965042141R00</t>
  </si>
  <si>
    <t>Bourání mazanin betonových tl. 10 cm, nad 4 m2</t>
  </si>
  <si>
    <t>lože pod dlažbu : 24,4*0,04</t>
  </si>
  <si>
    <t>Mezisoučet</t>
  </si>
  <si>
    <t>spádová mazanina 20-120 mm : 145,2*0,07</t>
  </si>
  <si>
    <t>965042241R00</t>
  </si>
  <si>
    <t>Bourání mazanin betonových tl. nad 10 cm, nad 4 m2</t>
  </si>
  <si>
    <t>DL2 : 24,4*(0,38-0,03-0,04)</t>
  </si>
  <si>
    <t>965081813R00</t>
  </si>
  <si>
    <t>Bourání dlažeb terac., tl.do 30 mm, nad 1 m2</t>
  </si>
  <si>
    <t>DL1 : 55,4</t>
  </si>
  <si>
    <t>974051212R00</t>
  </si>
  <si>
    <t>Frézování drážky do 30x30 mm, zdivo,cihla plná</t>
  </si>
  <si>
    <t>m</t>
  </si>
  <si>
    <t>prvek K5 : 37,3</t>
  </si>
  <si>
    <t>976071111R00</t>
  </si>
  <si>
    <t>Vybourání kovových zábradlí a madel</t>
  </si>
  <si>
    <t>999281145R00</t>
  </si>
  <si>
    <t>Přesun hmot pro opravy a údržbu do v. 6 m, nošením</t>
  </si>
  <si>
    <t>Přesun hmot</t>
  </si>
  <si>
    <t>POL7_</t>
  </si>
  <si>
    <t>712300831R00</t>
  </si>
  <si>
    <t>Odstranění povlakové krytiny střech do 10°, 1 vrstva</t>
  </si>
  <si>
    <t>712300833R00</t>
  </si>
  <si>
    <t>Odstranění povlakové krytiny střech do 10°, 3 vrstvy</t>
  </si>
  <si>
    <t>712311101RZ1</t>
  </si>
  <si>
    <t>Provedení povlakové krytiny střech do 10°, asfaltovým penetračním nátěrem 1x nátěr - včetně dodávky asfaltového penetračního nátěru</t>
  </si>
  <si>
    <t>712341559RT1</t>
  </si>
  <si>
    <t>Provedení povlakové krytiny střech do 10°, asfaltovými pásy, přitavení celoplošně 1 vrstva - asfaltový pás ve specifikaci</t>
  </si>
  <si>
    <t xml:space="preserve">parozábrana : </t>
  </si>
  <si>
    <t xml:space="preserve">vrchní vrstva : </t>
  </si>
  <si>
    <t xml:space="preserve">vytažení : </t>
  </si>
  <si>
    <t>(8,67+1,5+9,56+1,5+3,75+5,05)*0,3</t>
  </si>
  <si>
    <t>712351111RT1</t>
  </si>
  <si>
    <t>Provedení povlakové krytiny střech do 10°, samolepicími asfaltovými pásy 1 vrstva - pás ve specifikaci</t>
  </si>
  <si>
    <t>628522597R</t>
  </si>
  <si>
    <t>Pás asfaltový modifikovaný, dekor, natavovací</t>
  </si>
  <si>
    <t>Hydroizolační pás z modifikovaného asfaltu s vložkou z polyesterového rouna a s povrchovou úpravou barevným hrubozrnným posypem. Na vrchní straně je provedena úprava krajů o šíři 8 - 10 cm z důvodu překrytí a spojování pásu natavením.</t>
  </si>
  <si>
    <t>vložka nosná         - polyesterové rouno</t>
  </si>
  <si>
    <t>povrchová úprava - vrchní - hrubozrnný barevný posyp</t>
  </si>
  <si>
    <t xml:space="preserve">                              - spodní - PE fólie</t>
  </si>
  <si>
    <t>tloušťka pásu         - 5,2 mm</t>
  </si>
  <si>
    <t>rozměr pásu           - 7,5 x 1 m</t>
  </si>
  <si>
    <t>DL1 : 145,2*1,15</t>
  </si>
  <si>
    <t>DL2 : 24,4*1,15</t>
  </si>
  <si>
    <t>(8,67+1,5+9,56+1,5+3,75+5,05)*0,3*1,15</t>
  </si>
  <si>
    <t>628522691R</t>
  </si>
  <si>
    <t>Pás asfaltový modifikovaný  AL natavovací</t>
  </si>
  <si>
    <t>- hydroizolační pás z SBS modifikovaného asfaltu s nosnou vložkou z AL fólie (8 µm) kašírovanou skleněnými vlákny (60 g/m2). Na horním povrchu je pás opatřen jemným separačním posypem. Na spodním povrchu je opatřen separační PE fólií.</t>
  </si>
  <si>
    <t>- určený pro použití do povlakových hydroizolací spodní stavby plnících zároveň funkci izolace proti pronikání radonu do staveb. Ve střechách jej lze použít jako parotěsnicí vrstvu.</t>
  </si>
  <si>
    <t>pás hydroizolační z modifikovaného asfaltu</t>
  </si>
  <si>
    <t>povrchová úprava - vrchní - minerální jemnozrný posyp</t>
  </si>
  <si>
    <t>tloušťka pásu         - 4,0 mm</t>
  </si>
  <si>
    <t>62852269R</t>
  </si>
  <si>
    <t>Pás asfaltový modifikovaný, samolepicí</t>
  </si>
  <si>
    <t>vložka nosná         - skleněná tkanina</t>
  </si>
  <si>
    <t>povrchová úprava - vrchní - jemnozrnný minerální posyp</t>
  </si>
  <si>
    <t xml:space="preserve">                              - spodní - ochranná snímatelná fólie, samolepicí vrstva</t>
  </si>
  <si>
    <t>tloušťka pásu         - 3,0 mm</t>
  </si>
  <si>
    <t>rozměr pásu           - 10,0 x 1 m</t>
  </si>
  <si>
    <t>998712101R00</t>
  </si>
  <si>
    <t>Přesun hmot pro povlakové krytiny, výšky do 6 m</t>
  </si>
  <si>
    <t>713141125R00</t>
  </si>
  <si>
    <t>Montáž tepelné izolace střech, na lepidlo PUK, desky</t>
  </si>
  <si>
    <t>Včetně očištění podkladu od nesoudržných vrstev.</t>
  </si>
  <si>
    <t>28375973R</t>
  </si>
  <si>
    <t>Deska spádová EPS 200 S</t>
  </si>
  <si>
    <t>spádové klíny 20-140 mm : 145,2*0,08*1,05</t>
  </si>
  <si>
    <t>998713101R00</t>
  </si>
  <si>
    <t>Přesun hmot pro izolace tepelné, výšky do 6 m</t>
  </si>
  <si>
    <t>762441112RT2</t>
  </si>
  <si>
    <t>Montáž obložení atiky z dřevoštěpkových desek, 1 vrstva, šroubováním včetně dodávky desky OSB ECO 3 N tl. 18 mm</t>
  </si>
  <si>
    <t>kraj u okapu : 45,5*0,2</t>
  </si>
  <si>
    <t>764223420R00</t>
  </si>
  <si>
    <t>Oplechování okapů Ti Zn,živičná krytina, rš 250 mm</t>
  </si>
  <si>
    <t>včetně spojovacích prostředků a dodávky difuzní fólie.</t>
  </si>
  <si>
    <t>prvek K4 : 45,5</t>
  </si>
  <si>
    <t>764231420R00</t>
  </si>
  <si>
    <t>Lemování Ti Zn plechem zdí, krycí lišta, rš 130 mm</t>
  </si>
  <si>
    <t>včetně spojovacích prostředků.</t>
  </si>
  <si>
    <t>764251405R00</t>
  </si>
  <si>
    <t>Žlaby z Ti Zn plechu, podok. čtyřhranné, rš 400 mm</t>
  </si>
  <si>
    <t>Položka je kalkulována včetně háků, čel, rohů, rovných hrdel a dilatací.</t>
  </si>
  <si>
    <t>prvek K1 : 31,7</t>
  </si>
  <si>
    <t>764259432R00</t>
  </si>
  <si>
    <t>Kotlík čtyřhran. pro žlaby Ti Zn 400 x 400 mm</t>
  </si>
  <si>
    <t>prvek K3 : 2</t>
  </si>
  <si>
    <t>764543420R00</t>
  </si>
  <si>
    <t>Lemování sloupků zábradlí Ti Zn, obvod do 200 mm</t>
  </si>
  <si>
    <t>Indiv</t>
  </si>
  <si>
    <t>zábradlí : 34</t>
  </si>
  <si>
    <t>764554402R00</t>
  </si>
  <si>
    <t>Odpadní trouby z Ti Zn plechu, kruhové, D 100 mm</t>
  </si>
  <si>
    <t>Položka je kalkulována včetně nákladů na dodání zděří, manžet, odboček, kolen, odskoků, výpustí vody a přechodových kusů.</t>
  </si>
  <si>
    <t>prvek K2 : 8</t>
  </si>
  <si>
    <t>764323830R00</t>
  </si>
  <si>
    <t>Demontáž oplechování okapů, živičná krytina, rš 330 mm</t>
  </si>
  <si>
    <t>764351820R00</t>
  </si>
  <si>
    <t>Demontáž žlabů 4hran., rovných, rš 400 mm, do 30°</t>
  </si>
  <si>
    <t>764454801R00</t>
  </si>
  <si>
    <t>Demontáž odpadních trub kruhových, D 75 a 100 mm</t>
  </si>
  <si>
    <t>998764101R00</t>
  </si>
  <si>
    <t>Přesun hmot pro klempířské konstr., výšky do 6 m</t>
  </si>
  <si>
    <t>979086213R00</t>
  </si>
  <si>
    <t>Nakládání vybouraných hmot na dopravní prostředek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</si>
  <si>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</si>
  <si>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</si>
  <si>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</si>
  <si>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</si>
  <si>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</si>
  <si>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</si>
  <si>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</si>
  <si>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</si>
  <si>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</si>
  <si>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</si>
  <si>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979990101R00</t>
  </si>
  <si>
    <t>Poplatek za uložení směsi betonu a cihel skupina 170101 a 170102</t>
  </si>
  <si>
    <t>SUM</t>
  </si>
  <si>
    <t>Poznámky uchazeče k zadání</t>
  </si>
  <si>
    <t>POPUZIV</t>
  </si>
  <si>
    <t>vložka nosná         - AL fólie kašírovaná skleněnými vlákny</t>
  </si>
  <si>
    <t>pás hydroizolační z modifikovaného asfaltu, samolepicí</t>
  </si>
  <si>
    <t>END</t>
  </si>
  <si>
    <t>953981203R00</t>
  </si>
  <si>
    <t>Chemické kotvy, beton, hl.110 mm, M12, malta 2slož</t>
  </si>
  <si>
    <t>zábradlí : 34*4</t>
  </si>
  <si>
    <t>schodiště : 10*4</t>
  </si>
  <si>
    <t>31171311.AR</t>
  </si>
  <si>
    <t>Kotevní šroub RG M 10 x 170 mm, pevnost 5.8</t>
  </si>
  <si>
    <t>767995101R00</t>
  </si>
  <si>
    <t>Výroba a montáž kov. atypických konstr. do 5 kg</t>
  </si>
  <si>
    <t>kg</t>
  </si>
  <si>
    <t xml:space="preserve">výplň 10/10 mm : </t>
  </si>
  <si>
    <t>zábradlí terasa : 0,88*7*45,2*0,785</t>
  </si>
  <si>
    <t>zábradlí schodiště : 0,88*10*10*0,785</t>
  </si>
  <si>
    <t xml:space="preserve">patní plech tl. 8 mm : </t>
  </si>
  <si>
    <t>zábradlí : 0,14*0,14*34*64</t>
  </si>
  <si>
    <t>schodiště : 0,14*0,14*10*64</t>
  </si>
  <si>
    <t>767995102R00</t>
  </si>
  <si>
    <t>Výroba a montáž kov. atypických konstr. do 10 kg</t>
  </si>
  <si>
    <t xml:space="preserve">pásovina 35/10 : </t>
  </si>
  <si>
    <t xml:space="preserve">zábradlí : </t>
  </si>
  <si>
    <t>horní příčel : 45,21*2,75</t>
  </si>
  <si>
    <t>31*0,05*2*2,75</t>
  </si>
  <si>
    <t>dolní příčel : 45,21*2,75</t>
  </si>
  <si>
    <t xml:space="preserve">schodiště : </t>
  </si>
  <si>
    <t>horní příčel : 3,04*10*2,75</t>
  </si>
  <si>
    <t>dolní příčel : 3,04*10*2,75</t>
  </si>
  <si>
    <t xml:space="preserve">sloupek 40/40/5 mm : </t>
  </si>
  <si>
    <t>zábradlí : 1,08*34*4,841</t>
  </si>
  <si>
    <t>schodiště : 1,08*10*4,841</t>
  </si>
  <si>
    <t>767.01</t>
  </si>
  <si>
    <t>Dodávka a montáž - krytka sloupku s koulí</t>
  </si>
  <si>
    <t xml:space="preserve">ks    </t>
  </si>
  <si>
    <t>Vlastní</t>
  </si>
  <si>
    <t>schodiště : 10</t>
  </si>
  <si>
    <t>767.02</t>
  </si>
  <si>
    <t>Žárové zinkování</t>
  </si>
  <si>
    <t>13215522R</t>
  </si>
  <si>
    <t>Tyč ocelová čtvercová S235JR, rozměr 10 mm</t>
  </si>
  <si>
    <t>zábradlí terasa : 0,88*7*45,2*0,785*0,001*1,1</t>
  </si>
  <si>
    <t>zábradlí schodiště : 0,88*10*10*0,785*0,001*1,1</t>
  </si>
  <si>
    <t>13224860R</t>
  </si>
  <si>
    <t>Tyč ocelová plochá S235JR, rozměr 35 x 10 mm</t>
  </si>
  <si>
    <t>horní příčel : 45,21*2,75*0,001*1,1</t>
  </si>
  <si>
    <t>31*0,05*2*2,75*0,001*1,1</t>
  </si>
  <si>
    <t>dolní příčel : 45,21*2,75*0,001*1,1</t>
  </si>
  <si>
    <t>horní příčel : 3,04*10*2,75*0,001*1,1</t>
  </si>
  <si>
    <t>dolní příčel : 3,04*10*2,75*0,001*1,1</t>
  </si>
  <si>
    <t>13611224R</t>
  </si>
  <si>
    <t>Plech hladký S235JR 8,00 x 1000 x 2000 mm</t>
  </si>
  <si>
    <t>zábradlí : 0,14*0,14*34*64*0,001*1,1</t>
  </si>
  <si>
    <t>schodiště : 0,14*0,14*10*64*0,001*1,1</t>
  </si>
  <si>
    <t>14587255R</t>
  </si>
  <si>
    <t>Profil dutý čtvercový svařovaný S235JRH 40 x 5,0 mm</t>
  </si>
  <si>
    <t>zábradlí : 1,08*34*4,841*0,001*1,1</t>
  </si>
  <si>
    <t>schodiště : 1,08*10*4,841*0,001*1,1</t>
  </si>
  <si>
    <t>30910049R</t>
  </si>
  <si>
    <t>Šroub ocelový, čtyřhranná hlava, částečný závit, M10 x 80 mm,</t>
  </si>
  <si>
    <t>28*2</t>
  </si>
  <si>
    <t>6*4</t>
  </si>
  <si>
    <t>11*2</t>
  </si>
  <si>
    <t>311202180000R</t>
  </si>
  <si>
    <t>Podložka přesná 02 1702 tvar A otvor 10,5 mm</t>
  </si>
  <si>
    <t>28*2*2</t>
  </si>
  <si>
    <t>6*4*2</t>
  </si>
  <si>
    <t>11*2*2</t>
  </si>
  <si>
    <t>31687307R</t>
  </si>
  <si>
    <t>Matice M10 čtyřhranná stavební</t>
  </si>
  <si>
    <t>998767101R00</t>
  </si>
  <si>
    <t>Přesun hmot pro zámečnické konstr., výšky do 6 m</t>
  </si>
  <si>
    <t>783222130RT2</t>
  </si>
  <si>
    <t>Nátěr syntetický kov.konstrukcí 2x kovářská barva</t>
  </si>
  <si>
    <t>včetně montáže, dodávky a demontáže lešení.</t>
  </si>
  <si>
    <t>zábradlí terasa : 0,88*7*45,2*0,04</t>
  </si>
  <si>
    <t>zábradlí schodiště : 0,88*10*10*0,04</t>
  </si>
  <si>
    <t>zábradlí : 0,14*0,14*34*2</t>
  </si>
  <si>
    <t>schodiště : 0,14*0,14*10*2</t>
  </si>
  <si>
    <t>horní příčel : 45,21*0,09</t>
  </si>
  <si>
    <t>31*0,05*2*0,09</t>
  </si>
  <si>
    <t>dolní příčel : 45,21*0,09</t>
  </si>
  <si>
    <t>horní příčel : 3,04*10*0,09</t>
  </si>
  <si>
    <t>dolní příčel : 3,04*10*0,09</t>
  </si>
  <si>
    <t>zábradlí : 1,08*34*0,16</t>
  </si>
  <si>
    <t>schodiště : 1,08*10*0,16</t>
  </si>
  <si>
    <t>ostatní : 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</si>
</sst>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0" fontId="18" fillId="0" borderId="0" xfId="0" applyFont="1" applyAlignment="1">
      <alignment horizontal="center" vertical="top" shrinkToFit="1"/>
    </xf>
    <xf numFmtId="165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abSelected="1" topLeftCell="B1" zoomScaleNormal="100" zoomScaleSheetLayoutView="75" workbookViewId="0">
      <selection activeCell="F43" sqref="F4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0" t="s">
        <v>4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">
      <c r="A2" s="2"/>
      <c r="B2" s="76" t="s">
        <v>24</v>
      </c>
      <c r="C2" s="77"/>
      <c r="D2" s="78" t="s">
        <v>41</v>
      </c>
      <c r="E2" s="236" t="s">
        <v>42</v>
      </c>
      <c r="F2" s="237"/>
      <c r="G2" s="237"/>
      <c r="H2" s="237"/>
      <c r="I2" s="237"/>
      <c r="J2" s="238"/>
      <c r="O2" s="1"/>
    </row>
    <row r="3" spans="1:15" ht="27" hidden="1" customHeight="1" x14ac:dyDescent="0.2">
      <c r="A3" s="2"/>
      <c r="B3" s="79"/>
      <c r="C3" s="77"/>
      <c r="D3" s="80"/>
      <c r="E3" s="239"/>
      <c r="F3" s="240"/>
      <c r="G3" s="240"/>
      <c r="H3" s="240"/>
      <c r="I3" s="240"/>
      <c r="J3" s="241"/>
    </row>
    <row r="4" spans="1:15" ht="23.25" customHeight="1" x14ac:dyDescent="0.2">
      <c r="A4" s="2"/>
      <c r="B4" s="81"/>
      <c r="C4" s="82"/>
      <c r="D4" s="83"/>
      <c r="E4" s="220"/>
      <c r="F4" s="220"/>
      <c r="G4" s="220"/>
      <c r="H4" s="220"/>
      <c r="I4" s="220"/>
      <c r="J4" s="221"/>
    </row>
    <row r="5" spans="1:15" ht="24" customHeight="1" x14ac:dyDescent="0.2">
      <c r="A5" s="2"/>
      <c r="B5" s="31" t="s">
        <v>23</v>
      </c>
      <c r="D5" s="224"/>
      <c r="E5" s="225"/>
      <c r="F5" s="225"/>
      <c r="G5" s="225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6"/>
      <c r="E6" s="227"/>
      <c r="F6" s="227"/>
      <c r="G6" s="227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8"/>
      <c r="F7" s="229"/>
      <c r="G7" s="229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3"/>
      <c r="E11" s="243"/>
      <c r="F11" s="243"/>
      <c r="G11" s="243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19"/>
      <c r="E12" s="219"/>
      <c r="F12" s="219"/>
      <c r="G12" s="219"/>
      <c r="H12" s="18" t="s">
        <v>36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22"/>
      <c r="F13" s="223"/>
      <c r="G13" s="223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2"/>
      <c r="F15" s="242"/>
      <c r="G15" s="244"/>
      <c r="H15" s="244"/>
      <c r="I15" s="244" t="s">
        <v>31</v>
      </c>
      <c r="J15" s="245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208"/>
      <c r="F16" s="209"/>
      <c r="G16" s="208"/>
      <c r="H16" s="209"/>
      <c r="I16" s="208">
        <f>SUMIF(F51:F63,A16,I51:I63)+SUMIF(F51:F63,"PSU",I51:I63)</f>
        <v>0</v>
      </c>
      <c r="J16" s="210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208"/>
      <c r="F17" s="209"/>
      <c r="G17" s="208"/>
      <c r="H17" s="209"/>
      <c r="I17" s="208">
        <f>SUMIF(F51:F63,A17,I51:I63)</f>
        <v>0</v>
      </c>
      <c r="J17" s="210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208"/>
      <c r="F18" s="209"/>
      <c r="G18" s="208"/>
      <c r="H18" s="209"/>
      <c r="I18" s="208">
        <f>SUMIF(F51:F63,A18,I51:I63)</f>
        <v>0</v>
      </c>
      <c r="J18" s="210"/>
    </row>
    <row r="19" spans="1:10" ht="23.25" customHeight="1" x14ac:dyDescent="0.2">
      <c r="A19" s="138" t="s">
        <v>80</v>
      </c>
      <c r="B19" s="38" t="s">
        <v>29</v>
      </c>
      <c r="C19" s="62"/>
      <c r="D19" s="63"/>
      <c r="E19" s="208"/>
      <c r="F19" s="209"/>
      <c r="G19" s="208"/>
      <c r="H19" s="209"/>
      <c r="I19" s="208">
        <f>SUMIF(F51:F63,A19,I51:I63)</f>
        <v>0</v>
      </c>
      <c r="J19" s="210"/>
    </row>
    <row r="20" spans="1:10" ht="23.25" customHeight="1" x14ac:dyDescent="0.2">
      <c r="A20" s="138" t="s">
        <v>81</v>
      </c>
      <c r="B20" s="38" t="s">
        <v>30</v>
      </c>
      <c r="C20" s="62"/>
      <c r="D20" s="63"/>
      <c r="E20" s="208"/>
      <c r="F20" s="209"/>
      <c r="G20" s="208"/>
      <c r="H20" s="209"/>
      <c r="I20" s="208">
        <f>SUMIF(F51:F63,A20,I51:I63)</f>
        <v>0</v>
      </c>
      <c r="J20" s="210"/>
    </row>
    <row r="21" spans="1:10" ht="23.25" customHeight="1" x14ac:dyDescent="0.2">
      <c r="A21" s="2"/>
      <c r="B21" s="48" t="s">
        <v>31</v>
      </c>
      <c r="C21" s="64"/>
      <c r="D21" s="65"/>
      <c r="E21" s="211"/>
      <c r="F21" s="246"/>
      <c r="G21" s="211"/>
      <c r="H21" s="246"/>
      <c r="I21" s="211">
        <f>SUM(I16:J20)</f>
        <v>0</v>
      </c>
      <c r="J21" s="21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6">
        <f>ZakladDPHSniVypocet</f>
        <v>0</v>
      </c>
      <c r="H23" s="207"/>
      <c r="I23" s="20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4">
        <f>A23</f>
        <v>0</v>
      </c>
      <c r="H24" s="205"/>
      <c r="I24" s="20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6">
        <f>ZakladDPHZaklVypocet</f>
        <v>0</v>
      </c>
      <c r="H25" s="207"/>
      <c r="I25" s="20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3">
        <f>A25</f>
        <v>0</v>
      </c>
      <c r="H26" s="234"/>
      <c r="I26" s="23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5">
        <f>CenaCelkem-(ZakladDPHSni+DPHSni+ZakladDPHZakl+DPHZakl)</f>
        <v>0</v>
      </c>
      <c r="H27" s="235"/>
      <c r="I27" s="235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14">
        <f>ZakladDPHSniVypocet+ZakladDPHZaklVypocet</f>
        <v>0</v>
      </c>
      <c r="H28" s="214"/>
      <c r="I28" s="214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13">
        <f>A27</f>
        <v>0</v>
      </c>
      <c r="H29" s="213"/>
      <c r="I29" s="213"/>
      <c r="J29" s="118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5"/>
      <c r="E34" s="216"/>
      <c r="G34" s="217"/>
      <c r="H34" s="218"/>
      <c r="I34" s="218"/>
      <c r="J34" s="25"/>
    </row>
    <row r="35" spans="1:10" ht="12.75" customHeight="1" x14ac:dyDescent="0.2">
      <c r="A35" s="2"/>
      <c r="B35" s="2"/>
      <c r="D35" s="203" t="s">
        <v>2</v>
      </c>
      <c r="E35" s="20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43</v>
      </c>
      <c r="C39" s="201"/>
      <c r="D39" s="201"/>
      <c r="E39" s="201"/>
      <c r="F39" s="98">
        <f>'01 2023142 Pol'!AE165+'02 2023142 Pol'!AE137</f>
        <v>0</v>
      </c>
      <c r="G39" s="99">
        <f>'01 2023142 Pol'!AF165+'02 2023142 Pol'!AF137</f>
        <v>0</v>
      </c>
      <c r="H39" s="100">
        <f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 t="s">
        <v>44</v>
      </c>
      <c r="C40" s="202" t="s">
        <v>45</v>
      </c>
      <c r="D40" s="202"/>
      <c r="E40" s="202"/>
      <c r="F40" s="103">
        <f>'01 2023142 Pol'!AE165</f>
        <v>0</v>
      </c>
      <c r="G40" s="104">
        <f>'01 2023142 Pol'!AF165</f>
        <v>0</v>
      </c>
      <c r="H40" s="104">
        <f>(F40*SazbaDPH1/100)+(G40*SazbaDPH2/100)</f>
        <v>0</v>
      </c>
      <c r="I40" s="104">
        <f>F40+G40+H40</f>
        <v>0</v>
      </c>
      <c r="J40" s="105" t="str">
        <f>IF(CenaCelkemVypocet=0,"",I40/CenaCelkemVypocet*100)</f>
        <v/>
      </c>
    </row>
    <row r="41" spans="1:10" ht="25.5" customHeight="1" x14ac:dyDescent="0.2">
      <c r="A41" s="87">
        <v>3</v>
      </c>
      <c r="B41" s="106" t="s">
        <v>41</v>
      </c>
      <c r="C41" s="201" t="s">
        <v>46</v>
      </c>
      <c r="D41" s="201"/>
      <c r="E41" s="201"/>
      <c r="F41" s="107"/>
      <c r="G41" s="100"/>
      <c r="H41" s="100"/>
      <c r="I41" s="100"/>
      <c r="J41" s="101"/>
    </row>
    <row r="42" spans="1:10" ht="25.5" customHeight="1" x14ac:dyDescent="0.2">
      <c r="A42" s="87">
        <v>2</v>
      </c>
      <c r="B42" s="102" t="s">
        <v>47</v>
      </c>
      <c r="C42" s="202" t="s">
        <v>48</v>
      </c>
      <c r="D42" s="202"/>
      <c r="E42" s="202"/>
      <c r="F42" s="103">
        <f>'02 2023142 Pol'!AE137</f>
        <v>0</v>
      </c>
      <c r="G42" s="104">
        <f>'02 2023142 Pol'!AF137</f>
        <v>0</v>
      </c>
      <c r="H42" s="104">
        <f>(F42*SazbaDPH1/100)+(G42*SazbaDPH2/100)</f>
        <v>0</v>
      </c>
      <c r="I42" s="104">
        <f>F42+G42+H42</f>
        <v>0</v>
      </c>
      <c r="J42" s="105" t="str">
        <f>IF(CenaCelkemVypocet=0,"",I42/CenaCelkemVypocet*100)</f>
        <v/>
      </c>
    </row>
    <row r="43" spans="1:10" ht="25.5" customHeight="1" x14ac:dyDescent="0.2">
      <c r="A43" s="87">
        <v>3</v>
      </c>
      <c r="B43" s="106" t="s">
        <v>41</v>
      </c>
      <c r="C43" s="201" t="s">
        <v>46</v>
      </c>
      <c r="D43" s="201"/>
      <c r="E43" s="201"/>
      <c r="F43" s="107"/>
      <c r="G43" s="100"/>
      <c r="H43" s="100"/>
      <c r="I43" s="100"/>
      <c r="J43" s="101"/>
    </row>
    <row r="44" spans="1:10" ht="25.5" customHeight="1" x14ac:dyDescent="0.2">
      <c r="A44" s="87"/>
      <c r="B44" s="198" t="s">
        <v>49</v>
      </c>
      <c r="C44" s="199"/>
      <c r="D44" s="199"/>
      <c r="E44" s="200"/>
      <c r="F44" s="108">
        <f>SUMIF(A39:A43,"=1",F39:F43)</f>
        <v>0</v>
      </c>
      <c r="G44" s="109">
        <f>SUMIF(A39:A43,"=1",G39:G43)</f>
        <v>0</v>
      </c>
      <c r="H44" s="109">
        <f>SUMIF(A39:A43,"=1",H39:H43)</f>
        <v>0</v>
      </c>
      <c r="I44" s="109">
        <f>SUMIF(A39:A43,"=1",I39:I43)</f>
        <v>0</v>
      </c>
      <c r="J44" s="110">
        <f>SUMIF(A39:A43,"=1",J39:J43)</f>
        <v>0</v>
      </c>
    </row>
    <row r="48" spans="1:10" ht="15.75" x14ac:dyDescent="0.25">
      <c r="B48" s="119" t="s">
        <v>51</v>
      </c>
    </row>
    <row r="50" spans="1:10" ht="25.5" customHeight="1" x14ac:dyDescent="0.2">
      <c r="A50" s="121"/>
      <c r="B50" s="124" t="s">
        <v>18</v>
      </c>
      <c r="C50" s="124" t="s">
        <v>6</v>
      </c>
      <c r="D50" s="125"/>
      <c r="E50" s="125"/>
      <c r="F50" s="126" t="s">
        <v>52</v>
      </c>
      <c r="G50" s="126"/>
      <c r="H50" s="126"/>
      <c r="I50" s="126" t="s">
        <v>31</v>
      </c>
      <c r="J50" s="126" t="s">
        <v>0</v>
      </c>
    </row>
    <row r="51" spans="1:10" ht="36.75" customHeight="1" x14ac:dyDescent="0.2">
      <c r="A51" s="122"/>
      <c r="B51" s="127" t="s">
        <v>53</v>
      </c>
      <c r="C51" s="196" t="s">
        <v>54</v>
      </c>
      <c r="D51" s="197"/>
      <c r="E51" s="197"/>
      <c r="F51" s="134" t="s">
        <v>26</v>
      </c>
      <c r="G51" s="135"/>
      <c r="H51" s="135"/>
      <c r="I51" s="135">
        <f>'01 2023142 Pol'!G8</f>
        <v>0</v>
      </c>
      <c r="J51" s="131" t="str">
        <f>IF(I64=0,"",I51/I64*100)</f>
        <v/>
      </c>
    </row>
    <row r="52" spans="1:10" ht="36.75" customHeight="1" x14ac:dyDescent="0.2">
      <c r="A52" s="122"/>
      <c r="B52" s="127" t="s">
        <v>55</v>
      </c>
      <c r="C52" s="196" t="s">
        <v>56</v>
      </c>
      <c r="D52" s="197"/>
      <c r="E52" s="197"/>
      <c r="F52" s="134" t="s">
        <v>26</v>
      </c>
      <c r="G52" s="135"/>
      <c r="H52" s="135"/>
      <c r="I52" s="135">
        <f>'01 2023142 Pol'!G12</f>
        <v>0</v>
      </c>
      <c r="J52" s="131" t="str">
        <f>IF(I64=0,"",I52/I64*100)</f>
        <v/>
      </c>
    </row>
    <row r="53" spans="1:10" ht="36.75" customHeight="1" x14ac:dyDescent="0.2">
      <c r="A53" s="122"/>
      <c r="B53" s="127" t="s">
        <v>57</v>
      </c>
      <c r="C53" s="196" t="s">
        <v>58</v>
      </c>
      <c r="D53" s="197"/>
      <c r="E53" s="197"/>
      <c r="F53" s="134" t="s">
        <v>26</v>
      </c>
      <c r="G53" s="135"/>
      <c r="H53" s="135"/>
      <c r="I53" s="135">
        <f>'01 2023142 Pol'!G15</f>
        <v>0</v>
      </c>
      <c r="J53" s="131" t="str">
        <f>IF(I64=0,"",I53/I64*100)</f>
        <v/>
      </c>
    </row>
    <row r="54" spans="1:10" ht="36.75" customHeight="1" x14ac:dyDescent="0.2">
      <c r="A54" s="122"/>
      <c r="B54" s="127" t="s">
        <v>59</v>
      </c>
      <c r="C54" s="196" t="s">
        <v>60</v>
      </c>
      <c r="D54" s="197"/>
      <c r="E54" s="197"/>
      <c r="F54" s="134" t="s">
        <v>26</v>
      </c>
      <c r="G54" s="135"/>
      <c r="H54" s="135"/>
      <c r="I54" s="135">
        <f>'02 2023142 Pol'!G8</f>
        <v>0</v>
      </c>
      <c r="J54" s="131" t="str">
        <f>IF(I64=0,"",I54/I64*100)</f>
        <v/>
      </c>
    </row>
    <row r="55" spans="1:10" ht="36.75" customHeight="1" x14ac:dyDescent="0.2">
      <c r="A55" s="122"/>
      <c r="B55" s="127" t="s">
        <v>61</v>
      </c>
      <c r="C55" s="196" t="s">
        <v>62</v>
      </c>
      <c r="D55" s="197"/>
      <c r="E55" s="197"/>
      <c r="F55" s="134" t="s">
        <v>26</v>
      </c>
      <c r="G55" s="135"/>
      <c r="H55" s="135"/>
      <c r="I55" s="135">
        <f>'01 2023142 Pol'!G49</f>
        <v>0</v>
      </c>
      <c r="J55" s="131" t="str">
        <f>IF(I64=0,"",I55/I64*100)</f>
        <v/>
      </c>
    </row>
    <row r="56" spans="1:10" ht="36.75" customHeight="1" x14ac:dyDescent="0.2">
      <c r="A56" s="122"/>
      <c r="B56" s="127" t="s">
        <v>63</v>
      </c>
      <c r="C56" s="196" t="s">
        <v>64</v>
      </c>
      <c r="D56" s="197"/>
      <c r="E56" s="197"/>
      <c r="F56" s="134" t="s">
        <v>26</v>
      </c>
      <c r="G56" s="135"/>
      <c r="H56" s="135"/>
      <c r="I56" s="135">
        <f>'01 2023142 Pol'!G65+'02 2023142 Pol'!G15</f>
        <v>0</v>
      </c>
      <c r="J56" s="131" t="str">
        <f>IF(I64=0,"",I56/I64*100)</f>
        <v/>
      </c>
    </row>
    <row r="57" spans="1:10" ht="36.75" customHeight="1" x14ac:dyDescent="0.2">
      <c r="A57" s="122"/>
      <c r="B57" s="127" t="s">
        <v>65</v>
      </c>
      <c r="C57" s="196" t="s">
        <v>66</v>
      </c>
      <c r="D57" s="197"/>
      <c r="E57" s="197"/>
      <c r="F57" s="134" t="s">
        <v>27</v>
      </c>
      <c r="G57" s="135"/>
      <c r="H57" s="135"/>
      <c r="I57" s="135">
        <f>'01 2023142 Pol'!G67</f>
        <v>0</v>
      </c>
      <c r="J57" s="131" t="str">
        <f>IF(I64=0,"",I57/I64*100)</f>
        <v/>
      </c>
    </row>
    <row r="58" spans="1:10" ht="36.75" customHeight="1" x14ac:dyDescent="0.2">
      <c r="A58" s="122"/>
      <c r="B58" s="127" t="s">
        <v>67</v>
      </c>
      <c r="C58" s="196" t="s">
        <v>68</v>
      </c>
      <c r="D58" s="197"/>
      <c r="E58" s="197"/>
      <c r="F58" s="134" t="s">
        <v>27</v>
      </c>
      <c r="G58" s="135"/>
      <c r="H58" s="135"/>
      <c r="I58" s="135">
        <f>'01 2023142 Pol'!G125</f>
        <v>0</v>
      </c>
      <c r="J58" s="131" t="str">
        <f>IF(I64=0,"",I58/I64*100)</f>
        <v/>
      </c>
    </row>
    <row r="59" spans="1:10" ht="36.75" customHeight="1" x14ac:dyDescent="0.2">
      <c r="A59" s="122"/>
      <c r="B59" s="127" t="s">
        <v>69</v>
      </c>
      <c r="C59" s="196" t="s">
        <v>70</v>
      </c>
      <c r="D59" s="197"/>
      <c r="E59" s="197"/>
      <c r="F59" s="134" t="s">
        <v>27</v>
      </c>
      <c r="G59" s="135"/>
      <c r="H59" s="135"/>
      <c r="I59" s="135">
        <f>'01 2023142 Pol'!G133</f>
        <v>0</v>
      </c>
      <c r="J59" s="131" t="str">
        <f>IF(I64=0,"",I59/I64*100)</f>
        <v/>
      </c>
    </row>
    <row r="60" spans="1:10" ht="36.75" customHeight="1" x14ac:dyDescent="0.2">
      <c r="A60" s="122"/>
      <c r="B60" s="127" t="s">
        <v>71</v>
      </c>
      <c r="C60" s="196" t="s">
        <v>72</v>
      </c>
      <c r="D60" s="197"/>
      <c r="E60" s="197"/>
      <c r="F60" s="134" t="s">
        <v>27</v>
      </c>
      <c r="G60" s="135"/>
      <c r="H60" s="135"/>
      <c r="I60" s="135">
        <f>'01 2023142 Pol'!G136</f>
        <v>0</v>
      </c>
      <c r="J60" s="131" t="str">
        <f>IF(I64=0,"",I60/I64*100)</f>
        <v/>
      </c>
    </row>
    <row r="61" spans="1:10" ht="36.75" customHeight="1" x14ac:dyDescent="0.2">
      <c r="A61" s="122"/>
      <c r="B61" s="127" t="s">
        <v>73</v>
      </c>
      <c r="C61" s="196" t="s">
        <v>74</v>
      </c>
      <c r="D61" s="197"/>
      <c r="E61" s="197"/>
      <c r="F61" s="134" t="s">
        <v>27</v>
      </c>
      <c r="G61" s="135"/>
      <c r="H61" s="135"/>
      <c r="I61" s="135">
        <f>'02 2023142 Pol'!G17</f>
        <v>0</v>
      </c>
      <c r="J61" s="131" t="str">
        <f>IF(I64=0,"",I61/I64*100)</f>
        <v/>
      </c>
    </row>
    <row r="62" spans="1:10" ht="36.75" customHeight="1" x14ac:dyDescent="0.2">
      <c r="A62" s="122"/>
      <c r="B62" s="127" t="s">
        <v>75</v>
      </c>
      <c r="C62" s="196" t="s">
        <v>76</v>
      </c>
      <c r="D62" s="197"/>
      <c r="E62" s="197"/>
      <c r="F62" s="134" t="s">
        <v>27</v>
      </c>
      <c r="G62" s="135"/>
      <c r="H62" s="135"/>
      <c r="I62" s="135">
        <f>'02 2023142 Pol'!G109</f>
        <v>0</v>
      </c>
      <c r="J62" s="131" t="str">
        <f>IF(I64=0,"",I62/I64*100)</f>
        <v/>
      </c>
    </row>
    <row r="63" spans="1:10" ht="36.75" customHeight="1" x14ac:dyDescent="0.2">
      <c r="A63" s="122"/>
      <c r="B63" s="127" t="s">
        <v>77</v>
      </c>
      <c r="C63" s="196" t="s">
        <v>78</v>
      </c>
      <c r="D63" s="197"/>
      <c r="E63" s="197"/>
      <c r="F63" s="134" t="s">
        <v>79</v>
      </c>
      <c r="G63" s="135"/>
      <c r="H63" s="135"/>
      <c r="I63" s="135">
        <f>'01 2023142 Pol'!G157</f>
        <v>0</v>
      </c>
      <c r="J63" s="131" t="str">
        <f>IF(I64=0,"",I63/I64*100)</f>
        <v/>
      </c>
    </row>
    <row r="64" spans="1:10" ht="25.5" customHeight="1" x14ac:dyDescent="0.2">
      <c r="A64" s="123"/>
      <c r="B64" s="128" t="s">
        <v>1</v>
      </c>
      <c r="C64" s="129"/>
      <c r="D64" s="130"/>
      <c r="E64" s="130"/>
      <c r="F64" s="136"/>
      <c r="G64" s="137"/>
      <c r="H64" s="137"/>
      <c r="I64" s="137">
        <f>SUM(I51:I63)</f>
        <v>0</v>
      </c>
      <c r="J64" s="132">
        <f>SUM(J51:J63)</f>
        <v>0</v>
      </c>
    </row>
    <row r="65" spans="6:10" x14ac:dyDescent="0.2">
      <c r="F65" s="86"/>
      <c r="G65" s="86"/>
      <c r="H65" s="86"/>
      <c r="I65" s="86"/>
      <c r="J65" s="133"/>
    </row>
    <row r="66" spans="6:10" x14ac:dyDescent="0.2">
      <c r="F66" s="86"/>
      <c r="G66" s="86"/>
      <c r="H66" s="86"/>
      <c r="I66" s="86"/>
      <c r="J66" s="133"/>
    </row>
    <row r="67" spans="6:10" x14ac:dyDescent="0.2">
      <c r="F67" s="86"/>
      <c r="G67" s="86"/>
      <c r="H67" s="86"/>
      <c r="I67" s="86"/>
      <c r="J67" s="13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7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50" t="s">
        <v>8</v>
      </c>
      <c r="B2" s="49"/>
      <c r="C2" s="249"/>
      <c r="D2" s="249"/>
      <c r="E2" s="249"/>
      <c r="F2" s="249"/>
      <c r="G2" s="250"/>
    </row>
    <row r="3" spans="1:7" ht="24.95" customHeight="1" x14ac:dyDescent="0.2">
      <c r="A3" s="50" t="s">
        <v>9</v>
      </c>
      <c r="B3" s="49"/>
      <c r="C3" s="249"/>
      <c r="D3" s="249"/>
      <c r="E3" s="249"/>
      <c r="F3" s="249"/>
      <c r="G3" s="250"/>
    </row>
    <row r="4" spans="1:7" ht="24.95" customHeight="1" x14ac:dyDescent="0.2">
      <c r="A4" s="50" t="s">
        <v>10</v>
      </c>
      <c r="B4" s="49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E66F5-E13A-4675-BAD7-065F178221C2}">
  <sheetPr>
    <outlinePr summaryBelow="0"/>
  </sheetPr>
  <dimension ref="A1:BH5000"/>
  <sheetViews>
    <sheetView workbookViewId="0">
      <pane ySplit="7" topLeftCell="A8" activePane="bottomLeft" state="frozen"/>
      <selection pane="bottomLeft" activeCell="AA14" sqref="AA14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82</v>
      </c>
    </row>
    <row r="2" spans="1:60" ht="25.15" customHeight="1" x14ac:dyDescent="0.2">
      <c r="A2" s="50" t="s">
        <v>8</v>
      </c>
      <c r="B2" s="49" t="s">
        <v>41</v>
      </c>
      <c r="C2" s="256" t="s">
        <v>42</v>
      </c>
      <c r="D2" s="257"/>
      <c r="E2" s="257"/>
      <c r="F2" s="257"/>
      <c r="G2" s="258"/>
      <c r="AG2" t="s">
        <v>83</v>
      </c>
    </row>
    <row r="3" spans="1:60" ht="25.15" customHeight="1" x14ac:dyDescent="0.2">
      <c r="A3" s="50" t="s">
        <v>9</v>
      </c>
      <c r="B3" s="49" t="s">
        <v>44</v>
      </c>
      <c r="C3" s="256" t="s">
        <v>45</v>
      </c>
      <c r="D3" s="257"/>
      <c r="E3" s="257"/>
      <c r="F3" s="257"/>
      <c r="G3" s="258"/>
      <c r="AC3" s="120" t="s">
        <v>83</v>
      </c>
      <c r="AG3" t="s">
        <v>84</v>
      </c>
    </row>
    <row r="4" spans="1:60" ht="25.15" customHeight="1" x14ac:dyDescent="0.2">
      <c r="A4" s="139" t="s">
        <v>10</v>
      </c>
      <c r="B4" s="140" t="s">
        <v>41</v>
      </c>
      <c r="C4" s="259" t="s">
        <v>46</v>
      </c>
      <c r="D4" s="260"/>
      <c r="E4" s="260"/>
      <c r="F4" s="260"/>
      <c r="G4" s="261"/>
      <c r="AG4" t="s">
        <v>85</v>
      </c>
    </row>
    <row r="5" spans="1:60" x14ac:dyDescent="0.2">
      <c r="D5" s="10"/>
    </row>
    <row r="6" spans="1:60" ht="38.25" x14ac:dyDescent="0.2">
      <c r="A6" s="142" t="s">
        <v>86</v>
      </c>
      <c r="B6" s="144" t="s">
        <v>87</v>
      </c>
      <c r="C6" s="144" t="s">
        <v>88</v>
      </c>
      <c r="D6" s="143" t="s">
        <v>89</v>
      </c>
      <c r="E6" s="142" t="s">
        <v>90</v>
      </c>
      <c r="F6" s="141" t="s">
        <v>91</v>
      </c>
      <c r="G6" s="142" t="s">
        <v>31</v>
      </c>
      <c r="H6" s="145" t="s">
        <v>32</v>
      </c>
      <c r="I6" s="145" t="s">
        <v>92</v>
      </c>
      <c r="J6" s="145" t="s">
        <v>33</v>
      </c>
      <c r="K6" s="145" t="s">
        <v>93</v>
      </c>
      <c r="L6" s="145" t="s">
        <v>94</v>
      </c>
      <c r="M6" s="145" t="s">
        <v>95</v>
      </c>
      <c r="N6" s="145" t="s">
        <v>96</v>
      </c>
      <c r="O6" s="145" t="s">
        <v>97</v>
      </c>
      <c r="P6" s="145" t="s">
        <v>98</v>
      </c>
      <c r="Q6" s="145" t="s">
        <v>99</v>
      </c>
      <c r="R6" s="145" t="s">
        <v>100</v>
      </c>
      <c r="S6" s="145" t="s">
        <v>101</v>
      </c>
      <c r="T6" s="145" t="s">
        <v>102</v>
      </c>
      <c r="U6" s="145" t="s">
        <v>103</v>
      </c>
      <c r="V6" s="145" t="s">
        <v>104</v>
      </c>
      <c r="W6" s="145" t="s">
        <v>105</v>
      </c>
      <c r="X6" s="145" t="s">
        <v>106</v>
      </c>
      <c r="Y6" s="145" t="s">
        <v>107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5" t="s">
        <v>108</v>
      </c>
      <c r="B8" s="166" t="s">
        <v>53</v>
      </c>
      <c r="C8" s="187" t="s">
        <v>54</v>
      </c>
      <c r="D8" s="167"/>
      <c r="E8" s="168"/>
      <c r="F8" s="169"/>
      <c r="G8" s="169">
        <f>SUMIF(AG9:AG11,"&lt;&gt;NOR",G9:G11)</f>
        <v>0</v>
      </c>
      <c r="H8" s="169"/>
      <c r="I8" s="169">
        <f>SUM(I9:I11)</f>
        <v>0</v>
      </c>
      <c r="J8" s="169"/>
      <c r="K8" s="169">
        <f>SUM(K9:K11)</f>
        <v>0</v>
      </c>
      <c r="L8" s="169"/>
      <c r="M8" s="169">
        <f>SUM(M9:M11)</f>
        <v>0</v>
      </c>
      <c r="N8" s="168"/>
      <c r="O8" s="168">
        <f>SUM(O9:O11)</f>
        <v>9.2200000000000006</v>
      </c>
      <c r="P8" s="168"/>
      <c r="Q8" s="168">
        <f>SUM(Q9:Q11)</f>
        <v>0</v>
      </c>
      <c r="R8" s="169"/>
      <c r="S8" s="169"/>
      <c r="T8" s="170"/>
      <c r="U8" s="164"/>
      <c r="V8" s="164">
        <f>SUM(V9:V11)</f>
        <v>4.24</v>
      </c>
      <c r="W8" s="164"/>
      <c r="X8" s="164"/>
      <c r="Y8" s="164"/>
      <c r="AG8" t="s">
        <v>109</v>
      </c>
    </row>
    <row r="9" spans="1:60" outlineLevel="1" x14ac:dyDescent="0.2">
      <c r="A9" s="172">
        <v>1</v>
      </c>
      <c r="B9" s="173" t="s">
        <v>110</v>
      </c>
      <c r="C9" s="188" t="s">
        <v>111</v>
      </c>
      <c r="D9" s="174" t="s">
        <v>112</v>
      </c>
      <c r="E9" s="175">
        <v>4.3920000000000003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12</v>
      </c>
      <c r="M9" s="177">
        <f>G9*(1+L9/100)</f>
        <v>0</v>
      </c>
      <c r="N9" s="175">
        <v>2.1</v>
      </c>
      <c r="O9" s="175">
        <f>ROUND(E9*N9,2)</f>
        <v>9.2200000000000006</v>
      </c>
      <c r="P9" s="175">
        <v>0</v>
      </c>
      <c r="Q9" s="175">
        <f>ROUND(E9*P9,2)</f>
        <v>0</v>
      </c>
      <c r="R9" s="177"/>
      <c r="S9" s="177" t="s">
        <v>113</v>
      </c>
      <c r="T9" s="178" t="s">
        <v>113</v>
      </c>
      <c r="U9" s="156">
        <v>0.96499999999999997</v>
      </c>
      <c r="V9" s="156">
        <f>ROUND(E9*U9,2)</f>
        <v>4.24</v>
      </c>
      <c r="W9" s="156"/>
      <c r="X9" s="156" t="s">
        <v>114</v>
      </c>
      <c r="Y9" s="156" t="s">
        <v>115</v>
      </c>
      <c r="Z9" s="146"/>
      <c r="AA9" s="146"/>
      <c r="AB9" s="146"/>
      <c r="AC9" s="146"/>
      <c r="AD9" s="146"/>
      <c r="AE9" s="146"/>
      <c r="AF9" s="146"/>
      <c r="AG9" s="146" t="s">
        <v>116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9" t="s">
        <v>117</v>
      </c>
      <c r="D10" s="157"/>
      <c r="E10" s="158"/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118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3" x14ac:dyDescent="0.2">
      <c r="A11" s="153"/>
      <c r="B11" s="154"/>
      <c r="C11" s="189" t="s">
        <v>119</v>
      </c>
      <c r="D11" s="157"/>
      <c r="E11" s="158">
        <v>4.3920000000000003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118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x14ac:dyDescent="0.2">
      <c r="A12" s="165" t="s">
        <v>108</v>
      </c>
      <c r="B12" s="166" t="s">
        <v>55</v>
      </c>
      <c r="C12" s="187" t="s">
        <v>56</v>
      </c>
      <c r="D12" s="167"/>
      <c r="E12" s="168"/>
      <c r="F12" s="169"/>
      <c r="G12" s="169">
        <f>SUMIF(AG13:AG14,"&lt;&gt;NOR",G13:G14)</f>
        <v>0</v>
      </c>
      <c r="H12" s="169"/>
      <c r="I12" s="169">
        <f>SUM(I13:I14)</f>
        <v>0</v>
      </c>
      <c r="J12" s="169"/>
      <c r="K12" s="169">
        <f>SUM(K13:K14)</f>
        <v>0</v>
      </c>
      <c r="L12" s="169"/>
      <c r="M12" s="169">
        <f>SUM(M13:M14)</f>
        <v>0</v>
      </c>
      <c r="N12" s="168"/>
      <c r="O12" s="168">
        <f>SUM(O13:O14)</f>
        <v>0</v>
      </c>
      <c r="P12" s="168"/>
      <c r="Q12" s="168">
        <f>SUM(Q13:Q14)</f>
        <v>0</v>
      </c>
      <c r="R12" s="169"/>
      <c r="S12" s="169"/>
      <c r="T12" s="170"/>
      <c r="U12" s="164"/>
      <c r="V12" s="164">
        <f>SUM(V13:V14)</f>
        <v>15.97</v>
      </c>
      <c r="W12" s="164"/>
      <c r="X12" s="164"/>
      <c r="Y12" s="164"/>
      <c r="AG12" t="s">
        <v>109</v>
      </c>
    </row>
    <row r="13" spans="1:60" outlineLevel="1" x14ac:dyDescent="0.2">
      <c r="A13" s="172">
        <v>2</v>
      </c>
      <c r="B13" s="173" t="s">
        <v>120</v>
      </c>
      <c r="C13" s="188" t="s">
        <v>121</v>
      </c>
      <c r="D13" s="174" t="s">
        <v>122</v>
      </c>
      <c r="E13" s="175">
        <v>145.19999999999999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12</v>
      </c>
      <c r="M13" s="177">
        <f>G13*(1+L13/100)</f>
        <v>0</v>
      </c>
      <c r="N13" s="175">
        <v>2.0000000000000002E-5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113</v>
      </c>
      <c r="T13" s="178" t="s">
        <v>113</v>
      </c>
      <c r="U13" s="156">
        <v>0.11</v>
      </c>
      <c r="V13" s="156">
        <f>ROUND(E13*U13,2)</f>
        <v>15.97</v>
      </c>
      <c r="W13" s="156"/>
      <c r="X13" s="156" t="s">
        <v>114</v>
      </c>
      <c r="Y13" s="156" t="s">
        <v>115</v>
      </c>
      <c r="Z13" s="146"/>
      <c r="AA13" s="146"/>
      <c r="AB13" s="146"/>
      <c r="AC13" s="146"/>
      <c r="AD13" s="146"/>
      <c r="AE13" s="146"/>
      <c r="AF13" s="146"/>
      <c r="AG13" s="146" t="s">
        <v>116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53"/>
      <c r="B14" s="154"/>
      <c r="C14" s="189" t="s">
        <v>123</v>
      </c>
      <c r="D14" s="157"/>
      <c r="E14" s="158">
        <v>145.19999999999999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118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x14ac:dyDescent="0.2">
      <c r="A15" s="165" t="s">
        <v>108</v>
      </c>
      <c r="B15" s="166" t="s">
        <v>57</v>
      </c>
      <c r="C15" s="187" t="s">
        <v>58</v>
      </c>
      <c r="D15" s="167"/>
      <c r="E15" s="168"/>
      <c r="F15" s="169"/>
      <c r="G15" s="169">
        <f>SUMIF(AG16:AG48,"&lt;&gt;NOR",G16:G48)</f>
        <v>0</v>
      </c>
      <c r="H15" s="169"/>
      <c r="I15" s="169">
        <f>SUM(I16:I48)</f>
        <v>0</v>
      </c>
      <c r="J15" s="169"/>
      <c r="K15" s="169">
        <f>SUM(K16:K48)</f>
        <v>0</v>
      </c>
      <c r="L15" s="169"/>
      <c r="M15" s="169">
        <f>SUM(M16:M48)</f>
        <v>0</v>
      </c>
      <c r="N15" s="168"/>
      <c r="O15" s="168">
        <f>SUM(O16:O48)</f>
        <v>19.68</v>
      </c>
      <c r="P15" s="168"/>
      <c r="Q15" s="168">
        <f>SUM(Q16:Q48)</f>
        <v>0</v>
      </c>
      <c r="R15" s="169"/>
      <c r="S15" s="169"/>
      <c r="T15" s="170"/>
      <c r="U15" s="164"/>
      <c r="V15" s="164">
        <f>SUM(V16:V48)</f>
        <v>111.64999999999999</v>
      </c>
      <c r="W15" s="164"/>
      <c r="X15" s="164"/>
      <c r="Y15" s="164"/>
      <c r="AG15" t="s">
        <v>109</v>
      </c>
    </row>
    <row r="16" spans="1:60" outlineLevel="1" x14ac:dyDescent="0.2">
      <c r="A16" s="172">
        <v>3</v>
      </c>
      <c r="B16" s="173" t="s">
        <v>124</v>
      </c>
      <c r="C16" s="188" t="s">
        <v>125</v>
      </c>
      <c r="D16" s="174" t="s">
        <v>112</v>
      </c>
      <c r="E16" s="175">
        <v>2.9279999999999999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12</v>
      </c>
      <c r="M16" s="177">
        <f>G16*(1+L16/100)</f>
        <v>0</v>
      </c>
      <c r="N16" s="175">
        <v>2.5249999999999999</v>
      </c>
      <c r="O16" s="175">
        <f>ROUND(E16*N16,2)</f>
        <v>7.39</v>
      </c>
      <c r="P16" s="175">
        <v>0</v>
      </c>
      <c r="Q16" s="175">
        <f>ROUND(E16*P16,2)</f>
        <v>0</v>
      </c>
      <c r="R16" s="177"/>
      <c r="S16" s="177" t="s">
        <v>113</v>
      </c>
      <c r="T16" s="178" t="s">
        <v>113</v>
      </c>
      <c r="U16" s="156">
        <v>2.58</v>
      </c>
      <c r="V16" s="156">
        <f>ROUND(E16*U16,2)</f>
        <v>7.55</v>
      </c>
      <c r="W16" s="156"/>
      <c r="X16" s="156" t="s">
        <v>114</v>
      </c>
      <c r="Y16" s="156" t="s">
        <v>115</v>
      </c>
      <c r="Z16" s="146"/>
      <c r="AA16" s="146"/>
      <c r="AB16" s="146"/>
      <c r="AC16" s="146"/>
      <c r="AD16" s="146"/>
      <c r="AE16" s="146"/>
      <c r="AF16" s="146"/>
      <c r="AG16" s="146" t="s">
        <v>116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2" x14ac:dyDescent="0.2">
      <c r="A17" s="153"/>
      <c r="B17" s="154"/>
      <c r="C17" s="251" t="s">
        <v>126</v>
      </c>
      <c r="D17" s="252"/>
      <c r="E17" s="252"/>
      <c r="F17" s="252"/>
      <c r="G17" s="252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127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2" x14ac:dyDescent="0.2">
      <c r="A18" s="153"/>
      <c r="B18" s="154"/>
      <c r="C18" s="189" t="s">
        <v>128</v>
      </c>
      <c r="D18" s="157"/>
      <c r="E18" s="158">
        <v>2.9279999999999999</v>
      </c>
      <c r="F18" s="156"/>
      <c r="G18" s="15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118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72">
        <v>4</v>
      </c>
      <c r="B19" s="173" t="s">
        <v>129</v>
      </c>
      <c r="C19" s="188" t="s">
        <v>130</v>
      </c>
      <c r="D19" s="174" t="s">
        <v>122</v>
      </c>
      <c r="E19" s="175">
        <v>1.802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12</v>
      </c>
      <c r="M19" s="177">
        <f>G19*(1+L19/100)</f>
        <v>0</v>
      </c>
      <c r="N19" s="175">
        <v>1.41E-2</v>
      </c>
      <c r="O19" s="175">
        <f>ROUND(E19*N19,2)</f>
        <v>0.03</v>
      </c>
      <c r="P19" s="175">
        <v>0</v>
      </c>
      <c r="Q19" s="175">
        <f>ROUND(E19*P19,2)</f>
        <v>0</v>
      </c>
      <c r="R19" s="177"/>
      <c r="S19" s="177" t="s">
        <v>113</v>
      </c>
      <c r="T19" s="178" t="s">
        <v>113</v>
      </c>
      <c r="U19" s="156">
        <v>0.39600000000000002</v>
      </c>
      <c r="V19" s="156">
        <f>ROUND(E19*U19,2)</f>
        <v>0.71</v>
      </c>
      <c r="W19" s="156"/>
      <c r="X19" s="156" t="s">
        <v>114</v>
      </c>
      <c r="Y19" s="156" t="s">
        <v>115</v>
      </c>
      <c r="Z19" s="146"/>
      <c r="AA19" s="146"/>
      <c r="AB19" s="146"/>
      <c r="AC19" s="146"/>
      <c r="AD19" s="146"/>
      <c r="AE19" s="146"/>
      <c r="AF19" s="146"/>
      <c r="AG19" s="146" t="s">
        <v>116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2" x14ac:dyDescent="0.2">
      <c r="A20" s="153"/>
      <c r="B20" s="154"/>
      <c r="C20" s="189" t="s">
        <v>131</v>
      </c>
      <c r="D20" s="157"/>
      <c r="E20" s="158">
        <v>1.802</v>
      </c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118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2">
        <v>5</v>
      </c>
      <c r="B21" s="173" t="s">
        <v>132</v>
      </c>
      <c r="C21" s="188" t="s">
        <v>133</v>
      </c>
      <c r="D21" s="174" t="s">
        <v>122</v>
      </c>
      <c r="E21" s="175">
        <v>1.802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12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/>
      <c r="S21" s="177" t="s">
        <v>113</v>
      </c>
      <c r="T21" s="178" t="s">
        <v>113</v>
      </c>
      <c r="U21" s="156">
        <v>0.24</v>
      </c>
      <c r="V21" s="156">
        <f>ROUND(E21*U21,2)</f>
        <v>0.43</v>
      </c>
      <c r="W21" s="156"/>
      <c r="X21" s="156" t="s">
        <v>114</v>
      </c>
      <c r="Y21" s="156" t="s">
        <v>115</v>
      </c>
      <c r="Z21" s="146"/>
      <c r="AA21" s="146"/>
      <c r="AB21" s="146"/>
      <c r="AC21" s="146"/>
      <c r="AD21" s="146"/>
      <c r="AE21" s="146"/>
      <c r="AF21" s="146"/>
      <c r="AG21" s="146" t="s">
        <v>116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2" x14ac:dyDescent="0.2">
      <c r="A22" s="153"/>
      <c r="B22" s="154"/>
      <c r="C22" s="189" t="s">
        <v>131</v>
      </c>
      <c r="D22" s="157"/>
      <c r="E22" s="158">
        <v>1.802</v>
      </c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118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172">
        <v>6</v>
      </c>
      <c r="B23" s="173" t="s">
        <v>134</v>
      </c>
      <c r="C23" s="188" t="s">
        <v>135</v>
      </c>
      <c r="D23" s="174" t="s">
        <v>136</v>
      </c>
      <c r="E23" s="175">
        <v>0.12883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12</v>
      </c>
      <c r="M23" s="177">
        <f>G23*(1+L23/100)</f>
        <v>0</v>
      </c>
      <c r="N23" s="175">
        <v>1.0662499999999999</v>
      </c>
      <c r="O23" s="175">
        <f>ROUND(E23*N23,2)</f>
        <v>0.14000000000000001</v>
      </c>
      <c r="P23" s="175">
        <v>0</v>
      </c>
      <c r="Q23" s="175">
        <f>ROUND(E23*P23,2)</f>
        <v>0</v>
      </c>
      <c r="R23" s="177"/>
      <c r="S23" s="177" t="s">
        <v>113</v>
      </c>
      <c r="T23" s="178" t="s">
        <v>113</v>
      </c>
      <c r="U23" s="156">
        <v>15.231</v>
      </c>
      <c r="V23" s="156">
        <f>ROUND(E23*U23,2)</f>
        <v>1.96</v>
      </c>
      <c r="W23" s="156"/>
      <c r="X23" s="156" t="s">
        <v>114</v>
      </c>
      <c r="Y23" s="156" t="s">
        <v>115</v>
      </c>
      <c r="Z23" s="146"/>
      <c r="AA23" s="146"/>
      <c r="AB23" s="146"/>
      <c r="AC23" s="146"/>
      <c r="AD23" s="146"/>
      <c r="AE23" s="146"/>
      <c r="AF23" s="146"/>
      <c r="AG23" s="146" t="s">
        <v>116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2" x14ac:dyDescent="0.2">
      <c r="A24" s="153"/>
      <c r="B24" s="154"/>
      <c r="C24" s="189" t="s">
        <v>137</v>
      </c>
      <c r="D24" s="157"/>
      <c r="E24" s="158">
        <v>0.12883</v>
      </c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118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72">
        <v>7</v>
      </c>
      <c r="B25" s="173" t="s">
        <v>138</v>
      </c>
      <c r="C25" s="188" t="s">
        <v>139</v>
      </c>
      <c r="D25" s="174" t="s">
        <v>122</v>
      </c>
      <c r="E25" s="175">
        <v>72.599999999999994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12</v>
      </c>
      <c r="M25" s="177">
        <f>G25*(1+L25/100)</f>
        <v>0</v>
      </c>
      <c r="N25" s="175">
        <v>2.5999999999999998E-4</v>
      </c>
      <c r="O25" s="175">
        <f>ROUND(E25*N25,2)</f>
        <v>0.02</v>
      </c>
      <c r="P25" s="175">
        <v>0</v>
      </c>
      <c r="Q25" s="175">
        <f>ROUND(E25*P25,2)</f>
        <v>0</v>
      </c>
      <c r="R25" s="177"/>
      <c r="S25" s="177" t="s">
        <v>113</v>
      </c>
      <c r="T25" s="178" t="s">
        <v>113</v>
      </c>
      <c r="U25" s="156">
        <v>0.09</v>
      </c>
      <c r="V25" s="156">
        <f>ROUND(E25*U25,2)</f>
        <v>6.53</v>
      </c>
      <c r="W25" s="156"/>
      <c r="X25" s="156" t="s">
        <v>114</v>
      </c>
      <c r="Y25" s="156" t="s">
        <v>115</v>
      </c>
      <c r="Z25" s="146"/>
      <c r="AA25" s="146"/>
      <c r="AB25" s="146"/>
      <c r="AC25" s="146"/>
      <c r="AD25" s="146"/>
      <c r="AE25" s="146"/>
      <c r="AF25" s="146"/>
      <c r="AG25" s="146" t="s">
        <v>116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2" x14ac:dyDescent="0.2">
      <c r="A26" s="153"/>
      <c r="B26" s="154"/>
      <c r="C26" s="189" t="s">
        <v>140</v>
      </c>
      <c r="D26" s="157"/>
      <c r="E26" s="158"/>
      <c r="F26" s="156"/>
      <c r="G26" s="15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118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3" x14ac:dyDescent="0.2">
      <c r="A27" s="153"/>
      <c r="B27" s="154"/>
      <c r="C27" s="189" t="s">
        <v>141</v>
      </c>
      <c r="D27" s="157"/>
      <c r="E27" s="158">
        <v>72.599999999999994</v>
      </c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118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72">
        <v>8</v>
      </c>
      <c r="B28" s="173" t="s">
        <v>142</v>
      </c>
      <c r="C28" s="188" t="s">
        <v>143</v>
      </c>
      <c r="D28" s="174" t="s">
        <v>122</v>
      </c>
      <c r="E28" s="175">
        <v>72.599999999999994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12</v>
      </c>
      <c r="M28" s="177">
        <f>G28*(1+L28/100)</f>
        <v>0</v>
      </c>
      <c r="N28" s="175">
        <v>4.9840000000000002E-2</v>
      </c>
      <c r="O28" s="175">
        <f>ROUND(E28*N28,2)</f>
        <v>3.62</v>
      </c>
      <c r="P28" s="175">
        <v>0</v>
      </c>
      <c r="Q28" s="175">
        <f>ROUND(E28*P28,2)</f>
        <v>0</v>
      </c>
      <c r="R28" s="177"/>
      <c r="S28" s="177" t="s">
        <v>113</v>
      </c>
      <c r="T28" s="178" t="s">
        <v>113</v>
      </c>
      <c r="U28" s="156">
        <v>0.25</v>
      </c>
      <c r="V28" s="156">
        <f>ROUND(E28*U28,2)</f>
        <v>18.149999999999999</v>
      </c>
      <c r="W28" s="156"/>
      <c r="X28" s="156" t="s">
        <v>114</v>
      </c>
      <c r="Y28" s="156" t="s">
        <v>115</v>
      </c>
      <c r="Z28" s="146"/>
      <c r="AA28" s="146"/>
      <c r="AB28" s="146"/>
      <c r="AC28" s="146"/>
      <c r="AD28" s="146"/>
      <c r="AE28" s="146"/>
      <c r="AF28" s="146"/>
      <c r="AG28" s="146" t="s">
        <v>116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2" x14ac:dyDescent="0.2">
      <c r="A29" s="153"/>
      <c r="B29" s="154"/>
      <c r="C29" s="189" t="s">
        <v>140</v>
      </c>
      <c r="D29" s="157"/>
      <c r="E29" s="158"/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118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3" x14ac:dyDescent="0.2">
      <c r="A30" s="153"/>
      <c r="B30" s="154"/>
      <c r="C30" s="189" t="s">
        <v>141</v>
      </c>
      <c r="D30" s="157"/>
      <c r="E30" s="158">
        <v>72.599999999999994</v>
      </c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118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22.5" outlineLevel="1" x14ac:dyDescent="0.2">
      <c r="A31" s="172">
        <v>9</v>
      </c>
      <c r="B31" s="173" t="s">
        <v>144</v>
      </c>
      <c r="C31" s="188" t="s">
        <v>145</v>
      </c>
      <c r="D31" s="174" t="s">
        <v>122</v>
      </c>
      <c r="E31" s="175">
        <v>169.6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12</v>
      </c>
      <c r="M31" s="177">
        <f>G31*(1+L31/100)</f>
        <v>0</v>
      </c>
      <c r="N31" s="175">
        <v>8.8000000000000003E-4</v>
      </c>
      <c r="O31" s="175">
        <f>ROUND(E31*N31,2)</f>
        <v>0.15</v>
      </c>
      <c r="P31" s="175">
        <v>0</v>
      </c>
      <c r="Q31" s="175">
        <f>ROUND(E31*P31,2)</f>
        <v>0</v>
      </c>
      <c r="R31" s="177"/>
      <c r="S31" s="177" t="s">
        <v>113</v>
      </c>
      <c r="T31" s="178" t="s">
        <v>113</v>
      </c>
      <c r="U31" s="156">
        <v>0.45</v>
      </c>
      <c r="V31" s="156">
        <f>ROUND(E31*U31,2)</f>
        <v>76.319999999999993</v>
      </c>
      <c r="W31" s="156"/>
      <c r="X31" s="156" t="s">
        <v>114</v>
      </c>
      <c r="Y31" s="156" t="s">
        <v>115</v>
      </c>
      <c r="Z31" s="146"/>
      <c r="AA31" s="146"/>
      <c r="AB31" s="146"/>
      <c r="AC31" s="146"/>
      <c r="AD31" s="146"/>
      <c r="AE31" s="146"/>
      <c r="AF31" s="146"/>
      <c r="AG31" s="146" t="s">
        <v>116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2" x14ac:dyDescent="0.2">
      <c r="A32" s="153"/>
      <c r="B32" s="154"/>
      <c r="C32" s="189" t="s">
        <v>123</v>
      </c>
      <c r="D32" s="157"/>
      <c r="E32" s="158">
        <v>145.19999999999999</v>
      </c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118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3" x14ac:dyDescent="0.2">
      <c r="A33" s="153"/>
      <c r="B33" s="154"/>
      <c r="C33" s="189" t="s">
        <v>146</v>
      </c>
      <c r="D33" s="157"/>
      <c r="E33" s="158">
        <v>24.4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118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2">
        <v>10</v>
      </c>
      <c r="B34" s="173" t="s">
        <v>147</v>
      </c>
      <c r="C34" s="188" t="s">
        <v>148</v>
      </c>
      <c r="D34" s="174" t="s">
        <v>149</v>
      </c>
      <c r="E34" s="175">
        <v>561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12</v>
      </c>
      <c r="M34" s="177">
        <f>G34*(1+L34/100)</f>
        <v>0</v>
      </c>
      <c r="N34" s="175">
        <v>1.0000000000000001E-5</v>
      </c>
      <c r="O34" s="175">
        <f>ROUND(E34*N34,2)</f>
        <v>0.01</v>
      </c>
      <c r="P34" s="175">
        <v>0</v>
      </c>
      <c r="Q34" s="175">
        <f>ROUND(E34*P34,2)</f>
        <v>0</v>
      </c>
      <c r="R34" s="177" t="s">
        <v>150</v>
      </c>
      <c r="S34" s="177" t="s">
        <v>113</v>
      </c>
      <c r="T34" s="178" t="s">
        <v>113</v>
      </c>
      <c r="U34" s="156">
        <v>0</v>
      </c>
      <c r="V34" s="156">
        <f>ROUND(E34*U34,2)</f>
        <v>0</v>
      </c>
      <c r="W34" s="156"/>
      <c r="X34" s="156" t="s">
        <v>151</v>
      </c>
      <c r="Y34" s="156" t="s">
        <v>115</v>
      </c>
      <c r="Z34" s="146"/>
      <c r="AA34" s="146"/>
      <c r="AB34" s="146"/>
      <c r="AC34" s="146"/>
      <c r="AD34" s="146"/>
      <c r="AE34" s="146"/>
      <c r="AF34" s="146"/>
      <c r="AG34" s="146" t="s">
        <v>152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2" x14ac:dyDescent="0.2">
      <c r="A35" s="153"/>
      <c r="B35" s="154"/>
      <c r="C35" s="251" t="s">
        <v>153</v>
      </c>
      <c r="D35" s="252"/>
      <c r="E35" s="252"/>
      <c r="F35" s="252"/>
      <c r="G35" s="252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127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3" x14ac:dyDescent="0.2">
      <c r="A36" s="153"/>
      <c r="B36" s="154"/>
      <c r="C36" s="190" t="s">
        <v>154</v>
      </c>
      <c r="D36" s="159"/>
      <c r="E36" s="160"/>
      <c r="F36" s="161"/>
      <c r="G36" s="161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127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3" x14ac:dyDescent="0.2">
      <c r="A37" s="153"/>
      <c r="B37" s="154"/>
      <c r="C37" s="253" t="s">
        <v>155</v>
      </c>
      <c r="D37" s="254"/>
      <c r="E37" s="254"/>
      <c r="F37" s="254"/>
      <c r="G37" s="254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127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3" x14ac:dyDescent="0.2">
      <c r="A38" s="153"/>
      <c r="B38" s="154"/>
      <c r="C38" s="253" t="s">
        <v>156</v>
      </c>
      <c r="D38" s="254"/>
      <c r="E38" s="254"/>
      <c r="F38" s="254"/>
      <c r="G38" s="254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127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2" x14ac:dyDescent="0.2">
      <c r="A39" s="153"/>
      <c r="B39" s="154"/>
      <c r="C39" s="189" t="s">
        <v>157</v>
      </c>
      <c r="D39" s="157"/>
      <c r="E39" s="158"/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118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3" x14ac:dyDescent="0.2">
      <c r="A40" s="153"/>
      <c r="B40" s="154"/>
      <c r="C40" s="189" t="s">
        <v>158</v>
      </c>
      <c r="D40" s="157"/>
      <c r="E40" s="158">
        <v>176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118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3" x14ac:dyDescent="0.2">
      <c r="A41" s="153"/>
      <c r="B41" s="154"/>
      <c r="C41" s="189" t="s">
        <v>159</v>
      </c>
      <c r="D41" s="157"/>
      <c r="E41" s="158">
        <v>135</v>
      </c>
      <c r="F41" s="156"/>
      <c r="G41" s="156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6"/>
      <c r="AA41" s="146"/>
      <c r="AB41" s="146"/>
      <c r="AC41" s="146"/>
      <c r="AD41" s="146"/>
      <c r="AE41" s="146"/>
      <c r="AF41" s="146"/>
      <c r="AG41" s="146" t="s">
        <v>118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3" x14ac:dyDescent="0.2">
      <c r="A42" s="153"/>
      <c r="B42" s="154"/>
      <c r="C42" s="189" t="s">
        <v>160</v>
      </c>
      <c r="D42" s="157"/>
      <c r="E42" s="158">
        <v>160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118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3" x14ac:dyDescent="0.2">
      <c r="A43" s="153"/>
      <c r="B43" s="154"/>
      <c r="C43" s="189" t="s">
        <v>161</v>
      </c>
      <c r="D43" s="157"/>
      <c r="E43" s="158"/>
      <c r="F43" s="156"/>
      <c r="G43" s="156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118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3" x14ac:dyDescent="0.2">
      <c r="A44" s="153"/>
      <c r="B44" s="154"/>
      <c r="C44" s="189" t="s">
        <v>162</v>
      </c>
      <c r="D44" s="157"/>
      <c r="E44" s="158">
        <v>90</v>
      </c>
      <c r="F44" s="156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118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ht="22.5" outlineLevel="1" x14ac:dyDescent="0.2">
      <c r="A45" s="172">
        <v>11</v>
      </c>
      <c r="B45" s="173" t="s">
        <v>163</v>
      </c>
      <c r="C45" s="188" t="s">
        <v>164</v>
      </c>
      <c r="D45" s="174" t="s">
        <v>122</v>
      </c>
      <c r="E45" s="175">
        <v>187.2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12</v>
      </c>
      <c r="M45" s="177">
        <f>G45*(1+L45/100)</f>
        <v>0</v>
      </c>
      <c r="N45" s="175">
        <v>4.444E-2</v>
      </c>
      <c r="O45" s="175">
        <f>ROUND(E45*N45,2)</f>
        <v>8.32</v>
      </c>
      <c r="P45" s="175">
        <v>0</v>
      </c>
      <c r="Q45" s="175">
        <f>ROUND(E45*P45,2)</f>
        <v>0</v>
      </c>
      <c r="R45" s="177" t="s">
        <v>150</v>
      </c>
      <c r="S45" s="177" t="s">
        <v>113</v>
      </c>
      <c r="T45" s="178" t="s">
        <v>113</v>
      </c>
      <c r="U45" s="156">
        <v>0</v>
      </c>
      <c r="V45" s="156">
        <f>ROUND(E45*U45,2)</f>
        <v>0</v>
      </c>
      <c r="W45" s="156"/>
      <c r="X45" s="156" t="s">
        <v>151</v>
      </c>
      <c r="Y45" s="156" t="s">
        <v>115</v>
      </c>
      <c r="Z45" s="146"/>
      <c r="AA45" s="146"/>
      <c r="AB45" s="146"/>
      <c r="AC45" s="146"/>
      <c r="AD45" s="146"/>
      <c r="AE45" s="146"/>
      <c r="AF45" s="146"/>
      <c r="AG45" s="146" t="s">
        <v>152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2" x14ac:dyDescent="0.2">
      <c r="A46" s="153"/>
      <c r="B46" s="154"/>
      <c r="C46" s="189" t="s">
        <v>165</v>
      </c>
      <c r="D46" s="157"/>
      <c r="E46" s="158">
        <v>159.72</v>
      </c>
      <c r="F46" s="156"/>
      <c r="G46" s="156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118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3" x14ac:dyDescent="0.2">
      <c r="A47" s="153"/>
      <c r="B47" s="154"/>
      <c r="C47" s="189" t="s">
        <v>166</v>
      </c>
      <c r="D47" s="157"/>
      <c r="E47" s="158">
        <v>26.84</v>
      </c>
      <c r="F47" s="156"/>
      <c r="G47" s="156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56"/>
      <c r="Z47" s="146"/>
      <c r="AA47" s="146"/>
      <c r="AB47" s="146"/>
      <c r="AC47" s="146"/>
      <c r="AD47" s="146"/>
      <c r="AE47" s="146"/>
      <c r="AF47" s="146"/>
      <c r="AG47" s="146" t="s">
        <v>118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3" x14ac:dyDescent="0.2">
      <c r="A48" s="153"/>
      <c r="B48" s="154"/>
      <c r="C48" s="189" t="s">
        <v>167</v>
      </c>
      <c r="D48" s="157"/>
      <c r="E48" s="158">
        <v>0.64</v>
      </c>
      <c r="F48" s="156"/>
      <c r="G48" s="156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118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x14ac:dyDescent="0.2">
      <c r="A49" s="165" t="s">
        <v>108</v>
      </c>
      <c r="B49" s="166" t="s">
        <v>61</v>
      </c>
      <c r="C49" s="187" t="s">
        <v>62</v>
      </c>
      <c r="D49" s="167"/>
      <c r="E49" s="168"/>
      <c r="F49" s="169"/>
      <c r="G49" s="169">
        <f>SUMIF(AG50:AG64,"&lt;&gt;NOR",G50:G64)</f>
        <v>0</v>
      </c>
      <c r="H49" s="169"/>
      <c r="I49" s="169">
        <f>SUM(I50:I64)</f>
        <v>0</v>
      </c>
      <c r="J49" s="169"/>
      <c r="K49" s="169">
        <f>SUM(K50:K64)</f>
        <v>0</v>
      </c>
      <c r="L49" s="169"/>
      <c r="M49" s="169">
        <f>SUM(M50:M64)</f>
        <v>0</v>
      </c>
      <c r="N49" s="168"/>
      <c r="O49" s="168">
        <f>SUM(O50:O64)</f>
        <v>0</v>
      </c>
      <c r="P49" s="168"/>
      <c r="Q49" s="168">
        <f>SUM(Q50:Q64)</f>
        <v>50.38</v>
      </c>
      <c r="R49" s="169"/>
      <c r="S49" s="169"/>
      <c r="T49" s="170"/>
      <c r="U49" s="164"/>
      <c r="V49" s="164">
        <f>SUM(V50:V64)</f>
        <v>183.58999999999997</v>
      </c>
      <c r="W49" s="164"/>
      <c r="X49" s="164"/>
      <c r="Y49" s="164"/>
      <c r="AG49" t="s">
        <v>109</v>
      </c>
    </row>
    <row r="50" spans="1:60" outlineLevel="1" x14ac:dyDescent="0.2">
      <c r="A50" s="172">
        <v>12</v>
      </c>
      <c r="B50" s="173" t="s">
        <v>168</v>
      </c>
      <c r="C50" s="188" t="s">
        <v>169</v>
      </c>
      <c r="D50" s="174" t="s">
        <v>112</v>
      </c>
      <c r="E50" s="175">
        <v>11.14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12</v>
      </c>
      <c r="M50" s="177">
        <f>G50*(1+L50/100)</f>
        <v>0</v>
      </c>
      <c r="N50" s="175">
        <v>0</v>
      </c>
      <c r="O50" s="175">
        <f>ROUND(E50*N50,2)</f>
        <v>0</v>
      </c>
      <c r="P50" s="175">
        <v>2.2000000000000002</v>
      </c>
      <c r="Q50" s="175">
        <f>ROUND(E50*P50,2)</f>
        <v>24.51</v>
      </c>
      <c r="R50" s="177"/>
      <c r="S50" s="177" t="s">
        <v>113</v>
      </c>
      <c r="T50" s="178" t="s">
        <v>113</v>
      </c>
      <c r="U50" s="156">
        <v>7.1950000000000003</v>
      </c>
      <c r="V50" s="156">
        <f>ROUND(E50*U50,2)</f>
        <v>80.150000000000006</v>
      </c>
      <c r="W50" s="156"/>
      <c r="X50" s="156" t="s">
        <v>114</v>
      </c>
      <c r="Y50" s="156" t="s">
        <v>115</v>
      </c>
      <c r="Z50" s="146"/>
      <c r="AA50" s="146"/>
      <c r="AB50" s="146"/>
      <c r="AC50" s="146"/>
      <c r="AD50" s="146"/>
      <c r="AE50" s="146"/>
      <c r="AF50" s="146"/>
      <c r="AG50" s="146" t="s">
        <v>116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2" x14ac:dyDescent="0.2">
      <c r="A51" s="153"/>
      <c r="B51" s="154"/>
      <c r="C51" s="189" t="s">
        <v>161</v>
      </c>
      <c r="D51" s="157"/>
      <c r="E51" s="158"/>
      <c r="F51" s="156"/>
      <c r="G51" s="156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56"/>
      <c r="Z51" s="146"/>
      <c r="AA51" s="146"/>
      <c r="AB51" s="146"/>
      <c r="AC51" s="146"/>
      <c r="AD51" s="146"/>
      <c r="AE51" s="146"/>
      <c r="AF51" s="146"/>
      <c r="AG51" s="146" t="s">
        <v>118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3" x14ac:dyDescent="0.2">
      <c r="A52" s="153"/>
      <c r="B52" s="154"/>
      <c r="C52" s="189" t="s">
        <v>170</v>
      </c>
      <c r="D52" s="157"/>
      <c r="E52" s="158">
        <v>0.97599999999999998</v>
      </c>
      <c r="F52" s="156"/>
      <c r="G52" s="156"/>
      <c r="H52" s="156"/>
      <c r="I52" s="156"/>
      <c r="J52" s="156"/>
      <c r="K52" s="156"/>
      <c r="L52" s="156"/>
      <c r="M52" s="156"/>
      <c r="N52" s="155"/>
      <c r="O52" s="155"/>
      <c r="P52" s="155"/>
      <c r="Q52" s="155"/>
      <c r="R52" s="156"/>
      <c r="S52" s="156"/>
      <c r="T52" s="156"/>
      <c r="U52" s="156"/>
      <c r="V52" s="156"/>
      <c r="W52" s="156"/>
      <c r="X52" s="156"/>
      <c r="Y52" s="156"/>
      <c r="Z52" s="146"/>
      <c r="AA52" s="146"/>
      <c r="AB52" s="146"/>
      <c r="AC52" s="146"/>
      <c r="AD52" s="146"/>
      <c r="AE52" s="146"/>
      <c r="AF52" s="146"/>
      <c r="AG52" s="146" t="s">
        <v>118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3" x14ac:dyDescent="0.2">
      <c r="A53" s="153"/>
      <c r="B53" s="154"/>
      <c r="C53" s="191" t="s">
        <v>171</v>
      </c>
      <c r="D53" s="162"/>
      <c r="E53" s="163">
        <v>0.97599999999999998</v>
      </c>
      <c r="F53" s="156"/>
      <c r="G53" s="156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46"/>
      <c r="AA53" s="146"/>
      <c r="AB53" s="146"/>
      <c r="AC53" s="146"/>
      <c r="AD53" s="146"/>
      <c r="AE53" s="146"/>
      <c r="AF53" s="146"/>
      <c r="AG53" s="146" t="s">
        <v>118</v>
      </c>
      <c r="AH53" s="146">
        <v>1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3" x14ac:dyDescent="0.2">
      <c r="A54" s="153"/>
      <c r="B54" s="154"/>
      <c r="C54" s="189" t="s">
        <v>157</v>
      </c>
      <c r="D54" s="157"/>
      <c r="E54" s="158"/>
      <c r="F54" s="156"/>
      <c r="G54" s="156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56"/>
      <c r="Z54" s="146"/>
      <c r="AA54" s="146"/>
      <c r="AB54" s="146"/>
      <c r="AC54" s="146"/>
      <c r="AD54" s="146"/>
      <c r="AE54" s="146"/>
      <c r="AF54" s="146"/>
      <c r="AG54" s="146" t="s">
        <v>118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3" x14ac:dyDescent="0.2">
      <c r="A55" s="153"/>
      <c r="B55" s="154"/>
      <c r="C55" s="189" t="s">
        <v>172</v>
      </c>
      <c r="D55" s="157"/>
      <c r="E55" s="158">
        <v>10.164</v>
      </c>
      <c r="F55" s="156"/>
      <c r="G55" s="156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118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3" x14ac:dyDescent="0.2">
      <c r="A56" s="153"/>
      <c r="B56" s="154"/>
      <c r="C56" s="191" t="s">
        <v>171</v>
      </c>
      <c r="D56" s="162"/>
      <c r="E56" s="163">
        <v>10.164</v>
      </c>
      <c r="F56" s="156"/>
      <c r="G56" s="156"/>
      <c r="H56" s="156"/>
      <c r="I56" s="156"/>
      <c r="J56" s="156"/>
      <c r="K56" s="156"/>
      <c r="L56" s="156"/>
      <c r="M56" s="156"/>
      <c r="N56" s="155"/>
      <c r="O56" s="155"/>
      <c r="P56" s="155"/>
      <c r="Q56" s="155"/>
      <c r="R56" s="156"/>
      <c r="S56" s="156"/>
      <c r="T56" s="156"/>
      <c r="U56" s="156"/>
      <c r="V56" s="156"/>
      <c r="W56" s="156"/>
      <c r="X56" s="156"/>
      <c r="Y56" s="156"/>
      <c r="Z56" s="146"/>
      <c r="AA56" s="146"/>
      <c r="AB56" s="146"/>
      <c r="AC56" s="146"/>
      <c r="AD56" s="146"/>
      <c r="AE56" s="146"/>
      <c r="AF56" s="146"/>
      <c r="AG56" s="146" t="s">
        <v>118</v>
      </c>
      <c r="AH56" s="146">
        <v>1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72">
        <v>13</v>
      </c>
      <c r="B57" s="173" t="s">
        <v>173</v>
      </c>
      <c r="C57" s="188" t="s">
        <v>174</v>
      </c>
      <c r="D57" s="174" t="s">
        <v>112</v>
      </c>
      <c r="E57" s="175">
        <v>7.5640000000000001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12</v>
      </c>
      <c r="M57" s="177">
        <f>G57*(1+L57/100)</f>
        <v>0</v>
      </c>
      <c r="N57" s="175">
        <v>0</v>
      </c>
      <c r="O57" s="175">
        <f>ROUND(E57*N57,2)</f>
        <v>0</v>
      </c>
      <c r="P57" s="175">
        <v>2.2000000000000002</v>
      </c>
      <c r="Q57" s="175">
        <f>ROUND(E57*P57,2)</f>
        <v>16.64</v>
      </c>
      <c r="R57" s="177"/>
      <c r="S57" s="177" t="s">
        <v>113</v>
      </c>
      <c r="T57" s="178" t="s">
        <v>113</v>
      </c>
      <c r="U57" s="156">
        <v>5.867</v>
      </c>
      <c r="V57" s="156">
        <f>ROUND(E57*U57,2)</f>
        <v>44.38</v>
      </c>
      <c r="W57" s="156"/>
      <c r="X57" s="156" t="s">
        <v>114</v>
      </c>
      <c r="Y57" s="156" t="s">
        <v>115</v>
      </c>
      <c r="Z57" s="146"/>
      <c r="AA57" s="146"/>
      <c r="AB57" s="146"/>
      <c r="AC57" s="146"/>
      <c r="AD57" s="146"/>
      <c r="AE57" s="146"/>
      <c r="AF57" s="146"/>
      <c r="AG57" s="146" t="s">
        <v>116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2" x14ac:dyDescent="0.2">
      <c r="A58" s="153"/>
      <c r="B58" s="154"/>
      <c r="C58" s="189" t="s">
        <v>175</v>
      </c>
      <c r="D58" s="157"/>
      <c r="E58" s="158">
        <v>7.5640000000000001</v>
      </c>
      <c r="F58" s="156"/>
      <c r="G58" s="156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56"/>
      <c r="Z58" s="146"/>
      <c r="AA58" s="146"/>
      <c r="AB58" s="146"/>
      <c r="AC58" s="146"/>
      <c r="AD58" s="146"/>
      <c r="AE58" s="146"/>
      <c r="AF58" s="146"/>
      <c r="AG58" s="146" t="s">
        <v>118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72">
        <v>14</v>
      </c>
      <c r="B59" s="173" t="s">
        <v>176</v>
      </c>
      <c r="C59" s="188" t="s">
        <v>177</v>
      </c>
      <c r="D59" s="174" t="s">
        <v>122</v>
      </c>
      <c r="E59" s="175">
        <v>79.8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12</v>
      </c>
      <c r="M59" s="177">
        <f>G59*(1+L59/100)</f>
        <v>0</v>
      </c>
      <c r="N59" s="175">
        <v>0</v>
      </c>
      <c r="O59" s="175">
        <f>ROUND(E59*N59,2)</f>
        <v>0</v>
      </c>
      <c r="P59" s="175">
        <v>8.6999999999999994E-2</v>
      </c>
      <c r="Q59" s="175">
        <f>ROUND(E59*P59,2)</f>
        <v>6.94</v>
      </c>
      <c r="R59" s="177"/>
      <c r="S59" s="177" t="s">
        <v>113</v>
      </c>
      <c r="T59" s="178" t="s">
        <v>113</v>
      </c>
      <c r="U59" s="156">
        <v>0.25900000000000001</v>
      </c>
      <c r="V59" s="156">
        <f>ROUND(E59*U59,2)</f>
        <v>20.67</v>
      </c>
      <c r="W59" s="156"/>
      <c r="X59" s="156" t="s">
        <v>114</v>
      </c>
      <c r="Y59" s="156" t="s">
        <v>115</v>
      </c>
      <c r="Z59" s="146"/>
      <c r="AA59" s="146"/>
      <c r="AB59" s="146"/>
      <c r="AC59" s="146"/>
      <c r="AD59" s="146"/>
      <c r="AE59" s="146"/>
      <c r="AF59" s="146"/>
      <c r="AG59" s="146" t="s">
        <v>116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2" x14ac:dyDescent="0.2">
      <c r="A60" s="153"/>
      <c r="B60" s="154"/>
      <c r="C60" s="189" t="s">
        <v>178</v>
      </c>
      <c r="D60" s="157"/>
      <c r="E60" s="158">
        <v>55.4</v>
      </c>
      <c r="F60" s="156"/>
      <c r="G60" s="156"/>
      <c r="H60" s="156"/>
      <c r="I60" s="156"/>
      <c r="J60" s="156"/>
      <c r="K60" s="156"/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56"/>
      <c r="Z60" s="146"/>
      <c r="AA60" s="146"/>
      <c r="AB60" s="146"/>
      <c r="AC60" s="146"/>
      <c r="AD60" s="146"/>
      <c r="AE60" s="146"/>
      <c r="AF60" s="146"/>
      <c r="AG60" s="146" t="s">
        <v>118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3" x14ac:dyDescent="0.2">
      <c r="A61" s="153"/>
      <c r="B61" s="154"/>
      <c r="C61" s="189" t="s">
        <v>146</v>
      </c>
      <c r="D61" s="157"/>
      <c r="E61" s="158">
        <v>24.4</v>
      </c>
      <c r="F61" s="156"/>
      <c r="G61" s="156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56"/>
      <c r="Z61" s="146"/>
      <c r="AA61" s="146"/>
      <c r="AB61" s="146"/>
      <c r="AC61" s="146"/>
      <c r="AD61" s="146"/>
      <c r="AE61" s="146"/>
      <c r="AF61" s="146"/>
      <c r="AG61" s="146" t="s">
        <v>118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72">
        <v>15</v>
      </c>
      <c r="B62" s="173" t="s">
        <v>179</v>
      </c>
      <c r="C62" s="188" t="s">
        <v>180</v>
      </c>
      <c r="D62" s="174" t="s">
        <v>181</v>
      </c>
      <c r="E62" s="175">
        <v>37.299999999999997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12</v>
      </c>
      <c r="M62" s="177">
        <f>G62*(1+L62/100)</f>
        <v>0</v>
      </c>
      <c r="N62" s="175">
        <v>0</v>
      </c>
      <c r="O62" s="175">
        <f>ROUND(E62*N62,2)</f>
        <v>0</v>
      </c>
      <c r="P62" s="175">
        <v>1.6199999999999999E-3</v>
      </c>
      <c r="Q62" s="175">
        <f>ROUND(E62*P62,2)</f>
        <v>0.06</v>
      </c>
      <c r="R62" s="177"/>
      <c r="S62" s="177" t="s">
        <v>113</v>
      </c>
      <c r="T62" s="178" t="s">
        <v>113</v>
      </c>
      <c r="U62" s="156">
        <v>0.14000000000000001</v>
      </c>
      <c r="V62" s="156">
        <f>ROUND(E62*U62,2)</f>
        <v>5.22</v>
      </c>
      <c r="W62" s="156"/>
      <c r="X62" s="156" t="s">
        <v>114</v>
      </c>
      <c r="Y62" s="156" t="s">
        <v>115</v>
      </c>
      <c r="Z62" s="146"/>
      <c r="AA62" s="146"/>
      <c r="AB62" s="146"/>
      <c r="AC62" s="146"/>
      <c r="AD62" s="146"/>
      <c r="AE62" s="146"/>
      <c r="AF62" s="146"/>
      <c r="AG62" s="146" t="s">
        <v>116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2" x14ac:dyDescent="0.2">
      <c r="A63" s="153"/>
      <c r="B63" s="154"/>
      <c r="C63" s="189" t="s">
        <v>182</v>
      </c>
      <c r="D63" s="157"/>
      <c r="E63" s="158">
        <v>37.299999999999997</v>
      </c>
      <c r="F63" s="156"/>
      <c r="G63" s="156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118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79">
        <v>16</v>
      </c>
      <c r="B64" s="180" t="s">
        <v>183</v>
      </c>
      <c r="C64" s="192" t="s">
        <v>184</v>
      </c>
      <c r="D64" s="181" t="s">
        <v>181</v>
      </c>
      <c r="E64" s="182">
        <v>60.3</v>
      </c>
      <c r="F64" s="183"/>
      <c r="G64" s="184">
        <f>ROUND(E64*F64,2)</f>
        <v>0</v>
      </c>
      <c r="H64" s="183"/>
      <c r="I64" s="184">
        <f>ROUND(E64*H64,2)</f>
        <v>0</v>
      </c>
      <c r="J64" s="183"/>
      <c r="K64" s="184">
        <f>ROUND(E64*J64,2)</f>
        <v>0</v>
      </c>
      <c r="L64" s="184">
        <v>12</v>
      </c>
      <c r="M64" s="184">
        <f>G64*(1+L64/100)</f>
        <v>0</v>
      </c>
      <c r="N64" s="182">
        <v>0</v>
      </c>
      <c r="O64" s="182">
        <f>ROUND(E64*N64,2)</f>
        <v>0</v>
      </c>
      <c r="P64" s="182">
        <v>3.6999999999999998E-2</v>
      </c>
      <c r="Q64" s="182">
        <f>ROUND(E64*P64,2)</f>
        <v>2.23</v>
      </c>
      <c r="R64" s="184"/>
      <c r="S64" s="184" t="s">
        <v>113</v>
      </c>
      <c r="T64" s="185" t="s">
        <v>113</v>
      </c>
      <c r="U64" s="156">
        <v>0.55000000000000004</v>
      </c>
      <c r="V64" s="156">
        <f>ROUND(E64*U64,2)</f>
        <v>33.17</v>
      </c>
      <c r="W64" s="156"/>
      <c r="X64" s="156" t="s">
        <v>114</v>
      </c>
      <c r="Y64" s="156" t="s">
        <v>115</v>
      </c>
      <c r="Z64" s="146"/>
      <c r="AA64" s="146"/>
      <c r="AB64" s="146"/>
      <c r="AC64" s="146"/>
      <c r="AD64" s="146"/>
      <c r="AE64" s="146"/>
      <c r="AF64" s="146"/>
      <c r="AG64" s="146" t="s">
        <v>116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x14ac:dyDescent="0.2">
      <c r="A65" s="165" t="s">
        <v>108</v>
      </c>
      <c r="B65" s="166" t="s">
        <v>63</v>
      </c>
      <c r="C65" s="187" t="s">
        <v>64</v>
      </c>
      <c r="D65" s="167"/>
      <c r="E65" s="168"/>
      <c r="F65" s="169"/>
      <c r="G65" s="169">
        <f>SUMIF(AG66:AG66,"&lt;&gt;NOR",G66:G66)</f>
        <v>0</v>
      </c>
      <c r="H65" s="169"/>
      <c r="I65" s="169">
        <f>SUM(I66:I66)</f>
        <v>0</v>
      </c>
      <c r="J65" s="169"/>
      <c r="K65" s="169">
        <f>SUM(K66:K66)</f>
        <v>0</v>
      </c>
      <c r="L65" s="169"/>
      <c r="M65" s="169">
        <f>SUM(M66:M66)</f>
        <v>0</v>
      </c>
      <c r="N65" s="168"/>
      <c r="O65" s="168">
        <f>SUM(O66:O66)</f>
        <v>0</v>
      </c>
      <c r="P65" s="168"/>
      <c r="Q65" s="168">
        <f>SUM(Q66:Q66)</f>
        <v>0</v>
      </c>
      <c r="R65" s="169"/>
      <c r="S65" s="169"/>
      <c r="T65" s="170"/>
      <c r="U65" s="164"/>
      <c r="V65" s="164">
        <f>SUM(V66:V66)</f>
        <v>60.68</v>
      </c>
      <c r="W65" s="164"/>
      <c r="X65" s="164"/>
      <c r="Y65" s="164"/>
      <c r="AG65" t="s">
        <v>109</v>
      </c>
    </row>
    <row r="66" spans="1:60" ht="22.5" outlineLevel="1" x14ac:dyDescent="0.2">
      <c r="A66" s="179">
        <v>17</v>
      </c>
      <c r="B66" s="180" t="s">
        <v>185</v>
      </c>
      <c r="C66" s="192" t="s">
        <v>186</v>
      </c>
      <c r="D66" s="181" t="s">
        <v>136</v>
      </c>
      <c r="E66" s="182">
        <v>28.893360000000001</v>
      </c>
      <c r="F66" s="183"/>
      <c r="G66" s="184">
        <f>ROUND(E66*F66,2)</f>
        <v>0</v>
      </c>
      <c r="H66" s="183"/>
      <c r="I66" s="184">
        <f>ROUND(E66*H66,2)</f>
        <v>0</v>
      </c>
      <c r="J66" s="183"/>
      <c r="K66" s="184">
        <f>ROUND(E66*J66,2)</f>
        <v>0</v>
      </c>
      <c r="L66" s="184">
        <v>12</v>
      </c>
      <c r="M66" s="184">
        <f>G66*(1+L66/100)</f>
        <v>0</v>
      </c>
      <c r="N66" s="182">
        <v>0</v>
      </c>
      <c r="O66" s="182">
        <f>ROUND(E66*N66,2)</f>
        <v>0</v>
      </c>
      <c r="P66" s="182">
        <v>0</v>
      </c>
      <c r="Q66" s="182">
        <f>ROUND(E66*P66,2)</f>
        <v>0</v>
      </c>
      <c r="R66" s="184"/>
      <c r="S66" s="184" t="s">
        <v>113</v>
      </c>
      <c r="T66" s="185" t="s">
        <v>113</v>
      </c>
      <c r="U66" s="156">
        <v>2.1</v>
      </c>
      <c r="V66" s="156">
        <f>ROUND(E66*U66,2)</f>
        <v>60.68</v>
      </c>
      <c r="W66" s="156"/>
      <c r="X66" s="156" t="s">
        <v>187</v>
      </c>
      <c r="Y66" s="156" t="s">
        <v>115</v>
      </c>
      <c r="Z66" s="146"/>
      <c r="AA66" s="146"/>
      <c r="AB66" s="146"/>
      <c r="AC66" s="146"/>
      <c r="AD66" s="146"/>
      <c r="AE66" s="146"/>
      <c r="AF66" s="146"/>
      <c r="AG66" s="146" t="s">
        <v>188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x14ac:dyDescent="0.2">
      <c r="A67" s="165" t="s">
        <v>108</v>
      </c>
      <c r="B67" s="166" t="s">
        <v>65</v>
      </c>
      <c r="C67" s="187" t="s">
        <v>66</v>
      </c>
      <c r="D67" s="167"/>
      <c r="E67" s="168"/>
      <c r="F67" s="169"/>
      <c r="G67" s="169">
        <f>SUMIF(AG68:AG124,"&lt;&gt;NOR",G68:G124)</f>
        <v>0</v>
      </c>
      <c r="H67" s="169"/>
      <c r="I67" s="169">
        <f>SUM(I68:I124)</f>
        <v>0</v>
      </c>
      <c r="J67" s="169"/>
      <c r="K67" s="169">
        <f>SUM(K68:K124)</f>
        <v>0</v>
      </c>
      <c r="L67" s="169"/>
      <c r="M67" s="169">
        <f>SUM(M68:M124)</f>
        <v>0</v>
      </c>
      <c r="N67" s="168"/>
      <c r="O67" s="168">
        <f>SUM(O68:O124)</f>
        <v>2.77</v>
      </c>
      <c r="P67" s="168"/>
      <c r="Q67" s="168">
        <f>SUM(Q68:Q124)</f>
        <v>2.9</v>
      </c>
      <c r="R67" s="169"/>
      <c r="S67" s="169"/>
      <c r="T67" s="170"/>
      <c r="U67" s="164"/>
      <c r="V67" s="164">
        <f>SUM(V68:V124)</f>
        <v>127.19999999999999</v>
      </c>
      <c r="W67" s="164"/>
      <c r="X67" s="164"/>
      <c r="Y67" s="164"/>
      <c r="AG67" t="s">
        <v>109</v>
      </c>
    </row>
    <row r="68" spans="1:60" outlineLevel="1" x14ac:dyDescent="0.2">
      <c r="A68" s="172">
        <v>18</v>
      </c>
      <c r="B68" s="173" t="s">
        <v>189</v>
      </c>
      <c r="C68" s="188" t="s">
        <v>190</v>
      </c>
      <c r="D68" s="174" t="s">
        <v>122</v>
      </c>
      <c r="E68" s="175">
        <v>145.19999999999999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12</v>
      </c>
      <c r="M68" s="177">
        <f>G68*(1+L68/100)</f>
        <v>0</v>
      </c>
      <c r="N68" s="175">
        <v>0</v>
      </c>
      <c r="O68" s="175">
        <f>ROUND(E68*N68,2)</f>
        <v>0</v>
      </c>
      <c r="P68" s="175">
        <v>6.0000000000000001E-3</v>
      </c>
      <c r="Q68" s="175">
        <f>ROUND(E68*P68,2)</f>
        <v>0.87</v>
      </c>
      <c r="R68" s="177"/>
      <c r="S68" s="177" t="s">
        <v>113</v>
      </c>
      <c r="T68" s="178" t="s">
        <v>113</v>
      </c>
      <c r="U68" s="156">
        <v>5.1999999999999998E-2</v>
      </c>
      <c r="V68" s="156">
        <f>ROUND(E68*U68,2)</f>
        <v>7.55</v>
      </c>
      <c r="W68" s="156"/>
      <c r="X68" s="156" t="s">
        <v>114</v>
      </c>
      <c r="Y68" s="156" t="s">
        <v>115</v>
      </c>
      <c r="Z68" s="146"/>
      <c r="AA68" s="146"/>
      <c r="AB68" s="146"/>
      <c r="AC68" s="146"/>
      <c r="AD68" s="146"/>
      <c r="AE68" s="146"/>
      <c r="AF68" s="146"/>
      <c r="AG68" s="146" t="s">
        <v>116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2" x14ac:dyDescent="0.2">
      <c r="A69" s="153"/>
      <c r="B69" s="154"/>
      <c r="C69" s="189" t="s">
        <v>123</v>
      </c>
      <c r="D69" s="157"/>
      <c r="E69" s="158">
        <v>145.19999999999999</v>
      </c>
      <c r="F69" s="156"/>
      <c r="G69" s="156"/>
      <c r="H69" s="156"/>
      <c r="I69" s="156"/>
      <c r="J69" s="156"/>
      <c r="K69" s="156"/>
      <c r="L69" s="156"/>
      <c r="M69" s="156"/>
      <c r="N69" s="155"/>
      <c r="O69" s="155"/>
      <c r="P69" s="155"/>
      <c r="Q69" s="155"/>
      <c r="R69" s="156"/>
      <c r="S69" s="156"/>
      <c r="T69" s="156"/>
      <c r="U69" s="156"/>
      <c r="V69" s="156"/>
      <c r="W69" s="156"/>
      <c r="X69" s="156"/>
      <c r="Y69" s="156"/>
      <c r="Z69" s="146"/>
      <c r="AA69" s="146"/>
      <c r="AB69" s="146"/>
      <c r="AC69" s="146"/>
      <c r="AD69" s="146"/>
      <c r="AE69" s="146"/>
      <c r="AF69" s="146"/>
      <c r="AG69" s="146" t="s">
        <v>118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72">
        <v>19</v>
      </c>
      <c r="B70" s="173" t="s">
        <v>191</v>
      </c>
      <c r="C70" s="188" t="s">
        <v>192</v>
      </c>
      <c r="D70" s="174" t="s">
        <v>122</v>
      </c>
      <c r="E70" s="175">
        <v>145.19999999999999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12</v>
      </c>
      <c r="M70" s="177">
        <f>G70*(1+L70/100)</f>
        <v>0</v>
      </c>
      <c r="N70" s="175">
        <v>0</v>
      </c>
      <c r="O70" s="175">
        <f>ROUND(E70*N70,2)</f>
        <v>0</v>
      </c>
      <c r="P70" s="175">
        <v>1.4E-2</v>
      </c>
      <c r="Q70" s="175">
        <f>ROUND(E70*P70,2)</f>
        <v>2.0299999999999998</v>
      </c>
      <c r="R70" s="177"/>
      <c r="S70" s="177" t="s">
        <v>113</v>
      </c>
      <c r="T70" s="178" t="s">
        <v>113</v>
      </c>
      <c r="U70" s="156">
        <v>6.5000000000000002E-2</v>
      </c>
      <c r="V70" s="156">
        <f>ROUND(E70*U70,2)</f>
        <v>9.44</v>
      </c>
      <c r="W70" s="156"/>
      <c r="X70" s="156" t="s">
        <v>114</v>
      </c>
      <c r="Y70" s="156" t="s">
        <v>115</v>
      </c>
      <c r="Z70" s="146"/>
      <c r="AA70" s="146"/>
      <c r="AB70" s="146"/>
      <c r="AC70" s="146"/>
      <c r="AD70" s="146"/>
      <c r="AE70" s="146"/>
      <c r="AF70" s="146"/>
      <c r="AG70" s="146" t="s">
        <v>116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2" x14ac:dyDescent="0.2">
      <c r="A71" s="153"/>
      <c r="B71" s="154"/>
      <c r="C71" s="189" t="s">
        <v>123</v>
      </c>
      <c r="D71" s="157"/>
      <c r="E71" s="158">
        <v>145.19999999999999</v>
      </c>
      <c r="F71" s="156"/>
      <c r="G71" s="156"/>
      <c r="H71" s="156"/>
      <c r="I71" s="156"/>
      <c r="J71" s="156"/>
      <c r="K71" s="156"/>
      <c r="L71" s="156"/>
      <c r="M71" s="156"/>
      <c r="N71" s="155"/>
      <c r="O71" s="155"/>
      <c r="P71" s="155"/>
      <c r="Q71" s="155"/>
      <c r="R71" s="156"/>
      <c r="S71" s="156"/>
      <c r="T71" s="156"/>
      <c r="U71" s="156"/>
      <c r="V71" s="156"/>
      <c r="W71" s="156"/>
      <c r="X71" s="156"/>
      <c r="Y71" s="156"/>
      <c r="Z71" s="146"/>
      <c r="AA71" s="146"/>
      <c r="AB71" s="146"/>
      <c r="AC71" s="146"/>
      <c r="AD71" s="146"/>
      <c r="AE71" s="146"/>
      <c r="AF71" s="146"/>
      <c r="AG71" s="146" t="s">
        <v>118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ht="33.75" outlineLevel="1" x14ac:dyDescent="0.2">
      <c r="A72" s="172">
        <v>20</v>
      </c>
      <c r="B72" s="173" t="s">
        <v>193</v>
      </c>
      <c r="C72" s="188" t="s">
        <v>194</v>
      </c>
      <c r="D72" s="174" t="s">
        <v>122</v>
      </c>
      <c r="E72" s="175">
        <v>169.6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12</v>
      </c>
      <c r="M72" s="177">
        <f>G72*(1+L72/100)</f>
        <v>0</v>
      </c>
      <c r="N72" s="175">
        <v>3.3E-4</v>
      </c>
      <c r="O72" s="175">
        <f>ROUND(E72*N72,2)</f>
        <v>0.06</v>
      </c>
      <c r="P72" s="175">
        <v>0</v>
      </c>
      <c r="Q72" s="175">
        <f>ROUND(E72*P72,2)</f>
        <v>0</v>
      </c>
      <c r="R72" s="177"/>
      <c r="S72" s="177" t="s">
        <v>113</v>
      </c>
      <c r="T72" s="178" t="s">
        <v>113</v>
      </c>
      <c r="U72" s="156">
        <v>2.75E-2</v>
      </c>
      <c r="V72" s="156">
        <f>ROUND(E72*U72,2)</f>
        <v>4.66</v>
      </c>
      <c r="W72" s="156"/>
      <c r="X72" s="156" t="s">
        <v>114</v>
      </c>
      <c r="Y72" s="156" t="s">
        <v>115</v>
      </c>
      <c r="Z72" s="146"/>
      <c r="AA72" s="146"/>
      <c r="AB72" s="146"/>
      <c r="AC72" s="146"/>
      <c r="AD72" s="146"/>
      <c r="AE72" s="146"/>
      <c r="AF72" s="146"/>
      <c r="AG72" s="146" t="s">
        <v>116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2" x14ac:dyDescent="0.2">
      <c r="A73" s="153"/>
      <c r="B73" s="154"/>
      <c r="C73" s="189" t="s">
        <v>123</v>
      </c>
      <c r="D73" s="157"/>
      <c r="E73" s="158">
        <v>145.19999999999999</v>
      </c>
      <c r="F73" s="156"/>
      <c r="G73" s="156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156"/>
      <c r="T73" s="156"/>
      <c r="U73" s="156"/>
      <c r="V73" s="156"/>
      <c r="W73" s="156"/>
      <c r="X73" s="156"/>
      <c r="Y73" s="156"/>
      <c r="Z73" s="146"/>
      <c r="AA73" s="146"/>
      <c r="AB73" s="146"/>
      <c r="AC73" s="146"/>
      <c r="AD73" s="146"/>
      <c r="AE73" s="146"/>
      <c r="AF73" s="146"/>
      <c r="AG73" s="146" t="s">
        <v>118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3" x14ac:dyDescent="0.2">
      <c r="A74" s="153"/>
      <c r="B74" s="154"/>
      <c r="C74" s="189" t="s">
        <v>146</v>
      </c>
      <c r="D74" s="157"/>
      <c r="E74" s="158">
        <v>24.4</v>
      </c>
      <c r="F74" s="156"/>
      <c r="G74" s="156"/>
      <c r="H74" s="156"/>
      <c r="I74" s="156"/>
      <c r="J74" s="156"/>
      <c r="K74" s="156"/>
      <c r="L74" s="156"/>
      <c r="M74" s="156"/>
      <c r="N74" s="155"/>
      <c r="O74" s="155"/>
      <c r="P74" s="155"/>
      <c r="Q74" s="155"/>
      <c r="R74" s="156"/>
      <c r="S74" s="156"/>
      <c r="T74" s="156"/>
      <c r="U74" s="156"/>
      <c r="V74" s="156"/>
      <c r="W74" s="156"/>
      <c r="X74" s="156"/>
      <c r="Y74" s="156"/>
      <c r="Z74" s="146"/>
      <c r="AA74" s="146"/>
      <c r="AB74" s="146"/>
      <c r="AC74" s="146"/>
      <c r="AD74" s="146"/>
      <c r="AE74" s="146"/>
      <c r="AF74" s="146"/>
      <c r="AG74" s="146" t="s">
        <v>118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ht="33.75" outlineLevel="1" x14ac:dyDescent="0.2">
      <c r="A75" s="172">
        <v>21</v>
      </c>
      <c r="B75" s="173" t="s">
        <v>195</v>
      </c>
      <c r="C75" s="188" t="s">
        <v>196</v>
      </c>
      <c r="D75" s="174" t="s">
        <v>122</v>
      </c>
      <c r="E75" s="175">
        <v>323.80900000000003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12</v>
      </c>
      <c r="M75" s="177">
        <f>G75*(1+L75/100)</f>
        <v>0</v>
      </c>
      <c r="N75" s="175">
        <v>3.5E-4</v>
      </c>
      <c r="O75" s="175">
        <f>ROUND(E75*N75,2)</f>
        <v>0.11</v>
      </c>
      <c r="P75" s="175">
        <v>0</v>
      </c>
      <c r="Q75" s="175">
        <f>ROUND(E75*P75,2)</f>
        <v>0</v>
      </c>
      <c r="R75" s="177"/>
      <c r="S75" s="177" t="s">
        <v>113</v>
      </c>
      <c r="T75" s="178" t="s">
        <v>113</v>
      </c>
      <c r="U75" s="156">
        <v>0.2</v>
      </c>
      <c r="V75" s="156">
        <f>ROUND(E75*U75,2)</f>
        <v>64.760000000000005</v>
      </c>
      <c r="W75" s="156"/>
      <c r="X75" s="156" t="s">
        <v>114</v>
      </c>
      <c r="Y75" s="156" t="s">
        <v>115</v>
      </c>
      <c r="Z75" s="146"/>
      <c r="AA75" s="146"/>
      <c r="AB75" s="146"/>
      <c r="AC75" s="146"/>
      <c r="AD75" s="146"/>
      <c r="AE75" s="146"/>
      <c r="AF75" s="146"/>
      <c r="AG75" s="146" t="s">
        <v>116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2" x14ac:dyDescent="0.2">
      <c r="A76" s="153"/>
      <c r="B76" s="154"/>
      <c r="C76" s="189" t="s">
        <v>197</v>
      </c>
      <c r="D76" s="157"/>
      <c r="E76" s="158"/>
      <c r="F76" s="156"/>
      <c r="G76" s="156"/>
      <c r="H76" s="156"/>
      <c r="I76" s="156"/>
      <c r="J76" s="156"/>
      <c r="K76" s="156"/>
      <c r="L76" s="156"/>
      <c r="M76" s="156"/>
      <c r="N76" s="155"/>
      <c r="O76" s="155"/>
      <c r="P76" s="155"/>
      <c r="Q76" s="155"/>
      <c r="R76" s="156"/>
      <c r="S76" s="156"/>
      <c r="T76" s="156"/>
      <c r="U76" s="156"/>
      <c r="V76" s="156"/>
      <c r="W76" s="156"/>
      <c r="X76" s="156"/>
      <c r="Y76" s="156"/>
      <c r="Z76" s="146"/>
      <c r="AA76" s="146"/>
      <c r="AB76" s="146"/>
      <c r="AC76" s="146"/>
      <c r="AD76" s="146"/>
      <c r="AE76" s="146"/>
      <c r="AF76" s="146"/>
      <c r="AG76" s="146" t="s">
        <v>118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3" x14ac:dyDescent="0.2">
      <c r="A77" s="153"/>
      <c r="B77" s="154"/>
      <c r="C77" s="189" t="s">
        <v>123</v>
      </c>
      <c r="D77" s="157"/>
      <c r="E77" s="158">
        <v>145.19999999999999</v>
      </c>
      <c r="F77" s="156"/>
      <c r="G77" s="156"/>
      <c r="H77" s="156"/>
      <c r="I77" s="156"/>
      <c r="J77" s="156"/>
      <c r="K77" s="156"/>
      <c r="L77" s="156"/>
      <c r="M77" s="156"/>
      <c r="N77" s="155"/>
      <c r="O77" s="155"/>
      <c r="P77" s="155"/>
      <c r="Q77" s="155"/>
      <c r="R77" s="156"/>
      <c r="S77" s="156"/>
      <c r="T77" s="156"/>
      <c r="U77" s="156"/>
      <c r="V77" s="156"/>
      <c r="W77" s="156"/>
      <c r="X77" s="156"/>
      <c r="Y77" s="156"/>
      <c r="Z77" s="146"/>
      <c r="AA77" s="146"/>
      <c r="AB77" s="146"/>
      <c r="AC77" s="146"/>
      <c r="AD77" s="146"/>
      <c r="AE77" s="146"/>
      <c r="AF77" s="146"/>
      <c r="AG77" s="146" t="s">
        <v>118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3" x14ac:dyDescent="0.2">
      <c r="A78" s="153"/>
      <c r="B78" s="154"/>
      <c r="C78" s="191" t="s">
        <v>171</v>
      </c>
      <c r="D78" s="162"/>
      <c r="E78" s="163">
        <v>145.19999999999999</v>
      </c>
      <c r="F78" s="156"/>
      <c r="G78" s="156"/>
      <c r="H78" s="156"/>
      <c r="I78" s="156"/>
      <c r="J78" s="156"/>
      <c r="K78" s="156"/>
      <c r="L78" s="156"/>
      <c r="M78" s="156"/>
      <c r="N78" s="155"/>
      <c r="O78" s="155"/>
      <c r="P78" s="155"/>
      <c r="Q78" s="155"/>
      <c r="R78" s="156"/>
      <c r="S78" s="156"/>
      <c r="T78" s="156"/>
      <c r="U78" s="156"/>
      <c r="V78" s="156"/>
      <c r="W78" s="156"/>
      <c r="X78" s="156"/>
      <c r="Y78" s="156"/>
      <c r="Z78" s="146"/>
      <c r="AA78" s="146"/>
      <c r="AB78" s="146"/>
      <c r="AC78" s="146"/>
      <c r="AD78" s="146"/>
      <c r="AE78" s="146"/>
      <c r="AF78" s="146"/>
      <c r="AG78" s="146" t="s">
        <v>118</v>
      </c>
      <c r="AH78" s="146">
        <v>1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3" x14ac:dyDescent="0.2">
      <c r="A79" s="153"/>
      <c r="B79" s="154"/>
      <c r="C79" s="189" t="s">
        <v>198</v>
      </c>
      <c r="D79" s="157"/>
      <c r="E79" s="158"/>
      <c r="F79" s="156"/>
      <c r="G79" s="156"/>
      <c r="H79" s="156"/>
      <c r="I79" s="156"/>
      <c r="J79" s="156"/>
      <c r="K79" s="156"/>
      <c r="L79" s="156"/>
      <c r="M79" s="156"/>
      <c r="N79" s="155"/>
      <c r="O79" s="155"/>
      <c r="P79" s="155"/>
      <c r="Q79" s="155"/>
      <c r="R79" s="156"/>
      <c r="S79" s="156"/>
      <c r="T79" s="156"/>
      <c r="U79" s="156"/>
      <c r="V79" s="156"/>
      <c r="W79" s="156"/>
      <c r="X79" s="156"/>
      <c r="Y79" s="156"/>
      <c r="Z79" s="146"/>
      <c r="AA79" s="146"/>
      <c r="AB79" s="146"/>
      <c r="AC79" s="146"/>
      <c r="AD79" s="146"/>
      <c r="AE79" s="146"/>
      <c r="AF79" s="146"/>
      <c r="AG79" s="146" t="s">
        <v>118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3" x14ac:dyDescent="0.2">
      <c r="A80" s="153"/>
      <c r="B80" s="154"/>
      <c r="C80" s="189" t="s">
        <v>123</v>
      </c>
      <c r="D80" s="157"/>
      <c r="E80" s="158">
        <v>145.19999999999999</v>
      </c>
      <c r="F80" s="156"/>
      <c r="G80" s="156"/>
      <c r="H80" s="156"/>
      <c r="I80" s="156"/>
      <c r="J80" s="156"/>
      <c r="K80" s="156"/>
      <c r="L80" s="156"/>
      <c r="M80" s="156"/>
      <c r="N80" s="155"/>
      <c r="O80" s="155"/>
      <c r="P80" s="155"/>
      <c r="Q80" s="155"/>
      <c r="R80" s="156"/>
      <c r="S80" s="156"/>
      <c r="T80" s="156"/>
      <c r="U80" s="156"/>
      <c r="V80" s="156"/>
      <c r="W80" s="156"/>
      <c r="X80" s="156"/>
      <c r="Y80" s="156"/>
      <c r="Z80" s="146"/>
      <c r="AA80" s="146"/>
      <c r="AB80" s="146"/>
      <c r="AC80" s="146"/>
      <c r="AD80" s="146"/>
      <c r="AE80" s="146"/>
      <c r="AF80" s="146"/>
      <c r="AG80" s="146" t="s">
        <v>118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3" x14ac:dyDescent="0.2">
      <c r="A81" s="153"/>
      <c r="B81" s="154"/>
      <c r="C81" s="189" t="s">
        <v>146</v>
      </c>
      <c r="D81" s="157"/>
      <c r="E81" s="158">
        <v>24.4</v>
      </c>
      <c r="F81" s="156"/>
      <c r="G81" s="156"/>
      <c r="H81" s="156"/>
      <c r="I81" s="156"/>
      <c r="J81" s="156"/>
      <c r="K81" s="156"/>
      <c r="L81" s="156"/>
      <c r="M81" s="156"/>
      <c r="N81" s="155"/>
      <c r="O81" s="155"/>
      <c r="P81" s="155"/>
      <c r="Q81" s="155"/>
      <c r="R81" s="156"/>
      <c r="S81" s="156"/>
      <c r="T81" s="156"/>
      <c r="U81" s="156"/>
      <c r="V81" s="156"/>
      <c r="W81" s="156"/>
      <c r="X81" s="156"/>
      <c r="Y81" s="156"/>
      <c r="Z81" s="146"/>
      <c r="AA81" s="146"/>
      <c r="AB81" s="146"/>
      <c r="AC81" s="146"/>
      <c r="AD81" s="146"/>
      <c r="AE81" s="146"/>
      <c r="AF81" s="146"/>
      <c r="AG81" s="146" t="s">
        <v>118</v>
      </c>
      <c r="AH81" s="146">
        <v>0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3" x14ac:dyDescent="0.2">
      <c r="A82" s="153"/>
      <c r="B82" s="154"/>
      <c r="C82" s="191" t="s">
        <v>171</v>
      </c>
      <c r="D82" s="162"/>
      <c r="E82" s="163">
        <v>169.6</v>
      </c>
      <c r="F82" s="156"/>
      <c r="G82" s="156"/>
      <c r="H82" s="156"/>
      <c r="I82" s="156"/>
      <c r="J82" s="156"/>
      <c r="K82" s="156"/>
      <c r="L82" s="156"/>
      <c r="M82" s="156"/>
      <c r="N82" s="155"/>
      <c r="O82" s="155"/>
      <c r="P82" s="155"/>
      <c r="Q82" s="155"/>
      <c r="R82" s="156"/>
      <c r="S82" s="156"/>
      <c r="T82" s="156"/>
      <c r="U82" s="156"/>
      <c r="V82" s="156"/>
      <c r="W82" s="156"/>
      <c r="X82" s="156"/>
      <c r="Y82" s="156"/>
      <c r="Z82" s="146"/>
      <c r="AA82" s="146"/>
      <c r="AB82" s="146"/>
      <c r="AC82" s="146"/>
      <c r="AD82" s="146"/>
      <c r="AE82" s="146"/>
      <c r="AF82" s="146"/>
      <c r="AG82" s="146" t="s">
        <v>118</v>
      </c>
      <c r="AH82" s="146">
        <v>1</v>
      </c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3" x14ac:dyDescent="0.2">
      <c r="A83" s="153"/>
      <c r="B83" s="154"/>
      <c r="C83" s="189" t="s">
        <v>199</v>
      </c>
      <c r="D83" s="157"/>
      <c r="E83" s="158"/>
      <c r="F83" s="156"/>
      <c r="G83" s="156"/>
      <c r="H83" s="156"/>
      <c r="I83" s="156"/>
      <c r="J83" s="156"/>
      <c r="K83" s="156"/>
      <c r="L83" s="156"/>
      <c r="M83" s="156"/>
      <c r="N83" s="155"/>
      <c r="O83" s="155"/>
      <c r="P83" s="155"/>
      <c r="Q83" s="155"/>
      <c r="R83" s="156"/>
      <c r="S83" s="156"/>
      <c r="T83" s="156"/>
      <c r="U83" s="156"/>
      <c r="V83" s="156"/>
      <c r="W83" s="156"/>
      <c r="X83" s="156"/>
      <c r="Y83" s="156"/>
      <c r="Z83" s="146"/>
      <c r="AA83" s="146"/>
      <c r="AB83" s="146"/>
      <c r="AC83" s="146"/>
      <c r="AD83" s="146"/>
      <c r="AE83" s="146"/>
      <c r="AF83" s="146"/>
      <c r="AG83" s="146" t="s">
        <v>118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3" x14ac:dyDescent="0.2">
      <c r="A84" s="153"/>
      <c r="B84" s="154"/>
      <c r="C84" s="189" t="s">
        <v>200</v>
      </c>
      <c r="D84" s="157"/>
      <c r="E84" s="158">
        <v>9.0090000000000003</v>
      </c>
      <c r="F84" s="156"/>
      <c r="G84" s="156"/>
      <c r="H84" s="156"/>
      <c r="I84" s="156"/>
      <c r="J84" s="156"/>
      <c r="K84" s="156"/>
      <c r="L84" s="156"/>
      <c r="M84" s="156"/>
      <c r="N84" s="155"/>
      <c r="O84" s="155"/>
      <c r="P84" s="155"/>
      <c r="Q84" s="155"/>
      <c r="R84" s="156"/>
      <c r="S84" s="156"/>
      <c r="T84" s="156"/>
      <c r="U84" s="156"/>
      <c r="V84" s="156"/>
      <c r="W84" s="156"/>
      <c r="X84" s="156"/>
      <c r="Y84" s="156"/>
      <c r="Z84" s="146"/>
      <c r="AA84" s="146"/>
      <c r="AB84" s="146"/>
      <c r="AC84" s="146"/>
      <c r="AD84" s="146"/>
      <c r="AE84" s="146"/>
      <c r="AF84" s="146"/>
      <c r="AG84" s="146" t="s">
        <v>118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3" x14ac:dyDescent="0.2">
      <c r="A85" s="153"/>
      <c r="B85" s="154"/>
      <c r="C85" s="191" t="s">
        <v>171</v>
      </c>
      <c r="D85" s="162"/>
      <c r="E85" s="163">
        <v>9.0090000000000003</v>
      </c>
      <c r="F85" s="156"/>
      <c r="G85" s="156"/>
      <c r="H85" s="156"/>
      <c r="I85" s="156"/>
      <c r="J85" s="156"/>
      <c r="K85" s="156"/>
      <c r="L85" s="156"/>
      <c r="M85" s="156"/>
      <c r="N85" s="155"/>
      <c r="O85" s="155"/>
      <c r="P85" s="155"/>
      <c r="Q85" s="155"/>
      <c r="R85" s="156"/>
      <c r="S85" s="156"/>
      <c r="T85" s="156"/>
      <c r="U85" s="156"/>
      <c r="V85" s="156"/>
      <c r="W85" s="156"/>
      <c r="X85" s="156"/>
      <c r="Y85" s="156"/>
      <c r="Z85" s="146"/>
      <c r="AA85" s="146"/>
      <c r="AB85" s="146"/>
      <c r="AC85" s="146"/>
      <c r="AD85" s="146"/>
      <c r="AE85" s="146"/>
      <c r="AF85" s="146"/>
      <c r="AG85" s="146" t="s">
        <v>118</v>
      </c>
      <c r="AH85" s="146">
        <v>1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ht="33.75" outlineLevel="1" x14ac:dyDescent="0.2">
      <c r="A86" s="172">
        <v>22</v>
      </c>
      <c r="B86" s="173" t="s">
        <v>201</v>
      </c>
      <c r="C86" s="188" t="s">
        <v>202</v>
      </c>
      <c r="D86" s="174" t="s">
        <v>122</v>
      </c>
      <c r="E86" s="175">
        <v>169.6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12</v>
      </c>
      <c r="M86" s="177">
        <f>G86*(1+L86/100)</f>
        <v>0</v>
      </c>
      <c r="N86" s="175">
        <v>0</v>
      </c>
      <c r="O86" s="175">
        <f>ROUND(E86*N86,2)</f>
        <v>0</v>
      </c>
      <c r="P86" s="175">
        <v>0</v>
      </c>
      <c r="Q86" s="175">
        <f>ROUND(E86*P86,2)</f>
        <v>0</v>
      </c>
      <c r="R86" s="177"/>
      <c r="S86" s="177" t="s">
        <v>113</v>
      </c>
      <c r="T86" s="178" t="s">
        <v>113</v>
      </c>
      <c r="U86" s="156">
        <v>0.20699999999999999</v>
      </c>
      <c r="V86" s="156">
        <f>ROUND(E86*U86,2)</f>
        <v>35.11</v>
      </c>
      <c r="W86" s="156"/>
      <c r="X86" s="156" t="s">
        <v>114</v>
      </c>
      <c r="Y86" s="156" t="s">
        <v>115</v>
      </c>
      <c r="Z86" s="146"/>
      <c r="AA86" s="146"/>
      <c r="AB86" s="146"/>
      <c r="AC86" s="146"/>
      <c r="AD86" s="146"/>
      <c r="AE86" s="146"/>
      <c r="AF86" s="146"/>
      <c r="AG86" s="146" t="s">
        <v>116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2" x14ac:dyDescent="0.2">
      <c r="A87" s="153"/>
      <c r="B87" s="154"/>
      <c r="C87" s="189" t="s">
        <v>123</v>
      </c>
      <c r="D87" s="157"/>
      <c r="E87" s="158">
        <v>145.19999999999999</v>
      </c>
      <c r="F87" s="156"/>
      <c r="G87" s="156"/>
      <c r="H87" s="156"/>
      <c r="I87" s="156"/>
      <c r="J87" s="156"/>
      <c r="K87" s="156"/>
      <c r="L87" s="156"/>
      <c r="M87" s="156"/>
      <c r="N87" s="155"/>
      <c r="O87" s="155"/>
      <c r="P87" s="155"/>
      <c r="Q87" s="155"/>
      <c r="R87" s="156"/>
      <c r="S87" s="156"/>
      <c r="T87" s="156"/>
      <c r="U87" s="156"/>
      <c r="V87" s="156"/>
      <c r="W87" s="156"/>
      <c r="X87" s="156"/>
      <c r="Y87" s="156"/>
      <c r="Z87" s="146"/>
      <c r="AA87" s="146"/>
      <c r="AB87" s="146"/>
      <c r="AC87" s="146"/>
      <c r="AD87" s="146"/>
      <c r="AE87" s="146"/>
      <c r="AF87" s="146"/>
      <c r="AG87" s="146" t="s">
        <v>118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3" x14ac:dyDescent="0.2">
      <c r="A88" s="153"/>
      <c r="B88" s="154"/>
      <c r="C88" s="189" t="s">
        <v>146</v>
      </c>
      <c r="D88" s="157"/>
      <c r="E88" s="158">
        <v>24.4</v>
      </c>
      <c r="F88" s="156"/>
      <c r="G88" s="156"/>
      <c r="H88" s="156"/>
      <c r="I88" s="156"/>
      <c r="J88" s="156"/>
      <c r="K88" s="156"/>
      <c r="L88" s="156"/>
      <c r="M88" s="156"/>
      <c r="N88" s="155"/>
      <c r="O88" s="155"/>
      <c r="P88" s="155"/>
      <c r="Q88" s="155"/>
      <c r="R88" s="156"/>
      <c r="S88" s="156"/>
      <c r="T88" s="156"/>
      <c r="U88" s="156"/>
      <c r="V88" s="156"/>
      <c r="W88" s="156"/>
      <c r="X88" s="156"/>
      <c r="Y88" s="156"/>
      <c r="Z88" s="146"/>
      <c r="AA88" s="146"/>
      <c r="AB88" s="146"/>
      <c r="AC88" s="146"/>
      <c r="AD88" s="146"/>
      <c r="AE88" s="146"/>
      <c r="AF88" s="146"/>
      <c r="AG88" s="146" t="s">
        <v>118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 x14ac:dyDescent="0.2">
      <c r="A89" s="172">
        <v>23</v>
      </c>
      <c r="B89" s="173" t="s">
        <v>203</v>
      </c>
      <c r="C89" s="188" t="s">
        <v>204</v>
      </c>
      <c r="D89" s="174" t="s">
        <v>122</v>
      </c>
      <c r="E89" s="175">
        <v>205.40035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12</v>
      </c>
      <c r="M89" s="177">
        <f>G89*(1+L89/100)</f>
        <v>0</v>
      </c>
      <c r="N89" s="175">
        <v>5.7000000000000002E-3</v>
      </c>
      <c r="O89" s="175">
        <f>ROUND(E89*N89,2)</f>
        <v>1.17</v>
      </c>
      <c r="P89" s="175">
        <v>0</v>
      </c>
      <c r="Q89" s="175">
        <f>ROUND(E89*P89,2)</f>
        <v>0</v>
      </c>
      <c r="R89" s="177" t="s">
        <v>150</v>
      </c>
      <c r="S89" s="177" t="s">
        <v>113</v>
      </c>
      <c r="T89" s="178" t="s">
        <v>113</v>
      </c>
      <c r="U89" s="156">
        <v>0</v>
      </c>
      <c r="V89" s="156">
        <f>ROUND(E89*U89,2)</f>
        <v>0</v>
      </c>
      <c r="W89" s="156"/>
      <c r="X89" s="156" t="s">
        <v>151</v>
      </c>
      <c r="Y89" s="156" t="s">
        <v>115</v>
      </c>
      <c r="Z89" s="146"/>
      <c r="AA89" s="146"/>
      <c r="AB89" s="146"/>
      <c r="AC89" s="146"/>
      <c r="AD89" s="146"/>
      <c r="AE89" s="146"/>
      <c r="AF89" s="146"/>
      <c r="AG89" s="146" t="s">
        <v>152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ht="33.75" outlineLevel="2" x14ac:dyDescent="0.2">
      <c r="A90" s="153"/>
      <c r="B90" s="154"/>
      <c r="C90" s="251" t="s">
        <v>205</v>
      </c>
      <c r="D90" s="252"/>
      <c r="E90" s="252"/>
      <c r="F90" s="252"/>
      <c r="G90" s="252"/>
      <c r="H90" s="156"/>
      <c r="I90" s="156"/>
      <c r="J90" s="156"/>
      <c r="K90" s="156"/>
      <c r="L90" s="156"/>
      <c r="M90" s="156"/>
      <c r="N90" s="155"/>
      <c r="O90" s="155"/>
      <c r="P90" s="155"/>
      <c r="Q90" s="155"/>
      <c r="R90" s="156"/>
      <c r="S90" s="156"/>
      <c r="T90" s="156"/>
      <c r="U90" s="156"/>
      <c r="V90" s="156"/>
      <c r="W90" s="156"/>
      <c r="X90" s="156"/>
      <c r="Y90" s="156"/>
      <c r="Z90" s="146"/>
      <c r="AA90" s="146"/>
      <c r="AB90" s="146"/>
      <c r="AC90" s="146"/>
      <c r="AD90" s="146"/>
      <c r="AE90" s="146"/>
      <c r="AF90" s="146"/>
      <c r="AG90" s="146" t="s">
        <v>127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86" t="str">
        <f>C90</f>
        <v>Hydroizolační pás z modifikovaného asfaltu s vložkou z polyesterového rouna a s povrchovou úpravou barevným hrubozrnným posypem. Na vrchní straně je provedena úprava krajů o šíři 8 - 10 cm z důvodu překrytí a spojování pásu natavením.</v>
      </c>
      <c r="BB90" s="146"/>
      <c r="BC90" s="146"/>
      <c r="BD90" s="146"/>
      <c r="BE90" s="146"/>
      <c r="BF90" s="146"/>
      <c r="BG90" s="146"/>
      <c r="BH90" s="146"/>
    </row>
    <row r="91" spans="1:60" outlineLevel="3" x14ac:dyDescent="0.2">
      <c r="A91" s="153"/>
      <c r="B91" s="154"/>
      <c r="C91" s="190" t="s">
        <v>154</v>
      </c>
      <c r="D91" s="159"/>
      <c r="E91" s="160"/>
      <c r="F91" s="161"/>
      <c r="G91" s="161"/>
      <c r="H91" s="156"/>
      <c r="I91" s="156"/>
      <c r="J91" s="156"/>
      <c r="K91" s="156"/>
      <c r="L91" s="156"/>
      <c r="M91" s="156"/>
      <c r="N91" s="155"/>
      <c r="O91" s="155"/>
      <c r="P91" s="155"/>
      <c r="Q91" s="155"/>
      <c r="R91" s="156"/>
      <c r="S91" s="156"/>
      <c r="T91" s="156"/>
      <c r="U91" s="156"/>
      <c r="V91" s="156"/>
      <c r="W91" s="156"/>
      <c r="X91" s="156"/>
      <c r="Y91" s="156"/>
      <c r="Z91" s="146"/>
      <c r="AA91" s="146"/>
      <c r="AB91" s="146"/>
      <c r="AC91" s="146"/>
      <c r="AD91" s="146"/>
      <c r="AE91" s="146"/>
      <c r="AF91" s="146"/>
      <c r="AG91" s="146" t="s">
        <v>127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3" x14ac:dyDescent="0.2">
      <c r="A92" s="153"/>
      <c r="B92" s="154"/>
      <c r="C92" s="253" t="s">
        <v>206</v>
      </c>
      <c r="D92" s="254"/>
      <c r="E92" s="254"/>
      <c r="F92" s="254"/>
      <c r="G92" s="254"/>
      <c r="H92" s="156"/>
      <c r="I92" s="156"/>
      <c r="J92" s="156"/>
      <c r="K92" s="156"/>
      <c r="L92" s="156"/>
      <c r="M92" s="156"/>
      <c r="N92" s="155"/>
      <c r="O92" s="155"/>
      <c r="P92" s="155"/>
      <c r="Q92" s="155"/>
      <c r="R92" s="156"/>
      <c r="S92" s="156"/>
      <c r="T92" s="156"/>
      <c r="U92" s="156"/>
      <c r="V92" s="156"/>
      <c r="W92" s="156"/>
      <c r="X92" s="156"/>
      <c r="Y92" s="156"/>
      <c r="Z92" s="146"/>
      <c r="AA92" s="146"/>
      <c r="AB92" s="146"/>
      <c r="AC92" s="146"/>
      <c r="AD92" s="146"/>
      <c r="AE92" s="146"/>
      <c r="AF92" s="146"/>
      <c r="AG92" s="146" t="s">
        <v>127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3" x14ac:dyDescent="0.2">
      <c r="A93" s="153"/>
      <c r="B93" s="154"/>
      <c r="C93" s="253" t="s">
        <v>207</v>
      </c>
      <c r="D93" s="254"/>
      <c r="E93" s="254"/>
      <c r="F93" s="254"/>
      <c r="G93" s="254"/>
      <c r="H93" s="156"/>
      <c r="I93" s="156"/>
      <c r="J93" s="156"/>
      <c r="K93" s="156"/>
      <c r="L93" s="156"/>
      <c r="M93" s="156"/>
      <c r="N93" s="155"/>
      <c r="O93" s="155"/>
      <c r="P93" s="155"/>
      <c r="Q93" s="155"/>
      <c r="R93" s="156"/>
      <c r="S93" s="156"/>
      <c r="T93" s="156"/>
      <c r="U93" s="156"/>
      <c r="V93" s="156"/>
      <c r="W93" s="156"/>
      <c r="X93" s="156"/>
      <c r="Y93" s="156"/>
      <c r="Z93" s="146"/>
      <c r="AA93" s="146"/>
      <c r="AB93" s="146"/>
      <c r="AC93" s="146"/>
      <c r="AD93" s="146"/>
      <c r="AE93" s="146"/>
      <c r="AF93" s="146"/>
      <c r="AG93" s="146" t="s">
        <v>127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3" x14ac:dyDescent="0.2">
      <c r="A94" s="153"/>
      <c r="B94" s="154"/>
      <c r="C94" s="253" t="s">
        <v>208</v>
      </c>
      <c r="D94" s="254"/>
      <c r="E94" s="254"/>
      <c r="F94" s="254"/>
      <c r="G94" s="254"/>
      <c r="H94" s="156"/>
      <c r="I94" s="156"/>
      <c r="J94" s="156"/>
      <c r="K94" s="156"/>
      <c r="L94" s="156"/>
      <c r="M94" s="156"/>
      <c r="N94" s="155"/>
      <c r="O94" s="155"/>
      <c r="P94" s="155"/>
      <c r="Q94" s="155"/>
      <c r="R94" s="156"/>
      <c r="S94" s="156"/>
      <c r="T94" s="156"/>
      <c r="U94" s="156"/>
      <c r="V94" s="156"/>
      <c r="W94" s="156"/>
      <c r="X94" s="156"/>
      <c r="Y94" s="156"/>
      <c r="Z94" s="146"/>
      <c r="AA94" s="146"/>
      <c r="AB94" s="146"/>
      <c r="AC94" s="146"/>
      <c r="AD94" s="146"/>
      <c r="AE94" s="146"/>
      <c r="AF94" s="146"/>
      <c r="AG94" s="146" t="s">
        <v>127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3" x14ac:dyDescent="0.2">
      <c r="A95" s="153"/>
      <c r="B95" s="154"/>
      <c r="C95" s="253" t="s">
        <v>209</v>
      </c>
      <c r="D95" s="254"/>
      <c r="E95" s="254"/>
      <c r="F95" s="254"/>
      <c r="G95" s="254"/>
      <c r="H95" s="156"/>
      <c r="I95" s="156"/>
      <c r="J95" s="156"/>
      <c r="K95" s="156"/>
      <c r="L95" s="156"/>
      <c r="M95" s="156"/>
      <c r="N95" s="155"/>
      <c r="O95" s="155"/>
      <c r="P95" s="155"/>
      <c r="Q95" s="155"/>
      <c r="R95" s="156"/>
      <c r="S95" s="156"/>
      <c r="T95" s="156"/>
      <c r="U95" s="156"/>
      <c r="V95" s="156"/>
      <c r="W95" s="156"/>
      <c r="X95" s="156"/>
      <c r="Y95" s="156"/>
      <c r="Z95" s="146"/>
      <c r="AA95" s="146"/>
      <c r="AB95" s="146"/>
      <c r="AC95" s="146"/>
      <c r="AD95" s="146"/>
      <c r="AE95" s="146"/>
      <c r="AF95" s="146"/>
      <c r="AG95" s="146" t="s">
        <v>127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3" x14ac:dyDescent="0.2">
      <c r="A96" s="153"/>
      <c r="B96" s="154"/>
      <c r="C96" s="253" t="s">
        <v>210</v>
      </c>
      <c r="D96" s="254"/>
      <c r="E96" s="254"/>
      <c r="F96" s="254"/>
      <c r="G96" s="254"/>
      <c r="H96" s="156"/>
      <c r="I96" s="156"/>
      <c r="J96" s="156"/>
      <c r="K96" s="156"/>
      <c r="L96" s="156"/>
      <c r="M96" s="156"/>
      <c r="N96" s="155"/>
      <c r="O96" s="155"/>
      <c r="P96" s="155"/>
      <c r="Q96" s="155"/>
      <c r="R96" s="156"/>
      <c r="S96" s="156"/>
      <c r="T96" s="156"/>
      <c r="U96" s="156"/>
      <c r="V96" s="156"/>
      <c r="W96" s="156"/>
      <c r="X96" s="156"/>
      <c r="Y96" s="156"/>
      <c r="Z96" s="146"/>
      <c r="AA96" s="146"/>
      <c r="AB96" s="146"/>
      <c r="AC96" s="146"/>
      <c r="AD96" s="146"/>
      <c r="AE96" s="146"/>
      <c r="AF96" s="146"/>
      <c r="AG96" s="146" t="s">
        <v>127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2" x14ac:dyDescent="0.2">
      <c r="A97" s="153"/>
      <c r="B97" s="154"/>
      <c r="C97" s="189" t="s">
        <v>198</v>
      </c>
      <c r="D97" s="157"/>
      <c r="E97" s="158"/>
      <c r="F97" s="156"/>
      <c r="G97" s="156"/>
      <c r="H97" s="156"/>
      <c r="I97" s="156"/>
      <c r="J97" s="156"/>
      <c r="K97" s="156"/>
      <c r="L97" s="156"/>
      <c r="M97" s="156"/>
      <c r="N97" s="155"/>
      <c r="O97" s="155"/>
      <c r="P97" s="155"/>
      <c r="Q97" s="155"/>
      <c r="R97" s="156"/>
      <c r="S97" s="156"/>
      <c r="T97" s="156"/>
      <c r="U97" s="156"/>
      <c r="V97" s="156"/>
      <c r="W97" s="156"/>
      <c r="X97" s="156"/>
      <c r="Y97" s="156"/>
      <c r="Z97" s="146"/>
      <c r="AA97" s="146"/>
      <c r="AB97" s="146"/>
      <c r="AC97" s="146"/>
      <c r="AD97" s="146"/>
      <c r="AE97" s="146"/>
      <c r="AF97" s="146"/>
      <c r="AG97" s="146" t="s">
        <v>118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3" x14ac:dyDescent="0.2">
      <c r="A98" s="153"/>
      <c r="B98" s="154"/>
      <c r="C98" s="189" t="s">
        <v>211</v>
      </c>
      <c r="D98" s="157"/>
      <c r="E98" s="158">
        <v>166.98</v>
      </c>
      <c r="F98" s="156"/>
      <c r="G98" s="156"/>
      <c r="H98" s="156"/>
      <c r="I98" s="156"/>
      <c r="J98" s="156"/>
      <c r="K98" s="156"/>
      <c r="L98" s="156"/>
      <c r="M98" s="156"/>
      <c r="N98" s="155"/>
      <c r="O98" s="155"/>
      <c r="P98" s="155"/>
      <c r="Q98" s="155"/>
      <c r="R98" s="156"/>
      <c r="S98" s="156"/>
      <c r="T98" s="156"/>
      <c r="U98" s="156"/>
      <c r="V98" s="156"/>
      <c r="W98" s="156"/>
      <c r="X98" s="156"/>
      <c r="Y98" s="156"/>
      <c r="Z98" s="146"/>
      <c r="AA98" s="146"/>
      <c r="AB98" s="146"/>
      <c r="AC98" s="146"/>
      <c r="AD98" s="146"/>
      <c r="AE98" s="146"/>
      <c r="AF98" s="146"/>
      <c r="AG98" s="146" t="s">
        <v>118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3" x14ac:dyDescent="0.2">
      <c r="A99" s="153"/>
      <c r="B99" s="154"/>
      <c r="C99" s="189" t="s">
        <v>212</v>
      </c>
      <c r="D99" s="157"/>
      <c r="E99" s="158">
        <v>28.06</v>
      </c>
      <c r="F99" s="156"/>
      <c r="G99" s="156"/>
      <c r="H99" s="156"/>
      <c r="I99" s="156"/>
      <c r="J99" s="156"/>
      <c r="K99" s="156"/>
      <c r="L99" s="156"/>
      <c r="M99" s="156"/>
      <c r="N99" s="155"/>
      <c r="O99" s="155"/>
      <c r="P99" s="155"/>
      <c r="Q99" s="155"/>
      <c r="R99" s="156"/>
      <c r="S99" s="156"/>
      <c r="T99" s="156"/>
      <c r="U99" s="156"/>
      <c r="V99" s="156"/>
      <c r="W99" s="156"/>
      <c r="X99" s="156"/>
      <c r="Y99" s="156"/>
      <c r="Z99" s="146"/>
      <c r="AA99" s="146"/>
      <c r="AB99" s="146"/>
      <c r="AC99" s="146"/>
      <c r="AD99" s="146"/>
      <c r="AE99" s="146"/>
      <c r="AF99" s="146"/>
      <c r="AG99" s="146" t="s">
        <v>118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3" x14ac:dyDescent="0.2">
      <c r="A100" s="153"/>
      <c r="B100" s="154"/>
      <c r="C100" s="191" t="s">
        <v>171</v>
      </c>
      <c r="D100" s="162"/>
      <c r="E100" s="163">
        <v>195.04</v>
      </c>
      <c r="F100" s="156"/>
      <c r="G100" s="156"/>
      <c r="H100" s="156"/>
      <c r="I100" s="156"/>
      <c r="J100" s="156"/>
      <c r="K100" s="156"/>
      <c r="L100" s="156"/>
      <c r="M100" s="156"/>
      <c r="N100" s="155"/>
      <c r="O100" s="155"/>
      <c r="P100" s="155"/>
      <c r="Q100" s="155"/>
      <c r="R100" s="156"/>
      <c r="S100" s="156"/>
      <c r="T100" s="156"/>
      <c r="U100" s="156"/>
      <c r="V100" s="156"/>
      <c r="W100" s="156"/>
      <c r="X100" s="156"/>
      <c r="Y100" s="156"/>
      <c r="Z100" s="146"/>
      <c r="AA100" s="146"/>
      <c r="AB100" s="146"/>
      <c r="AC100" s="146"/>
      <c r="AD100" s="146"/>
      <c r="AE100" s="146"/>
      <c r="AF100" s="146"/>
      <c r="AG100" s="146" t="s">
        <v>118</v>
      </c>
      <c r="AH100" s="146">
        <v>1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3" x14ac:dyDescent="0.2">
      <c r="A101" s="153"/>
      <c r="B101" s="154"/>
      <c r="C101" s="189" t="s">
        <v>199</v>
      </c>
      <c r="D101" s="157"/>
      <c r="E101" s="158"/>
      <c r="F101" s="156"/>
      <c r="G101" s="156"/>
      <c r="H101" s="156"/>
      <c r="I101" s="156"/>
      <c r="J101" s="156"/>
      <c r="K101" s="156"/>
      <c r="L101" s="156"/>
      <c r="M101" s="156"/>
      <c r="N101" s="155"/>
      <c r="O101" s="155"/>
      <c r="P101" s="155"/>
      <c r="Q101" s="155"/>
      <c r="R101" s="156"/>
      <c r="S101" s="156"/>
      <c r="T101" s="156"/>
      <c r="U101" s="156"/>
      <c r="V101" s="156"/>
      <c r="W101" s="156"/>
      <c r="X101" s="156"/>
      <c r="Y101" s="156"/>
      <c r="Z101" s="146"/>
      <c r="AA101" s="146"/>
      <c r="AB101" s="146"/>
      <c r="AC101" s="146"/>
      <c r="AD101" s="146"/>
      <c r="AE101" s="146"/>
      <c r="AF101" s="146"/>
      <c r="AG101" s="146" t="s">
        <v>118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3" x14ac:dyDescent="0.2">
      <c r="A102" s="153"/>
      <c r="B102" s="154"/>
      <c r="C102" s="189" t="s">
        <v>213</v>
      </c>
      <c r="D102" s="157"/>
      <c r="E102" s="158">
        <v>10.36035</v>
      </c>
      <c r="F102" s="156"/>
      <c r="G102" s="156"/>
      <c r="H102" s="156"/>
      <c r="I102" s="156"/>
      <c r="J102" s="156"/>
      <c r="K102" s="156"/>
      <c r="L102" s="156"/>
      <c r="M102" s="156"/>
      <c r="N102" s="155"/>
      <c r="O102" s="155"/>
      <c r="P102" s="155"/>
      <c r="Q102" s="155"/>
      <c r="R102" s="156"/>
      <c r="S102" s="156"/>
      <c r="T102" s="156"/>
      <c r="U102" s="156"/>
      <c r="V102" s="156"/>
      <c r="W102" s="156"/>
      <c r="X102" s="156"/>
      <c r="Y102" s="156"/>
      <c r="Z102" s="146"/>
      <c r="AA102" s="146"/>
      <c r="AB102" s="146"/>
      <c r="AC102" s="146"/>
      <c r="AD102" s="146"/>
      <c r="AE102" s="146"/>
      <c r="AF102" s="146"/>
      <c r="AG102" s="146" t="s">
        <v>118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3" x14ac:dyDescent="0.2">
      <c r="A103" s="153"/>
      <c r="B103" s="154"/>
      <c r="C103" s="191" t="s">
        <v>171</v>
      </c>
      <c r="D103" s="162"/>
      <c r="E103" s="163">
        <v>10.36035</v>
      </c>
      <c r="F103" s="156"/>
      <c r="G103" s="156"/>
      <c r="H103" s="156"/>
      <c r="I103" s="156"/>
      <c r="J103" s="156"/>
      <c r="K103" s="156"/>
      <c r="L103" s="156"/>
      <c r="M103" s="156"/>
      <c r="N103" s="155"/>
      <c r="O103" s="155"/>
      <c r="P103" s="155"/>
      <c r="Q103" s="155"/>
      <c r="R103" s="156"/>
      <c r="S103" s="156"/>
      <c r="T103" s="156"/>
      <c r="U103" s="156"/>
      <c r="V103" s="156"/>
      <c r="W103" s="156"/>
      <c r="X103" s="156"/>
      <c r="Y103" s="156"/>
      <c r="Z103" s="146"/>
      <c r="AA103" s="146"/>
      <c r="AB103" s="146"/>
      <c r="AC103" s="146"/>
      <c r="AD103" s="146"/>
      <c r="AE103" s="146"/>
      <c r="AF103" s="146"/>
      <c r="AG103" s="146" t="s">
        <v>118</v>
      </c>
      <c r="AH103" s="146">
        <v>1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">
      <c r="A104" s="172">
        <v>24</v>
      </c>
      <c r="B104" s="173" t="s">
        <v>214</v>
      </c>
      <c r="C104" s="188" t="s">
        <v>215</v>
      </c>
      <c r="D104" s="174" t="s">
        <v>122</v>
      </c>
      <c r="E104" s="175">
        <v>166.98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12</v>
      </c>
      <c r="M104" s="177">
        <f>G104*(1+L104/100)</f>
        <v>0</v>
      </c>
      <c r="N104" s="175">
        <v>4.4999999999999997E-3</v>
      </c>
      <c r="O104" s="175">
        <f>ROUND(E104*N104,2)</f>
        <v>0.75</v>
      </c>
      <c r="P104" s="175">
        <v>0</v>
      </c>
      <c r="Q104" s="175">
        <f>ROUND(E104*P104,2)</f>
        <v>0</v>
      </c>
      <c r="R104" s="177" t="s">
        <v>150</v>
      </c>
      <c r="S104" s="177" t="s">
        <v>113</v>
      </c>
      <c r="T104" s="178" t="s">
        <v>113</v>
      </c>
      <c r="U104" s="156">
        <v>0</v>
      </c>
      <c r="V104" s="156">
        <f>ROUND(E104*U104,2)</f>
        <v>0</v>
      </c>
      <c r="W104" s="156"/>
      <c r="X104" s="156" t="s">
        <v>151</v>
      </c>
      <c r="Y104" s="156" t="s">
        <v>115</v>
      </c>
      <c r="Z104" s="146"/>
      <c r="AA104" s="146"/>
      <c r="AB104" s="146"/>
      <c r="AC104" s="146"/>
      <c r="AD104" s="146"/>
      <c r="AE104" s="146"/>
      <c r="AF104" s="146"/>
      <c r="AG104" s="146" t="s">
        <v>152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ht="33.75" outlineLevel="2" x14ac:dyDescent="0.2">
      <c r="A105" s="153"/>
      <c r="B105" s="154"/>
      <c r="C105" s="251" t="s">
        <v>216</v>
      </c>
      <c r="D105" s="252"/>
      <c r="E105" s="252"/>
      <c r="F105" s="252"/>
      <c r="G105" s="252"/>
      <c r="H105" s="156"/>
      <c r="I105" s="156"/>
      <c r="J105" s="156"/>
      <c r="K105" s="156"/>
      <c r="L105" s="156"/>
      <c r="M105" s="156"/>
      <c r="N105" s="155"/>
      <c r="O105" s="155"/>
      <c r="P105" s="155"/>
      <c r="Q105" s="155"/>
      <c r="R105" s="156"/>
      <c r="S105" s="156"/>
      <c r="T105" s="156"/>
      <c r="U105" s="156"/>
      <c r="V105" s="156"/>
      <c r="W105" s="156"/>
      <c r="X105" s="156"/>
      <c r="Y105" s="156"/>
      <c r="Z105" s="146"/>
      <c r="AA105" s="146"/>
      <c r="AB105" s="146"/>
      <c r="AC105" s="146"/>
      <c r="AD105" s="146"/>
      <c r="AE105" s="146"/>
      <c r="AF105" s="146"/>
      <c r="AG105" s="146" t="s">
        <v>127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86" t="str">
        <f>C105</f>
        <v>- hydroizolační pás z SBS modifikovaného asfaltu s nosnou vložkou z AL fólie (8 µm) kašírovanou skleněnými vlákny (60 g/m2). Na horním povrchu je pás opatřen jemným separačním posypem. Na spodním povrchu je opatřen separační PE fólií.</v>
      </c>
      <c r="BB105" s="146"/>
      <c r="BC105" s="146"/>
      <c r="BD105" s="146"/>
      <c r="BE105" s="146"/>
      <c r="BF105" s="146"/>
      <c r="BG105" s="146"/>
      <c r="BH105" s="146"/>
    </row>
    <row r="106" spans="1:60" ht="22.5" outlineLevel="3" x14ac:dyDescent="0.2">
      <c r="A106" s="153"/>
      <c r="B106" s="154"/>
      <c r="C106" s="253" t="s">
        <v>217</v>
      </c>
      <c r="D106" s="254"/>
      <c r="E106" s="254"/>
      <c r="F106" s="254"/>
      <c r="G106" s="254"/>
      <c r="H106" s="156"/>
      <c r="I106" s="156"/>
      <c r="J106" s="156"/>
      <c r="K106" s="156"/>
      <c r="L106" s="156"/>
      <c r="M106" s="156"/>
      <c r="N106" s="155"/>
      <c r="O106" s="155"/>
      <c r="P106" s="155"/>
      <c r="Q106" s="155"/>
      <c r="R106" s="156"/>
      <c r="S106" s="156"/>
      <c r="T106" s="156"/>
      <c r="U106" s="156"/>
      <c r="V106" s="156"/>
      <c r="W106" s="156"/>
      <c r="X106" s="156"/>
      <c r="Y106" s="156"/>
      <c r="Z106" s="146"/>
      <c r="AA106" s="146"/>
      <c r="AB106" s="146"/>
      <c r="AC106" s="146"/>
      <c r="AD106" s="146"/>
      <c r="AE106" s="146"/>
      <c r="AF106" s="146"/>
      <c r="AG106" s="146" t="s">
        <v>127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86" t="str">
        <f>C106</f>
        <v>- určený pro použití do povlakových hydroizolací spodní stavby plnících zároveň funkci izolace proti pronikání radonu do staveb. Ve střechách jej lze použít jako parotěsnicí vrstvu.</v>
      </c>
      <c r="BB106" s="146"/>
      <c r="BC106" s="146"/>
      <c r="BD106" s="146"/>
      <c r="BE106" s="146"/>
      <c r="BF106" s="146"/>
      <c r="BG106" s="146"/>
      <c r="BH106" s="146"/>
    </row>
    <row r="107" spans="1:60" outlineLevel="3" x14ac:dyDescent="0.2">
      <c r="A107" s="153"/>
      <c r="B107" s="154"/>
      <c r="C107" s="190" t="s">
        <v>154</v>
      </c>
      <c r="D107" s="159"/>
      <c r="E107" s="160"/>
      <c r="F107" s="161"/>
      <c r="G107" s="161"/>
      <c r="H107" s="156"/>
      <c r="I107" s="156"/>
      <c r="J107" s="156"/>
      <c r="K107" s="156"/>
      <c r="L107" s="156"/>
      <c r="M107" s="156"/>
      <c r="N107" s="155"/>
      <c r="O107" s="155"/>
      <c r="P107" s="155"/>
      <c r="Q107" s="155"/>
      <c r="R107" s="156"/>
      <c r="S107" s="156"/>
      <c r="T107" s="156"/>
      <c r="U107" s="156"/>
      <c r="V107" s="156"/>
      <c r="W107" s="156"/>
      <c r="X107" s="156"/>
      <c r="Y107" s="156"/>
      <c r="Z107" s="146"/>
      <c r="AA107" s="146"/>
      <c r="AB107" s="146"/>
      <c r="AC107" s="146"/>
      <c r="AD107" s="146"/>
      <c r="AE107" s="146"/>
      <c r="AF107" s="146"/>
      <c r="AG107" s="146" t="s">
        <v>127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3" x14ac:dyDescent="0.2">
      <c r="A108" s="153"/>
      <c r="B108" s="154"/>
      <c r="C108" s="253" t="s">
        <v>218</v>
      </c>
      <c r="D108" s="254"/>
      <c r="E108" s="254"/>
      <c r="F108" s="254"/>
      <c r="G108" s="254"/>
      <c r="H108" s="156"/>
      <c r="I108" s="156"/>
      <c r="J108" s="156"/>
      <c r="K108" s="156"/>
      <c r="L108" s="156"/>
      <c r="M108" s="156"/>
      <c r="N108" s="155"/>
      <c r="O108" s="155"/>
      <c r="P108" s="155"/>
      <c r="Q108" s="155"/>
      <c r="R108" s="156"/>
      <c r="S108" s="156"/>
      <c r="T108" s="156"/>
      <c r="U108" s="156"/>
      <c r="V108" s="156"/>
      <c r="W108" s="156"/>
      <c r="X108" s="156"/>
      <c r="Y108" s="156"/>
      <c r="Z108" s="146"/>
      <c r="AA108" s="146"/>
      <c r="AB108" s="146"/>
      <c r="AC108" s="146"/>
      <c r="AD108" s="146"/>
      <c r="AE108" s="146"/>
      <c r="AF108" s="146"/>
      <c r="AG108" s="146" t="s">
        <v>127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3" x14ac:dyDescent="0.2">
      <c r="A109" s="153"/>
      <c r="B109" s="154"/>
      <c r="C109" s="253" t="s">
        <v>288</v>
      </c>
      <c r="D109" s="254"/>
      <c r="E109" s="254"/>
      <c r="F109" s="254"/>
      <c r="G109" s="254"/>
      <c r="H109" s="156"/>
      <c r="I109" s="156"/>
      <c r="J109" s="156"/>
      <c r="K109" s="156"/>
      <c r="L109" s="156"/>
      <c r="M109" s="156"/>
      <c r="N109" s="155"/>
      <c r="O109" s="155"/>
      <c r="P109" s="155"/>
      <c r="Q109" s="155"/>
      <c r="R109" s="156"/>
      <c r="S109" s="156"/>
      <c r="T109" s="156"/>
      <c r="U109" s="156"/>
      <c r="V109" s="156"/>
      <c r="W109" s="156"/>
      <c r="X109" s="156"/>
      <c r="Y109" s="156"/>
      <c r="Z109" s="146"/>
      <c r="AA109" s="146"/>
      <c r="AB109" s="146"/>
      <c r="AC109" s="146"/>
      <c r="AD109" s="146"/>
      <c r="AE109" s="146"/>
      <c r="AF109" s="146"/>
      <c r="AG109" s="146" t="s">
        <v>127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3" x14ac:dyDescent="0.2">
      <c r="A110" s="153"/>
      <c r="B110" s="154"/>
      <c r="C110" s="253" t="s">
        <v>219</v>
      </c>
      <c r="D110" s="254"/>
      <c r="E110" s="254"/>
      <c r="F110" s="254"/>
      <c r="G110" s="254"/>
      <c r="H110" s="156"/>
      <c r="I110" s="156"/>
      <c r="J110" s="156"/>
      <c r="K110" s="156"/>
      <c r="L110" s="156"/>
      <c r="M110" s="156"/>
      <c r="N110" s="155"/>
      <c r="O110" s="155"/>
      <c r="P110" s="155"/>
      <c r="Q110" s="155"/>
      <c r="R110" s="156"/>
      <c r="S110" s="156"/>
      <c r="T110" s="156"/>
      <c r="U110" s="156"/>
      <c r="V110" s="156"/>
      <c r="W110" s="156"/>
      <c r="X110" s="156"/>
      <c r="Y110" s="156"/>
      <c r="Z110" s="146"/>
      <c r="AA110" s="146"/>
      <c r="AB110" s="146"/>
      <c r="AC110" s="146"/>
      <c r="AD110" s="146"/>
      <c r="AE110" s="146"/>
      <c r="AF110" s="146"/>
      <c r="AG110" s="146" t="s">
        <v>127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3" x14ac:dyDescent="0.2">
      <c r="A111" s="153"/>
      <c r="B111" s="154"/>
      <c r="C111" s="253" t="s">
        <v>208</v>
      </c>
      <c r="D111" s="254"/>
      <c r="E111" s="254"/>
      <c r="F111" s="254"/>
      <c r="G111" s="254"/>
      <c r="H111" s="156"/>
      <c r="I111" s="156"/>
      <c r="J111" s="156"/>
      <c r="K111" s="156"/>
      <c r="L111" s="156"/>
      <c r="M111" s="156"/>
      <c r="N111" s="155"/>
      <c r="O111" s="155"/>
      <c r="P111" s="155"/>
      <c r="Q111" s="155"/>
      <c r="R111" s="156"/>
      <c r="S111" s="156"/>
      <c r="T111" s="156"/>
      <c r="U111" s="156"/>
      <c r="V111" s="156"/>
      <c r="W111" s="156"/>
      <c r="X111" s="156"/>
      <c r="Y111" s="156"/>
      <c r="Z111" s="146"/>
      <c r="AA111" s="146"/>
      <c r="AB111" s="146"/>
      <c r="AC111" s="146"/>
      <c r="AD111" s="146"/>
      <c r="AE111" s="146"/>
      <c r="AF111" s="146"/>
      <c r="AG111" s="146" t="s">
        <v>127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3" x14ac:dyDescent="0.2">
      <c r="A112" s="153"/>
      <c r="B112" s="154"/>
      <c r="C112" s="253" t="s">
        <v>220</v>
      </c>
      <c r="D112" s="254"/>
      <c r="E112" s="254"/>
      <c r="F112" s="254"/>
      <c r="G112" s="254"/>
      <c r="H112" s="156"/>
      <c r="I112" s="156"/>
      <c r="J112" s="156"/>
      <c r="K112" s="156"/>
      <c r="L112" s="156"/>
      <c r="M112" s="156"/>
      <c r="N112" s="155"/>
      <c r="O112" s="155"/>
      <c r="P112" s="155"/>
      <c r="Q112" s="155"/>
      <c r="R112" s="156"/>
      <c r="S112" s="156"/>
      <c r="T112" s="156"/>
      <c r="U112" s="156"/>
      <c r="V112" s="156"/>
      <c r="W112" s="156"/>
      <c r="X112" s="156"/>
      <c r="Y112" s="156"/>
      <c r="Z112" s="146"/>
      <c r="AA112" s="146"/>
      <c r="AB112" s="146"/>
      <c r="AC112" s="146"/>
      <c r="AD112" s="146"/>
      <c r="AE112" s="146"/>
      <c r="AF112" s="146"/>
      <c r="AG112" s="146" t="s">
        <v>127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3" x14ac:dyDescent="0.2">
      <c r="A113" s="153"/>
      <c r="B113" s="154"/>
      <c r="C113" s="253" t="s">
        <v>210</v>
      </c>
      <c r="D113" s="254"/>
      <c r="E113" s="254"/>
      <c r="F113" s="254"/>
      <c r="G113" s="254"/>
      <c r="H113" s="156"/>
      <c r="I113" s="156"/>
      <c r="J113" s="156"/>
      <c r="K113" s="156"/>
      <c r="L113" s="156"/>
      <c r="M113" s="156"/>
      <c r="N113" s="155"/>
      <c r="O113" s="155"/>
      <c r="P113" s="155"/>
      <c r="Q113" s="155"/>
      <c r="R113" s="156"/>
      <c r="S113" s="156"/>
      <c r="T113" s="156"/>
      <c r="U113" s="156"/>
      <c r="V113" s="156"/>
      <c r="W113" s="156"/>
      <c r="X113" s="156"/>
      <c r="Y113" s="156"/>
      <c r="Z113" s="146"/>
      <c r="AA113" s="146"/>
      <c r="AB113" s="146"/>
      <c r="AC113" s="146"/>
      <c r="AD113" s="146"/>
      <c r="AE113" s="146"/>
      <c r="AF113" s="146"/>
      <c r="AG113" s="146" t="s">
        <v>127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2" x14ac:dyDescent="0.2">
      <c r="A114" s="153"/>
      <c r="B114" s="154"/>
      <c r="C114" s="189" t="s">
        <v>211</v>
      </c>
      <c r="D114" s="157"/>
      <c r="E114" s="158">
        <v>166.98</v>
      </c>
      <c r="F114" s="156"/>
      <c r="G114" s="156"/>
      <c r="H114" s="156"/>
      <c r="I114" s="156"/>
      <c r="J114" s="156"/>
      <c r="K114" s="156"/>
      <c r="L114" s="156"/>
      <c r="M114" s="156"/>
      <c r="N114" s="155"/>
      <c r="O114" s="155"/>
      <c r="P114" s="155"/>
      <c r="Q114" s="155"/>
      <c r="R114" s="156"/>
      <c r="S114" s="156"/>
      <c r="T114" s="156"/>
      <c r="U114" s="156"/>
      <c r="V114" s="156"/>
      <c r="W114" s="156"/>
      <c r="X114" s="156"/>
      <c r="Y114" s="156"/>
      <c r="Z114" s="146"/>
      <c r="AA114" s="146"/>
      <c r="AB114" s="146"/>
      <c r="AC114" s="146"/>
      <c r="AD114" s="146"/>
      <c r="AE114" s="146"/>
      <c r="AF114" s="146"/>
      <c r="AG114" s="146" t="s">
        <v>118</v>
      </c>
      <c r="AH114" s="146">
        <v>0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 x14ac:dyDescent="0.2">
      <c r="A115" s="172">
        <v>25</v>
      </c>
      <c r="B115" s="173" t="s">
        <v>221</v>
      </c>
      <c r="C115" s="188" t="s">
        <v>222</v>
      </c>
      <c r="D115" s="174" t="s">
        <v>122</v>
      </c>
      <c r="E115" s="175">
        <v>195.04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12</v>
      </c>
      <c r="M115" s="177">
        <f>G115*(1+L115/100)</f>
        <v>0</v>
      </c>
      <c r="N115" s="175">
        <v>3.5000000000000001E-3</v>
      </c>
      <c r="O115" s="175">
        <f>ROUND(E115*N115,2)</f>
        <v>0.68</v>
      </c>
      <c r="P115" s="175">
        <v>0</v>
      </c>
      <c r="Q115" s="175">
        <f>ROUND(E115*P115,2)</f>
        <v>0</v>
      </c>
      <c r="R115" s="177" t="s">
        <v>150</v>
      </c>
      <c r="S115" s="177" t="s">
        <v>113</v>
      </c>
      <c r="T115" s="178" t="s">
        <v>113</v>
      </c>
      <c r="U115" s="156">
        <v>0</v>
      </c>
      <c r="V115" s="156">
        <f>ROUND(E115*U115,2)</f>
        <v>0</v>
      </c>
      <c r="W115" s="156"/>
      <c r="X115" s="156" t="s">
        <v>151</v>
      </c>
      <c r="Y115" s="156" t="s">
        <v>115</v>
      </c>
      <c r="Z115" s="146"/>
      <c r="AA115" s="146"/>
      <c r="AB115" s="146"/>
      <c r="AC115" s="146"/>
      <c r="AD115" s="146"/>
      <c r="AE115" s="146"/>
      <c r="AF115" s="146"/>
      <c r="AG115" s="146" t="s">
        <v>152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2" x14ac:dyDescent="0.2">
      <c r="A116" s="153"/>
      <c r="B116" s="154"/>
      <c r="C116" s="251" t="s">
        <v>289</v>
      </c>
      <c r="D116" s="252"/>
      <c r="E116" s="252"/>
      <c r="F116" s="252"/>
      <c r="G116" s="252"/>
      <c r="H116" s="156"/>
      <c r="I116" s="156"/>
      <c r="J116" s="156"/>
      <c r="K116" s="156"/>
      <c r="L116" s="156"/>
      <c r="M116" s="156"/>
      <c r="N116" s="155"/>
      <c r="O116" s="155"/>
      <c r="P116" s="155"/>
      <c r="Q116" s="155"/>
      <c r="R116" s="156"/>
      <c r="S116" s="156"/>
      <c r="T116" s="156"/>
      <c r="U116" s="156"/>
      <c r="V116" s="156"/>
      <c r="W116" s="156"/>
      <c r="X116" s="156"/>
      <c r="Y116" s="156"/>
      <c r="Z116" s="146"/>
      <c r="AA116" s="146"/>
      <c r="AB116" s="146"/>
      <c r="AC116" s="146"/>
      <c r="AD116" s="146"/>
      <c r="AE116" s="146"/>
      <c r="AF116" s="146"/>
      <c r="AG116" s="146" t="s">
        <v>127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3" x14ac:dyDescent="0.2">
      <c r="A117" s="153"/>
      <c r="B117" s="154"/>
      <c r="C117" s="253" t="s">
        <v>223</v>
      </c>
      <c r="D117" s="254"/>
      <c r="E117" s="254"/>
      <c r="F117" s="254"/>
      <c r="G117" s="254"/>
      <c r="H117" s="156"/>
      <c r="I117" s="156"/>
      <c r="J117" s="156"/>
      <c r="K117" s="156"/>
      <c r="L117" s="156"/>
      <c r="M117" s="156"/>
      <c r="N117" s="155"/>
      <c r="O117" s="155"/>
      <c r="P117" s="155"/>
      <c r="Q117" s="155"/>
      <c r="R117" s="156"/>
      <c r="S117" s="156"/>
      <c r="T117" s="156"/>
      <c r="U117" s="156"/>
      <c r="V117" s="156"/>
      <c r="W117" s="156"/>
      <c r="X117" s="156"/>
      <c r="Y117" s="156"/>
      <c r="Z117" s="146"/>
      <c r="AA117" s="146"/>
      <c r="AB117" s="146"/>
      <c r="AC117" s="146"/>
      <c r="AD117" s="146"/>
      <c r="AE117" s="146"/>
      <c r="AF117" s="146"/>
      <c r="AG117" s="146" t="s">
        <v>127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3" x14ac:dyDescent="0.2">
      <c r="A118" s="153"/>
      <c r="B118" s="154"/>
      <c r="C118" s="253" t="s">
        <v>224</v>
      </c>
      <c r="D118" s="254"/>
      <c r="E118" s="254"/>
      <c r="F118" s="254"/>
      <c r="G118" s="254"/>
      <c r="H118" s="156"/>
      <c r="I118" s="156"/>
      <c r="J118" s="156"/>
      <c r="K118" s="156"/>
      <c r="L118" s="156"/>
      <c r="M118" s="156"/>
      <c r="N118" s="155"/>
      <c r="O118" s="155"/>
      <c r="P118" s="155"/>
      <c r="Q118" s="155"/>
      <c r="R118" s="156"/>
      <c r="S118" s="156"/>
      <c r="T118" s="156"/>
      <c r="U118" s="156"/>
      <c r="V118" s="156"/>
      <c r="W118" s="156"/>
      <c r="X118" s="156"/>
      <c r="Y118" s="156"/>
      <c r="Z118" s="146"/>
      <c r="AA118" s="146"/>
      <c r="AB118" s="146"/>
      <c r="AC118" s="146"/>
      <c r="AD118" s="146"/>
      <c r="AE118" s="146"/>
      <c r="AF118" s="146"/>
      <c r="AG118" s="146" t="s">
        <v>127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3" x14ac:dyDescent="0.2">
      <c r="A119" s="153"/>
      <c r="B119" s="154"/>
      <c r="C119" s="253" t="s">
        <v>225</v>
      </c>
      <c r="D119" s="254"/>
      <c r="E119" s="254"/>
      <c r="F119" s="254"/>
      <c r="G119" s="254"/>
      <c r="H119" s="156"/>
      <c r="I119" s="156"/>
      <c r="J119" s="156"/>
      <c r="K119" s="156"/>
      <c r="L119" s="156"/>
      <c r="M119" s="156"/>
      <c r="N119" s="155"/>
      <c r="O119" s="155"/>
      <c r="P119" s="155"/>
      <c r="Q119" s="155"/>
      <c r="R119" s="156"/>
      <c r="S119" s="156"/>
      <c r="T119" s="156"/>
      <c r="U119" s="156"/>
      <c r="V119" s="156"/>
      <c r="W119" s="156"/>
      <c r="X119" s="156"/>
      <c r="Y119" s="156"/>
      <c r="Z119" s="146"/>
      <c r="AA119" s="146"/>
      <c r="AB119" s="146"/>
      <c r="AC119" s="146"/>
      <c r="AD119" s="146"/>
      <c r="AE119" s="146"/>
      <c r="AF119" s="146"/>
      <c r="AG119" s="146" t="s">
        <v>127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3" x14ac:dyDescent="0.2">
      <c r="A120" s="153"/>
      <c r="B120" s="154"/>
      <c r="C120" s="253" t="s">
        <v>226</v>
      </c>
      <c r="D120" s="254"/>
      <c r="E120" s="254"/>
      <c r="F120" s="254"/>
      <c r="G120" s="254"/>
      <c r="H120" s="156"/>
      <c r="I120" s="156"/>
      <c r="J120" s="156"/>
      <c r="K120" s="156"/>
      <c r="L120" s="156"/>
      <c r="M120" s="156"/>
      <c r="N120" s="155"/>
      <c r="O120" s="155"/>
      <c r="P120" s="155"/>
      <c r="Q120" s="155"/>
      <c r="R120" s="156"/>
      <c r="S120" s="156"/>
      <c r="T120" s="156"/>
      <c r="U120" s="156"/>
      <c r="V120" s="156"/>
      <c r="W120" s="156"/>
      <c r="X120" s="156"/>
      <c r="Y120" s="156"/>
      <c r="Z120" s="146"/>
      <c r="AA120" s="146"/>
      <c r="AB120" s="146"/>
      <c r="AC120" s="146"/>
      <c r="AD120" s="146"/>
      <c r="AE120" s="146"/>
      <c r="AF120" s="146"/>
      <c r="AG120" s="146" t="s">
        <v>127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3" x14ac:dyDescent="0.2">
      <c r="A121" s="153"/>
      <c r="B121" s="154"/>
      <c r="C121" s="253" t="s">
        <v>227</v>
      </c>
      <c r="D121" s="254"/>
      <c r="E121" s="254"/>
      <c r="F121" s="254"/>
      <c r="G121" s="254"/>
      <c r="H121" s="156"/>
      <c r="I121" s="156"/>
      <c r="J121" s="156"/>
      <c r="K121" s="156"/>
      <c r="L121" s="156"/>
      <c r="M121" s="156"/>
      <c r="N121" s="155"/>
      <c r="O121" s="155"/>
      <c r="P121" s="155"/>
      <c r="Q121" s="155"/>
      <c r="R121" s="156"/>
      <c r="S121" s="156"/>
      <c r="T121" s="156"/>
      <c r="U121" s="156"/>
      <c r="V121" s="156"/>
      <c r="W121" s="156"/>
      <c r="X121" s="156"/>
      <c r="Y121" s="156"/>
      <c r="Z121" s="146"/>
      <c r="AA121" s="146"/>
      <c r="AB121" s="146"/>
      <c r="AC121" s="146"/>
      <c r="AD121" s="146"/>
      <c r="AE121" s="146"/>
      <c r="AF121" s="146"/>
      <c r="AG121" s="146" t="s">
        <v>127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2" x14ac:dyDescent="0.2">
      <c r="A122" s="153"/>
      <c r="B122" s="154"/>
      <c r="C122" s="189" t="s">
        <v>211</v>
      </c>
      <c r="D122" s="157"/>
      <c r="E122" s="158">
        <v>166.98</v>
      </c>
      <c r="F122" s="156"/>
      <c r="G122" s="156"/>
      <c r="H122" s="156"/>
      <c r="I122" s="156"/>
      <c r="J122" s="156"/>
      <c r="K122" s="156"/>
      <c r="L122" s="156"/>
      <c r="M122" s="156"/>
      <c r="N122" s="155"/>
      <c r="O122" s="155"/>
      <c r="P122" s="155"/>
      <c r="Q122" s="155"/>
      <c r="R122" s="156"/>
      <c r="S122" s="156"/>
      <c r="T122" s="156"/>
      <c r="U122" s="156"/>
      <c r="V122" s="156"/>
      <c r="W122" s="156"/>
      <c r="X122" s="156"/>
      <c r="Y122" s="156"/>
      <c r="Z122" s="146"/>
      <c r="AA122" s="146"/>
      <c r="AB122" s="146"/>
      <c r="AC122" s="146"/>
      <c r="AD122" s="146"/>
      <c r="AE122" s="146"/>
      <c r="AF122" s="146"/>
      <c r="AG122" s="146" t="s">
        <v>118</v>
      </c>
      <c r="AH122" s="146">
        <v>0</v>
      </c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3" x14ac:dyDescent="0.2">
      <c r="A123" s="153"/>
      <c r="B123" s="154"/>
      <c r="C123" s="189" t="s">
        <v>212</v>
      </c>
      <c r="D123" s="157"/>
      <c r="E123" s="158">
        <v>28.06</v>
      </c>
      <c r="F123" s="156"/>
      <c r="G123" s="156"/>
      <c r="H123" s="156"/>
      <c r="I123" s="156"/>
      <c r="J123" s="156"/>
      <c r="K123" s="156"/>
      <c r="L123" s="156"/>
      <c r="M123" s="156"/>
      <c r="N123" s="155"/>
      <c r="O123" s="155"/>
      <c r="P123" s="155"/>
      <c r="Q123" s="155"/>
      <c r="R123" s="156"/>
      <c r="S123" s="156"/>
      <c r="T123" s="156"/>
      <c r="U123" s="156"/>
      <c r="V123" s="156"/>
      <c r="W123" s="156"/>
      <c r="X123" s="156"/>
      <c r="Y123" s="156"/>
      <c r="Z123" s="146"/>
      <c r="AA123" s="146"/>
      <c r="AB123" s="146"/>
      <c r="AC123" s="146"/>
      <c r="AD123" s="146"/>
      <c r="AE123" s="146"/>
      <c r="AF123" s="146"/>
      <c r="AG123" s="146" t="s">
        <v>118</v>
      </c>
      <c r="AH123" s="146">
        <v>0</v>
      </c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 x14ac:dyDescent="0.2">
      <c r="A124" s="179">
        <v>26</v>
      </c>
      <c r="B124" s="180" t="s">
        <v>228</v>
      </c>
      <c r="C124" s="192" t="s">
        <v>229</v>
      </c>
      <c r="D124" s="181" t="s">
        <v>136</v>
      </c>
      <c r="E124" s="182">
        <v>2.77413</v>
      </c>
      <c r="F124" s="183"/>
      <c r="G124" s="184">
        <f>ROUND(E124*F124,2)</f>
        <v>0</v>
      </c>
      <c r="H124" s="183"/>
      <c r="I124" s="184">
        <f>ROUND(E124*H124,2)</f>
        <v>0</v>
      </c>
      <c r="J124" s="183"/>
      <c r="K124" s="184">
        <f>ROUND(E124*J124,2)</f>
        <v>0</v>
      </c>
      <c r="L124" s="184">
        <v>12</v>
      </c>
      <c r="M124" s="184">
        <f>G124*(1+L124/100)</f>
        <v>0</v>
      </c>
      <c r="N124" s="182">
        <v>0</v>
      </c>
      <c r="O124" s="182">
        <f>ROUND(E124*N124,2)</f>
        <v>0</v>
      </c>
      <c r="P124" s="182">
        <v>0</v>
      </c>
      <c r="Q124" s="182">
        <f>ROUND(E124*P124,2)</f>
        <v>0</v>
      </c>
      <c r="R124" s="184"/>
      <c r="S124" s="184" t="s">
        <v>113</v>
      </c>
      <c r="T124" s="185" t="s">
        <v>113</v>
      </c>
      <c r="U124" s="156">
        <v>2.048</v>
      </c>
      <c r="V124" s="156">
        <f>ROUND(E124*U124,2)</f>
        <v>5.68</v>
      </c>
      <c r="W124" s="156"/>
      <c r="X124" s="156" t="s">
        <v>187</v>
      </c>
      <c r="Y124" s="156" t="s">
        <v>115</v>
      </c>
      <c r="Z124" s="146"/>
      <c r="AA124" s="146"/>
      <c r="AB124" s="146"/>
      <c r="AC124" s="146"/>
      <c r="AD124" s="146"/>
      <c r="AE124" s="146"/>
      <c r="AF124" s="146"/>
      <c r="AG124" s="146" t="s">
        <v>188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x14ac:dyDescent="0.2">
      <c r="A125" s="165" t="s">
        <v>108</v>
      </c>
      <c r="B125" s="166" t="s">
        <v>67</v>
      </c>
      <c r="C125" s="187" t="s">
        <v>68</v>
      </c>
      <c r="D125" s="167"/>
      <c r="E125" s="168"/>
      <c r="F125" s="169"/>
      <c r="G125" s="169">
        <f>SUMIF(AG126:AG132,"&lt;&gt;NOR",G126:G132)</f>
        <v>0</v>
      </c>
      <c r="H125" s="169"/>
      <c r="I125" s="169">
        <f>SUM(I126:I132)</f>
        <v>0</v>
      </c>
      <c r="J125" s="169"/>
      <c r="K125" s="169">
        <f>SUM(K126:K132)</f>
        <v>0</v>
      </c>
      <c r="L125" s="169"/>
      <c r="M125" s="169">
        <f>SUM(M126:M132)</f>
        <v>0</v>
      </c>
      <c r="N125" s="168"/>
      <c r="O125" s="168">
        <f>SUM(O126:O132)</f>
        <v>0.42</v>
      </c>
      <c r="P125" s="168"/>
      <c r="Q125" s="168">
        <f>SUM(Q126:Q132)</f>
        <v>0</v>
      </c>
      <c r="R125" s="169"/>
      <c r="S125" s="169"/>
      <c r="T125" s="170"/>
      <c r="U125" s="164"/>
      <c r="V125" s="164">
        <f>SUM(V126:V132)</f>
        <v>23.95</v>
      </c>
      <c r="W125" s="164"/>
      <c r="X125" s="164"/>
      <c r="Y125" s="164"/>
      <c r="AG125" t="s">
        <v>109</v>
      </c>
    </row>
    <row r="126" spans="1:60" outlineLevel="1" x14ac:dyDescent="0.2">
      <c r="A126" s="172">
        <v>27</v>
      </c>
      <c r="B126" s="173" t="s">
        <v>230</v>
      </c>
      <c r="C126" s="188" t="s">
        <v>231</v>
      </c>
      <c r="D126" s="174" t="s">
        <v>122</v>
      </c>
      <c r="E126" s="175">
        <v>145.19999999999999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12</v>
      </c>
      <c r="M126" s="177">
        <f>G126*(1+L126/100)</f>
        <v>0</v>
      </c>
      <c r="N126" s="175">
        <v>3.3E-4</v>
      </c>
      <c r="O126" s="175">
        <f>ROUND(E126*N126,2)</f>
        <v>0.05</v>
      </c>
      <c r="P126" s="175">
        <v>0</v>
      </c>
      <c r="Q126" s="175">
        <f>ROUND(E126*P126,2)</f>
        <v>0</v>
      </c>
      <c r="R126" s="177"/>
      <c r="S126" s="177" t="s">
        <v>113</v>
      </c>
      <c r="T126" s="178" t="s">
        <v>113</v>
      </c>
      <c r="U126" s="156">
        <v>0.16</v>
      </c>
      <c r="V126" s="156">
        <f>ROUND(E126*U126,2)</f>
        <v>23.23</v>
      </c>
      <c r="W126" s="156"/>
      <c r="X126" s="156" t="s">
        <v>114</v>
      </c>
      <c r="Y126" s="156" t="s">
        <v>115</v>
      </c>
      <c r="Z126" s="146"/>
      <c r="AA126" s="146"/>
      <c r="AB126" s="146"/>
      <c r="AC126" s="146"/>
      <c r="AD126" s="146"/>
      <c r="AE126" s="146"/>
      <c r="AF126" s="146"/>
      <c r="AG126" s="146" t="s">
        <v>116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2" x14ac:dyDescent="0.2">
      <c r="A127" s="153"/>
      <c r="B127" s="154"/>
      <c r="C127" s="251" t="s">
        <v>232</v>
      </c>
      <c r="D127" s="252"/>
      <c r="E127" s="252"/>
      <c r="F127" s="252"/>
      <c r="G127" s="252"/>
      <c r="H127" s="156"/>
      <c r="I127" s="156"/>
      <c r="J127" s="156"/>
      <c r="K127" s="156"/>
      <c r="L127" s="156"/>
      <c r="M127" s="156"/>
      <c r="N127" s="155"/>
      <c r="O127" s="155"/>
      <c r="P127" s="155"/>
      <c r="Q127" s="155"/>
      <c r="R127" s="156"/>
      <c r="S127" s="156"/>
      <c r="T127" s="156"/>
      <c r="U127" s="156"/>
      <c r="V127" s="156"/>
      <c r="W127" s="156"/>
      <c r="X127" s="156"/>
      <c r="Y127" s="156"/>
      <c r="Z127" s="146"/>
      <c r="AA127" s="146"/>
      <c r="AB127" s="146"/>
      <c r="AC127" s="146"/>
      <c r="AD127" s="146"/>
      <c r="AE127" s="146"/>
      <c r="AF127" s="146"/>
      <c r="AG127" s="146" t="s">
        <v>127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2" x14ac:dyDescent="0.2">
      <c r="A128" s="153"/>
      <c r="B128" s="154"/>
      <c r="C128" s="189" t="s">
        <v>123</v>
      </c>
      <c r="D128" s="157"/>
      <c r="E128" s="158">
        <v>145.19999999999999</v>
      </c>
      <c r="F128" s="156"/>
      <c r="G128" s="156"/>
      <c r="H128" s="156"/>
      <c r="I128" s="156"/>
      <c r="J128" s="156"/>
      <c r="K128" s="156"/>
      <c r="L128" s="156"/>
      <c r="M128" s="156"/>
      <c r="N128" s="155"/>
      <c r="O128" s="155"/>
      <c r="P128" s="155"/>
      <c r="Q128" s="155"/>
      <c r="R128" s="156"/>
      <c r="S128" s="156"/>
      <c r="T128" s="156"/>
      <c r="U128" s="156"/>
      <c r="V128" s="156"/>
      <c r="W128" s="156"/>
      <c r="X128" s="156"/>
      <c r="Y128" s="156"/>
      <c r="Z128" s="146"/>
      <c r="AA128" s="146"/>
      <c r="AB128" s="146"/>
      <c r="AC128" s="146"/>
      <c r="AD128" s="146"/>
      <c r="AE128" s="146"/>
      <c r="AF128" s="146"/>
      <c r="AG128" s="146" t="s">
        <v>118</v>
      </c>
      <c r="AH128" s="146">
        <v>0</v>
      </c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 x14ac:dyDescent="0.2">
      <c r="A129" s="172">
        <v>28</v>
      </c>
      <c r="B129" s="173" t="s">
        <v>233</v>
      </c>
      <c r="C129" s="188" t="s">
        <v>234</v>
      </c>
      <c r="D129" s="174" t="s">
        <v>112</v>
      </c>
      <c r="E129" s="175">
        <v>12.1968</v>
      </c>
      <c r="F129" s="176"/>
      <c r="G129" s="177">
        <f>ROUND(E129*F129,2)</f>
        <v>0</v>
      </c>
      <c r="H129" s="176"/>
      <c r="I129" s="177">
        <f>ROUND(E129*H129,2)</f>
        <v>0</v>
      </c>
      <c r="J129" s="176"/>
      <c r="K129" s="177">
        <f>ROUND(E129*J129,2)</f>
        <v>0</v>
      </c>
      <c r="L129" s="177">
        <v>12</v>
      </c>
      <c r="M129" s="177">
        <f>G129*(1+L129/100)</f>
        <v>0</v>
      </c>
      <c r="N129" s="175">
        <v>0.03</v>
      </c>
      <c r="O129" s="175">
        <f>ROUND(E129*N129,2)</f>
        <v>0.37</v>
      </c>
      <c r="P129" s="175">
        <v>0</v>
      </c>
      <c r="Q129" s="175">
        <f>ROUND(E129*P129,2)</f>
        <v>0</v>
      </c>
      <c r="R129" s="177" t="s">
        <v>150</v>
      </c>
      <c r="S129" s="177" t="s">
        <v>113</v>
      </c>
      <c r="T129" s="178" t="s">
        <v>113</v>
      </c>
      <c r="U129" s="156">
        <v>0</v>
      </c>
      <c r="V129" s="156">
        <f>ROUND(E129*U129,2)</f>
        <v>0</v>
      </c>
      <c r="W129" s="156"/>
      <c r="X129" s="156" t="s">
        <v>151</v>
      </c>
      <c r="Y129" s="156" t="s">
        <v>115</v>
      </c>
      <c r="Z129" s="146"/>
      <c r="AA129" s="146"/>
      <c r="AB129" s="146"/>
      <c r="AC129" s="146"/>
      <c r="AD129" s="146"/>
      <c r="AE129" s="146"/>
      <c r="AF129" s="146"/>
      <c r="AG129" s="146" t="s">
        <v>152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2" x14ac:dyDescent="0.2">
      <c r="A130" s="153"/>
      <c r="B130" s="154"/>
      <c r="C130" s="189" t="s">
        <v>157</v>
      </c>
      <c r="D130" s="157"/>
      <c r="E130" s="158"/>
      <c r="F130" s="156"/>
      <c r="G130" s="156"/>
      <c r="H130" s="156"/>
      <c r="I130" s="156"/>
      <c r="J130" s="156"/>
      <c r="K130" s="156"/>
      <c r="L130" s="156"/>
      <c r="M130" s="156"/>
      <c r="N130" s="155"/>
      <c r="O130" s="155"/>
      <c r="P130" s="155"/>
      <c r="Q130" s="155"/>
      <c r="R130" s="156"/>
      <c r="S130" s="156"/>
      <c r="T130" s="156"/>
      <c r="U130" s="156"/>
      <c r="V130" s="156"/>
      <c r="W130" s="156"/>
      <c r="X130" s="156"/>
      <c r="Y130" s="156"/>
      <c r="Z130" s="146"/>
      <c r="AA130" s="146"/>
      <c r="AB130" s="146"/>
      <c r="AC130" s="146"/>
      <c r="AD130" s="146"/>
      <c r="AE130" s="146"/>
      <c r="AF130" s="146"/>
      <c r="AG130" s="146" t="s">
        <v>118</v>
      </c>
      <c r="AH130" s="146">
        <v>0</v>
      </c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3" x14ac:dyDescent="0.2">
      <c r="A131" s="153"/>
      <c r="B131" s="154"/>
      <c r="C131" s="189" t="s">
        <v>235</v>
      </c>
      <c r="D131" s="157"/>
      <c r="E131" s="158">
        <v>12.1968</v>
      </c>
      <c r="F131" s="156"/>
      <c r="G131" s="156"/>
      <c r="H131" s="156"/>
      <c r="I131" s="156"/>
      <c r="J131" s="156"/>
      <c r="K131" s="156"/>
      <c r="L131" s="156"/>
      <c r="M131" s="156"/>
      <c r="N131" s="155"/>
      <c r="O131" s="155"/>
      <c r="P131" s="155"/>
      <c r="Q131" s="155"/>
      <c r="R131" s="156"/>
      <c r="S131" s="156"/>
      <c r="T131" s="156"/>
      <c r="U131" s="156"/>
      <c r="V131" s="156"/>
      <c r="W131" s="156"/>
      <c r="X131" s="156"/>
      <c r="Y131" s="156"/>
      <c r="Z131" s="146"/>
      <c r="AA131" s="146"/>
      <c r="AB131" s="146"/>
      <c r="AC131" s="146"/>
      <c r="AD131" s="146"/>
      <c r="AE131" s="146"/>
      <c r="AF131" s="146"/>
      <c r="AG131" s="146" t="s">
        <v>118</v>
      </c>
      <c r="AH131" s="146">
        <v>0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179">
        <v>29</v>
      </c>
      <c r="B132" s="180" t="s">
        <v>236</v>
      </c>
      <c r="C132" s="192" t="s">
        <v>237</v>
      </c>
      <c r="D132" s="181" t="s">
        <v>136</v>
      </c>
      <c r="E132" s="182">
        <v>0.41382000000000002</v>
      </c>
      <c r="F132" s="183"/>
      <c r="G132" s="184">
        <f>ROUND(E132*F132,2)</f>
        <v>0</v>
      </c>
      <c r="H132" s="183"/>
      <c r="I132" s="184">
        <f>ROUND(E132*H132,2)</f>
        <v>0</v>
      </c>
      <c r="J132" s="183"/>
      <c r="K132" s="184">
        <f>ROUND(E132*J132,2)</f>
        <v>0</v>
      </c>
      <c r="L132" s="184">
        <v>12</v>
      </c>
      <c r="M132" s="184">
        <f>G132*(1+L132/100)</f>
        <v>0</v>
      </c>
      <c r="N132" s="182">
        <v>0</v>
      </c>
      <c r="O132" s="182">
        <f>ROUND(E132*N132,2)</f>
        <v>0</v>
      </c>
      <c r="P132" s="182">
        <v>0</v>
      </c>
      <c r="Q132" s="182">
        <f>ROUND(E132*P132,2)</f>
        <v>0</v>
      </c>
      <c r="R132" s="184"/>
      <c r="S132" s="184" t="s">
        <v>113</v>
      </c>
      <c r="T132" s="185" t="s">
        <v>113</v>
      </c>
      <c r="U132" s="156">
        <v>1.74</v>
      </c>
      <c r="V132" s="156">
        <f>ROUND(E132*U132,2)</f>
        <v>0.72</v>
      </c>
      <c r="W132" s="156"/>
      <c r="X132" s="156" t="s">
        <v>187</v>
      </c>
      <c r="Y132" s="156" t="s">
        <v>115</v>
      </c>
      <c r="Z132" s="146"/>
      <c r="AA132" s="146"/>
      <c r="AB132" s="146"/>
      <c r="AC132" s="146"/>
      <c r="AD132" s="146"/>
      <c r="AE132" s="146"/>
      <c r="AF132" s="146"/>
      <c r="AG132" s="146" t="s">
        <v>188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x14ac:dyDescent="0.2">
      <c r="A133" s="165" t="s">
        <v>108</v>
      </c>
      <c r="B133" s="166" t="s">
        <v>69</v>
      </c>
      <c r="C133" s="187" t="s">
        <v>70</v>
      </c>
      <c r="D133" s="167"/>
      <c r="E133" s="168"/>
      <c r="F133" s="169"/>
      <c r="G133" s="169">
        <f>SUMIF(AG134:AG135,"&lt;&gt;NOR",G134:G135)</f>
        <v>0</v>
      </c>
      <c r="H133" s="169"/>
      <c r="I133" s="169">
        <f>SUM(I134:I135)</f>
        <v>0</v>
      </c>
      <c r="J133" s="169"/>
      <c r="K133" s="169">
        <f>SUM(K134:K135)</f>
        <v>0</v>
      </c>
      <c r="L133" s="169"/>
      <c r="M133" s="169">
        <f>SUM(M134:M135)</f>
        <v>0</v>
      </c>
      <c r="N133" s="168"/>
      <c r="O133" s="168">
        <f>SUM(O134:O135)</f>
        <v>0.11</v>
      </c>
      <c r="P133" s="168"/>
      <c r="Q133" s="168">
        <f>SUM(Q134:Q135)</f>
        <v>0</v>
      </c>
      <c r="R133" s="169"/>
      <c r="S133" s="169"/>
      <c r="T133" s="170"/>
      <c r="U133" s="164"/>
      <c r="V133" s="164">
        <f>SUM(V134:V135)</f>
        <v>3.05</v>
      </c>
      <c r="W133" s="164"/>
      <c r="X133" s="164"/>
      <c r="Y133" s="164"/>
      <c r="AG133" t="s">
        <v>109</v>
      </c>
    </row>
    <row r="134" spans="1:60" ht="33.75" outlineLevel="1" x14ac:dyDescent="0.2">
      <c r="A134" s="172">
        <v>30</v>
      </c>
      <c r="B134" s="173" t="s">
        <v>238</v>
      </c>
      <c r="C134" s="188" t="s">
        <v>239</v>
      </c>
      <c r="D134" s="174" t="s">
        <v>122</v>
      </c>
      <c r="E134" s="175">
        <v>9.1</v>
      </c>
      <c r="F134" s="176"/>
      <c r="G134" s="177">
        <f>ROUND(E134*F134,2)</f>
        <v>0</v>
      </c>
      <c r="H134" s="176"/>
      <c r="I134" s="177">
        <f>ROUND(E134*H134,2)</f>
        <v>0</v>
      </c>
      <c r="J134" s="176"/>
      <c r="K134" s="177">
        <f>ROUND(E134*J134,2)</f>
        <v>0</v>
      </c>
      <c r="L134" s="177">
        <v>12</v>
      </c>
      <c r="M134" s="177">
        <f>G134*(1+L134/100)</f>
        <v>0</v>
      </c>
      <c r="N134" s="175">
        <v>1.1769999999999999E-2</v>
      </c>
      <c r="O134" s="175">
        <f>ROUND(E134*N134,2)</f>
        <v>0.11</v>
      </c>
      <c r="P134" s="175">
        <v>0</v>
      </c>
      <c r="Q134" s="175">
        <f>ROUND(E134*P134,2)</f>
        <v>0</v>
      </c>
      <c r="R134" s="177"/>
      <c r="S134" s="177" t="s">
        <v>113</v>
      </c>
      <c r="T134" s="178" t="s">
        <v>113</v>
      </c>
      <c r="U134" s="156">
        <v>0.33500000000000002</v>
      </c>
      <c r="V134" s="156">
        <f>ROUND(E134*U134,2)</f>
        <v>3.05</v>
      </c>
      <c r="W134" s="156"/>
      <c r="X134" s="156" t="s">
        <v>114</v>
      </c>
      <c r="Y134" s="156" t="s">
        <v>115</v>
      </c>
      <c r="Z134" s="146"/>
      <c r="AA134" s="146"/>
      <c r="AB134" s="146"/>
      <c r="AC134" s="146"/>
      <c r="AD134" s="146"/>
      <c r="AE134" s="146"/>
      <c r="AF134" s="146"/>
      <c r="AG134" s="146" t="s">
        <v>116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2" x14ac:dyDescent="0.2">
      <c r="A135" s="153"/>
      <c r="B135" s="154"/>
      <c r="C135" s="189" t="s">
        <v>240</v>
      </c>
      <c r="D135" s="157"/>
      <c r="E135" s="158">
        <v>9.1</v>
      </c>
      <c r="F135" s="156"/>
      <c r="G135" s="156"/>
      <c r="H135" s="156"/>
      <c r="I135" s="156"/>
      <c r="J135" s="156"/>
      <c r="K135" s="156"/>
      <c r="L135" s="156"/>
      <c r="M135" s="156"/>
      <c r="N135" s="155"/>
      <c r="O135" s="155"/>
      <c r="P135" s="155"/>
      <c r="Q135" s="155"/>
      <c r="R135" s="156"/>
      <c r="S135" s="156"/>
      <c r="T135" s="156"/>
      <c r="U135" s="156"/>
      <c r="V135" s="156"/>
      <c r="W135" s="156"/>
      <c r="X135" s="156"/>
      <c r="Y135" s="156"/>
      <c r="Z135" s="146"/>
      <c r="AA135" s="146"/>
      <c r="AB135" s="146"/>
      <c r="AC135" s="146"/>
      <c r="AD135" s="146"/>
      <c r="AE135" s="146"/>
      <c r="AF135" s="146"/>
      <c r="AG135" s="146" t="s">
        <v>118</v>
      </c>
      <c r="AH135" s="146">
        <v>0</v>
      </c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x14ac:dyDescent="0.2">
      <c r="A136" s="165" t="s">
        <v>108</v>
      </c>
      <c r="B136" s="166" t="s">
        <v>71</v>
      </c>
      <c r="C136" s="187" t="s">
        <v>72</v>
      </c>
      <c r="D136" s="167"/>
      <c r="E136" s="168"/>
      <c r="F136" s="169"/>
      <c r="G136" s="169">
        <f>SUMIF(AG137:AG156,"&lt;&gt;NOR",G137:G156)</f>
        <v>0</v>
      </c>
      <c r="H136" s="169"/>
      <c r="I136" s="169">
        <f>SUM(I137:I156)</f>
        <v>0</v>
      </c>
      <c r="J136" s="169"/>
      <c r="K136" s="169">
        <f>SUM(K137:K156)</f>
        <v>0</v>
      </c>
      <c r="L136" s="169"/>
      <c r="M136" s="169">
        <f>SUM(M137:M156)</f>
        <v>0</v>
      </c>
      <c r="N136" s="168"/>
      <c r="O136" s="168">
        <f>SUM(O137:O156)</f>
        <v>0.39</v>
      </c>
      <c r="P136" s="168"/>
      <c r="Q136" s="168">
        <f>SUM(Q137:Q156)</f>
        <v>0.29000000000000004</v>
      </c>
      <c r="R136" s="169"/>
      <c r="S136" s="169"/>
      <c r="T136" s="170"/>
      <c r="U136" s="164"/>
      <c r="V136" s="164">
        <f>SUM(V137:V156)</f>
        <v>84.159999999999982</v>
      </c>
      <c r="W136" s="164"/>
      <c r="X136" s="164"/>
      <c r="Y136" s="164"/>
      <c r="AG136" t="s">
        <v>109</v>
      </c>
    </row>
    <row r="137" spans="1:60" outlineLevel="1" x14ac:dyDescent="0.2">
      <c r="A137" s="172">
        <v>31</v>
      </c>
      <c r="B137" s="173" t="s">
        <v>241</v>
      </c>
      <c r="C137" s="188" t="s">
        <v>242</v>
      </c>
      <c r="D137" s="174" t="s">
        <v>181</v>
      </c>
      <c r="E137" s="175">
        <v>45.5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12</v>
      </c>
      <c r="M137" s="177">
        <f>G137*(1+L137/100)</f>
        <v>0</v>
      </c>
      <c r="N137" s="175">
        <v>4.4000000000000003E-3</v>
      </c>
      <c r="O137" s="175">
        <f>ROUND(E137*N137,2)</f>
        <v>0.2</v>
      </c>
      <c r="P137" s="175">
        <v>0</v>
      </c>
      <c r="Q137" s="175">
        <f>ROUND(E137*P137,2)</f>
        <v>0</v>
      </c>
      <c r="R137" s="177"/>
      <c r="S137" s="177" t="s">
        <v>113</v>
      </c>
      <c r="T137" s="178" t="s">
        <v>113</v>
      </c>
      <c r="U137" s="156">
        <v>0.79179999999999995</v>
      </c>
      <c r="V137" s="156">
        <f>ROUND(E137*U137,2)</f>
        <v>36.03</v>
      </c>
      <c r="W137" s="156"/>
      <c r="X137" s="156" t="s">
        <v>114</v>
      </c>
      <c r="Y137" s="156" t="s">
        <v>115</v>
      </c>
      <c r="Z137" s="146"/>
      <c r="AA137" s="146"/>
      <c r="AB137" s="146"/>
      <c r="AC137" s="146"/>
      <c r="AD137" s="146"/>
      <c r="AE137" s="146"/>
      <c r="AF137" s="146"/>
      <c r="AG137" s="146" t="s">
        <v>116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2" x14ac:dyDescent="0.2">
      <c r="A138" s="153"/>
      <c r="B138" s="154"/>
      <c r="C138" s="251" t="s">
        <v>243</v>
      </c>
      <c r="D138" s="252"/>
      <c r="E138" s="252"/>
      <c r="F138" s="252"/>
      <c r="G138" s="252"/>
      <c r="H138" s="156"/>
      <c r="I138" s="156"/>
      <c r="J138" s="156"/>
      <c r="K138" s="156"/>
      <c r="L138" s="156"/>
      <c r="M138" s="156"/>
      <c r="N138" s="155"/>
      <c r="O138" s="155"/>
      <c r="P138" s="155"/>
      <c r="Q138" s="155"/>
      <c r="R138" s="156"/>
      <c r="S138" s="156"/>
      <c r="T138" s="156"/>
      <c r="U138" s="156"/>
      <c r="V138" s="156"/>
      <c r="W138" s="156"/>
      <c r="X138" s="156"/>
      <c r="Y138" s="156"/>
      <c r="Z138" s="146"/>
      <c r="AA138" s="146"/>
      <c r="AB138" s="146"/>
      <c r="AC138" s="146"/>
      <c r="AD138" s="146"/>
      <c r="AE138" s="146"/>
      <c r="AF138" s="146"/>
      <c r="AG138" s="146" t="s">
        <v>127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2" x14ac:dyDescent="0.2">
      <c r="A139" s="153"/>
      <c r="B139" s="154"/>
      <c r="C139" s="189" t="s">
        <v>244</v>
      </c>
      <c r="D139" s="157"/>
      <c r="E139" s="158">
        <v>45.5</v>
      </c>
      <c r="F139" s="156"/>
      <c r="G139" s="156"/>
      <c r="H139" s="156"/>
      <c r="I139" s="156"/>
      <c r="J139" s="156"/>
      <c r="K139" s="156"/>
      <c r="L139" s="156"/>
      <c r="M139" s="156"/>
      <c r="N139" s="155"/>
      <c r="O139" s="155"/>
      <c r="P139" s="155"/>
      <c r="Q139" s="155"/>
      <c r="R139" s="156"/>
      <c r="S139" s="156"/>
      <c r="T139" s="156"/>
      <c r="U139" s="156"/>
      <c r="V139" s="156"/>
      <c r="W139" s="156"/>
      <c r="X139" s="156"/>
      <c r="Y139" s="156"/>
      <c r="Z139" s="146"/>
      <c r="AA139" s="146"/>
      <c r="AB139" s="146"/>
      <c r="AC139" s="146"/>
      <c r="AD139" s="146"/>
      <c r="AE139" s="146"/>
      <c r="AF139" s="146"/>
      <c r="AG139" s="146" t="s">
        <v>118</v>
      </c>
      <c r="AH139" s="146">
        <v>0</v>
      </c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1" x14ac:dyDescent="0.2">
      <c r="A140" s="172">
        <v>32</v>
      </c>
      <c r="B140" s="173" t="s">
        <v>245</v>
      </c>
      <c r="C140" s="188" t="s">
        <v>246</v>
      </c>
      <c r="D140" s="174" t="s">
        <v>181</v>
      </c>
      <c r="E140" s="175">
        <v>37.299999999999997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12</v>
      </c>
      <c r="M140" s="177">
        <f>G140*(1+L140/100)</f>
        <v>0</v>
      </c>
      <c r="N140" s="175">
        <v>1.41E-3</v>
      </c>
      <c r="O140" s="175">
        <f>ROUND(E140*N140,2)</f>
        <v>0.05</v>
      </c>
      <c r="P140" s="175">
        <v>0</v>
      </c>
      <c r="Q140" s="175">
        <f>ROUND(E140*P140,2)</f>
        <v>0</v>
      </c>
      <c r="R140" s="177"/>
      <c r="S140" s="177" t="s">
        <v>113</v>
      </c>
      <c r="T140" s="178" t="s">
        <v>113</v>
      </c>
      <c r="U140" s="156">
        <v>0.20125000000000001</v>
      </c>
      <c r="V140" s="156">
        <f>ROUND(E140*U140,2)</f>
        <v>7.51</v>
      </c>
      <c r="W140" s="156"/>
      <c r="X140" s="156" t="s">
        <v>114</v>
      </c>
      <c r="Y140" s="156" t="s">
        <v>115</v>
      </c>
      <c r="Z140" s="146"/>
      <c r="AA140" s="146"/>
      <c r="AB140" s="146"/>
      <c r="AC140" s="146"/>
      <c r="AD140" s="146"/>
      <c r="AE140" s="146"/>
      <c r="AF140" s="146"/>
      <c r="AG140" s="146" t="s">
        <v>116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2" x14ac:dyDescent="0.2">
      <c r="A141" s="153"/>
      <c r="B141" s="154"/>
      <c r="C141" s="251" t="s">
        <v>247</v>
      </c>
      <c r="D141" s="252"/>
      <c r="E141" s="252"/>
      <c r="F141" s="252"/>
      <c r="G141" s="252"/>
      <c r="H141" s="156"/>
      <c r="I141" s="156"/>
      <c r="J141" s="156"/>
      <c r="K141" s="156"/>
      <c r="L141" s="156"/>
      <c r="M141" s="156"/>
      <c r="N141" s="155"/>
      <c r="O141" s="155"/>
      <c r="P141" s="155"/>
      <c r="Q141" s="155"/>
      <c r="R141" s="156"/>
      <c r="S141" s="156"/>
      <c r="T141" s="156"/>
      <c r="U141" s="156"/>
      <c r="V141" s="156"/>
      <c r="W141" s="156"/>
      <c r="X141" s="156"/>
      <c r="Y141" s="156"/>
      <c r="Z141" s="146"/>
      <c r="AA141" s="146"/>
      <c r="AB141" s="146"/>
      <c r="AC141" s="146"/>
      <c r="AD141" s="146"/>
      <c r="AE141" s="146"/>
      <c r="AF141" s="146"/>
      <c r="AG141" s="146" t="s">
        <v>127</v>
      </c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2" x14ac:dyDescent="0.2">
      <c r="A142" s="153"/>
      <c r="B142" s="154"/>
      <c r="C142" s="189" t="s">
        <v>182</v>
      </c>
      <c r="D142" s="157"/>
      <c r="E142" s="158">
        <v>37.299999999999997</v>
      </c>
      <c r="F142" s="156"/>
      <c r="G142" s="156"/>
      <c r="H142" s="156"/>
      <c r="I142" s="156"/>
      <c r="J142" s="156"/>
      <c r="K142" s="156"/>
      <c r="L142" s="156"/>
      <c r="M142" s="156"/>
      <c r="N142" s="155"/>
      <c r="O142" s="155"/>
      <c r="P142" s="155"/>
      <c r="Q142" s="155"/>
      <c r="R142" s="156"/>
      <c r="S142" s="156"/>
      <c r="T142" s="156"/>
      <c r="U142" s="156"/>
      <c r="V142" s="156"/>
      <c r="W142" s="156"/>
      <c r="X142" s="156"/>
      <c r="Y142" s="156"/>
      <c r="Z142" s="146"/>
      <c r="AA142" s="146"/>
      <c r="AB142" s="146"/>
      <c r="AC142" s="146"/>
      <c r="AD142" s="146"/>
      <c r="AE142" s="146"/>
      <c r="AF142" s="146"/>
      <c r="AG142" s="146" t="s">
        <v>118</v>
      </c>
      <c r="AH142" s="146">
        <v>0</v>
      </c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 x14ac:dyDescent="0.2">
      <c r="A143" s="172">
        <v>33</v>
      </c>
      <c r="B143" s="173" t="s">
        <v>248</v>
      </c>
      <c r="C143" s="188" t="s">
        <v>249</v>
      </c>
      <c r="D143" s="174" t="s">
        <v>181</v>
      </c>
      <c r="E143" s="175">
        <v>31.7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12</v>
      </c>
      <c r="M143" s="177">
        <f>G143*(1+L143/100)</f>
        <v>0</v>
      </c>
      <c r="N143" s="175">
        <v>3.46E-3</v>
      </c>
      <c r="O143" s="175">
        <f>ROUND(E143*N143,2)</f>
        <v>0.11</v>
      </c>
      <c r="P143" s="175">
        <v>0</v>
      </c>
      <c r="Q143" s="175">
        <f>ROUND(E143*P143,2)</f>
        <v>0</v>
      </c>
      <c r="R143" s="177"/>
      <c r="S143" s="177" t="s">
        <v>113</v>
      </c>
      <c r="T143" s="178" t="s">
        <v>113</v>
      </c>
      <c r="U143" s="156">
        <v>0.62519999999999998</v>
      </c>
      <c r="V143" s="156">
        <f>ROUND(E143*U143,2)</f>
        <v>19.82</v>
      </c>
      <c r="W143" s="156"/>
      <c r="X143" s="156" t="s">
        <v>114</v>
      </c>
      <c r="Y143" s="156" t="s">
        <v>115</v>
      </c>
      <c r="Z143" s="146"/>
      <c r="AA143" s="146"/>
      <c r="AB143" s="146"/>
      <c r="AC143" s="146"/>
      <c r="AD143" s="146"/>
      <c r="AE143" s="146"/>
      <c r="AF143" s="146"/>
      <c r="AG143" s="146" t="s">
        <v>116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2" x14ac:dyDescent="0.2">
      <c r="A144" s="153"/>
      <c r="B144" s="154"/>
      <c r="C144" s="251" t="s">
        <v>250</v>
      </c>
      <c r="D144" s="252"/>
      <c r="E144" s="252"/>
      <c r="F144" s="252"/>
      <c r="G144" s="252"/>
      <c r="H144" s="156"/>
      <c r="I144" s="156"/>
      <c r="J144" s="156"/>
      <c r="K144" s="156"/>
      <c r="L144" s="156"/>
      <c r="M144" s="156"/>
      <c r="N144" s="155"/>
      <c r="O144" s="155"/>
      <c r="P144" s="155"/>
      <c r="Q144" s="155"/>
      <c r="R144" s="156"/>
      <c r="S144" s="156"/>
      <c r="T144" s="156"/>
      <c r="U144" s="156"/>
      <c r="V144" s="156"/>
      <c r="W144" s="156"/>
      <c r="X144" s="156"/>
      <c r="Y144" s="156"/>
      <c r="Z144" s="146"/>
      <c r="AA144" s="146"/>
      <c r="AB144" s="146"/>
      <c r="AC144" s="146"/>
      <c r="AD144" s="146"/>
      <c r="AE144" s="146"/>
      <c r="AF144" s="146"/>
      <c r="AG144" s="146" t="s">
        <v>127</v>
      </c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2" x14ac:dyDescent="0.2">
      <c r="A145" s="153"/>
      <c r="B145" s="154"/>
      <c r="C145" s="189" t="s">
        <v>251</v>
      </c>
      <c r="D145" s="157"/>
      <c r="E145" s="158">
        <v>31.7</v>
      </c>
      <c r="F145" s="156"/>
      <c r="G145" s="156"/>
      <c r="H145" s="156"/>
      <c r="I145" s="156"/>
      <c r="J145" s="156"/>
      <c r="K145" s="156"/>
      <c r="L145" s="156"/>
      <c r="M145" s="156"/>
      <c r="N145" s="155"/>
      <c r="O145" s="155"/>
      <c r="P145" s="155"/>
      <c r="Q145" s="155"/>
      <c r="R145" s="156"/>
      <c r="S145" s="156"/>
      <c r="T145" s="156"/>
      <c r="U145" s="156"/>
      <c r="V145" s="156"/>
      <c r="W145" s="156"/>
      <c r="X145" s="156"/>
      <c r="Y145" s="156"/>
      <c r="Z145" s="146"/>
      <c r="AA145" s="146"/>
      <c r="AB145" s="146"/>
      <c r="AC145" s="146"/>
      <c r="AD145" s="146"/>
      <c r="AE145" s="146"/>
      <c r="AF145" s="146"/>
      <c r="AG145" s="146" t="s">
        <v>118</v>
      </c>
      <c r="AH145" s="146">
        <v>0</v>
      </c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1" x14ac:dyDescent="0.2">
      <c r="A146" s="172">
        <v>34</v>
      </c>
      <c r="B146" s="173" t="s">
        <v>252</v>
      </c>
      <c r="C146" s="188" t="s">
        <v>253</v>
      </c>
      <c r="D146" s="174" t="s">
        <v>149</v>
      </c>
      <c r="E146" s="175">
        <v>2</v>
      </c>
      <c r="F146" s="176"/>
      <c r="G146" s="177">
        <f>ROUND(E146*F146,2)</f>
        <v>0</v>
      </c>
      <c r="H146" s="176"/>
      <c r="I146" s="177">
        <f>ROUND(E146*H146,2)</f>
        <v>0</v>
      </c>
      <c r="J146" s="176"/>
      <c r="K146" s="177">
        <f>ROUND(E146*J146,2)</f>
        <v>0</v>
      </c>
      <c r="L146" s="177">
        <v>12</v>
      </c>
      <c r="M146" s="177">
        <f>G146*(1+L146/100)</f>
        <v>0</v>
      </c>
      <c r="N146" s="175">
        <v>3.0000000000000001E-3</v>
      </c>
      <c r="O146" s="175">
        <f>ROUND(E146*N146,2)</f>
        <v>0.01</v>
      </c>
      <c r="P146" s="175">
        <v>0</v>
      </c>
      <c r="Q146" s="175">
        <f>ROUND(E146*P146,2)</f>
        <v>0</v>
      </c>
      <c r="R146" s="177"/>
      <c r="S146" s="177" t="s">
        <v>113</v>
      </c>
      <c r="T146" s="178" t="s">
        <v>113</v>
      </c>
      <c r="U146" s="156">
        <v>1.571</v>
      </c>
      <c r="V146" s="156">
        <f>ROUND(E146*U146,2)</f>
        <v>3.14</v>
      </c>
      <c r="W146" s="156"/>
      <c r="X146" s="156" t="s">
        <v>114</v>
      </c>
      <c r="Y146" s="156" t="s">
        <v>115</v>
      </c>
      <c r="Z146" s="146"/>
      <c r="AA146" s="146"/>
      <c r="AB146" s="146"/>
      <c r="AC146" s="146"/>
      <c r="AD146" s="146"/>
      <c r="AE146" s="146"/>
      <c r="AF146" s="146"/>
      <c r="AG146" s="146" t="s">
        <v>116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2" x14ac:dyDescent="0.2">
      <c r="A147" s="153"/>
      <c r="B147" s="154"/>
      <c r="C147" s="189" t="s">
        <v>254</v>
      </c>
      <c r="D147" s="157"/>
      <c r="E147" s="158">
        <v>2</v>
      </c>
      <c r="F147" s="156"/>
      <c r="G147" s="156"/>
      <c r="H147" s="156"/>
      <c r="I147" s="156"/>
      <c r="J147" s="156"/>
      <c r="K147" s="156"/>
      <c r="L147" s="156"/>
      <c r="M147" s="156"/>
      <c r="N147" s="155"/>
      <c r="O147" s="155"/>
      <c r="P147" s="155"/>
      <c r="Q147" s="155"/>
      <c r="R147" s="156"/>
      <c r="S147" s="156"/>
      <c r="T147" s="156"/>
      <c r="U147" s="156"/>
      <c r="V147" s="156"/>
      <c r="W147" s="156"/>
      <c r="X147" s="156"/>
      <c r="Y147" s="156"/>
      <c r="Z147" s="146"/>
      <c r="AA147" s="146"/>
      <c r="AB147" s="146"/>
      <c r="AC147" s="146"/>
      <c r="AD147" s="146"/>
      <c r="AE147" s="146"/>
      <c r="AF147" s="146"/>
      <c r="AG147" s="146" t="s">
        <v>118</v>
      </c>
      <c r="AH147" s="146">
        <v>0</v>
      </c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1" x14ac:dyDescent="0.2">
      <c r="A148" s="172">
        <v>35</v>
      </c>
      <c r="B148" s="173" t="s">
        <v>255</v>
      </c>
      <c r="C148" s="188" t="s">
        <v>256</v>
      </c>
      <c r="D148" s="174" t="s">
        <v>149</v>
      </c>
      <c r="E148" s="175">
        <v>34</v>
      </c>
      <c r="F148" s="176"/>
      <c r="G148" s="177">
        <f>ROUND(E148*F148,2)</f>
        <v>0</v>
      </c>
      <c r="H148" s="176"/>
      <c r="I148" s="177">
        <f>ROUND(E148*H148,2)</f>
        <v>0</v>
      </c>
      <c r="J148" s="176"/>
      <c r="K148" s="177">
        <f>ROUND(E148*J148,2)</f>
        <v>0</v>
      </c>
      <c r="L148" s="177">
        <v>12</v>
      </c>
      <c r="M148" s="177">
        <f>G148*(1+L148/100)</f>
        <v>0</v>
      </c>
      <c r="N148" s="175">
        <v>6.0000000000000002E-5</v>
      </c>
      <c r="O148" s="175">
        <f>ROUND(E148*N148,2)</f>
        <v>0</v>
      </c>
      <c r="P148" s="175">
        <v>0</v>
      </c>
      <c r="Q148" s="175">
        <f>ROUND(E148*P148,2)</f>
        <v>0</v>
      </c>
      <c r="R148" s="177"/>
      <c r="S148" s="177" t="s">
        <v>113</v>
      </c>
      <c r="T148" s="178" t="s">
        <v>257</v>
      </c>
      <c r="U148" s="156">
        <v>0.1449</v>
      </c>
      <c r="V148" s="156">
        <f>ROUND(E148*U148,2)</f>
        <v>4.93</v>
      </c>
      <c r="W148" s="156"/>
      <c r="X148" s="156" t="s">
        <v>114</v>
      </c>
      <c r="Y148" s="156" t="s">
        <v>115</v>
      </c>
      <c r="Z148" s="146"/>
      <c r="AA148" s="146"/>
      <c r="AB148" s="146"/>
      <c r="AC148" s="146"/>
      <c r="AD148" s="146"/>
      <c r="AE148" s="146"/>
      <c r="AF148" s="146"/>
      <c r="AG148" s="146" t="s">
        <v>116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2" x14ac:dyDescent="0.2">
      <c r="A149" s="153"/>
      <c r="B149" s="154"/>
      <c r="C149" s="189" t="s">
        <v>258</v>
      </c>
      <c r="D149" s="157"/>
      <c r="E149" s="158">
        <v>34</v>
      </c>
      <c r="F149" s="156"/>
      <c r="G149" s="156"/>
      <c r="H149" s="156"/>
      <c r="I149" s="156"/>
      <c r="J149" s="156"/>
      <c r="K149" s="156"/>
      <c r="L149" s="156"/>
      <c r="M149" s="156"/>
      <c r="N149" s="155"/>
      <c r="O149" s="155"/>
      <c r="P149" s="155"/>
      <c r="Q149" s="155"/>
      <c r="R149" s="156"/>
      <c r="S149" s="156"/>
      <c r="T149" s="156"/>
      <c r="U149" s="156"/>
      <c r="V149" s="156"/>
      <c r="W149" s="156"/>
      <c r="X149" s="156"/>
      <c r="Y149" s="156"/>
      <c r="Z149" s="146"/>
      <c r="AA149" s="146"/>
      <c r="AB149" s="146"/>
      <c r="AC149" s="146"/>
      <c r="AD149" s="146"/>
      <c r="AE149" s="146"/>
      <c r="AF149" s="146"/>
      <c r="AG149" s="146" t="s">
        <v>118</v>
      </c>
      <c r="AH149" s="146">
        <v>0</v>
      </c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1" x14ac:dyDescent="0.2">
      <c r="A150" s="172">
        <v>36</v>
      </c>
      <c r="B150" s="173" t="s">
        <v>259</v>
      </c>
      <c r="C150" s="188" t="s">
        <v>260</v>
      </c>
      <c r="D150" s="174" t="s">
        <v>181</v>
      </c>
      <c r="E150" s="175">
        <v>8</v>
      </c>
      <c r="F150" s="176"/>
      <c r="G150" s="177">
        <f>ROUND(E150*F150,2)</f>
        <v>0</v>
      </c>
      <c r="H150" s="176"/>
      <c r="I150" s="177">
        <f>ROUND(E150*H150,2)</f>
        <v>0</v>
      </c>
      <c r="J150" s="176"/>
      <c r="K150" s="177">
        <f>ROUND(E150*J150,2)</f>
        <v>0</v>
      </c>
      <c r="L150" s="177">
        <v>12</v>
      </c>
      <c r="M150" s="177">
        <f>G150*(1+L150/100)</f>
        <v>0</v>
      </c>
      <c r="N150" s="175">
        <v>2.6199999999999999E-3</v>
      </c>
      <c r="O150" s="175">
        <f>ROUND(E150*N150,2)</f>
        <v>0.02</v>
      </c>
      <c r="P150" s="175">
        <v>0</v>
      </c>
      <c r="Q150" s="175">
        <f>ROUND(E150*P150,2)</f>
        <v>0</v>
      </c>
      <c r="R150" s="177"/>
      <c r="S150" s="177" t="s">
        <v>113</v>
      </c>
      <c r="T150" s="178" t="s">
        <v>113</v>
      </c>
      <c r="U150" s="156">
        <v>0.52600000000000002</v>
      </c>
      <c r="V150" s="156">
        <f>ROUND(E150*U150,2)</f>
        <v>4.21</v>
      </c>
      <c r="W150" s="156"/>
      <c r="X150" s="156" t="s">
        <v>114</v>
      </c>
      <c r="Y150" s="156" t="s">
        <v>115</v>
      </c>
      <c r="Z150" s="146"/>
      <c r="AA150" s="146"/>
      <c r="AB150" s="146"/>
      <c r="AC150" s="146"/>
      <c r="AD150" s="146"/>
      <c r="AE150" s="146"/>
      <c r="AF150" s="146"/>
      <c r="AG150" s="146" t="s">
        <v>116</v>
      </c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ht="22.5" outlineLevel="2" x14ac:dyDescent="0.2">
      <c r="A151" s="153"/>
      <c r="B151" s="154"/>
      <c r="C151" s="251" t="s">
        <v>261</v>
      </c>
      <c r="D151" s="252"/>
      <c r="E151" s="252"/>
      <c r="F151" s="252"/>
      <c r="G151" s="252"/>
      <c r="H151" s="156"/>
      <c r="I151" s="156"/>
      <c r="J151" s="156"/>
      <c r="K151" s="156"/>
      <c r="L151" s="156"/>
      <c r="M151" s="156"/>
      <c r="N151" s="155"/>
      <c r="O151" s="155"/>
      <c r="P151" s="155"/>
      <c r="Q151" s="155"/>
      <c r="R151" s="156"/>
      <c r="S151" s="156"/>
      <c r="T151" s="156"/>
      <c r="U151" s="156"/>
      <c r="V151" s="156"/>
      <c r="W151" s="156"/>
      <c r="X151" s="156"/>
      <c r="Y151" s="156"/>
      <c r="Z151" s="146"/>
      <c r="AA151" s="146"/>
      <c r="AB151" s="146"/>
      <c r="AC151" s="146"/>
      <c r="AD151" s="146"/>
      <c r="AE151" s="146"/>
      <c r="AF151" s="146"/>
      <c r="AG151" s="146" t="s">
        <v>127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86" t="str">
        <f>C151</f>
        <v>Položka je kalkulována včetně nákladů na dodání zděří, manžet, odboček, kolen, odskoků, výpustí vody a přechodových kusů.</v>
      </c>
      <c r="BB151" s="146"/>
      <c r="BC151" s="146"/>
      <c r="BD151" s="146"/>
      <c r="BE151" s="146"/>
      <c r="BF151" s="146"/>
      <c r="BG151" s="146"/>
      <c r="BH151" s="146"/>
    </row>
    <row r="152" spans="1:60" outlineLevel="2" x14ac:dyDescent="0.2">
      <c r="A152" s="153"/>
      <c r="B152" s="154"/>
      <c r="C152" s="189" t="s">
        <v>262</v>
      </c>
      <c r="D152" s="157"/>
      <c r="E152" s="158">
        <v>8</v>
      </c>
      <c r="F152" s="156"/>
      <c r="G152" s="156"/>
      <c r="H152" s="156"/>
      <c r="I152" s="156"/>
      <c r="J152" s="156"/>
      <c r="K152" s="156"/>
      <c r="L152" s="156"/>
      <c r="M152" s="156"/>
      <c r="N152" s="155"/>
      <c r="O152" s="155"/>
      <c r="P152" s="155"/>
      <c r="Q152" s="155"/>
      <c r="R152" s="156"/>
      <c r="S152" s="156"/>
      <c r="T152" s="156"/>
      <c r="U152" s="156"/>
      <c r="V152" s="156"/>
      <c r="W152" s="156"/>
      <c r="X152" s="156"/>
      <c r="Y152" s="156"/>
      <c r="Z152" s="146"/>
      <c r="AA152" s="146"/>
      <c r="AB152" s="146"/>
      <c r="AC152" s="146"/>
      <c r="AD152" s="146"/>
      <c r="AE152" s="146"/>
      <c r="AF152" s="146"/>
      <c r="AG152" s="146" t="s">
        <v>118</v>
      </c>
      <c r="AH152" s="146">
        <v>0</v>
      </c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ht="22.5" outlineLevel="1" x14ac:dyDescent="0.2">
      <c r="A153" s="179">
        <v>37</v>
      </c>
      <c r="B153" s="180" t="s">
        <v>263</v>
      </c>
      <c r="C153" s="192" t="s">
        <v>264</v>
      </c>
      <c r="D153" s="181" t="s">
        <v>181</v>
      </c>
      <c r="E153" s="182">
        <v>45.5</v>
      </c>
      <c r="F153" s="183"/>
      <c r="G153" s="184">
        <f>ROUND(E153*F153,2)</f>
        <v>0</v>
      </c>
      <c r="H153" s="183"/>
      <c r="I153" s="184">
        <f>ROUND(E153*H153,2)</f>
        <v>0</v>
      </c>
      <c r="J153" s="183"/>
      <c r="K153" s="184">
        <f>ROUND(E153*J153,2)</f>
        <v>0</v>
      </c>
      <c r="L153" s="184">
        <v>12</v>
      </c>
      <c r="M153" s="184">
        <f>G153*(1+L153/100)</f>
        <v>0</v>
      </c>
      <c r="N153" s="182">
        <v>0</v>
      </c>
      <c r="O153" s="182">
        <f>ROUND(E153*N153,2)</f>
        <v>0</v>
      </c>
      <c r="P153" s="182">
        <v>3.2000000000000002E-3</v>
      </c>
      <c r="Q153" s="182">
        <f>ROUND(E153*P153,2)</f>
        <v>0.15</v>
      </c>
      <c r="R153" s="184"/>
      <c r="S153" s="184" t="s">
        <v>113</v>
      </c>
      <c r="T153" s="185" t="s">
        <v>113</v>
      </c>
      <c r="U153" s="156">
        <v>8.0500000000000002E-2</v>
      </c>
      <c r="V153" s="156">
        <f>ROUND(E153*U153,2)</f>
        <v>3.66</v>
      </c>
      <c r="W153" s="156"/>
      <c r="X153" s="156" t="s">
        <v>114</v>
      </c>
      <c r="Y153" s="156" t="s">
        <v>115</v>
      </c>
      <c r="Z153" s="146"/>
      <c r="AA153" s="146"/>
      <c r="AB153" s="146"/>
      <c r="AC153" s="146"/>
      <c r="AD153" s="146"/>
      <c r="AE153" s="146"/>
      <c r="AF153" s="146"/>
      <c r="AG153" s="146" t="s">
        <v>116</v>
      </c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1" x14ac:dyDescent="0.2">
      <c r="A154" s="179">
        <v>38</v>
      </c>
      <c r="B154" s="180" t="s">
        <v>265</v>
      </c>
      <c r="C154" s="192" t="s">
        <v>266</v>
      </c>
      <c r="D154" s="181" t="s">
        <v>181</v>
      </c>
      <c r="E154" s="182">
        <v>31.7</v>
      </c>
      <c r="F154" s="183"/>
      <c r="G154" s="184">
        <f>ROUND(E154*F154,2)</f>
        <v>0</v>
      </c>
      <c r="H154" s="183"/>
      <c r="I154" s="184">
        <f>ROUND(E154*H154,2)</f>
        <v>0</v>
      </c>
      <c r="J154" s="183"/>
      <c r="K154" s="184">
        <f>ROUND(E154*J154,2)</f>
        <v>0</v>
      </c>
      <c r="L154" s="184">
        <v>12</v>
      </c>
      <c r="M154" s="184">
        <f>G154*(1+L154/100)</f>
        <v>0</v>
      </c>
      <c r="N154" s="182">
        <v>0</v>
      </c>
      <c r="O154" s="182">
        <f>ROUND(E154*N154,2)</f>
        <v>0</v>
      </c>
      <c r="P154" s="182">
        <v>3.9199999999999999E-3</v>
      </c>
      <c r="Q154" s="182">
        <f>ROUND(E154*P154,2)</f>
        <v>0.12</v>
      </c>
      <c r="R154" s="184"/>
      <c r="S154" s="184" t="s">
        <v>113</v>
      </c>
      <c r="T154" s="185" t="s">
        <v>113</v>
      </c>
      <c r="U154" s="156">
        <v>8.0500000000000002E-2</v>
      </c>
      <c r="V154" s="156">
        <f>ROUND(E154*U154,2)</f>
        <v>2.5499999999999998</v>
      </c>
      <c r="W154" s="156"/>
      <c r="X154" s="156" t="s">
        <v>114</v>
      </c>
      <c r="Y154" s="156" t="s">
        <v>115</v>
      </c>
      <c r="Z154" s="146"/>
      <c r="AA154" s="146"/>
      <c r="AB154" s="146"/>
      <c r="AC154" s="146"/>
      <c r="AD154" s="146"/>
      <c r="AE154" s="146"/>
      <c r="AF154" s="146"/>
      <c r="AG154" s="146" t="s">
        <v>116</v>
      </c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1" x14ac:dyDescent="0.2">
      <c r="A155" s="179">
        <v>39</v>
      </c>
      <c r="B155" s="180" t="s">
        <v>267</v>
      </c>
      <c r="C155" s="192" t="s">
        <v>268</v>
      </c>
      <c r="D155" s="181" t="s">
        <v>181</v>
      </c>
      <c r="E155" s="182">
        <v>8</v>
      </c>
      <c r="F155" s="183"/>
      <c r="G155" s="184">
        <f>ROUND(E155*F155,2)</f>
        <v>0</v>
      </c>
      <c r="H155" s="183"/>
      <c r="I155" s="184">
        <f>ROUND(E155*H155,2)</f>
        <v>0</v>
      </c>
      <c r="J155" s="183"/>
      <c r="K155" s="184">
        <f>ROUND(E155*J155,2)</f>
        <v>0</v>
      </c>
      <c r="L155" s="184">
        <v>12</v>
      </c>
      <c r="M155" s="184">
        <f>G155*(1+L155/100)</f>
        <v>0</v>
      </c>
      <c r="N155" s="182">
        <v>0</v>
      </c>
      <c r="O155" s="182">
        <f>ROUND(E155*N155,2)</f>
        <v>0</v>
      </c>
      <c r="P155" s="182">
        <v>2.2599999999999999E-3</v>
      </c>
      <c r="Q155" s="182">
        <f>ROUND(E155*P155,2)</f>
        <v>0.02</v>
      </c>
      <c r="R155" s="184"/>
      <c r="S155" s="184" t="s">
        <v>113</v>
      </c>
      <c r="T155" s="185" t="s">
        <v>113</v>
      </c>
      <c r="U155" s="156">
        <v>5.7500000000000002E-2</v>
      </c>
      <c r="V155" s="156">
        <f>ROUND(E155*U155,2)</f>
        <v>0.46</v>
      </c>
      <c r="W155" s="156"/>
      <c r="X155" s="156" t="s">
        <v>114</v>
      </c>
      <c r="Y155" s="156" t="s">
        <v>115</v>
      </c>
      <c r="Z155" s="146"/>
      <c r="AA155" s="146"/>
      <c r="AB155" s="146"/>
      <c r="AC155" s="146"/>
      <c r="AD155" s="146"/>
      <c r="AE155" s="146"/>
      <c r="AF155" s="146"/>
      <c r="AG155" s="146" t="s">
        <v>116</v>
      </c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1" x14ac:dyDescent="0.2">
      <c r="A156" s="179">
        <v>40</v>
      </c>
      <c r="B156" s="180" t="s">
        <v>269</v>
      </c>
      <c r="C156" s="192" t="s">
        <v>270</v>
      </c>
      <c r="D156" s="181" t="s">
        <v>136</v>
      </c>
      <c r="E156" s="182">
        <v>0.39146999999999998</v>
      </c>
      <c r="F156" s="183"/>
      <c r="G156" s="184">
        <f>ROUND(E156*F156,2)</f>
        <v>0</v>
      </c>
      <c r="H156" s="183"/>
      <c r="I156" s="184">
        <f>ROUND(E156*H156,2)</f>
        <v>0</v>
      </c>
      <c r="J156" s="183"/>
      <c r="K156" s="184">
        <f>ROUND(E156*J156,2)</f>
        <v>0</v>
      </c>
      <c r="L156" s="184">
        <v>12</v>
      </c>
      <c r="M156" s="184">
        <f>G156*(1+L156/100)</f>
        <v>0</v>
      </c>
      <c r="N156" s="182">
        <v>0</v>
      </c>
      <c r="O156" s="182">
        <f>ROUND(E156*N156,2)</f>
        <v>0</v>
      </c>
      <c r="P156" s="182">
        <v>0</v>
      </c>
      <c r="Q156" s="182">
        <f>ROUND(E156*P156,2)</f>
        <v>0</v>
      </c>
      <c r="R156" s="184"/>
      <c r="S156" s="184" t="s">
        <v>113</v>
      </c>
      <c r="T156" s="185" t="s">
        <v>113</v>
      </c>
      <c r="U156" s="156">
        <v>4.7370000000000001</v>
      </c>
      <c r="V156" s="156">
        <f>ROUND(E156*U156,2)</f>
        <v>1.85</v>
      </c>
      <c r="W156" s="156"/>
      <c r="X156" s="156" t="s">
        <v>187</v>
      </c>
      <c r="Y156" s="156" t="s">
        <v>115</v>
      </c>
      <c r="Z156" s="146"/>
      <c r="AA156" s="146"/>
      <c r="AB156" s="146"/>
      <c r="AC156" s="146"/>
      <c r="AD156" s="146"/>
      <c r="AE156" s="146"/>
      <c r="AF156" s="146"/>
      <c r="AG156" s="146" t="s">
        <v>188</v>
      </c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x14ac:dyDescent="0.2">
      <c r="A157" s="165" t="s">
        <v>108</v>
      </c>
      <c r="B157" s="166" t="s">
        <v>77</v>
      </c>
      <c r="C157" s="187" t="s">
        <v>78</v>
      </c>
      <c r="D157" s="167"/>
      <c r="E157" s="168"/>
      <c r="F157" s="169"/>
      <c r="G157" s="169">
        <f>SUMIF(AG158:AG163,"&lt;&gt;NOR",G158:G163)</f>
        <v>0</v>
      </c>
      <c r="H157" s="169"/>
      <c r="I157" s="169">
        <f>SUM(I158:I163)</f>
        <v>0</v>
      </c>
      <c r="J157" s="169"/>
      <c r="K157" s="169">
        <f>SUM(K158:K163)</f>
        <v>0</v>
      </c>
      <c r="L157" s="169"/>
      <c r="M157" s="169">
        <f>SUM(M158:M163)</f>
        <v>0</v>
      </c>
      <c r="N157" s="168"/>
      <c r="O157" s="168">
        <f>SUM(O158:O163)</f>
        <v>0</v>
      </c>
      <c r="P157" s="168"/>
      <c r="Q157" s="168">
        <f>SUM(Q158:Q163)</f>
        <v>0</v>
      </c>
      <c r="R157" s="169"/>
      <c r="S157" s="169"/>
      <c r="T157" s="170"/>
      <c r="U157" s="164"/>
      <c r="V157" s="164">
        <f>SUM(V158:V163)</f>
        <v>143.43</v>
      </c>
      <c r="W157" s="164"/>
      <c r="X157" s="164"/>
      <c r="Y157" s="164"/>
      <c r="AG157" t="s">
        <v>109</v>
      </c>
    </row>
    <row r="158" spans="1:60" outlineLevel="1" x14ac:dyDescent="0.2">
      <c r="A158" s="179">
        <v>41</v>
      </c>
      <c r="B158" s="180" t="s">
        <v>271</v>
      </c>
      <c r="C158" s="192" t="s">
        <v>272</v>
      </c>
      <c r="D158" s="181" t="s">
        <v>136</v>
      </c>
      <c r="E158" s="182">
        <v>53.574869999999997</v>
      </c>
      <c r="F158" s="183"/>
      <c r="G158" s="184">
        <f t="shared" ref="G158:G163" si="0">ROUND(E158*F158,2)</f>
        <v>0</v>
      </c>
      <c r="H158" s="183"/>
      <c r="I158" s="184">
        <f t="shared" ref="I158:I163" si="1">ROUND(E158*H158,2)</f>
        <v>0</v>
      </c>
      <c r="J158" s="183"/>
      <c r="K158" s="184">
        <f t="shared" ref="K158:K163" si="2">ROUND(E158*J158,2)</f>
        <v>0</v>
      </c>
      <c r="L158" s="184">
        <v>12</v>
      </c>
      <c r="M158" s="184">
        <f t="shared" ref="M158:M163" si="3">G158*(1+L158/100)</f>
        <v>0</v>
      </c>
      <c r="N158" s="182">
        <v>0</v>
      </c>
      <c r="O158" s="182">
        <f t="shared" ref="O158:O163" si="4">ROUND(E158*N158,2)</f>
        <v>0</v>
      </c>
      <c r="P158" s="182">
        <v>0</v>
      </c>
      <c r="Q158" s="182">
        <f t="shared" ref="Q158:Q163" si="5">ROUND(E158*P158,2)</f>
        <v>0</v>
      </c>
      <c r="R158" s="184"/>
      <c r="S158" s="184" t="s">
        <v>113</v>
      </c>
      <c r="T158" s="185" t="s">
        <v>113</v>
      </c>
      <c r="U158" s="156">
        <v>1.1399999999999999</v>
      </c>
      <c r="V158" s="156">
        <f t="shared" ref="V158:V163" si="6">ROUND(E158*U158,2)</f>
        <v>61.08</v>
      </c>
      <c r="W158" s="156"/>
      <c r="X158" s="156" t="s">
        <v>273</v>
      </c>
      <c r="Y158" s="156" t="s">
        <v>115</v>
      </c>
      <c r="Z158" s="146"/>
      <c r="AA158" s="146"/>
      <c r="AB158" s="146"/>
      <c r="AC158" s="146"/>
      <c r="AD158" s="146"/>
      <c r="AE158" s="146"/>
      <c r="AF158" s="146"/>
      <c r="AG158" s="146" t="s">
        <v>274</v>
      </c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1" x14ac:dyDescent="0.2">
      <c r="A159" s="179">
        <v>42</v>
      </c>
      <c r="B159" s="180" t="s">
        <v>275</v>
      </c>
      <c r="C159" s="192" t="s">
        <v>276</v>
      </c>
      <c r="D159" s="181" t="s">
        <v>136</v>
      </c>
      <c r="E159" s="182">
        <v>53.574869999999997</v>
      </c>
      <c r="F159" s="183"/>
      <c r="G159" s="184">
        <f t="shared" si="0"/>
        <v>0</v>
      </c>
      <c r="H159" s="183"/>
      <c r="I159" s="184">
        <f t="shared" si="1"/>
        <v>0</v>
      </c>
      <c r="J159" s="183"/>
      <c r="K159" s="184">
        <f t="shared" si="2"/>
        <v>0</v>
      </c>
      <c r="L159" s="184">
        <v>12</v>
      </c>
      <c r="M159" s="184">
        <f t="shared" si="3"/>
        <v>0</v>
      </c>
      <c r="N159" s="182">
        <v>0</v>
      </c>
      <c r="O159" s="182">
        <f t="shared" si="4"/>
        <v>0</v>
      </c>
      <c r="P159" s="182">
        <v>0</v>
      </c>
      <c r="Q159" s="182">
        <f t="shared" si="5"/>
        <v>0</v>
      </c>
      <c r="R159" s="184"/>
      <c r="S159" s="184" t="s">
        <v>113</v>
      </c>
      <c r="T159" s="185" t="s">
        <v>113</v>
      </c>
      <c r="U159" s="156">
        <v>0.49</v>
      </c>
      <c r="V159" s="156">
        <f t="shared" si="6"/>
        <v>26.25</v>
      </c>
      <c r="W159" s="156"/>
      <c r="X159" s="156" t="s">
        <v>273</v>
      </c>
      <c r="Y159" s="156" t="s">
        <v>115</v>
      </c>
      <c r="Z159" s="146"/>
      <c r="AA159" s="146"/>
      <c r="AB159" s="146"/>
      <c r="AC159" s="146"/>
      <c r="AD159" s="146"/>
      <c r="AE159" s="146"/>
      <c r="AF159" s="146"/>
      <c r="AG159" s="146" t="s">
        <v>274</v>
      </c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1" x14ac:dyDescent="0.2">
      <c r="A160" s="179">
        <v>43</v>
      </c>
      <c r="B160" s="180" t="s">
        <v>277</v>
      </c>
      <c r="C160" s="192" t="s">
        <v>278</v>
      </c>
      <c r="D160" s="181" t="s">
        <v>136</v>
      </c>
      <c r="E160" s="182">
        <v>803.62305000000003</v>
      </c>
      <c r="F160" s="183"/>
      <c r="G160" s="184">
        <f t="shared" si="0"/>
        <v>0</v>
      </c>
      <c r="H160" s="183"/>
      <c r="I160" s="184">
        <f t="shared" si="1"/>
        <v>0</v>
      </c>
      <c r="J160" s="183"/>
      <c r="K160" s="184">
        <f t="shared" si="2"/>
        <v>0</v>
      </c>
      <c r="L160" s="184">
        <v>12</v>
      </c>
      <c r="M160" s="184">
        <f t="shared" si="3"/>
        <v>0</v>
      </c>
      <c r="N160" s="182">
        <v>0</v>
      </c>
      <c r="O160" s="182">
        <f t="shared" si="4"/>
        <v>0</v>
      </c>
      <c r="P160" s="182">
        <v>0</v>
      </c>
      <c r="Q160" s="182">
        <f t="shared" si="5"/>
        <v>0</v>
      </c>
      <c r="R160" s="184"/>
      <c r="S160" s="184" t="s">
        <v>113</v>
      </c>
      <c r="T160" s="185" t="s">
        <v>113</v>
      </c>
      <c r="U160" s="156">
        <v>0</v>
      </c>
      <c r="V160" s="156">
        <f t="shared" si="6"/>
        <v>0</v>
      </c>
      <c r="W160" s="156"/>
      <c r="X160" s="156" t="s">
        <v>273</v>
      </c>
      <c r="Y160" s="156" t="s">
        <v>115</v>
      </c>
      <c r="Z160" s="146"/>
      <c r="AA160" s="146"/>
      <c r="AB160" s="146"/>
      <c r="AC160" s="146"/>
      <c r="AD160" s="146"/>
      <c r="AE160" s="146"/>
      <c r="AF160" s="146"/>
      <c r="AG160" s="146" t="s">
        <v>274</v>
      </c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1" x14ac:dyDescent="0.2">
      <c r="A161" s="179">
        <v>44</v>
      </c>
      <c r="B161" s="180" t="s">
        <v>279</v>
      </c>
      <c r="C161" s="192" t="s">
        <v>280</v>
      </c>
      <c r="D161" s="181" t="s">
        <v>136</v>
      </c>
      <c r="E161" s="182">
        <v>53.574869999999997</v>
      </c>
      <c r="F161" s="183"/>
      <c r="G161" s="184">
        <f t="shared" si="0"/>
        <v>0</v>
      </c>
      <c r="H161" s="183"/>
      <c r="I161" s="184">
        <f t="shared" si="1"/>
        <v>0</v>
      </c>
      <c r="J161" s="183"/>
      <c r="K161" s="184">
        <f t="shared" si="2"/>
        <v>0</v>
      </c>
      <c r="L161" s="184">
        <v>12</v>
      </c>
      <c r="M161" s="184">
        <f t="shared" si="3"/>
        <v>0</v>
      </c>
      <c r="N161" s="182">
        <v>0</v>
      </c>
      <c r="O161" s="182">
        <f t="shared" si="4"/>
        <v>0</v>
      </c>
      <c r="P161" s="182">
        <v>0</v>
      </c>
      <c r="Q161" s="182">
        <f t="shared" si="5"/>
        <v>0</v>
      </c>
      <c r="R161" s="184"/>
      <c r="S161" s="184" t="s">
        <v>113</v>
      </c>
      <c r="T161" s="185" t="s">
        <v>113</v>
      </c>
      <c r="U161" s="156">
        <v>0.94199999999999995</v>
      </c>
      <c r="V161" s="156">
        <f t="shared" si="6"/>
        <v>50.47</v>
      </c>
      <c r="W161" s="156"/>
      <c r="X161" s="156" t="s">
        <v>273</v>
      </c>
      <c r="Y161" s="156" t="s">
        <v>115</v>
      </c>
      <c r="Z161" s="146"/>
      <c r="AA161" s="146"/>
      <c r="AB161" s="146"/>
      <c r="AC161" s="146"/>
      <c r="AD161" s="146"/>
      <c r="AE161" s="146"/>
      <c r="AF161" s="146"/>
      <c r="AG161" s="146" t="s">
        <v>274</v>
      </c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1" x14ac:dyDescent="0.2">
      <c r="A162" s="179">
        <v>45</v>
      </c>
      <c r="B162" s="180" t="s">
        <v>281</v>
      </c>
      <c r="C162" s="192" t="s">
        <v>282</v>
      </c>
      <c r="D162" s="181" t="s">
        <v>136</v>
      </c>
      <c r="E162" s="182">
        <v>53.574869999999997</v>
      </c>
      <c r="F162" s="183"/>
      <c r="G162" s="184">
        <f t="shared" si="0"/>
        <v>0</v>
      </c>
      <c r="H162" s="183"/>
      <c r="I162" s="184">
        <f t="shared" si="1"/>
        <v>0</v>
      </c>
      <c r="J162" s="183"/>
      <c r="K162" s="184">
        <f t="shared" si="2"/>
        <v>0</v>
      </c>
      <c r="L162" s="184">
        <v>12</v>
      </c>
      <c r="M162" s="184">
        <f t="shared" si="3"/>
        <v>0</v>
      </c>
      <c r="N162" s="182">
        <v>0</v>
      </c>
      <c r="O162" s="182">
        <f t="shared" si="4"/>
        <v>0</v>
      </c>
      <c r="P162" s="182">
        <v>0</v>
      </c>
      <c r="Q162" s="182">
        <f t="shared" si="5"/>
        <v>0</v>
      </c>
      <c r="R162" s="184"/>
      <c r="S162" s="184" t="s">
        <v>113</v>
      </c>
      <c r="T162" s="185" t="s">
        <v>113</v>
      </c>
      <c r="U162" s="156">
        <v>0.105</v>
      </c>
      <c r="V162" s="156">
        <f t="shared" si="6"/>
        <v>5.63</v>
      </c>
      <c r="W162" s="156"/>
      <c r="X162" s="156" t="s">
        <v>273</v>
      </c>
      <c r="Y162" s="156" t="s">
        <v>115</v>
      </c>
      <c r="Z162" s="146"/>
      <c r="AA162" s="146"/>
      <c r="AB162" s="146"/>
      <c r="AC162" s="146"/>
      <c r="AD162" s="146"/>
      <c r="AE162" s="146"/>
      <c r="AF162" s="146"/>
      <c r="AG162" s="146" t="s">
        <v>274</v>
      </c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ht="22.5" outlineLevel="1" x14ac:dyDescent="0.2">
      <c r="A163" s="172">
        <v>46</v>
      </c>
      <c r="B163" s="173" t="s">
        <v>283</v>
      </c>
      <c r="C163" s="188" t="s">
        <v>284</v>
      </c>
      <c r="D163" s="174" t="s">
        <v>136</v>
      </c>
      <c r="E163" s="175">
        <v>53.574869999999997</v>
      </c>
      <c r="F163" s="176"/>
      <c r="G163" s="177">
        <f t="shared" si="0"/>
        <v>0</v>
      </c>
      <c r="H163" s="176"/>
      <c r="I163" s="177">
        <f t="shared" si="1"/>
        <v>0</v>
      </c>
      <c r="J163" s="176"/>
      <c r="K163" s="177">
        <f t="shared" si="2"/>
        <v>0</v>
      </c>
      <c r="L163" s="177">
        <v>12</v>
      </c>
      <c r="M163" s="177">
        <f t="shared" si="3"/>
        <v>0</v>
      </c>
      <c r="N163" s="175">
        <v>0</v>
      </c>
      <c r="O163" s="175">
        <f t="shared" si="4"/>
        <v>0</v>
      </c>
      <c r="P163" s="175">
        <v>0</v>
      </c>
      <c r="Q163" s="175">
        <f t="shared" si="5"/>
        <v>0</v>
      </c>
      <c r="R163" s="177"/>
      <c r="S163" s="177" t="s">
        <v>113</v>
      </c>
      <c r="T163" s="178" t="s">
        <v>113</v>
      </c>
      <c r="U163" s="156">
        <v>0</v>
      </c>
      <c r="V163" s="156">
        <f t="shared" si="6"/>
        <v>0</v>
      </c>
      <c r="W163" s="156"/>
      <c r="X163" s="156" t="s">
        <v>273</v>
      </c>
      <c r="Y163" s="156" t="s">
        <v>115</v>
      </c>
      <c r="Z163" s="146"/>
      <c r="AA163" s="146"/>
      <c r="AB163" s="146"/>
      <c r="AC163" s="146"/>
      <c r="AD163" s="146"/>
      <c r="AE163" s="146"/>
      <c r="AF163" s="146"/>
      <c r="AG163" s="146" t="s">
        <v>274</v>
      </c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x14ac:dyDescent="0.2">
      <c r="A164" s="3"/>
      <c r="B164" s="4"/>
      <c r="C164" s="193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AE164">
        <v>12</v>
      </c>
      <c r="AF164">
        <v>21</v>
      </c>
      <c r="AG164" t="s">
        <v>94</v>
      </c>
    </row>
    <row r="165" spans="1:60" x14ac:dyDescent="0.2">
      <c r="A165" s="149"/>
      <c r="B165" s="150" t="s">
        <v>31</v>
      </c>
      <c r="C165" s="194"/>
      <c r="D165" s="151"/>
      <c r="E165" s="152"/>
      <c r="F165" s="152"/>
      <c r="G165" s="171">
        <f>G8+G12+G15+G49+G65+G67+G125+G133+G136+G157</f>
        <v>0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AE165">
        <f>SUMIF(L7:L163,AE164,G7:G163)</f>
        <v>0</v>
      </c>
      <c r="AF165">
        <f>SUMIF(L7:L163,AF164,G7:G163)</f>
        <v>0</v>
      </c>
      <c r="AG165" t="s">
        <v>285</v>
      </c>
    </row>
    <row r="166" spans="1:60" x14ac:dyDescent="0.2">
      <c r="A166" s="3"/>
      <c r="B166" s="4"/>
      <c r="C166" s="193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60" x14ac:dyDescent="0.2">
      <c r="A167" s="3"/>
      <c r="B167" s="4"/>
      <c r="C167" s="193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60" x14ac:dyDescent="0.2">
      <c r="A168" s="262" t="s">
        <v>286</v>
      </c>
      <c r="B168" s="262"/>
      <c r="C168" s="263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60" x14ac:dyDescent="0.2">
      <c r="A169" s="264"/>
      <c r="B169" s="265"/>
      <c r="C169" s="266"/>
      <c r="D169" s="265"/>
      <c r="E169" s="265"/>
      <c r="F169" s="265"/>
      <c r="G169" s="267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AG169" t="s">
        <v>287</v>
      </c>
    </row>
    <row r="170" spans="1:60" x14ac:dyDescent="0.2">
      <c r="A170" s="268"/>
      <c r="B170" s="269"/>
      <c r="C170" s="270"/>
      <c r="D170" s="269"/>
      <c r="E170" s="269"/>
      <c r="F170" s="269"/>
      <c r="G170" s="271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60" x14ac:dyDescent="0.2">
      <c r="A171" s="268"/>
      <c r="B171" s="269"/>
      <c r="C171" s="270"/>
      <c r="D171" s="269"/>
      <c r="E171" s="269"/>
      <c r="F171" s="269"/>
      <c r="G171" s="271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60" x14ac:dyDescent="0.2">
      <c r="A172" s="268"/>
      <c r="B172" s="269"/>
      <c r="C172" s="270"/>
      <c r="D172" s="269"/>
      <c r="E172" s="269"/>
      <c r="F172" s="269"/>
      <c r="G172" s="271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60" x14ac:dyDescent="0.2">
      <c r="A173" s="272"/>
      <c r="B173" s="273"/>
      <c r="C173" s="274"/>
      <c r="D173" s="273"/>
      <c r="E173" s="273"/>
      <c r="F173" s="273"/>
      <c r="G173" s="275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60" x14ac:dyDescent="0.2">
      <c r="A174" s="3"/>
      <c r="B174" s="4"/>
      <c r="C174" s="193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60" x14ac:dyDescent="0.2">
      <c r="C175" s="195"/>
      <c r="D175" s="10"/>
      <c r="AG175" t="s">
        <v>290</v>
      </c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35">
    <mergeCell ref="A168:C168"/>
    <mergeCell ref="A169:G173"/>
    <mergeCell ref="C17:G17"/>
    <mergeCell ref="C35:G35"/>
    <mergeCell ref="C37:G37"/>
    <mergeCell ref="C38:G38"/>
    <mergeCell ref="C96:G96"/>
    <mergeCell ref="A1:G1"/>
    <mergeCell ref="C2:G2"/>
    <mergeCell ref="C3:G3"/>
    <mergeCell ref="C4:G4"/>
    <mergeCell ref="C90:G90"/>
    <mergeCell ref="C92:G92"/>
    <mergeCell ref="C93:G93"/>
    <mergeCell ref="C94:G94"/>
    <mergeCell ref="C95:G95"/>
    <mergeCell ref="C119:G119"/>
    <mergeCell ref="C105:G105"/>
    <mergeCell ref="C106:G106"/>
    <mergeCell ref="C108:G108"/>
    <mergeCell ref="C109:G109"/>
    <mergeCell ref="C110:G110"/>
    <mergeCell ref="C111:G111"/>
    <mergeCell ref="C112:G112"/>
    <mergeCell ref="C113:G113"/>
    <mergeCell ref="C116:G116"/>
    <mergeCell ref="C117:G117"/>
    <mergeCell ref="C118:G118"/>
    <mergeCell ref="C151:G151"/>
    <mergeCell ref="C120:G120"/>
    <mergeCell ref="C121:G121"/>
    <mergeCell ref="C127:G127"/>
    <mergeCell ref="C138:G138"/>
    <mergeCell ref="C141:G141"/>
    <mergeCell ref="C144:G14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797DB-7A35-4567-9453-AE3C6453F05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82</v>
      </c>
    </row>
    <row r="2" spans="1:60" ht="25.15" customHeight="1" x14ac:dyDescent="0.2">
      <c r="A2" s="50" t="s">
        <v>8</v>
      </c>
      <c r="B2" s="49" t="s">
        <v>41</v>
      </c>
      <c r="C2" s="256" t="s">
        <v>42</v>
      </c>
      <c r="D2" s="257"/>
      <c r="E2" s="257"/>
      <c r="F2" s="257"/>
      <c r="G2" s="258"/>
      <c r="AG2" t="s">
        <v>83</v>
      </c>
    </row>
    <row r="3" spans="1:60" ht="25.15" customHeight="1" x14ac:dyDescent="0.2">
      <c r="A3" s="50" t="s">
        <v>9</v>
      </c>
      <c r="B3" s="49" t="s">
        <v>47</v>
      </c>
      <c r="C3" s="256" t="s">
        <v>48</v>
      </c>
      <c r="D3" s="257"/>
      <c r="E3" s="257"/>
      <c r="F3" s="257"/>
      <c r="G3" s="258"/>
      <c r="AC3" s="120" t="s">
        <v>83</v>
      </c>
      <c r="AG3" t="s">
        <v>84</v>
      </c>
    </row>
    <row r="4" spans="1:60" ht="25.15" customHeight="1" x14ac:dyDescent="0.2">
      <c r="A4" s="139" t="s">
        <v>10</v>
      </c>
      <c r="B4" s="140" t="s">
        <v>41</v>
      </c>
      <c r="C4" s="259" t="s">
        <v>46</v>
      </c>
      <c r="D4" s="260"/>
      <c r="E4" s="260"/>
      <c r="F4" s="260"/>
      <c r="G4" s="261"/>
      <c r="AG4" t="s">
        <v>85</v>
      </c>
    </row>
    <row r="5" spans="1:60" x14ac:dyDescent="0.2">
      <c r="D5" s="10"/>
    </row>
    <row r="6" spans="1:60" ht="38.25" x14ac:dyDescent="0.2">
      <c r="A6" s="142" t="s">
        <v>86</v>
      </c>
      <c r="B6" s="144" t="s">
        <v>87</v>
      </c>
      <c r="C6" s="144" t="s">
        <v>88</v>
      </c>
      <c r="D6" s="143" t="s">
        <v>89</v>
      </c>
      <c r="E6" s="142" t="s">
        <v>90</v>
      </c>
      <c r="F6" s="141" t="s">
        <v>91</v>
      </c>
      <c r="G6" s="142" t="s">
        <v>31</v>
      </c>
      <c r="H6" s="145" t="s">
        <v>32</v>
      </c>
      <c r="I6" s="145" t="s">
        <v>92</v>
      </c>
      <c r="J6" s="145" t="s">
        <v>33</v>
      </c>
      <c r="K6" s="145" t="s">
        <v>93</v>
      </c>
      <c r="L6" s="145" t="s">
        <v>94</v>
      </c>
      <c r="M6" s="145" t="s">
        <v>95</v>
      </c>
      <c r="N6" s="145" t="s">
        <v>96</v>
      </c>
      <c r="O6" s="145" t="s">
        <v>97</v>
      </c>
      <c r="P6" s="145" t="s">
        <v>98</v>
      </c>
      <c r="Q6" s="145" t="s">
        <v>99</v>
      </c>
      <c r="R6" s="145" t="s">
        <v>100</v>
      </c>
      <c r="S6" s="145" t="s">
        <v>101</v>
      </c>
      <c r="T6" s="145" t="s">
        <v>102</v>
      </c>
      <c r="U6" s="145" t="s">
        <v>103</v>
      </c>
      <c r="V6" s="145" t="s">
        <v>104</v>
      </c>
      <c r="W6" s="145" t="s">
        <v>105</v>
      </c>
      <c r="X6" s="145" t="s">
        <v>106</v>
      </c>
      <c r="Y6" s="145" t="s">
        <v>107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ht="25.5" x14ac:dyDescent="0.2">
      <c r="A8" s="165" t="s">
        <v>108</v>
      </c>
      <c r="B8" s="166" t="s">
        <v>59</v>
      </c>
      <c r="C8" s="187" t="s">
        <v>60</v>
      </c>
      <c r="D8" s="167"/>
      <c r="E8" s="168"/>
      <c r="F8" s="169"/>
      <c r="G8" s="169">
        <f>SUMIF(AG9:AG14,"&lt;&gt;NOR",G9:G14)</f>
        <v>0</v>
      </c>
      <c r="H8" s="169"/>
      <c r="I8" s="169">
        <f>SUM(I9:I14)</f>
        <v>0</v>
      </c>
      <c r="J8" s="169"/>
      <c r="K8" s="169">
        <f>SUM(K9:K14)</f>
        <v>0</v>
      </c>
      <c r="L8" s="169"/>
      <c r="M8" s="169">
        <f>SUM(M9:M14)</f>
        <v>0</v>
      </c>
      <c r="N8" s="168"/>
      <c r="O8" s="168">
        <f>SUM(O9:O14)</f>
        <v>0</v>
      </c>
      <c r="P8" s="168"/>
      <c r="Q8" s="168">
        <f>SUM(Q9:Q14)</f>
        <v>0</v>
      </c>
      <c r="R8" s="169"/>
      <c r="S8" s="169"/>
      <c r="T8" s="170"/>
      <c r="U8" s="164"/>
      <c r="V8" s="164">
        <f>SUM(V9:V14)</f>
        <v>22</v>
      </c>
      <c r="W8" s="164"/>
      <c r="X8" s="164"/>
      <c r="Y8" s="164"/>
      <c r="AG8" t="s">
        <v>109</v>
      </c>
    </row>
    <row r="9" spans="1:60" outlineLevel="1" x14ac:dyDescent="0.2">
      <c r="A9" s="172">
        <v>1</v>
      </c>
      <c r="B9" s="173" t="s">
        <v>291</v>
      </c>
      <c r="C9" s="188" t="s">
        <v>292</v>
      </c>
      <c r="D9" s="174" t="s">
        <v>149</v>
      </c>
      <c r="E9" s="175">
        <v>176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12</v>
      </c>
      <c r="M9" s="177">
        <f>G9*(1+L9/100)</f>
        <v>0</v>
      </c>
      <c r="N9" s="175">
        <v>2.0000000000000002E-5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113</v>
      </c>
      <c r="T9" s="178" t="s">
        <v>113</v>
      </c>
      <c r="U9" s="156">
        <v>0.125</v>
      </c>
      <c r="V9" s="156">
        <f>ROUND(E9*U9,2)</f>
        <v>22</v>
      </c>
      <c r="W9" s="156"/>
      <c r="X9" s="156" t="s">
        <v>114</v>
      </c>
      <c r="Y9" s="156" t="s">
        <v>115</v>
      </c>
      <c r="Z9" s="146"/>
      <c r="AA9" s="146"/>
      <c r="AB9" s="146"/>
      <c r="AC9" s="146"/>
      <c r="AD9" s="146"/>
      <c r="AE9" s="146"/>
      <c r="AF9" s="146"/>
      <c r="AG9" s="146" t="s">
        <v>116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9" t="s">
        <v>293</v>
      </c>
      <c r="D10" s="157"/>
      <c r="E10" s="158">
        <v>136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118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3" x14ac:dyDescent="0.2">
      <c r="A11" s="153"/>
      <c r="B11" s="154"/>
      <c r="C11" s="189" t="s">
        <v>294</v>
      </c>
      <c r="D11" s="157"/>
      <c r="E11" s="158">
        <v>40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118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2">
        <v>2</v>
      </c>
      <c r="B12" s="173" t="s">
        <v>295</v>
      </c>
      <c r="C12" s="188" t="s">
        <v>296</v>
      </c>
      <c r="D12" s="174" t="s">
        <v>149</v>
      </c>
      <c r="E12" s="175">
        <v>176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12</v>
      </c>
      <c r="M12" s="177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7" t="s">
        <v>150</v>
      </c>
      <c r="S12" s="177" t="s">
        <v>113</v>
      </c>
      <c r="T12" s="178" t="s">
        <v>113</v>
      </c>
      <c r="U12" s="156">
        <v>0</v>
      </c>
      <c r="V12" s="156">
        <f>ROUND(E12*U12,2)</f>
        <v>0</v>
      </c>
      <c r="W12" s="156"/>
      <c r="X12" s="156" t="s">
        <v>151</v>
      </c>
      <c r="Y12" s="156" t="s">
        <v>115</v>
      </c>
      <c r="Z12" s="146"/>
      <c r="AA12" s="146"/>
      <c r="AB12" s="146"/>
      <c r="AC12" s="146"/>
      <c r="AD12" s="146"/>
      <c r="AE12" s="146"/>
      <c r="AF12" s="146"/>
      <c r="AG12" s="146" t="s">
        <v>152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2" x14ac:dyDescent="0.2">
      <c r="A13" s="153"/>
      <c r="B13" s="154"/>
      <c r="C13" s="189" t="s">
        <v>293</v>
      </c>
      <c r="D13" s="157"/>
      <c r="E13" s="158">
        <v>136</v>
      </c>
      <c r="F13" s="156"/>
      <c r="G13" s="156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118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3" x14ac:dyDescent="0.2">
      <c r="A14" s="153"/>
      <c r="B14" s="154"/>
      <c r="C14" s="189" t="s">
        <v>294</v>
      </c>
      <c r="D14" s="157"/>
      <c r="E14" s="158">
        <v>40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118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x14ac:dyDescent="0.2">
      <c r="A15" s="165" t="s">
        <v>108</v>
      </c>
      <c r="B15" s="166" t="s">
        <v>63</v>
      </c>
      <c r="C15" s="187" t="s">
        <v>64</v>
      </c>
      <c r="D15" s="167"/>
      <c r="E15" s="168"/>
      <c r="F15" s="169"/>
      <c r="G15" s="169">
        <f>SUMIF(AG16:AG16,"&lt;&gt;NOR",G16:G16)</f>
        <v>0</v>
      </c>
      <c r="H15" s="169"/>
      <c r="I15" s="169">
        <f>SUM(I16:I16)</f>
        <v>0</v>
      </c>
      <c r="J15" s="169"/>
      <c r="K15" s="169">
        <f>SUM(K16:K16)</f>
        <v>0</v>
      </c>
      <c r="L15" s="169"/>
      <c r="M15" s="169">
        <f>SUM(M16:M16)</f>
        <v>0</v>
      </c>
      <c r="N15" s="168"/>
      <c r="O15" s="168">
        <f>SUM(O16:O16)</f>
        <v>0</v>
      </c>
      <c r="P15" s="168"/>
      <c r="Q15" s="168">
        <f>SUM(Q16:Q16)</f>
        <v>0</v>
      </c>
      <c r="R15" s="169"/>
      <c r="S15" s="169"/>
      <c r="T15" s="170"/>
      <c r="U15" s="164"/>
      <c r="V15" s="164">
        <f>SUM(V16:V16)</f>
        <v>0.01</v>
      </c>
      <c r="W15" s="164"/>
      <c r="X15" s="164"/>
      <c r="Y15" s="164"/>
      <c r="AG15" t="s">
        <v>109</v>
      </c>
    </row>
    <row r="16" spans="1:60" ht="22.5" outlineLevel="1" x14ac:dyDescent="0.2">
      <c r="A16" s="179">
        <v>3</v>
      </c>
      <c r="B16" s="180" t="s">
        <v>185</v>
      </c>
      <c r="C16" s="192" t="s">
        <v>186</v>
      </c>
      <c r="D16" s="181" t="s">
        <v>136</v>
      </c>
      <c r="E16" s="182">
        <v>3.5200000000000001E-3</v>
      </c>
      <c r="F16" s="183"/>
      <c r="G16" s="184">
        <f>ROUND(E16*F16,2)</f>
        <v>0</v>
      </c>
      <c r="H16" s="183"/>
      <c r="I16" s="184">
        <f>ROUND(E16*H16,2)</f>
        <v>0</v>
      </c>
      <c r="J16" s="183"/>
      <c r="K16" s="184">
        <f>ROUND(E16*J16,2)</f>
        <v>0</v>
      </c>
      <c r="L16" s="184">
        <v>12</v>
      </c>
      <c r="M16" s="184">
        <f>G16*(1+L16/100)</f>
        <v>0</v>
      </c>
      <c r="N16" s="182">
        <v>0</v>
      </c>
      <c r="O16" s="182">
        <f>ROUND(E16*N16,2)</f>
        <v>0</v>
      </c>
      <c r="P16" s="182">
        <v>0</v>
      </c>
      <c r="Q16" s="182">
        <f>ROUND(E16*P16,2)</f>
        <v>0</v>
      </c>
      <c r="R16" s="184"/>
      <c r="S16" s="184" t="s">
        <v>113</v>
      </c>
      <c r="T16" s="185" t="s">
        <v>113</v>
      </c>
      <c r="U16" s="156">
        <v>2.1</v>
      </c>
      <c r="V16" s="156">
        <f>ROUND(E16*U16,2)</f>
        <v>0.01</v>
      </c>
      <c r="W16" s="156"/>
      <c r="X16" s="156" t="s">
        <v>187</v>
      </c>
      <c r="Y16" s="156" t="s">
        <v>115</v>
      </c>
      <c r="Z16" s="146"/>
      <c r="AA16" s="146"/>
      <c r="AB16" s="146"/>
      <c r="AC16" s="146"/>
      <c r="AD16" s="146"/>
      <c r="AE16" s="146"/>
      <c r="AF16" s="146"/>
      <c r="AG16" s="146" t="s">
        <v>188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x14ac:dyDescent="0.2">
      <c r="A17" s="165" t="s">
        <v>108</v>
      </c>
      <c r="B17" s="166" t="s">
        <v>73</v>
      </c>
      <c r="C17" s="187" t="s">
        <v>74</v>
      </c>
      <c r="D17" s="167"/>
      <c r="E17" s="168"/>
      <c r="F17" s="169"/>
      <c r="G17" s="169">
        <f>SUMIF(AG18:AG108,"&lt;&gt;NOR",G18:G108)</f>
        <v>0</v>
      </c>
      <c r="H17" s="169"/>
      <c r="I17" s="169">
        <f>SUM(I18:I108)</f>
        <v>0</v>
      </c>
      <c r="J17" s="169"/>
      <c r="K17" s="169">
        <f>SUM(K18:K108)</f>
        <v>0</v>
      </c>
      <c r="L17" s="169"/>
      <c r="M17" s="169">
        <f>SUM(M18:M108)</f>
        <v>0</v>
      </c>
      <c r="N17" s="168"/>
      <c r="O17" s="168">
        <f>SUM(O18:O108)</f>
        <v>1.17</v>
      </c>
      <c r="P17" s="168"/>
      <c r="Q17" s="168">
        <f>SUM(Q18:Q108)</f>
        <v>0</v>
      </c>
      <c r="R17" s="169"/>
      <c r="S17" s="169"/>
      <c r="T17" s="170"/>
      <c r="U17" s="164"/>
      <c r="V17" s="164">
        <f>SUM(V18:V108)</f>
        <v>351.47</v>
      </c>
      <c r="W17" s="164"/>
      <c r="X17" s="164"/>
      <c r="Y17" s="164"/>
      <c r="AG17" t="s">
        <v>109</v>
      </c>
    </row>
    <row r="18" spans="1:60" outlineLevel="1" x14ac:dyDescent="0.2">
      <c r="A18" s="172">
        <v>4</v>
      </c>
      <c r="B18" s="173" t="s">
        <v>297</v>
      </c>
      <c r="C18" s="188" t="s">
        <v>298</v>
      </c>
      <c r="D18" s="174" t="s">
        <v>299</v>
      </c>
      <c r="E18" s="175">
        <v>342.84271999999999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12</v>
      </c>
      <c r="M18" s="177">
        <f>G18*(1+L18/100)</f>
        <v>0</v>
      </c>
      <c r="N18" s="175">
        <v>6.0000000000000002E-5</v>
      </c>
      <c r="O18" s="175">
        <f>ROUND(E18*N18,2)</f>
        <v>0.02</v>
      </c>
      <c r="P18" s="175">
        <v>0</v>
      </c>
      <c r="Q18" s="175">
        <f>ROUND(E18*P18,2)</f>
        <v>0</v>
      </c>
      <c r="R18" s="177"/>
      <c r="S18" s="177" t="s">
        <v>113</v>
      </c>
      <c r="T18" s="178" t="s">
        <v>113</v>
      </c>
      <c r="U18" s="156">
        <v>0.42599999999999999</v>
      </c>
      <c r="V18" s="156">
        <f>ROUND(E18*U18,2)</f>
        <v>146.05000000000001</v>
      </c>
      <c r="W18" s="156"/>
      <c r="X18" s="156" t="s">
        <v>114</v>
      </c>
      <c r="Y18" s="156" t="s">
        <v>115</v>
      </c>
      <c r="Z18" s="146"/>
      <c r="AA18" s="146"/>
      <c r="AB18" s="146"/>
      <c r="AC18" s="146"/>
      <c r="AD18" s="146"/>
      <c r="AE18" s="146"/>
      <c r="AF18" s="146"/>
      <c r="AG18" s="146" t="s">
        <v>116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2" x14ac:dyDescent="0.2">
      <c r="A19" s="153"/>
      <c r="B19" s="154"/>
      <c r="C19" s="189" t="s">
        <v>300</v>
      </c>
      <c r="D19" s="157"/>
      <c r="E19" s="158"/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118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3" x14ac:dyDescent="0.2">
      <c r="A20" s="153"/>
      <c r="B20" s="154"/>
      <c r="C20" s="189" t="s">
        <v>301</v>
      </c>
      <c r="D20" s="157"/>
      <c r="E20" s="158">
        <v>218.56912</v>
      </c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118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3" x14ac:dyDescent="0.2">
      <c r="A21" s="153"/>
      <c r="B21" s="154"/>
      <c r="C21" s="189" t="s">
        <v>302</v>
      </c>
      <c r="D21" s="157"/>
      <c r="E21" s="158">
        <v>69.08</v>
      </c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118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3" x14ac:dyDescent="0.2">
      <c r="A22" s="153"/>
      <c r="B22" s="154"/>
      <c r="C22" s="191" t="s">
        <v>171</v>
      </c>
      <c r="D22" s="162"/>
      <c r="E22" s="163">
        <v>287.64911999999998</v>
      </c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118</v>
      </c>
      <c r="AH22" s="146">
        <v>1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3" x14ac:dyDescent="0.2">
      <c r="A23" s="153"/>
      <c r="B23" s="154"/>
      <c r="C23" s="189" t="s">
        <v>303</v>
      </c>
      <c r="D23" s="157"/>
      <c r="E23" s="158"/>
      <c r="F23" s="156"/>
      <c r="G23" s="156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118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3" x14ac:dyDescent="0.2">
      <c r="A24" s="153"/>
      <c r="B24" s="154"/>
      <c r="C24" s="189" t="s">
        <v>304</v>
      </c>
      <c r="D24" s="157"/>
      <c r="E24" s="158">
        <v>42.6496</v>
      </c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118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3" x14ac:dyDescent="0.2">
      <c r="A25" s="153"/>
      <c r="B25" s="154"/>
      <c r="C25" s="189" t="s">
        <v>305</v>
      </c>
      <c r="D25" s="157"/>
      <c r="E25" s="158">
        <v>12.544</v>
      </c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118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3" x14ac:dyDescent="0.2">
      <c r="A26" s="153"/>
      <c r="B26" s="154"/>
      <c r="C26" s="191" t="s">
        <v>171</v>
      </c>
      <c r="D26" s="162"/>
      <c r="E26" s="163">
        <v>55.193600000000004</v>
      </c>
      <c r="F26" s="156"/>
      <c r="G26" s="15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118</v>
      </c>
      <c r="AH26" s="146">
        <v>1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72">
        <v>5</v>
      </c>
      <c r="B27" s="173" t="s">
        <v>306</v>
      </c>
      <c r="C27" s="188" t="s">
        <v>307</v>
      </c>
      <c r="D27" s="174" t="s">
        <v>299</v>
      </c>
      <c r="E27" s="175">
        <v>662.94931999999994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12</v>
      </c>
      <c r="M27" s="177">
        <f>G27*(1+L27/100)</f>
        <v>0</v>
      </c>
      <c r="N27" s="175">
        <v>6.0000000000000002E-5</v>
      </c>
      <c r="O27" s="175">
        <f>ROUND(E27*N27,2)</f>
        <v>0.04</v>
      </c>
      <c r="P27" s="175">
        <v>0</v>
      </c>
      <c r="Q27" s="175">
        <f>ROUND(E27*P27,2)</f>
        <v>0</v>
      </c>
      <c r="R27" s="177"/>
      <c r="S27" s="177" t="s">
        <v>113</v>
      </c>
      <c r="T27" s="178" t="s">
        <v>113</v>
      </c>
      <c r="U27" s="156">
        <v>0.30399999999999999</v>
      </c>
      <c r="V27" s="156">
        <f>ROUND(E27*U27,2)</f>
        <v>201.54</v>
      </c>
      <c r="W27" s="156"/>
      <c r="X27" s="156" t="s">
        <v>114</v>
      </c>
      <c r="Y27" s="156" t="s">
        <v>115</v>
      </c>
      <c r="Z27" s="146"/>
      <c r="AA27" s="146"/>
      <c r="AB27" s="146"/>
      <c r="AC27" s="146"/>
      <c r="AD27" s="146"/>
      <c r="AE27" s="146"/>
      <c r="AF27" s="146"/>
      <c r="AG27" s="146" t="s">
        <v>116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2" x14ac:dyDescent="0.2">
      <c r="A28" s="153"/>
      <c r="B28" s="154"/>
      <c r="C28" s="189" t="s">
        <v>308</v>
      </c>
      <c r="D28" s="157"/>
      <c r="E28" s="158"/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118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3" x14ac:dyDescent="0.2">
      <c r="A29" s="153"/>
      <c r="B29" s="154"/>
      <c r="C29" s="189" t="s">
        <v>309</v>
      </c>
      <c r="D29" s="157"/>
      <c r="E29" s="158"/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118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3" x14ac:dyDescent="0.2">
      <c r="A30" s="153"/>
      <c r="B30" s="154"/>
      <c r="C30" s="189" t="s">
        <v>310</v>
      </c>
      <c r="D30" s="157"/>
      <c r="E30" s="158">
        <v>124.3275</v>
      </c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118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3" x14ac:dyDescent="0.2">
      <c r="A31" s="153"/>
      <c r="B31" s="154"/>
      <c r="C31" s="189" t="s">
        <v>311</v>
      </c>
      <c r="D31" s="157"/>
      <c r="E31" s="158">
        <v>8.5250000000000004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118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3" x14ac:dyDescent="0.2">
      <c r="A32" s="153"/>
      <c r="B32" s="154"/>
      <c r="C32" s="189" t="s">
        <v>312</v>
      </c>
      <c r="D32" s="157"/>
      <c r="E32" s="158">
        <v>124.3275</v>
      </c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118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3" x14ac:dyDescent="0.2">
      <c r="A33" s="153"/>
      <c r="B33" s="154"/>
      <c r="C33" s="189" t="s">
        <v>311</v>
      </c>
      <c r="D33" s="157"/>
      <c r="E33" s="158">
        <v>8.5250000000000004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118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3" x14ac:dyDescent="0.2">
      <c r="A34" s="153"/>
      <c r="B34" s="154"/>
      <c r="C34" s="189" t="s">
        <v>313</v>
      </c>
      <c r="D34" s="157"/>
      <c r="E34" s="158"/>
      <c r="F34" s="156"/>
      <c r="G34" s="156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118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3" x14ac:dyDescent="0.2">
      <c r="A35" s="153"/>
      <c r="B35" s="154"/>
      <c r="C35" s="189" t="s">
        <v>314</v>
      </c>
      <c r="D35" s="157"/>
      <c r="E35" s="158">
        <v>83.6</v>
      </c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118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3" x14ac:dyDescent="0.2">
      <c r="A36" s="153"/>
      <c r="B36" s="154"/>
      <c r="C36" s="189" t="s">
        <v>315</v>
      </c>
      <c r="D36" s="157"/>
      <c r="E36" s="158">
        <v>83.6</v>
      </c>
      <c r="F36" s="156"/>
      <c r="G36" s="156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118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3" x14ac:dyDescent="0.2">
      <c r="A37" s="153"/>
      <c r="B37" s="154"/>
      <c r="C37" s="191" t="s">
        <v>171</v>
      </c>
      <c r="D37" s="162"/>
      <c r="E37" s="163">
        <v>432.90499999999997</v>
      </c>
      <c r="F37" s="156"/>
      <c r="G37" s="156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118</v>
      </c>
      <c r="AH37" s="146">
        <v>1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3" x14ac:dyDescent="0.2">
      <c r="A38" s="153"/>
      <c r="B38" s="154"/>
      <c r="C38" s="189" t="s">
        <v>316</v>
      </c>
      <c r="D38" s="157"/>
      <c r="E38" s="158"/>
      <c r="F38" s="156"/>
      <c r="G38" s="156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118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3" x14ac:dyDescent="0.2">
      <c r="A39" s="153"/>
      <c r="B39" s="154"/>
      <c r="C39" s="189" t="s">
        <v>317</v>
      </c>
      <c r="D39" s="157"/>
      <c r="E39" s="158">
        <v>177.76151999999999</v>
      </c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118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3" x14ac:dyDescent="0.2">
      <c r="A40" s="153"/>
      <c r="B40" s="154"/>
      <c r="C40" s="189" t="s">
        <v>318</v>
      </c>
      <c r="D40" s="157"/>
      <c r="E40" s="158">
        <v>52.282800000000002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118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3" x14ac:dyDescent="0.2">
      <c r="A41" s="153"/>
      <c r="B41" s="154"/>
      <c r="C41" s="191" t="s">
        <v>171</v>
      </c>
      <c r="D41" s="162"/>
      <c r="E41" s="163">
        <v>230.04432</v>
      </c>
      <c r="F41" s="156"/>
      <c r="G41" s="156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6"/>
      <c r="AA41" s="146"/>
      <c r="AB41" s="146"/>
      <c r="AC41" s="146"/>
      <c r="AD41" s="146"/>
      <c r="AE41" s="146"/>
      <c r="AF41" s="146"/>
      <c r="AG41" s="146" t="s">
        <v>118</v>
      </c>
      <c r="AH41" s="146">
        <v>1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72">
        <v>6</v>
      </c>
      <c r="B42" s="173" t="s">
        <v>319</v>
      </c>
      <c r="C42" s="188" t="s">
        <v>320</v>
      </c>
      <c r="D42" s="174" t="s">
        <v>321</v>
      </c>
      <c r="E42" s="175">
        <v>44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12</v>
      </c>
      <c r="M42" s="177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7"/>
      <c r="S42" s="177" t="s">
        <v>322</v>
      </c>
      <c r="T42" s="178" t="s">
        <v>257</v>
      </c>
      <c r="U42" s="156">
        <v>0</v>
      </c>
      <c r="V42" s="156">
        <f>ROUND(E42*U42,2)</f>
        <v>0</v>
      </c>
      <c r="W42" s="156"/>
      <c r="X42" s="156" t="s">
        <v>114</v>
      </c>
      <c r="Y42" s="156" t="s">
        <v>115</v>
      </c>
      <c r="Z42" s="146"/>
      <c r="AA42" s="146"/>
      <c r="AB42" s="146"/>
      <c r="AC42" s="146"/>
      <c r="AD42" s="146"/>
      <c r="AE42" s="146"/>
      <c r="AF42" s="146"/>
      <c r="AG42" s="146" t="s">
        <v>116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2" x14ac:dyDescent="0.2">
      <c r="A43" s="153"/>
      <c r="B43" s="154"/>
      <c r="C43" s="189" t="s">
        <v>258</v>
      </c>
      <c r="D43" s="157"/>
      <c r="E43" s="158">
        <v>34</v>
      </c>
      <c r="F43" s="156"/>
      <c r="G43" s="156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118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3" x14ac:dyDescent="0.2">
      <c r="A44" s="153"/>
      <c r="B44" s="154"/>
      <c r="C44" s="189" t="s">
        <v>323</v>
      </c>
      <c r="D44" s="157"/>
      <c r="E44" s="158">
        <v>10</v>
      </c>
      <c r="F44" s="156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118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72">
        <v>7</v>
      </c>
      <c r="B45" s="173" t="s">
        <v>324</v>
      </c>
      <c r="C45" s="188" t="s">
        <v>325</v>
      </c>
      <c r="D45" s="174" t="s">
        <v>299</v>
      </c>
      <c r="E45" s="175">
        <v>1005.79204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12</v>
      </c>
      <c r="M45" s="177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7"/>
      <c r="S45" s="177" t="s">
        <v>322</v>
      </c>
      <c r="T45" s="178" t="s">
        <v>257</v>
      </c>
      <c r="U45" s="156">
        <v>0</v>
      </c>
      <c r="V45" s="156">
        <f>ROUND(E45*U45,2)</f>
        <v>0</v>
      </c>
      <c r="W45" s="156"/>
      <c r="X45" s="156" t="s">
        <v>114</v>
      </c>
      <c r="Y45" s="156" t="s">
        <v>115</v>
      </c>
      <c r="Z45" s="146"/>
      <c r="AA45" s="146"/>
      <c r="AB45" s="146"/>
      <c r="AC45" s="146"/>
      <c r="AD45" s="146"/>
      <c r="AE45" s="146"/>
      <c r="AF45" s="146"/>
      <c r="AG45" s="146" t="s">
        <v>116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2" x14ac:dyDescent="0.2">
      <c r="A46" s="153"/>
      <c r="B46" s="154"/>
      <c r="C46" s="189" t="s">
        <v>300</v>
      </c>
      <c r="D46" s="157"/>
      <c r="E46" s="158"/>
      <c r="F46" s="156"/>
      <c r="G46" s="156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118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3" x14ac:dyDescent="0.2">
      <c r="A47" s="153"/>
      <c r="B47" s="154"/>
      <c r="C47" s="189" t="s">
        <v>301</v>
      </c>
      <c r="D47" s="157"/>
      <c r="E47" s="158">
        <v>218.56912</v>
      </c>
      <c r="F47" s="156"/>
      <c r="G47" s="156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56"/>
      <c r="Z47" s="146"/>
      <c r="AA47" s="146"/>
      <c r="AB47" s="146"/>
      <c r="AC47" s="146"/>
      <c r="AD47" s="146"/>
      <c r="AE47" s="146"/>
      <c r="AF47" s="146"/>
      <c r="AG47" s="146" t="s">
        <v>118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3" x14ac:dyDescent="0.2">
      <c r="A48" s="153"/>
      <c r="B48" s="154"/>
      <c r="C48" s="189" t="s">
        <v>302</v>
      </c>
      <c r="D48" s="157"/>
      <c r="E48" s="158">
        <v>69.08</v>
      </c>
      <c r="F48" s="156"/>
      <c r="G48" s="156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118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3" x14ac:dyDescent="0.2">
      <c r="A49" s="153"/>
      <c r="B49" s="154"/>
      <c r="C49" s="191" t="s">
        <v>171</v>
      </c>
      <c r="D49" s="162"/>
      <c r="E49" s="163">
        <v>287.64911999999998</v>
      </c>
      <c r="F49" s="156"/>
      <c r="G49" s="156"/>
      <c r="H49" s="156"/>
      <c r="I49" s="156"/>
      <c r="J49" s="156"/>
      <c r="K49" s="156"/>
      <c r="L49" s="156"/>
      <c r="M49" s="156"/>
      <c r="N49" s="155"/>
      <c r="O49" s="155"/>
      <c r="P49" s="155"/>
      <c r="Q49" s="155"/>
      <c r="R49" s="156"/>
      <c r="S49" s="156"/>
      <c r="T49" s="156"/>
      <c r="U49" s="156"/>
      <c r="V49" s="156"/>
      <c r="W49" s="156"/>
      <c r="X49" s="156"/>
      <c r="Y49" s="156"/>
      <c r="Z49" s="146"/>
      <c r="AA49" s="146"/>
      <c r="AB49" s="146"/>
      <c r="AC49" s="146"/>
      <c r="AD49" s="146"/>
      <c r="AE49" s="146"/>
      <c r="AF49" s="146"/>
      <c r="AG49" s="146" t="s">
        <v>118</v>
      </c>
      <c r="AH49" s="146">
        <v>1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3" x14ac:dyDescent="0.2">
      <c r="A50" s="153"/>
      <c r="B50" s="154"/>
      <c r="C50" s="189" t="s">
        <v>303</v>
      </c>
      <c r="D50" s="157"/>
      <c r="E50" s="158"/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118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3" x14ac:dyDescent="0.2">
      <c r="A51" s="153"/>
      <c r="B51" s="154"/>
      <c r="C51" s="189" t="s">
        <v>304</v>
      </c>
      <c r="D51" s="157"/>
      <c r="E51" s="158">
        <v>42.6496</v>
      </c>
      <c r="F51" s="156"/>
      <c r="G51" s="156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56"/>
      <c r="Z51" s="146"/>
      <c r="AA51" s="146"/>
      <c r="AB51" s="146"/>
      <c r="AC51" s="146"/>
      <c r="AD51" s="146"/>
      <c r="AE51" s="146"/>
      <c r="AF51" s="146"/>
      <c r="AG51" s="146" t="s">
        <v>118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3" x14ac:dyDescent="0.2">
      <c r="A52" s="153"/>
      <c r="B52" s="154"/>
      <c r="C52" s="189" t="s">
        <v>305</v>
      </c>
      <c r="D52" s="157"/>
      <c r="E52" s="158">
        <v>12.544</v>
      </c>
      <c r="F52" s="156"/>
      <c r="G52" s="156"/>
      <c r="H52" s="156"/>
      <c r="I52" s="156"/>
      <c r="J52" s="156"/>
      <c r="K52" s="156"/>
      <c r="L52" s="156"/>
      <c r="M52" s="156"/>
      <c r="N52" s="155"/>
      <c r="O52" s="155"/>
      <c r="P52" s="155"/>
      <c r="Q52" s="155"/>
      <c r="R52" s="156"/>
      <c r="S52" s="156"/>
      <c r="T52" s="156"/>
      <c r="U52" s="156"/>
      <c r="V52" s="156"/>
      <c r="W52" s="156"/>
      <c r="X52" s="156"/>
      <c r="Y52" s="156"/>
      <c r="Z52" s="146"/>
      <c r="AA52" s="146"/>
      <c r="AB52" s="146"/>
      <c r="AC52" s="146"/>
      <c r="AD52" s="146"/>
      <c r="AE52" s="146"/>
      <c r="AF52" s="146"/>
      <c r="AG52" s="146" t="s">
        <v>118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3" x14ac:dyDescent="0.2">
      <c r="A53" s="153"/>
      <c r="B53" s="154"/>
      <c r="C53" s="191" t="s">
        <v>171</v>
      </c>
      <c r="D53" s="162"/>
      <c r="E53" s="163">
        <v>55.193600000000004</v>
      </c>
      <c r="F53" s="156"/>
      <c r="G53" s="156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46"/>
      <c r="AA53" s="146"/>
      <c r="AB53" s="146"/>
      <c r="AC53" s="146"/>
      <c r="AD53" s="146"/>
      <c r="AE53" s="146"/>
      <c r="AF53" s="146"/>
      <c r="AG53" s="146" t="s">
        <v>118</v>
      </c>
      <c r="AH53" s="146">
        <v>1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3" x14ac:dyDescent="0.2">
      <c r="A54" s="153"/>
      <c r="B54" s="154"/>
      <c r="C54" s="189" t="s">
        <v>308</v>
      </c>
      <c r="D54" s="157"/>
      <c r="E54" s="158"/>
      <c r="F54" s="156"/>
      <c r="G54" s="156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56"/>
      <c r="Z54" s="146"/>
      <c r="AA54" s="146"/>
      <c r="AB54" s="146"/>
      <c r="AC54" s="146"/>
      <c r="AD54" s="146"/>
      <c r="AE54" s="146"/>
      <c r="AF54" s="146"/>
      <c r="AG54" s="146" t="s">
        <v>118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3" x14ac:dyDescent="0.2">
      <c r="A55" s="153"/>
      <c r="B55" s="154"/>
      <c r="C55" s="189" t="s">
        <v>309</v>
      </c>
      <c r="D55" s="157"/>
      <c r="E55" s="158"/>
      <c r="F55" s="156"/>
      <c r="G55" s="156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118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3" x14ac:dyDescent="0.2">
      <c r="A56" s="153"/>
      <c r="B56" s="154"/>
      <c r="C56" s="189" t="s">
        <v>310</v>
      </c>
      <c r="D56" s="157"/>
      <c r="E56" s="158">
        <v>124.3275</v>
      </c>
      <c r="F56" s="156"/>
      <c r="G56" s="156"/>
      <c r="H56" s="156"/>
      <c r="I56" s="156"/>
      <c r="J56" s="156"/>
      <c r="K56" s="156"/>
      <c r="L56" s="156"/>
      <c r="M56" s="156"/>
      <c r="N56" s="155"/>
      <c r="O56" s="155"/>
      <c r="P56" s="155"/>
      <c r="Q56" s="155"/>
      <c r="R56" s="156"/>
      <c r="S56" s="156"/>
      <c r="T56" s="156"/>
      <c r="U56" s="156"/>
      <c r="V56" s="156"/>
      <c r="W56" s="156"/>
      <c r="X56" s="156"/>
      <c r="Y56" s="156"/>
      <c r="Z56" s="146"/>
      <c r="AA56" s="146"/>
      <c r="AB56" s="146"/>
      <c r="AC56" s="146"/>
      <c r="AD56" s="146"/>
      <c r="AE56" s="146"/>
      <c r="AF56" s="146"/>
      <c r="AG56" s="146" t="s">
        <v>118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3" x14ac:dyDescent="0.2">
      <c r="A57" s="153"/>
      <c r="B57" s="154"/>
      <c r="C57" s="189" t="s">
        <v>311</v>
      </c>
      <c r="D57" s="157"/>
      <c r="E57" s="158">
        <v>8.5250000000000004</v>
      </c>
      <c r="F57" s="156"/>
      <c r="G57" s="156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118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3" x14ac:dyDescent="0.2">
      <c r="A58" s="153"/>
      <c r="B58" s="154"/>
      <c r="C58" s="189" t="s">
        <v>312</v>
      </c>
      <c r="D58" s="157"/>
      <c r="E58" s="158">
        <v>124.3275</v>
      </c>
      <c r="F58" s="156"/>
      <c r="G58" s="156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56"/>
      <c r="Z58" s="146"/>
      <c r="AA58" s="146"/>
      <c r="AB58" s="146"/>
      <c r="AC58" s="146"/>
      <c r="AD58" s="146"/>
      <c r="AE58" s="146"/>
      <c r="AF58" s="146"/>
      <c r="AG58" s="146" t="s">
        <v>118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3" x14ac:dyDescent="0.2">
      <c r="A59" s="153"/>
      <c r="B59" s="154"/>
      <c r="C59" s="189" t="s">
        <v>311</v>
      </c>
      <c r="D59" s="157"/>
      <c r="E59" s="158">
        <v>8.5250000000000004</v>
      </c>
      <c r="F59" s="156"/>
      <c r="G59" s="156"/>
      <c r="H59" s="156"/>
      <c r="I59" s="156"/>
      <c r="J59" s="156"/>
      <c r="K59" s="156"/>
      <c r="L59" s="156"/>
      <c r="M59" s="156"/>
      <c r="N59" s="155"/>
      <c r="O59" s="155"/>
      <c r="P59" s="155"/>
      <c r="Q59" s="155"/>
      <c r="R59" s="156"/>
      <c r="S59" s="156"/>
      <c r="T59" s="156"/>
      <c r="U59" s="156"/>
      <c r="V59" s="156"/>
      <c r="W59" s="156"/>
      <c r="X59" s="156"/>
      <c r="Y59" s="156"/>
      <c r="Z59" s="146"/>
      <c r="AA59" s="146"/>
      <c r="AB59" s="146"/>
      <c r="AC59" s="146"/>
      <c r="AD59" s="146"/>
      <c r="AE59" s="146"/>
      <c r="AF59" s="146"/>
      <c r="AG59" s="146" t="s">
        <v>118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3" x14ac:dyDescent="0.2">
      <c r="A60" s="153"/>
      <c r="B60" s="154"/>
      <c r="C60" s="189" t="s">
        <v>313</v>
      </c>
      <c r="D60" s="157"/>
      <c r="E60" s="158"/>
      <c r="F60" s="156"/>
      <c r="G60" s="156"/>
      <c r="H60" s="156"/>
      <c r="I60" s="156"/>
      <c r="J60" s="156"/>
      <c r="K60" s="156"/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56"/>
      <c r="Z60" s="146"/>
      <c r="AA60" s="146"/>
      <c r="AB60" s="146"/>
      <c r="AC60" s="146"/>
      <c r="AD60" s="146"/>
      <c r="AE60" s="146"/>
      <c r="AF60" s="146"/>
      <c r="AG60" s="146" t="s">
        <v>118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3" x14ac:dyDescent="0.2">
      <c r="A61" s="153"/>
      <c r="B61" s="154"/>
      <c r="C61" s="189" t="s">
        <v>314</v>
      </c>
      <c r="D61" s="157"/>
      <c r="E61" s="158">
        <v>83.6</v>
      </c>
      <c r="F61" s="156"/>
      <c r="G61" s="156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56"/>
      <c r="Z61" s="146"/>
      <c r="AA61" s="146"/>
      <c r="AB61" s="146"/>
      <c r="AC61" s="146"/>
      <c r="AD61" s="146"/>
      <c r="AE61" s="146"/>
      <c r="AF61" s="146"/>
      <c r="AG61" s="146" t="s">
        <v>118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3" x14ac:dyDescent="0.2">
      <c r="A62" s="153"/>
      <c r="B62" s="154"/>
      <c r="C62" s="189" t="s">
        <v>315</v>
      </c>
      <c r="D62" s="157"/>
      <c r="E62" s="158">
        <v>83.6</v>
      </c>
      <c r="F62" s="156"/>
      <c r="G62" s="156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118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3" x14ac:dyDescent="0.2">
      <c r="A63" s="153"/>
      <c r="B63" s="154"/>
      <c r="C63" s="191" t="s">
        <v>171</v>
      </c>
      <c r="D63" s="162"/>
      <c r="E63" s="163">
        <v>432.90499999999997</v>
      </c>
      <c r="F63" s="156"/>
      <c r="G63" s="156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118</v>
      </c>
      <c r="AH63" s="146">
        <v>1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3" x14ac:dyDescent="0.2">
      <c r="A64" s="153"/>
      <c r="B64" s="154"/>
      <c r="C64" s="189" t="s">
        <v>316</v>
      </c>
      <c r="D64" s="157"/>
      <c r="E64" s="158"/>
      <c r="F64" s="156"/>
      <c r="G64" s="156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156"/>
      <c r="T64" s="156"/>
      <c r="U64" s="156"/>
      <c r="V64" s="156"/>
      <c r="W64" s="156"/>
      <c r="X64" s="156"/>
      <c r="Y64" s="156"/>
      <c r="Z64" s="146"/>
      <c r="AA64" s="146"/>
      <c r="AB64" s="146"/>
      <c r="AC64" s="146"/>
      <c r="AD64" s="146"/>
      <c r="AE64" s="146"/>
      <c r="AF64" s="146"/>
      <c r="AG64" s="146" t="s">
        <v>118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3" x14ac:dyDescent="0.2">
      <c r="A65" s="153"/>
      <c r="B65" s="154"/>
      <c r="C65" s="189" t="s">
        <v>317</v>
      </c>
      <c r="D65" s="157"/>
      <c r="E65" s="158">
        <v>177.76151999999999</v>
      </c>
      <c r="F65" s="156"/>
      <c r="G65" s="156"/>
      <c r="H65" s="156"/>
      <c r="I65" s="156"/>
      <c r="J65" s="156"/>
      <c r="K65" s="156"/>
      <c r="L65" s="156"/>
      <c r="M65" s="156"/>
      <c r="N65" s="155"/>
      <c r="O65" s="155"/>
      <c r="P65" s="155"/>
      <c r="Q65" s="155"/>
      <c r="R65" s="156"/>
      <c r="S65" s="156"/>
      <c r="T65" s="156"/>
      <c r="U65" s="156"/>
      <c r="V65" s="156"/>
      <c r="W65" s="156"/>
      <c r="X65" s="156"/>
      <c r="Y65" s="156"/>
      <c r="Z65" s="146"/>
      <c r="AA65" s="146"/>
      <c r="AB65" s="146"/>
      <c r="AC65" s="146"/>
      <c r="AD65" s="146"/>
      <c r="AE65" s="146"/>
      <c r="AF65" s="146"/>
      <c r="AG65" s="146" t="s">
        <v>118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3" x14ac:dyDescent="0.2">
      <c r="A66" s="153"/>
      <c r="B66" s="154"/>
      <c r="C66" s="189" t="s">
        <v>318</v>
      </c>
      <c r="D66" s="157"/>
      <c r="E66" s="158">
        <v>52.282800000000002</v>
      </c>
      <c r="F66" s="156"/>
      <c r="G66" s="156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56"/>
      <c r="Z66" s="146"/>
      <c r="AA66" s="146"/>
      <c r="AB66" s="146"/>
      <c r="AC66" s="146"/>
      <c r="AD66" s="146"/>
      <c r="AE66" s="146"/>
      <c r="AF66" s="146"/>
      <c r="AG66" s="146" t="s">
        <v>118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3" x14ac:dyDescent="0.2">
      <c r="A67" s="153"/>
      <c r="B67" s="154"/>
      <c r="C67" s="191" t="s">
        <v>171</v>
      </c>
      <c r="D67" s="162"/>
      <c r="E67" s="163">
        <v>230.04432</v>
      </c>
      <c r="F67" s="156"/>
      <c r="G67" s="156"/>
      <c r="H67" s="156"/>
      <c r="I67" s="156"/>
      <c r="J67" s="156"/>
      <c r="K67" s="156"/>
      <c r="L67" s="156"/>
      <c r="M67" s="156"/>
      <c r="N67" s="155"/>
      <c r="O67" s="155"/>
      <c r="P67" s="155"/>
      <c r="Q67" s="155"/>
      <c r="R67" s="156"/>
      <c r="S67" s="156"/>
      <c r="T67" s="156"/>
      <c r="U67" s="156"/>
      <c r="V67" s="156"/>
      <c r="W67" s="156"/>
      <c r="X67" s="156"/>
      <c r="Y67" s="156"/>
      <c r="Z67" s="146"/>
      <c r="AA67" s="146"/>
      <c r="AB67" s="146"/>
      <c r="AC67" s="146"/>
      <c r="AD67" s="146"/>
      <c r="AE67" s="146"/>
      <c r="AF67" s="146"/>
      <c r="AG67" s="146" t="s">
        <v>118</v>
      </c>
      <c r="AH67" s="146">
        <v>1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72">
        <v>8</v>
      </c>
      <c r="B68" s="173" t="s">
        <v>326</v>
      </c>
      <c r="C68" s="188" t="s">
        <v>327</v>
      </c>
      <c r="D68" s="174" t="s">
        <v>136</v>
      </c>
      <c r="E68" s="175">
        <v>0.31641000000000002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12</v>
      </c>
      <c r="M68" s="177">
        <f>G68*(1+L68/100)</f>
        <v>0</v>
      </c>
      <c r="N68" s="175">
        <v>1</v>
      </c>
      <c r="O68" s="175">
        <f>ROUND(E68*N68,2)</f>
        <v>0.32</v>
      </c>
      <c r="P68" s="175">
        <v>0</v>
      </c>
      <c r="Q68" s="175">
        <f>ROUND(E68*P68,2)</f>
        <v>0</v>
      </c>
      <c r="R68" s="177" t="s">
        <v>150</v>
      </c>
      <c r="S68" s="177" t="s">
        <v>113</v>
      </c>
      <c r="T68" s="178" t="s">
        <v>113</v>
      </c>
      <c r="U68" s="156">
        <v>0</v>
      </c>
      <c r="V68" s="156">
        <f>ROUND(E68*U68,2)</f>
        <v>0</v>
      </c>
      <c r="W68" s="156"/>
      <c r="X68" s="156" t="s">
        <v>151</v>
      </c>
      <c r="Y68" s="156" t="s">
        <v>115</v>
      </c>
      <c r="Z68" s="146"/>
      <c r="AA68" s="146"/>
      <c r="AB68" s="146"/>
      <c r="AC68" s="146"/>
      <c r="AD68" s="146"/>
      <c r="AE68" s="146"/>
      <c r="AF68" s="146"/>
      <c r="AG68" s="146" t="s">
        <v>152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2" x14ac:dyDescent="0.2">
      <c r="A69" s="153"/>
      <c r="B69" s="154"/>
      <c r="C69" s="189" t="s">
        <v>300</v>
      </c>
      <c r="D69" s="157"/>
      <c r="E69" s="158"/>
      <c r="F69" s="156"/>
      <c r="G69" s="156"/>
      <c r="H69" s="156"/>
      <c r="I69" s="156"/>
      <c r="J69" s="156"/>
      <c r="K69" s="156"/>
      <c r="L69" s="156"/>
      <c r="M69" s="156"/>
      <c r="N69" s="155"/>
      <c r="O69" s="155"/>
      <c r="P69" s="155"/>
      <c r="Q69" s="155"/>
      <c r="R69" s="156"/>
      <c r="S69" s="156"/>
      <c r="T69" s="156"/>
      <c r="U69" s="156"/>
      <c r="V69" s="156"/>
      <c r="W69" s="156"/>
      <c r="X69" s="156"/>
      <c r="Y69" s="156"/>
      <c r="Z69" s="146"/>
      <c r="AA69" s="146"/>
      <c r="AB69" s="146"/>
      <c r="AC69" s="146"/>
      <c r="AD69" s="146"/>
      <c r="AE69" s="146"/>
      <c r="AF69" s="146"/>
      <c r="AG69" s="146" t="s">
        <v>118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3" x14ac:dyDescent="0.2">
      <c r="A70" s="153"/>
      <c r="B70" s="154"/>
      <c r="C70" s="189" t="s">
        <v>328</v>
      </c>
      <c r="D70" s="157"/>
      <c r="E70" s="158">
        <v>0.24043</v>
      </c>
      <c r="F70" s="156"/>
      <c r="G70" s="156"/>
      <c r="H70" s="156"/>
      <c r="I70" s="156"/>
      <c r="J70" s="156"/>
      <c r="K70" s="156"/>
      <c r="L70" s="156"/>
      <c r="M70" s="156"/>
      <c r="N70" s="155"/>
      <c r="O70" s="155"/>
      <c r="P70" s="155"/>
      <c r="Q70" s="155"/>
      <c r="R70" s="156"/>
      <c r="S70" s="156"/>
      <c r="T70" s="156"/>
      <c r="U70" s="156"/>
      <c r="V70" s="156"/>
      <c r="W70" s="156"/>
      <c r="X70" s="156"/>
      <c r="Y70" s="156"/>
      <c r="Z70" s="146"/>
      <c r="AA70" s="146"/>
      <c r="AB70" s="146"/>
      <c r="AC70" s="146"/>
      <c r="AD70" s="146"/>
      <c r="AE70" s="146"/>
      <c r="AF70" s="146"/>
      <c r="AG70" s="146" t="s">
        <v>118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3" x14ac:dyDescent="0.2">
      <c r="A71" s="153"/>
      <c r="B71" s="154"/>
      <c r="C71" s="189" t="s">
        <v>329</v>
      </c>
      <c r="D71" s="157"/>
      <c r="E71" s="158">
        <v>7.5990000000000002E-2</v>
      </c>
      <c r="F71" s="156"/>
      <c r="G71" s="156"/>
      <c r="H71" s="156"/>
      <c r="I71" s="156"/>
      <c r="J71" s="156"/>
      <c r="K71" s="156"/>
      <c r="L71" s="156"/>
      <c r="M71" s="156"/>
      <c r="N71" s="155"/>
      <c r="O71" s="155"/>
      <c r="P71" s="155"/>
      <c r="Q71" s="155"/>
      <c r="R71" s="156"/>
      <c r="S71" s="156"/>
      <c r="T71" s="156"/>
      <c r="U71" s="156"/>
      <c r="V71" s="156"/>
      <c r="W71" s="156"/>
      <c r="X71" s="156"/>
      <c r="Y71" s="156"/>
      <c r="Z71" s="146"/>
      <c r="AA71" s="146"/>
      <c r="AB71" s="146"/>
      <c r="AC71" s="146"/>
      <c r="AD71" s="146"/>
      <c r="AE71" s="146"/>
      <c r="AF71" s="146"/>
      <c r="AG71" s="146" t="s">
        <v>118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72">
        <v>9</v>
      </c>
      <c r="B72" s="173" t="s">
        <v>330</v>
      </c>
      <c r="C72" s="188" t="s">
        <v>331</v>
      </c>
      <c r="D72" s="174" t="s">
        <v>136</v>
      </c>
      <c r="E72" s="175">
        <v>0.47620000000000001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12</v>
      </c>
      <c r="M72" s="177">
        <f>G72*(1+L72/100)</f>
        <v>0</v>
      </c>
      <c r="N72" s="175">
        <v>1</v>
      </c>
      <c r="O72" s="175">
        <f>ROUND(E72*N72,2)</f>
        <v>0.48</v>
      </c>
      <c r="P72" s="175">
        <v>0</v>
      </c>
      <c r="Q72" s="175">
        <f>ROUND(E72*P72,2)</f>
        <v>0</v>
      </c>
      <c r="R72" s="177" t="s">
        <v>150</v>
      </c>
      <c r="S72" s="177" t="s">
        <v>113</v>
      </c>
      <c r="T72" s="178" t="s">
        <v>113</v>
      </c>
      <c r="U72" s="156">
        <v>0</v>
      </c>
      <c r="V72" s="156">
        <f>ROUND(E72*U72,2)</f>
        <v>0</v>
      </c>
      <c r="W72" s="156"/>
      <c r="X72" s="156" t="s">
        <v>151</v>
      </c>
      <c r="Y72" s="156" t="s">
        <v>115</v>
      </c>
      <c r="Z72" s="146"/>
      <c r="AA72" s="146"/>
      <c r="AB72" s="146"/>
      <c r="AC72" s="146"/>
      <c r="AD72" s="146"/>
      <c r="AE72" s="146"/>
      <c r="AF72" s="146"/>
      <c r="AG72" s="146" t="s">
        <v>152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2" x14ac:dyDescent="0.2">
      <c r="A73" s="153"/>
      <c r="B73" s="154"/>
      <c r="C73" s="189" t="s">
        <v>308</v>
      </c>
      <c r="D73" s="157"/>
      <c r="E73" s="158"/>
      <c r="F73" s="156"/>
      <c r="G73" s="156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156"/>
      <c r="T73" s="156"/>
      <c r="U73" s="156"/>
      <c r="V73" s="156"/>
      <c r="W73" s="156"/>
      <c r="X73" s="156"/>
      <c r="Y73" s="156"/>
      <c r="Z73" s="146"/>
      <c r="AA73" s="146"/>
      <c r="AB73" s="146"/>
      <c r="AC73" s="146"/>
      <c r="AD73" s="146"/>
      <c r="AE73" s="146"/>
      <c r="AF73" s="146"/>
      <c r="AG73" s="146" t="s">
        <v>118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3" x14ac:dyDescent="0.2">
      <c r="A74" s="153"/>
      <c r="B74" s="154"/>
      <c r="C74" s="189" t="s">
        <v>309</v>
      </c>
      <c r="D74" s="157"/>
      <c r="E74" s="158"/>
      <c r="F74" s="156"/>
      <c r="G74" s="156"/>
      <c r="H74" s="156"/>
      <c r="I74" s="156"/>
      <c r="J74" s="156"/>
      <c r="K74" s="156"/>
      <c r="L74" s="156"/>
      <c r="M74" s="156"/>
      <c r="N74" s="155"/>
      <c r="O74" s="155"/>
      <c r="P74" s="155"/>
      <c r="Q74" s="155"/>
      <c r="R74" s="156"/>
      <c r="S74" s="156"/>
      <c r="T74" s="156"/>
      <c r="U74" s="156"/>
      <c r="V74" s="156"/>
      <c r="W74" s="156"/>
      <c r="X74" s="156"/>
      <c r="Y74" s="156"/>
      <c r="Z74" s="146"/>
      <c r="AA74" s="146"/>
      <c r="AB74" s="146"/>
      <c r="AC74" s="146"/>
      <c r="AD74" s="146"/>
      <c r="AE74" s="146"/>
      <c r="AF74" s="146"/>
      <c r="AG74" s="146" t="s">
        <v>118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3" x14ac:dyDescent="0.2">
      <c r="A75" s="153"/>
      <c r="B75" s="154"/>
      <c r="C75" s="189" t="s">
        <v>332</v>
      </c>
      <c r="D75" s="157"/>
      <c r="E75" s="158">
        <v>0.13675999999999999</v>
      </c>
      <c r="F75" s="156"/>
      <c r="G75" s="156"/>
      <c r="H75" s="156"/>
      <c r="I75" s="156"/>
      <c r="J75" s="156"/>
      <c r="K75" s="156"/>
      <c r="L75" s="156"/>
      <c r="M75" s="156"/>
      <c r="N75" s="155"/>
      <c r="O75" s="155"/>
      <c r="P75" s="155"/>
      <c r="Q75" s="155"/>
      <c r="R75" s="156"/>
      <c r="S75" s="156"/>
      <c r="T75" s="156"/>
      <c r="U75" s="156"/>
      <c r="V75" s="156"/>
      <c r="W75" s="156"/>
      <c r="X75" s="156"/>
      <c r="Y75" s="156"/>
      <c r="Z75" s="146"/>
      <c r="AA75" s="146"/>
      <c r="AB75" s="146"/>
      <c r="AC75" s="146"/>
      <c r="AD75" s="146"/>
      <c r="AE75" s="146"/>
      <c r="AF75" s="146"/>
      <c r="AG75" s="146" t="s">
        <v>118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3" x14ac:dyDescent="0.2">
      <c r="A76" s="153"/>
      <c r="B76" s="154"/>
      <c r="C76" s="189" t="s">
        <v>333</v>
      </c>
      <c r="D76" s="157"/>
      <c r="E76" s="158">
        <v>9.3799999999999994E-3</v>
      </c>
      <c r="F76" s="156"/>
      <c r="G76" s="156"/>
      <c r="H76" s="156"/>
      <c r="I76" s="156"/>
      <c r="J76" s="156"/>
      <c r="K76" s="156"/>
      <c r="L76" s="156"/>
      <c r="M76" s="156"/>
      <c r="N76" s="155"/>
      <c r="O76" s="155"/>
      <c r="P76" s="155"/>
      <c r="Q76" s="155"/>
      <c r="R76" s="156"/>
      <c r="S76" s="156"/>
      <c r="T76" s="156"/>
      <c r="U76" s="156"/>
      <c r="V76" s="156"/>
      <c r="W76" s="156"/>
      <c r="X76" s="156"/>
      <c r="Y76" s="156"/>
      <c r="Z76" s="146"/>
      <c r="AA76" s="146"/>
      <c r="AB76" s="146"/>
      <c r="AC76" s="146"/>
      <c r="AD76" s="146"/>
      <c r="AE76" s="146"/>
      <c r="AF76" s="146"/>
      <c r="AG76" s="146" t="s">
        <v>118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3" x14ac:dyDescent="0.2">
      <c r="A77" s="153"/>
      <c r="B77" s="154"/>
      <c r="C77" s="189" t="s">
        <v>334</v>
      </c>
      <c r="D77" s="157"/>
      <c r="E77" s="158">
        <v>0.13675999999999999</v>
      </c>
      <c r="F77" s="156"/>
      <c r="G77" s="156"/>
      <c r="H77" s="156"/>
      <c r="I77" s="156"/>
      <c r="J77" s="156"/>
      <c r="K77" s="156"/>
      <c r="L77" s="156"/>
      <c r="M77" s="156"/>
      <c r="N77" s="155"/>
      <c r="O77" s="155"/>
      <c r="P77" s="155"/>
      <c r="Q77" s="155"/>
      <c r="R77" s="156"/>
      <c r="S77" s="156"/>
      <c r="T77" s="156"/>
      <c r="U77" s="156"/>
      <c r="V77" s="156"/>
      <c r="W77" s="156"/>
      <c r="X77" s="156"/>
      <c r="Y77" s="156"/>
      <c r="Z77" s="146"/>
      <c r="AA77" s="146"/>
      <c r="AB77" s="146"/>
      <c r="AC77" s="146"/>
      <c r="AD77" s="146"/>
      <c r="AE77" s="146"/>
      <c r="AF77" s="146"/>
      <c r="AG77" s="146" t="s">
        <v>118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3" x14ac:dyDescent="0.2">
      <c r="A78" s="153"/>
      <c r="B78" s="154"/>
      <c r="C78" s="189" t="s">
        <v>333</v>
      </c>
      <c r="D78" s="157"/>
      <c r="E78" s="158">
        <v>9.3799999999999994E-3</v>
      </c>
      <c r="F78" s="156"/>
      <c r="G78" s="156"/>
      <c r="H78" s="156"/>
      <c r="I78" s="156"/>
      <c r="J78" s="156"/>
      <c r="K78" s="156"/>
      <c r="L78" s="156"/>
      <c r="M78" s="156"/>
      <c r="N78" s="155"/>
      <c r="O78" s="155"/>
      <c r="P78" s="155"/>
      <c r="Q78" s="155"/>
      <c r="R78" s="156"/>
      <c r="S78" s="156"/>
      <c r="T78" s="156"/>
      <c r="U78" s="156"/>
      <c r="V78" s="156"/>
      <c r="W78" s="156"/>
      <c r="X78" s="156"/>
      <c r="Y78" s="156"/>
      <c r="Z78" s="146"/>
      <c r="AA78" s="146"/>
      <c r="AB78" s="146"/>
      <c r="AC78" s="146"/>
      <c r="AD78" s="146"/>
      <c r="AE78" s="146"/>
      <c r="AF78" s="146"/>
      <c r="AG78" s="146" t="s">
        <v>118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3" x14ac:dyDescent="0.2">
      <c r="A79" s="153"/>
      <c r="B79" s="154"/>
      <c r="C79" s="189" t="s">
        <v>313</v>
      </c>
      <c r="D79" s="157"/>
      <c r="E79" s="158"/>
      <c r="F79" s="156"/>
      <c r="G79" s="156"/>
      <c r="H79" s="156"/>
      <c r="I79" s="156"/>
      <c r="J79" s="156"/>
      <c r="K79" s="156"/>
      <c r="L79" s="156"/>
      <c r="M79" s="156"/>
      <c r="N79" s="155"/>
      <c r="O79" s="155"/>
      <c r="P79" s="155"/>
      <c r="Q79" s="155"/>
      <c r="R79" s="156"/>
      <c r="S79" s="156"/>
      <c r="T79" s="156"/>
      <c r="U79" s="156"/>
      <c r="V79" s="156"/>
      <c r="W79" s="156"/>
      <c r="X79" s="156"/>
      <c r="Y79" s="156"/>
      <c r="Z79" s="146"/>
      <c r="AA79" s="146"/>
      <c r="AB79" s="146"/>
      <c r="AC79" s="146"/>
      <c r="AD79" s="146"/>
      <c r="AE79" s="146"/>
      <c r="AF79" s="146"/>
      <c r="AG79" s="146" t="s">
        <v>118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3" x14ac:dyDescent="0.2">
      <c r="A80" s="153"/>
      <c r="B80" s="154"/>
      <c r="C80" s="189" t="s">
        <v>335</v>
      </c>
      <c r="D80" s="157"/>
      <c r="E80" s="158">
        <v>9.196E-2</v>
      </c>
      <c r="F80" s="156"/>
      <c r="G80" s="156"/>
      <c r="H80" s="156"/>
      <c r="I80" s="156"/>
      <c r="J80" s="156"/>
      <c r="K80" s="156"/>
      <c r="L80" s="156"/>
      <c r="M80" s="156"/>
      <c r="N80" s="155"/>
      <c r="O80" s="155"/>
      <c r="P80" s="155"/>
      <c r="Q80" s="155"/>
      <c r="R80" s="156"/>
      <c r="S80" s="156"/>
      <c r="T80" s="156"/>
      <c r="U80" s="156"/>
      <c r="V80" s="156"/>
      <c r="W80" s="156"/>
      <c r="X80" s="156"/>
      <c r="Y80" s="156"/>
      <c r="Z80" s="146"/>
      <c r="AA80" s="146"/>
      <c r="AB80" s="146"/>
      <c r="AC80" s="146"/>
      <c r="AD80" s="146"/>
      <c r="AE80" s="146"/>
      <c r="AF80" s="146"/>
      <c r="AG80" s="146" t="s">
        <v>118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3" x14ac:dyDescent="0.2">
      <c r="A81" s="153"/>
      <c r="B81" s="154"/>
      <c r="C81" s="189" t="s">
        <v>336</v>
      </c>
      <c r="D81" s="157"/>
      <c r="E81" s="158">
        <v>9.196E-2</v>
      </c>
      <c r="F81" s="156"/>
      <c r="G81" s="156"/>
      <c r="H81" s="156"/>
      <c r="I81" s="156"/>
      <c r="J81" s="156"/>
      <c r="K81" s="156"/>
      <c r="L81" s="156"/>
      <c r="M81" s="156"/>
      <c r="N81" s="155"/>
      <c r="O81" s="155"/>
      <c r="P81" s="155"/>
      <c r="Q81" s="155"/>
      <c r="R81" s="156"/>
      <c r="S81" s="156"/>
      <c r="T81" s="156"/>
      <c r="U81" s="156"/>
      <c r="V81" s="156"/>
      <c r="W81" s="156"/>
      <c r="X81" s="156"/>
      <c r="Y81" s="156"/>
      <c r="Z81" s="146"/>
      <c r="AA81" s="146"/>
      <c r="AB81" s="146"/>
      <c r="AC81" s="146"/>
      <c r="AD81" s="146"/>
      <c r="AE81" s="146"/>
      <c r="AF81" s="146"/>
      <c r="AG81" s="146" t="s">
        <v>118</v>
      </c>
      <c r="AH81" s="146">
        <v>0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72">
        <v>10</v>
      </c>
      <c r="B82" s="173" t="s">
        <v>337</v>
      </c>
      <c r="C82" s="188" t="s">
        <v>338</v>
      </c>
      <c r="D82" s="174" t="s">
        <v>136</v>
      </c>
      <c r="E82" s="175">
        <v>6.071E-2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12</v>
      </c>
      <c r="M82" s="177">
        <f>G82*(1+L82/100)</f>
        <v>0</v>
      </c>
      <c r="N82" s="175">
        <v>1</v>
      </c>
      <c r="O82" s="175">
        <f>ROUND(E82*N82,2)</f>
        <v>0.06</v>
      </c>
      <c r="P82" s="175">
        <v>0</v>
      </c>
      <c r="Q82" s="175">
        <f>ROUND(E82*P82,2)</f>
        <v>0</v>
      </c>
      <c r="R82" s="177" t="s">
        <v>150</v>
      </c>
      <c r="S82" s="177" t="s">
        <v>113</v>
      </c>
      <c r="T82" s="178" t="s">
        <v>113</v>
      </c>
      <c r="U82" s="156">
        <v>0</v>
      </c>
      <c r="V82" s="156">
        <f>ROUND(E82*U82,2)</f>
        <v>0</v>
      </c>
      <c r="W82" s="156"/>
      <c r="X82" s="156" t="s">
        <v>151</v>
      </c>
      <c r="Y82" s="156" t="s">
        <v>115</v>
      </c>
      <c r="Z82" s="146"/>
      <c r="AA82" s="146"/>
      <c r="AB82" s="146"/>
      <c r="AC82" s="146"/>
      <c r="AD82" s="146"/>
      <c r="AE82" s="146"/>
      <c r="AF82" s="146"/>
      <c r="AG82" s="146" t="s">
        <v>152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2" x14ac:dyDescent="0.2">
      <c r="A83" s="153"/>
      <c r="B83" s="154"/>
      <c r="C83" s="189" t="s">
        <v>303</v>
      </c>
      <c r="D83" s="157"/>
      <c r="E83" s="158"/>
      <c r="F83" s="156"/>
      <c r="G83" s="156"/>
      <c r="H83" s="156"/>
      <c r="I83" s="156"/>
      <c r="J83" s="156"/>
      <c r="K83" s="156"/>
      <c r="L83" s="156"/>
      <c r="M83" s="156"/>
      <c r="N83" s="155"/>
      <c r="O83" s="155"/>
      <c r="P83" s="155"/>
      <c r="Q83" s="155"/>
      <c r="R83" s="156"/>
      <c r="S83" s="156"/>
      <c r="T83" s="156"/>
      <c r="U83" s="156"/>
      <c r="V83" s="156"/>
      <c r="W83" s="156"/>
      <c r="X83" s="156"/>
      <c r="Y83" s="156"/>
      <c r="Z83" s="146"/>
      <c r="AA83" s="146"/>
      <c r="AB83" s="146"/>
      <c r="AC83" s="146"/>
      <c r="AD83" s="146"/>
      <c r="AE83" s="146"/>
      <c r="AF83" s="146"/>
      <c r="AG83" s="146" t="s">
        <v>118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3" x14ac:dyDescent="0.2">
      <c r="A84" s="153"/>
      <c r="B84" s="154"/>
      <c r="C84" s="189" t="s">
        <v>339</v>
      </c>
      <c r="D84" s="157"/>
      <c r="E84" s="158">
        <v>4.691E-2</v>
      </c>
      <c r="F84" s="156"/>
      <c r="G84" s="156"/>
      <c r="H84" s="156"/>
      <c r="I84" s="156"/>
      <c r="J84" s="156"/>
      <c r="K84" s="156"/>
      <c r="L84" s="156"/>
      <c r="M84" s="156"/>
      <c r="N84" s="155"/>
      <c r="O84" s="155"/>
      <c r="P84" s="155"/>
      <c r="Q84" s="155"/>
      <c r="R84" s="156"/>
      <c r="S84" s="156"/>
      <c r="T84" s="156"/>
      <c r="U84" s="156"/>
      <c r="V84" s="156"/>
      <c r="W84" s="156"/>
      <c r="X84" s="156"/>
      <c r="Y84" s="156"/>
      <c r="Z84" s="146"/>
      <c r="AA84" s="146"/>
      <c r="AB84" s="146"/>
      <c r="AC84" s="146"/>
      <c r="AD84" s="146"/>
      <c r="AE84" s="146"/>
      <c r="AF84" s="146"/>
      <c r="AG84" s="146" t="s">
        <v>118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3" x14ac:dyDescent="0.2">
      <c r="A85" s="153"/>
      <c r="B85" s="154"/>
      <c r="C85" s="189" t="s">
        <v>340</v>
      </c>
      <c r="D85" s="157"/>
      <c r="E85" s="158">
        <v>1.38E-2</v>
      </c>
      <c r="F85" s="156"/>
      <c r="G85" s="156"/>
      <c r="H85" s="156"/>
      <c r="I85" s="156"/>
      <c r="J85" s="156"/>
      <c r="K85" s="156"/>
      <c r="L85" s="156"/>
      <c r="M85" s="156"/>
      <c r="N85" s="155"/>
      <c r="O85" s="155"/>
      <c r="P85" s="155"/>
      <c r="Q85" s="155"/>
      <c r="R85" s="156"/>
      <c r="S85" s="156"/>
      <c r="T85" s="156"/>
      <c r="U85" s="156"/>
      <c r="V85" s="156"/>
      <c r="W85" s="156"/>
      <c r="X85" s="156"/>
      <c r="Y85" s="156"/>
      <c r="Z85" s="146"/>
      <c r="AA85" s="146"/>
      <c r="AB85" s="146"/>
      <c r="AC85" s="146"/>
      <c r="AD85" s="146"/>
      <c r="AE85" s="146"/>
      <c r="AF85" s="146"/>
      <c r="AG85" s="146" t="s">
        <v>118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ht="22.5" outlineLevel="1" x14ac:dyDescent="0.2">
      <c r="A86" s="172">
        <v>11</v>
      </c>
      <c r="B86" s="173" t="s">
        <v>341</v>
      </c>
      <c r="C86" s="188" t="s">
        <v>342</v>
      </c>
      <c r="D86" s="174" t="s">
        <v>136</v>
      </c>
      <c r="E86" s="175">
        <v>0.25305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12</v>
      </c>
      <c r="M86" s="177">
        <f>G86*(1+L86/100)</f>
        <v>0</v>
      </c>
      <c r="N86" s="175">
        <v>1</v>
      </c>
      <c r="O86" s="175">
        <f>ROUND(E86*N86,2)</f>
        <v>0.25</v>
      </c>
      <c r="P86" s="175">
        <v>0</v>
      </c>
      <c r="Q86" s="175">
        <f>ROUND(E86*P86,2)</f>
        <v>0</v>
      </c>
      <c r="R86" s="177" t="s">
        <v>150</v>
      </c>
      <c r="S86" s="177" t="s">
        <v>113</v>
      </c>
      <c r="T86" s="178" t="s">
        <v>113</v>
      </c>
      <c r="U86" s="156">
        <v>0</v>
      </c>
      <c r="V86" s="156">
        <f>ROUND(E86*U86,2)</f>
        <v>0</v>
      </c>
      <c r="W86" s="156"/>
      <c r="X86" s="156" t="s">
        <v>151</v>
      </c>
      <c r="Y86" s="156" t="s">
        <v>115</v>
      </c>
      <c r="Z86" s="146"/>
      <c r="AA86" s="146"/>
      <c r="AB86" s="146"/>
      <c r="AC86" s="146"/>
      <c r="AD86" s="146"/>
      <c r="AE86" s="146"/>
      <c r="AF86" s="146"/>
      <c r="AG86" s="146" t="s">
        <v>152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2" x14ac:dyDescent="0.2">
      <c r="A87" s="153"/>
      <c r="B87" s="154"/>
      <c r="C87" s="189" t="s">
        <v>316</v>
      </c>
      <c r="D87" s="157"/>
      <c r="E87" s="158"/>
      <c r="F87" s="156"/>
      <c r="G87" s="156"/>
      <c r="H87" s="156"/>
      <c r="I87" s="156"/>
      <c r="J87" s="156"/>
      <c r="K87" s="156"/>
      <c r="L87" s="156"/>
      <c r="M87" s="156"/>
      <c r="N87" s="155"/>
      <c r="O87" s="155"/>
      <c r="P87" s="155"/>
      <c r="Q87" s="155"/>
      <c r="R87" s="156"/>
      <c r="S87" s="156"/>
      <c r="T87" s="156"/>
      <c r="U87" s="156"/>
      <c r="V87" s="156"/>
      <c r="W87" s="156"/>
      <c r="X87" s="156"/>
      <c r="Y87" s="156"/>
      <c r="Z87" s="146"/>
      <c r="AA87" s="146"/>
      <c r="AB87" s="146"/>
      <c r="AC87" s="146"/>
      <c r="AD87" s="146"/>
      <c r="AE87" s="146"/>
      <c r="AF87" s="146"/>
      <c r="AG87" s="146" t="s">
        <v>118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3" x14ac:dyDescent="0.2">
      <c r="A88" s="153"/>
      <c r="B88" s="154"/>
      <c r="C88" s="189" t="s">
        <v>343</v>
      </c>
      <c r="D88" s="157"/>
      <c r="E88" s="158">
        <v>0.19553999999999999</v>
      </c>
      <c r="F88" s="156"/>
      <c r="G88" s="156"/>
      <c r="H88" s="156"/>
      <c r="I88" s="156"/>
      <c r="J88" s="156"/>
      <c r="K88" s="156"/>
      <c r="L88" s="156"/>
      <c r="M88" s="156"/>
      <c r="N88" s="155"/>
      <c r="O88" s="155"/>
      <c r="P88" s="155"/>
      <c r="Q88" s="155"/>
      <c r="R88" s="156"/>
      <c r="S88" s="156"/>
      <c r="T88" s="156"/>
      <c r="U88" s="156"/>
      <c r="V88" s="156"/>
      <c r="W88" s="156"/>
      <c r="X88" s="156"/>
      <c r="Y88" s="156"/>
      <c r="Z88" s="146"/>
      <c r="AA88" s="146"/>
      <c r="AB88" s="146"/>
      <c r="AC88" s="146"/>
      <c r="AD88" s="146"/>
      <c r="AE88" s="146"/>
      <c r="AF88" s="146"/>
      <c r="AG88" s="146" t="s">
        <v>118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3" x14ac:dyDescent="0.2">
      <c r="A89" s="153"/>
      <c r="B89" s="154"/>
      <c r="C89" s="189" t="s">
        <v>344</v>
      </c>
      <c r="D89" s="157"/>
      <c r="E89" s="158">
        <v>5.7509999999999999E-2</v>
      </c>
      <c r="F89" s="156"/>
      <c r="G89" s="156"/>
      <c r="H89" s="156"/>
      <c r="I89" s="156"/>
      <c r="J89" s="156"/>
      <c r="K89" s="156"/>
      <c r="L89" s="156"/>
      <c r="M89" s="156"/>
      <c r="N89" s="155"/>
      <c r="O89" s="155"/>
      <c r="P89" s="155"/>
      <c r="Q89" s="155"/>
      <c r="R89" s="156"/>
      <c r="S89" s="156"/>
      <c r="T89" s="156"/>
      <c r="U89" s="156"/>
      <c r="V89" s="156"/>
      <c r="W89" s="156"/>
      <c r="X89" s="156"/>
      <c r="Y89" s="156"/>
      <c r="Z89" s="146"/>
      <c r="AA89" s="146"/>
      <c r="AB89" s="146"/>
      <c r="AC89" s="146"/>
      <c r="AD89" s="146"/>
      <c r="AE89" s="146"/>
      <c r="AF89" s="146"/>
      <c r="AG89" s="146" t="s">
        <v>118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ht="22.5" outlineLevel="1" x14ac:dyDescent="0.2">
      <c r="A90" s="172">
        <v>12</v>
      </c>
      <c r="B90" s="173" t="s">
        <v>345</v>
      </c>
      <c r="C90" s="188" t="s">
        <v>346</v>
      </c>
      <c r="D90" s="174" t="s">
        <v>321</v>
      </c>
      <c r="E90" s="175">
        <v>102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12</v>
      </c>
      <c r="M90" s="177">
        <f>G90*(1+L90/100)</f>
        <v>0</v>
      </c>
      <c r="N90" s="175">
        <v>0</v>
      </c>
      <c r="O90" s="175">
        <f>ROUND(E90*N90,2)</f>
        <v>0</v>
      </c>
      <c r="P90" s="175">
        <v>0</v>
      </c>
      <c r="Q90" s="175">
        <f>ROUND(E90*P90,2)</f>
        <v>0</v>
      </c>
      <c r="R90" s="177" t="s">
        <v>150</v>
      </c>
      <c r="S90" s="177" t="s">
        <v>113</v>
      </c>
      <c r="T90" s="178" t="s">
        <v>257</v>
      </c>
      <c r="U90" s="156">
        <v>0</v>
      </c>
      <c r="V90" s="156">
        <f>ROUND(E90*U90,2)</f>
        <v>0</v>
      </c>
      <c r="W90" s="156"/>
      <c r="X90" s="156" t="s">
        <v>151</v>
      </c>
      <c r="Y90" s="156" t="s">
        <v>115</v>
      </c>
      <c r="Z90" s="146"/>
      <c r="AA90" s="146"/>
      <c r="AB90" s="146"/>
      <c r="AC90" s="146"/>
      <c r="AD90" s="146"/>
      <c r="AE90" s="146"/>
      <c r="AF90" s="146"/>
      <c r="AG90" s="146" t="s">
        <v>152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2" x14ac:dyDescent="0.2">
      <c r="A91" s="153"/>
      <c r="B91" s="154"/>
      <c r="C91" s="189" t="s">
        <v>309</v>
      </c>
      <c r="D91" s="157"/>
      <c r="E91" s="158"/>
      <c r="F91" s="156"/>
      <c r="G91" s="156"/>
      <c r="H91" s="156"/>
      <c r="I91" s="156"/>
      <c r="J91" s="156"/>
      <c r="K91" s="156"/>
      <c r="L91" s="156"/>
      <c r="M91" s="156"/>
      <c r="N91" s="155"/>
      <c r="O91" s="155"/>
      <c r="P91" s="155"/>
      <c r="Q91" s="155"/>
      <c r="R91" s="156"/>
      <c r="S91" s="156"/>
      <c r="T91" s="156"/>
      <c r="U91" s="156"/>
      <c r="V91" s="156"/>
      <c r="W91" s="156"/>
      <c r="X91" s="156"/>
      <c r="Y91" s="156"/>
      <c r="Z91" s="146"/>
      <c r="AA91" s="146"/>
      <c r="AB91" s="146"/>
      <c r="AC91" s="146"/>
      <c r="AD91" s="146"/>
      <c r="AE91" s="146"/>
      <c r="AF91" s="146"/>
      <c r="AG91" s="146" t="s">
        <v>118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3" x14ac:dyDescent="0.2">
      <c r="A92" s="153"/>
      <c r="B92" s="154"/>
      <c r="C92" s="189" t="s">
        <v>347</v>
      </c>
      <c r="D92" s="157"/>
      <c r="E92" s="158">
        <v>56</v>
      </c>
      <c r="F92" s="156"/>
      <c r="G92" s="156"/>
      <c r="H92" s="156"/>
      <c r="I92" s="156"/>
      <c r="J92" s="156"/>
      <c r="K92" s="156"/>
      <c r="L92" s="156"/>
      <c r="M92" s="156"/>
      <c r="N92" s="155"/>
      <c r="O92" s="155"/>
      <c r="P92" s="155"/>
      <c r="Q92" s="155"/>
      <c r="R92" s="156"/>
      <c r="S92" s="156"/>
      <c r="T92" s="156"/>
      <c r="U92" s="156"/>
      <c r="V92" s="156"/>
      <c r="W92" s="156"/>
      <c r="X92" s="156"/>
      <c r="Y92" s="156"/>
      <c r="Z92" s="146"/>
      <c r="AA92" s="146"/>
      <c r="AB92" s="146"/>
      <c r="AC92" s="146"/>
      <c r="AD92" s="146"/>
      <c r="AE92" s="146"/>
      <c r="AF92" s="146"/>
      <c r="AG92" s="146" t="s">
        <v>118</v>
      </c>
      <c r="AH92" s="146">
        <v>0</v>
      </c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3" x14ac:dyDescent="0.2">
      <c r="A93" s="153"/>
      <c r="B93" s="154"/>
      <c r="C93" s="189" t="s">
        <v>348</v>
      </c>
      <c r="D93" s="157"/>
      <c r="E93" s="158">
        <v>24</v>
      </c>
      <c r="F93" s="156"/>
      <c r="G93" s="156"/>
      <c r="H93" s="156"/>
      <c r="I93" s="156"/>
      <c r="J93" s="156"/>
      <c r="K93" s="156"/>
      <c r="L93" s="156"/>
      <c r="M93" s="156"/>
      <c r="N93" s="155"/>
      <c r="O93" s="155"/>
      <c r="P93" s="155"/>
      <c r="Q93" s="155"/>
      <c r="R93" s="156"/>
      <c r="S93" s="156"/>
      <c r="T93" s="156"/>
      <c r="U93" s="156"/>
      <c r="V93" s="156"/>
      <c r="W93" s="156"/>
      <c r="X93" s="156"/>
      <c r="Y93" s="156"/>
      <c r="Z93" s="146"/>
      <c r="AA93" s="146"/>
      <c r="AB93" s="146"/>
      <c r="AC93" s="146"/>
      <c r="AD93" s="146"/>
      <c r="AE93" s="146"/>
      <c r="AF93" s="146"/>
      <c r="AG93" s="146" t="s">
        <v>118</v>
      </c>
      <c r="AH93" s="146">
        <v>0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3" x14ac:dyDescent="0.2">
      <c r="A94" s="153"/>
      <c r="B94" s="154"/>
      <c r="C94" s="189" t="s">
        <v>313</v>
      </c>
      <c r="D94" s="157"/>
      <c r="E94" s="158"/>
      <c r="F94" s="156"/>
      <c r="G94" s="156"/>
      <c r="H94" s="156"/>
      <c r="I94" s="156"/>
      <c r="J94" s="156"/>
      <c r="K94" s="156"/>
      <c r="L94" s="156"/>
      <c r="M94" s="156"/>
      <c r="N94" s="155"/>
      <c r="O94" s="155"/>
      <c r="P94" s="155"/>
      <c r="Q94" s="155"/>
      <c r="R94" s="156"/>
      <c r="S94" s="156"/>
      <c r="T94" s="156"/>
      <c r="U94" s="156"/>
      <c r="V94" s="156"/>
      <c r="W94" s="156"/>
      <c r="X94" s="156"/>
      <c r="Y94" s="156"/>
      <c r="Z94" s="146"/>
      <c r="AA94" s="146"/>
      <c r="AB94" s="146"/>
      <c r="AC94" s="146"/>
      <c r="AD94" s="146"/>
      <c r="AE94" s="146"/>
      <c r="AF94" s="146"/>
      <c r="AG94" s="146" t="s">
        <v>118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3" x14ac:dyDescent="0.2">
      <c r="A95" s="153"/>
      <c r="B95" s="154"/>
      <c r="C95" s="189" t="s">
        <v>349</v>
      </c>
      <c r="D95" s="157"/>
      <c r="E95" s="158">
        <v>22</v>
      </c>
      <c r="F95" s="156"/>
      <c r="G95" s="156"/>
      <c r="H95" s="156"/>
      <c r="I95" s="156"/>
      <c r="J95" s="156"/>
      <c r="K95" s="156"/>
      <c r="L95" s="156"/>
      <c r="M95" s="156"/>
      <c r="N95" s="155"/>
      <c r="O95" s="155"/>
      <c r="P95" s="155"/>
      <c r="Q95" s="155"/>
      <c r="R95" s="156"/>
      <c r="S95" s="156"/>
      <c r="T95" s="156"/>
      <c r="U95" s="156"/>
      <c r="V95" s="156"/>
      <c r="W95" s="156"/>
      <c r="X95" s="156"/>
      <c r="Y95" s="156"/>
      <c r="Z95" s="146"/>
      <c r="AA95" s="146"/>
      <c r="AB95" s="146"/>
      <c r="AC95" s="146"/>
      <c r="AD95" s="146"/>
      <c r="AE95" s="146"/>
      <c r="AF95" s="146"/>
      <c r="AG95" s="146" t="s">
        <v>118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 x14ac:dyDescent="0.2">
      <c r="A96" s="172">
        <v>13</v>
      </c>
      <c r="B96" s="173" t="s">
        <v>350</v>
      </c>
      <c r="C96" s="188" t="s">
        <v>351</v>
      </c>
      <c r="D96" s="174" t="s">
        <v>149</v>
      </c>
      <c r="E96" s="175">
        <v>204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12</v>
      </c>
      <c r="M96" s="177">
        <f>G96*(1+L96/100)</f>
        <v>0</v>
      </c>
      <c r="N96" s="175">
        <v>0</v>
      </c>
      <c r="O96" s="175">
        <f>ROUND(E96*N96,2)</f>
        <v>0</v>
      </c>
      <c r="P96" s="175">
        <v>0</v>
      </c>
      <c r="Q96" s="175">
        <f>ROUND(E96*P96,2)</f>
        <v>0</v>
      </c>
      <c r="R96" s="177" t="s">
        <v>150</v>
      </c>
      <c r="S96" s="177" t="s">
        <v>113</v>
      </c>
      <c r="T96" s="178" t="s">
        <v>113</v>
      </c>
      <c r="U96" s="156">
        <v>0</v>
      </c>
      <c r="V96" s="156">
        <f>ROUND(E96*U96,2)</f>
        <v>0</v>
      </c>
      <c r="W96" s="156"/>
      <c r="X96" s="156" t="s">
        <v>151</v>
      </c>
      <c r="Y96" s="156" t="s">
        <v>115</v>
      </c>
      <c r="Z96" s="146"/>
      <c r="AA96" s="146"/>
      <c r="AB96" s="146"/>
      <c r="AC96" s="146"/>
      <c r="AD96" s="146"/>
      <c r="AE96" s="146"/>
      <c r="AF96" s="146"/>
      <c r="AG96" s="146" t="s">
        <v>152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2" x14ac:dyDescent="0.2">
      <c r="A97" s="153"/>
      <c r="B97" s="154"/>
      <c r="C97" s="189" t="s">
        <v>309</v>
      </c>
      <c r="D97" s="157"/>
      <c r="E97" s="158"/>
      <c r="F97" s="156"/>
      <c r="G97" s="156"/>
      <c r="H97" s="156"/>
      <c r="I97" s="156"/>
      <c r="J97" s="156"/>
      <c r="K97" s="156"/>
      <c r="L97" s="156"/>
      <c r="M97" s="156"/>
      <c r="N97" s="155"/>
      <c r="O97" s="155"/>
      <c r="P97" s="155"/>
      <c r="Q97" s="155"/>
      <c r="R97" s="156"/>
      <c r="S97" s="156"/>
      <c r="T97" s="156"/>
      <c r="U97" s="156"/>
      <c r="V97" s="156"/>
      <c r="W97" s="156"/>
      <c r="X97" s="156"/>
      <c r="Y97" s="156"/>
      <c r="Z97" s="146"/>
      <c r="AA97" s="146"/>
      <c r="AB97" s="146"/>
      <c r="AC97" s="146"/>
      <c r="AD97" s="146"/>
      <c r="AE97" s="146"/>
      <c r="AF97" s="146"/>
      <c r="AG97" s="146" t="s">
        <v>118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3" x14ac:dyDescent="0.2">
      <c r="A98" s="153"/>
      <c r="B98" s="154"/>
      <c r="C98" s="189" t="s">
        <v>352</v>
      </c>
      <c r="D98" s="157"/>
      <c r="E98" s="158">
        <v>112</v>
      </c>
      <c r="F98" s="156"/>
      <c r="G98" s="156"/>
      <c r="H98" s="156"/>
      <c r="I98" s="156"/>
      <c r="J98" s="156"/>
      <c r="K98" s="156"/>
      <c r="L98" s="156"/>
      <c r="M98" s="156"/>
      <c r="N98" s="155"/>
      <c r="O98" s="155"/>
      <c r="P98" s="155"/>
      <c r="Q98" s="155"/>
      <c r="R98" s="156"/>
      <c r="S98" s="156"/>
      <c r="T98" s="156"/>
      <c r="U98" s="156"/>
      <c r="V98" s="156"/>
      <c r="W98" s="156"/>
      <c r="X98" s="156"/>
      <c r="Y98" s="156"/>
      <c r="Z98" s="146"/>
      <c r="AA98" s="146"/>
      <c r="AB98" s="146"/>
      <c r="AC98" s="146"/>
      <c r="AD98" s="146"/>
      <c r="AE98" s="146"/>
      <c r="AF98" s="146"/>
      <c r="AG98" s="146" t="s">
        <v>118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3" x14ac:dyDescent="0.2">
      <c r="A99" s="153"/>
      <c r="B99" s="154"/>
      <c r="C99" s="189" t="s">
        <v>353</v>
      </c>
      <c r="D99" s="157"/>
      <c r="E99" s="158">
        <v>48</v>
      </c>
      <c r="F99" s="156"/>
      <c r="G99" s="156"/>
      <c r="H99" s="156"/>
      <c r="I99" s="156"/>
      <c r="J99" s="156"/>
      <c r="K99" s="156"/>
      <c r="L99" s="156"/>
      <c r="M99" s="156"/>
      <c r="N99" s="155"/>
      <c r="O99" s="155"/>
      <c r="P99" s="155"/>
      <c r="Q99" s="155"/>
      <c r="R99" s="156"/>
      <c r="S99" s="156"/>
      <c r="T99" s="156"/>
      <c r="U99" s="156"/>
      <c r="V99" s="156"/>
      <c r="W99" s="156"/>
      <c r="X99" s="156"/>
      <c r="Y99" s="156"/>
      <c r="Z99" s="146"/>
      <c r="AA99" s="146"/>
      <c r="AB99" s="146"/>
      <c r="AC99" s="146"/>
      <c r="AD99" s="146"/>
      <c r="AE99" s="146"/>
      <c r="AF99" s="146"/>
      <c r="AG99" s="146" t="s">
        <v>118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3" x14ac:dyDescent="0.2">
      <c r="A100" s="153"/>
      <c r="B100" s="154"/>
      <c r="C100" s="189" t="s">
        <v>313</v>
      </c>
      <c r="D100" s="157"/>
      <c r="E100" s="158"/>
      <c r="F100" s="156"/>
      <c r="G100" s="156"/>
      <c r="H100" s="156"/>
      <c r="I100" s="156"/>
      <c r="J100" s="156"/>
      <c r="K100" s="156"/>
      <c r="L100" s="156"/>
      <c r="M100" s="156"/>
      <c r="N100" s="155"/>
      <c r="O100" s="155"/>
      <c r="P100" s="155"/>
      <c r="Q100" s="155"/>
      <c r="R100" s="156"/>
      <c r="S100" s="156"/>
      <c r="T100" s="156"/>
      <c r="U100" s="156"/>
      <c r="V100" s="156"/>
      <c r="W100" s="156"/>
      <c r="X100" s="156"/>
      <c r="Y100" s="156"/>
      <c r="Z100" s="146"/>
      <c r="AA100" s="146"/>
      <c r="AB100" s="146"/>
      <c r="AC100" s="146"/>
      <c r="AD100" s="146"/>
      <c r="AE100" s="146"/>
      <c r="AF100" s="146"/>
      <c r="AG100" s="146" t="s">
        <v>118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3" x14ac:dyDescent="0.2">
      <c r="A101" s="153"/>
      <c r="B101" s="154"/>
      <c r="C101" s="189" t="s">
        <v>354</v>
      </c>
      <c r="D101" s="157"/>
      <c r="E101" s="158">
        <v>44</v>
      </c>
      <c r="F101" s="156"/>
      <c r="G101" s="156"/>
      <c r="H101" s="156"/>
      <c r="I101" s="156"/>
      <c r="J101" s="156"/>
      <c r="K101" s="156"/>
      <c r="L101" s="156"/>
      <c r="M101" s="156"/>
      <c r="N101" s="155"/>
      <c r="O101" s="155"/>
      <c r="P101" s="155"/>
      <c r="Q101" s="155"/>
      <c r="R101" s="156"/>
      <c r="S101" s="156"/>
      <c r="T101" s="156"/>
      <c r="U101" s="156"/>
      <c r="V101" s="156"/>
      <c r="W101" s="156"/>
      <c r="X101" s="156"/>
      <c r="Y101" s="156"/>
      <c r="Z101" s="146"/>
      <c r="AA101" s="146"/>
      <c r="AB101" s="146"/>
      <c r="AC101" s="146"/>
      <c r="AD101" s="146"/>
      <c r="AE101" s="146"/>
      <c r="AF101" s="146"/>
      <c r="AG101" s="146" t="s">
        <v>118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 x14ac:dyDescent="0.2">
      <c r="A102" s="172">
        <v>14</v>
      </c>
      <c r="B102" s="173" t="s">
        <v>355</v>
      </c>
      <c r="C102" s="188" t="s">
        <v>356</v>
      </c>
      <c r="D102" s="174" t="s">
        <v>149</v>
      </c>
      <c r="E102" s="175">
        <v>102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12</v>
      </c>
      <c r="M102" s="177">
        <f>G102*(1+L102/100)</f>
        <v>0</v>
      </c>
      <c r="N102" s="175">
        <v>0</v>
      </c>
      <c r="O102" s="175">
        <f>ROUND(E102*N102,2)</f>
        <v>0</v>
      </c>
      <c r="P102" s="175">
        <v>0</v>
      </c>
      <c r="Q102" s="175">
        <f>ROUND(E102*P102,2)</f>
        <v>0</v>
      </c>
      <c r="R102" s="177" t="s">
        <v>150</v>
      </c>
      <c r="S102" s="177" t="s">
        <v>113</v>
      </c>
      <c r="T102" s="178" t="s">
        <v>257</v>
      </c>
      <c r="U102" s="156">
        <v>0</v>
      </c>
      <c r="V102" s="156">
        <f>ROUND(E102*U102,2)</f>
        <v>0</v>
      </c>
      <c r="W102" s="156"/>
      <c r="X102" s="156" t="s">
        <v>151</v>
      </c>
      <c r="Y102" s="156" t="s">
        <v>115</v>
      </c>
      <c r="Z102" s="146"/>
      <c r="AA102" s="146"/>
      <c r="AB102" s="146"/>
      <c r="AC102" s="146"/>
      <c r="AD102" s="146"/>
      <c r="AE102" s="146"/>
      <c r="AF102" s="146"/>
      <c r="AG102" s="146" t="s">
        <v>152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2" x14ac:dyDescent="0.2">
      <c r="A103" s="153"/>
      <c r="B103" s="154"/>
      <c r="C103" s="189" t="s">
        <v>309</v>
      </c>
      <c r="D103" s="157"/>
      <c r="E103" s="158"/>
      <c r="F103" s="156"/>
      <c r="G103" s="156"/>
      <c r="H103" s="156"/>
      <c r="I103" s="156"/>
      <c r="J103" s="156"/>
      <c r="K103" s="156"/>
      <c r="L103" s="156"/>
      <c r="M103" s="156"/>
      <c r="N103" s="155"/>
      <c r="O103" s="155"/>
      <c r="P103" s="155"/>
      <c r="Q103" s="155"/>
      <c r="R103" s="156"/>
      <c r="S103" s="156"/>
      <c r="T103" s="156"/>
      <c r="U103" s="156"/>
      <c r="V103" s="156"/>
      <c r="W103" s="156"/>
      <c r="X103" s="156"/>
      <c r="Y103" s="156"/>
      <c r="Z103" s="146"/>
      <c r="AA103" s="146"/>
      <c r="AB103" s="146"/>
      <c r="AC103" s="146"/>
      <c r="AD103" s="146"/>
      <c r="AE103" s="146"/>
      <c r="AF103" s="146"/>
      <c r="AG103" s="146" t="s">
        <v>118</v>
      </c>
      <c r="AH103" s="146">
        <v>0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3" x14ac:dyDescent="0.2">
      <c r="A104" s="153"/>
      <c r="B104" s="154"/>
      <c r="C104" s="189" t="s">
        <v>347</v>
      </c>
      <c r="D104" s="157"/>
      <c r="E104" s="158">
        <v>56</v>
      </c>
      <c r="F104" s="156"/>
      <c r="G104" s="156"/>
      <c r="H104" s="156"/>
      <c r="I104" s="156"/>
      <c r="J104" s="156"/>
      <c r="K104" s="156"/>
      <c r="L104" s="156"/>
      <c r="M104" s="156"/>
      <c r="N104" s="155"/>
      <c r="O104" s="155"/>
      <c r="P104" s="155"/>
      <c r="Q104" s="155"/>
      <c r="R104" s="156"/>
      <c r="S104" s="156"/>
      <c r="T104" s="156"/>
      <c r="U104" s="156"/>
      <c r="V104" s="156"/>
      <c r="W104" s="156"/>
      <c r="X104" s="156"/>
      <c r="Y104" s="156"/>
      <c r="Z104" s="146"/>
      <c r="AA104" s="146"/>
      <c r="AB104" s="146"/>
      <c r="AC104" s="146"/>
      <c r="AD104" s="146"/>
      <c r="AE104" s="146"/>
      <c r="AF104" s="146"/>
      <c r="AG104" s="146" t="s">
        <v>118</v>
      </c>
      <c r="AH104" s="146">
        <v>0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3" x14ac:dyDescent="0.2">
      <c r="A105" s="153"/>
      <c r="B105" s="154"/>
      <c r="C105" s="189" t="s">
        <v>348</v>
      </c>
      <c r="D105" s="157"/>
      <c r="E105" s="158">
        <v>24</v>
      </c>
      <c r="F105" s="156"/>
      <c r="G105" s="156"/>
      <c r="H105" s="156"/>
      <c r="I105" s="156"/>
      <c r="J105" s="156"/>
      <c r="K105" s="156"/>
      <c r="L105" s="156"/>
      <c r="M105" s="156"/>
      <c r="N105" s="155"/>
      <c r="O105" s="155"/>
      <c r="P105" s="155"/>
      <c r="Q105" s="155"/>
      <c r="R105" s="156"/>
      <c r="S105" s="156"/>
      <c r="T105" s="156"/>
      <c r="U105" s="156"/>
      <c r="V105" s="156"/>
      <c r="W105" s="156"/>
      <c r="X105" s="156"/>
      <c r="Y105" s="156"/>
      <c r="Z105" s="146"/>
      <c r="AA105" s="146"/>
      <c r="AB105" s="146"/>
      <c r="AC105" s="146"/>
      <c r="AD105" s="146"/>
      <c r="AE105" s="146"/>
      <c r="AF105" s="146"/>
      <c r="AG105" s="146" t="s">
        <v>118</v>
      </c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3" x14ac:dyDescent="0.2">
      <c r="A106" s="153"/>
      <c r="B106" s="154"/>
      <c r="C106" s="189" t="s">
        <v>313</v>
      </c>
      <c r="D106" s="157"/>
      <c r="E106" s="158"/>
      <c r="F106" s="156"/>
      <c r="G106" s="156"/>
      <c r="H106" s="156"/>
      <c r="I106" s="156"/>
      <c r="J106" s="156"/>
      <c r="K106" s="156"/>
      <c r="L106" s="156"/>
      <c r="M106" s="156"/>
      <c r="N106" s="155"/>
      <c r="O106" s="155"/>
      <c r="P106" s="155"/>
      <c r="Q106" s="155"/>
      <c r="R106" s="156"/>
      <c r="S106" s="156"/>
      <c r="T106" s="156"/>
      <c r="U106" s="156"/>
      <c r="V106" s="156"/>
      <c r="W106" s="156"/>
      <c r="X106" s="156"/>
      <c r="Y106" s="156"/>
      <c r="Z106" s="146"/>
      <c r="AA106" s="146"/>
      <c r="AB106" s="146"/>
      <c r="AC106" s="146"/>
      <c r="AD106" s="146"/>
      <c r="AE106" s="146"/>
      <c r="AF106" s="146"/>
      <c r="AG106" s="146" t="s">
        <v>118</v>
      </c>
      <c r="AH106" s="146">
        <v>0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3" x14ac:dyDescent="0.2">
      <c r="A107" s="153"/>
      <c r="B107" s="154"/>
      <c r="C107" s="189" t="s">
        <v>349</v>
      </c>
      <c r="D107" s="157"/>
      <c r="E107" s="158">
        <v>22</v>
      </c>
      <c r="F107" s="156"/>
      <c r="G107" s="156"/>
      <c r="H107" s="156"/>
      <c r="I107" s="156"/>
      <c r="J107" s="156"/>
      <c r="K107" s="156"/>
      <c r="L107" s="156"/>
      <c r="M107" s="156"/>
      <c r="N107" s="155"/>
      <c r="O107" s="155"/>
      <c r="P107" s="155"/>
      <c r="Q107" s="155"/>
      <c r="R107" s="156"/>
      <c r="S107" s="156"/>
      <c r="T107" s="156"/>
      <c r="U107" s="156"/>
      <c r="V107" s="156"/>
      <c r="W107" s="156"/>
      <c r="X107" s="156"/>
      <c r="Y107" s="156"/>
      <c r="Z107" s="146"/>
      <c r="AA107" s="146"/>
      <c r="AB107" s="146"/>
      <c r="AC107" s="146"/>
      <c r="AD107" s="146"/>
      <c r="AE107" s="146"/>
      <c r="AF107" s="146"/>
      <c r="AG107" s="146" t="s">
        <v>118</v>
      </c>
      <c r="AH107" s="146">
        <v>0</v>
      </c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">
      <c r="A108" s="179">
        <v>15</v>
      </c>
      <c r="B108" s="180" t="s">
        <v>357</v>
      </c>
      <c r="C108" s="192" t="s">
        <v>358</v>
      </c>
      <c r="D108" s="181" t="s">
        <v>136</v>
      </c>
      <c r="E108" s="182">
        <v>1.16672</v>
      </c>
      <c r="F108" s="183"/>
      <c r="G108" s="184">
        <f>ROUND(E108*F108,2)</f>
        <v>0</v>
      </c>
      <c r="H108" s="183"/>
      <c r="I108" s="184">
        <f>ROUND(E108*H108,2)</f>
        <v>0</v>
      </c>
      <c r="J108" s="183"/>
      <c r="K108" s="184">
        <f>ROUND(E108*J108,2)</f>
        <v>0</v>
      </c>
      <c r="L108" s="184">
        <v>12</v>
      </c>
      <c r="M108" s="184">
        <f>G108*(1+L108/100)</f>
        <v>0</v>
      </c>
      <c r="N108" s="182">
        <v>0</v>
      </c>
      <c r="O108" s="182">
        <f>ROUND(E108*N108,2)</f>
        <v>0</v>
      </c>
      <c r="P108" s="182">
        <v>0</v>
      </c>
      <c r="Q108" s="182">
        <f>ROUND(E108*P108,2)</f>
        <v>0</v>
      </c>
      <c r="R108" s="184"/>
      <c r="S108" s="184" t="s">
        <v>113</v>
      </c>
      <c r="T108" s="185" t="s">
        <v>113</v>
      </c>
      <c r="U108" s="156">
        <v>3.327</v>
      </c>
      <c r="V108" s="156">
        <f>ROUND(E108*U108,2)</f>
        <v>3.88</v>
      </c>
      <c r="W108" s="156"/>
      <c r="X108" s="156" t="s">
        <v>187</v>
      </c>
      <c r="Y108" s="156" t="s">
        <v>115</v>
      </c>
      <c r="Z108" s="146"/>
      <c r="AA108" s="146"/>
      <c r="AB108" s="146"/>
      <c r="AC108" s="146"/>
      <c r="AD108" s="146"/>
      <c r="AE108" s="146"/>
      <c r="AF108" s="146"/>
      <c r="AG108" s="146" t="s">
        <v>188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x14ac:dyDescent="0.2">
      <c r="A109" s="165" t="s">
        <v>108</v>
      </c>
      <c r="B109" s="166" t="s">
        <v>75</v>
      </c>
      <c r="C109" s="187" t="s">
        <v>76</v>
      </c>
      <c r="D109" s="167"/>
      <c r="E109" s="168"/>
      <c r="F109" s="169"/>
      <c r="G109" s="169">
        <f>SUMIF(AG110:AG135,"&lt;&gt;NOR",G110:G135)</f>
        <v>0</v>
      </c>
      <c r="H109" s="169"/>
      <c r="I109" s="169">
        <f>SUM(I110:I135)</f>
        <v>0</v>
      </c>
      <c r="J109" s="169"/>
      <c r="K109" s="169">
        <f>SUM(K110:K135)</f>
        <v>0</v>
      </c>
      <c r="L109" s="169"/>
      <c r="M109" s="169">
        <f>SUM(M110:M135)</f>
        <v>0</v>
      </c>
      <c r="N109" s="168"/>
      <c r="O109" s="168">
        <f>SUM(O110:O135)</f>
        <v>0.02</v>
      </c>
      <c r="P109" s="168"/>
      <c r="Q109" s="168">
        <f>SUM(Q110:Q135)</f>
        <v>0</v>
      </c>
      <c r="R109" s="169"/>
      <c r="S109" s="169"/>
      <c r="T109" s="170"/>
      <c r="U109" s="164"/>
      <c r="V109" s="164">
        <f>SUM(V110:V135)</f>
        <v>12.04</v>
      </c>
      <c r="W109" s="164"/>
      <c r="X109" s="164"/>
      <c r="Y109" s="164"/>
      <c r="AG109" t="s">
        <v>109</v>
      </c>
    </row>
    <row r="110" spans="1:60" outlineLevel="1" x14ac:dyDescent="0.2">
      <c r="A110" s="172">
        <v>16</v>
      </c>
      <c r="B110" s="173" t="s">
        <v>359</v>
      </c>
      <c r="C110" s="188" t="s">
        <v>360</v>
      </c>
      <c r="D110" s="174" t="s">
        <v>122</v>
      </c>
      <c r="E110" s="175">
        <v>41.95308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12</v>
      </c>
      <c r="M110" s="177">
        <f>G110*(1+L110/100)</f>
        <v>0</v>
      </c>
      <c r="N110" s="175">
        <v>4.0000000000000002E-4</v>
      </c>
      <c r="O110" s="175">
        <f>ROUND(E110*N110,2)</f>
        <v>0.02</v>
      </c>
      <c r="P110" s="175">
        <v>0</v>
      </c>
      <c r="Q110" s="175">
        <f>ROUND(E110*P110,2)</f>
        <v>0</v>
      </c>
      <c r="R110" s="177"/>
      <c r="S110" s="177" t="s">
        <v>113</v>
      </c>
      <c r="T110" s="178" t="s">
        <v>113</v>
      </c>
      <c r="U110" s="156">
        <v>0.28699999999999998</v>
      </c>
      <c r="V110" s="156">
        <f>ROUND(E110*U110,2)</f>
        <v>12.04</v>
      </c>
      <c r="W110" s="156"/>
      <c r="X110" s="156" t="s">
        <v>114</v>
      </c>
      <c r="Y110" s="156" t="s">
        <v>115</v>
      </c>
      <c r="Z110" s="146"/>
      <c r="AA110" s="146"/>
      <c r="AB110" s="146"/>
      <c r="AC110" s="146"/>
      <c r="AD110" s="146"/>
      <c r="AE110" s="146"/>
      <c r="AF110" s="146"/>
      <c r="AG110" s="146" t="s">
        <v>116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2" x14ac:dyDescent="0.2">
      <c r="A111" s="153"/>
      <c r="B111" s="154"/>
      <c r="C111" s="251" t="s">
        <v>361</v>
      </c>
      <c r="D111" s="252"/>
      <c r="E111" s="252"/>
      <c r="F111" s="252"/>
      <c r="G111" s="252"/>
      <c r="H111" s="156"/>
      <c r="I111" s="156"/>
      <c r="J111" s="156"/>
      <c r="K111" s="156"/>
      <c r="L111" s="156"/>
      <c r="M111" s="156"/>
      <c r="N111" s="155"/>
      <c r="O111" s="155"/>
      <c r="P111" s="155"/>
      <c r="Q111" s="155"/>
      <c r="R111" s="156"/>
      <c r="S111" s="156"/>
      <c r="T111" s="156"/>
      <c r="U111" s="156"/>
      <c r="V111" s="156"/>
      <c r="W111" s="156"/>
      <c r="X111" s="156"/>
      <c r="Y111" s="156"/>
      <c r="Z111" s="146"/>
      <c r="AA111" s="146"/>
      <c r="AB111" s="146"/>
      <c r="AC111" s="146"/>
      <c r="AD111" s="146"/>
      <c r="AE111" s="146"/>
      <c r="AF111" s="146"/>
      <c r="AG111" s="146" t="s">
        <v>127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2" x14ac:dyDescent="0.2">
      <c r="A112" s="153"/>
      <c r="B112" s="154"/>
      <c r="C112" s="189" t="s">
        <v>300</v>
      </c>
      <c r="D112" s="157"/>
      <c r="E112" s="158"/>
      <c r="F112" s="156"/>
      <c r="G112" s="156"/>
      <c r="H112" s="156"/>
      <c r="I112" s="156"/>
      <c r="J112" s="156"/>
      <c r="K112" s="156"/>
      <c r="L112" s="156"/>
      <c r="M112" s="156"/>
      <c r="N112" s="155"/>
      <c r="O112" s="155"/>
      <c r="P112" s="155"/>
      <c r="Q112" s="155"/>
      <c r="R112" s="156"/>
      <c r="S112" s="156"/>
      <c r="T112" s="156"/>
      <c r="U112" s="156"/>
      <c r="V112" s="156"/>
      <c r="W112" s="156"/>
      <c r="X112" s="156"/>
      <c r="Y112" s="156"/>
      <c r="Z112" s="146"/>
      <c r="AA112" s="146"/>
      <c r="AB112" s="146"/>
      <c r="AC112" s="146"/>
      <c r="AD112" s="146"/>
      <c r="AE112" s="146"/>
      <c r="AF112" s="146"/>
      <c r="AG112" s="146" t="s">
        <v>118</v>
      </c>
      <c r="AH112" s="146">
        <v>0</v>
      </c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3" x14ac:dyDescent="0.2">
      <c r="A113" s="153"/>
      <c r="B113" s="154"/>
      <c r="C113" s="189" t="s">
        <v>362</v>
      </c>
      <c r="D113" s="157"/>
      <c r="E113" s="158">
        <v>11.137280000000001</v>
      </c>
      <c r="F113" s="156"/>
      <c r="G113" s="156"/>
      <c r="H113" s="156"/>
      <c r="I113" s="156"/>
      <c r="J113" s="156"/>
      <c r="K113" s="156"/>
      <c r="L113" s="156"/>
      <c r="M113" s="156"/>
      <c r="N113" s="155"/>
      <c r="O113" s="155"/>
      <c r="P113" s="155"/>
      <c r="Q113" s="155"/>
      <c r="R113" s="156"/>
      <c r="S113" s="156"/>
      <c r="T113" s="156"/>
      <c r="U113" s="156"/>
      <c r="V113" s="156"/>
      <c r="W113" s="156"/>
      <c r="X113" s="156"/>
      <c r="Y113" s="156"/>
      <c r="Z113" s="146"/>
      <c r="AA113" s="146"/>
      <c r="AB113" s="146"/>
      <c r="AC113" s="146"/>
      <c r="AD113" s="146"/>
      <c r="AE113" s="146"/>
      <c r="AF113" s="146"/>
      <c r="AG113" s="146" t="s">
        <v>118</v>
      </c>
      <c r="AH113" s="146">
        <v>0</v>
      </c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3" x14ac:dyDescent="0.2">
      <c r="A114" s="153"/>
      <c r="B114" s="154"/>
      <c r="C114" s="189" t="s">
        <v>363</v>
      </c>
      <c r="D114" s="157"/>
      <c r="E114" s="158">
        <v>3.52</v>
      </c>
      <c r="F114" s="156"/>
      <c r="G114" s="156"/>
      <c r="H114" s="156"/>
      <c r="I114" s="156"/>
      <c r="J114" s="156"/>
      <c r="K114" s="156"/>
      <c r="L114" s="156"/>
      <c r="M114" s="156"/>
      <c r="N114" s="155"/>
      <c r="O114" s="155"/>
      <c r="P114" s="155"/>
      <c r="Q114" s="155"/>
      <c r="R114" s="156"/>
      <c r="S114" s="156"/>
      <c r="T114" s="156"/>
      <c r="U114" s="156"/>
      <c r="V114" s="156"/>
      <c r="W114" s="156"/>
      <c r="X114" s="156"/>
      <c r="Y114" s="156"/>
      <c r="Z114" s="146"/>
      <c r="AA114" s="146"/>
      <c r="AB114" s="146"/>
      <c r="AC114" s="146"/>
      <c r="AD114" s="146"/>
      <c r="AE114" s="146"/>
      <c r="AF114" s="146"/>
      <c r="AG114" s="146" t="s">
        <v>118</v>
      </c>
      <c r="AH114" s="146">
        <v>0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3" x14ac:dyDescent="0.2">
      <c r="A115" s="153"/>
      <c r="B115" s="154"/>
      <c r="C115" s="191" t="s">
        <v>171</v>
      </c>
      <c r="D115" s="162"/>
      <c r="E115" s="163">
        <v>14.65728</v>
      </c>
      <c r="F115" s="156"/>
      <c r="G115" s="156"/>
      <c r="H115" s="156"/>
      <c r="I115" s="156"/>
      <c r="J115" s="156"/>
      <c r="K115" s="156"/>
      <c r="L115" s="156"/>
      <c r="M115" s="156"/>
      <c r="N115" s="155"/>
      <c r="O115" s="155"/>
      <c r="P115" s="155"/>
      <c r="Q115" s="155"/>
      <c r="R115" s="156"/>
      <c r="S115" s="156"/>
      <c r="T115" s="156"/>
      <c r="U115" s="156"/>
      <c r="V115" s="156"/>
      <c r="W115" s="156"/>
      <c r="X115" s="156"/>
      <c r="Y115" s="156"/>
      <c r="Z115" s="146"/>
      <c r="AA115" s="146"/>
      <c r="AB115" s="146"/>
      <c r="AC115" s="146"/>
      <c r="AD115" s="146"/>
      <c r="AE115" s="146"/>
      <c r="AF115" s="146"/>
      <c r="AG115" s="146" t="s">
        <v>118</v>
      </c>
      <c r="AH115" s="146">
        <v>1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3" x14ac:dyDescent="0.2">
      <c r="A116" s="153"/>
      <c r="B116" s="154"/>
      <c r="C116" s="189" t="s">
        <v>303</v>
      </c>
      <c r="D116" s="157"/>
      <c r="E116" s="158"/>
      <c r="F116" s="156"/>
      <c r="G116" s="156"/>
      <c r="H116" s="156"/>
      <c r="I116" s="156"/>
      <c r="J116" s="156"/>
      <c r="K116" s="156"/>
      <c r="L116" s="156"/>
      <c r="M116" s="156"/>
      <c r="N116" s="155"/>
      <c r="O116" s="155"/>
      <c r="P116" s="155"/>
      <c r="Q116" s="155"/>
      <c r="R116" s="156"/>
      <c r="S116" s="156"/>
      <c r="T116" s="156"/>
      <c r="U116" s="156"/>
      <c r="V116" s="156"/>
      <c r="W116" s="156"/>
      <c r="X116" s="156"/>
      <c r="Y116" s="156"/>
      <c r="Z116" s="146"/>
      <c r="AA116" s="146"/>
      <c r="AB116" s="146"/>
      <c r="AC116" s="146"/>
      <c r="AD116" s="146"/>
      <c r="AE116" s="146"/>
      <c r="AF116" s="146"/>
      <c r="AG116" s="146" t="s">
        <v>118</v>
      </c>
      <c r="AH116" s="146">
        <v>0</v>
      </c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3" x14ac:dyDescent="0.2">
      <c r="A117" s="153"/>
      <c r="B117" s="154"/>
      <c r="C117" s="189" t="s">
        <v>364</v>
      </c>
      <c r="D117" s="157"/>
      <c r="E117" s="158">
        <v>1.3328</v>
      </c>
      <c r="F117" s="156"/>
      <c r="G117" s="156"/>
      <c r="H117" s="156"/>
      <c r="I117" s="156"/>
      <c r="J117" s="156"/>
      <c r="K117" s="156"/>
      <c r="L117" s="156"/>
      <c r="M117" s="156"/>
      <c r="N117" s="155"/>
      <c r="O117" s="155"/>
      <c r="P117" s="155"/>
      <c r="Q117" s="155"/>
      <c r="R117" s="156"/>
      <c r="S117" s="156"/>
      <c r="T117" s="156"/>
      <c r="U117" s="156"/>
      <c r="V117" s="156"/>
      <c r="W117" s="156"/>
      <c r="X117" s="156"/>
      <c r="Y117" s="156"/>
      <c r="Z117" s="146"/>
      <c r="AA117" s="146"/>
      <c r="AB117" s="146"/>
      <c r="AC117" s="146"/>
      <c r="AD117" s="146"/>
      <c r="AE117" s="146"/>
      <c r="AF117" s="146"/>
      <c r="AG117" s="146" t="s">
        <v>118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3" x14ac:dyDescent="0.2">
      <c r="A118" s="153"/>
      <c r="B118" s="154"/>
      <c r="C118" s="189" t="s">
        <v>365</v>
      </c>
      <c r="D118" s="157"/>
      <c r="E118" s="158">
        <v>0.39200000000000002</v>
      </c>
      <c r="F118" s="156"/>
      <c r="G118" s="156"/>
      <c r="H118" s="156"/>
      <c r="I118" s="156"/>
      <c r="J118" s="156"/>
      <c r="K118" s="156"/>
      <c r="L118" s="156"/>
      <c r="M118" s="156"/>
      <c r="N118" s="155"/>
      <c r="O118" s="155"/>
      <c r="P118" s="155"/>
      <c r="Q118" s="155"/>
      <c r="R118" s="156"/>
      <c r="S118" s="156"/>
      <c r="T118" s="156"/>
      <c r="U118" s="156"/>
      <c r="V118" s="156"/>
      <c r="W118" s="156"/>
      <c r="X118" s="156"/>
      <c r="Y118" s="156"/>
      <c r="Z118" s="146"/>
      <c r="AA118" s="146"/>
      <c r="AB118" s="146"/>
      <c r="AC118" s="146"/>
      <c r="AD118" s="146"/>
      <c r="AE118" s="146"/>
      <c r="AF118" s="146"/>
      <c r="AG118" s="146" t="s">
        <v>118</v>
      </c>
      <c r="AH118" s="146">
        <v>0</v>
      </c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3" x14ac:dyDescent="0.2">
      <c r="A119" s="153"/>
      <c r="B119" s="154"/>
      <c r="C119" s="191" t="s">
        <v>171</v>
      </c>
      <c r="D119" s="162"/>
      <c r="E119" s="163">
        <v>1.7248000000000001</v>
      </c>
      <c r="F119" s="156"/>
      <c r="G119" s="156"/>
      <c r="H119" s="156"/>
      <c r="I119" s="156"/>
      <c r="J119" s="156"/>
      <c r="K119" s="156"/>
      <c r="L119" s="156"/>
      <c r="M119" s="156"/>
      <c r="N119" s="155"/>
      <c r="O119" s="155"/>
      <c r="P119" s="155"/>
      <c r="Q119" s="155"/>
      <c r="R119" s="156"/>
      <c r="S119" s="156"/>
      <c r="T119" s="156"/>
      <c r="U119" s="156"/>
      <c r="V119" s="156"/>
      <c r="W119" s="156"/>
      <c r="X119" s="156"/>
      <c r="Y119" s="156"/>
      <c r="Z119" s="146"/>
      <c r="AA119" s="146"/>
      <c r="AB119" s="146"/>
      <c r="AC119" s="146"/>
      <c r="AD119" s="146"/>
      <c r="AE119" s="146"/>
      <c r="AF119" s="146"/>
      <c r="AG119" s="146" t="s">
        <v>118</v>
      </c>
      <c r="AH119" s="146">
        <v>1</v>
      </c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3" x14ac:dyDescent="0.2">
      <c r="A120" s="153"/>
      <c r="B120" s="154"/>
      <c r="C120" s="189" t="s">
        <v>308</v>
      </c>
      <c r="D120" s="157"/>
      <c r="E120" s="158"/>
      <c r="F120" s="156"/>
      <c r="G120" s="156"/>
      <c r="H120" s="156"/>
      <c r="I120" s="156"/>
      <c r="J120" s="156"/>
      <c r="K120" s="156"/>
      <c r="L120" s="156"/>
      <c r="M120" s="156"/>
      <c r="N120" s="155"/>
      <c r="O120" s="155"/>
      <c r="P120" s="155"/>
      <c r="Q120" s="155"/>
      <c r="R120" s="156"/>
      <c r="S120" s="156"/>
      <c r="T120" s="156"/>
      <c r="U120" s="156"/>
      <c r="V120" s="156"/>
      <c r="W120" s="156"/>
      <c r="X120" s="156"/>
      <c r="Y120" s="156"/>
      <c r="Z120" s="146"/>
      <c r="AA120" s="146"/>
      <c r="AB120" s="146"/>
      <c r="AC120" s="146"/>
      <c r="AD120" s="146"/>
      <c r="AE120" s="146"/>
      <c r="AF120" s="146"/>
      <c r="AG120" s="146" t="s">
        <v>118</v>
      </c>
      <c r="AH120" s="146">
        <v>0</v>
      </c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3" x14ac:dyDescent="0.2">
      <c r="A121" s="153"/>
      <c r="B121" s="154"/>
      <c r="C121" s="189" t="s">
        <v>309</v>
      </c>
      <c r="D121" s="157"/>
      <c r="E121" s="158"/>
      <c r="F121" s="156"/>
      <c r="G121" s="156"/>
      <c r="H121" s="156"/>
      <c r="I121" s="156"/>
      <c r="J121" s="156"/>
      <c r="K121" s="156"/>
      <c r="L121" s="156"/>
      <c r="M121" s="156"/>
      <c r="N121" s="155"/>
      <c r="O121" s="155"/>
      <c r="P121" s="155"/>
      <c r="Q121" s="155"/>
      <c r="R121" s="156"/>
      <c r="S121" s="156"/>
      <c r="T121" s="156"/>
      <c r="U121" s="156"/>
      <c r="V121" s="156"/>
      <c r="W121" s="156"/>
      <c r="X121" s="156"/>
      <c r="Y121" s="156"/>
      <c r="Z121" s="146"/>
      <c r="AA121" s="146"/>
      <c r="AB121" s="146"/>
      <c r="AC121" s="146"/>
      <c r="AD121" s="146"/>
      <c r="AE121" s="146"/>
      <c r="AF121" s="146"/>
      <c r="AG121" s="146" t="s">
        <v>118</v>
      </c>
      <c r="AH121" s="146">
        <v>0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3" x14ac:dyDescent="0.2">
      <c r="A122" s="153"/>
      <c r="B122" s="154"/>
      <c r="C122" s="189" t="s">
        <v>366</v>
      </c>
      <c r="D122" s="157"/>
      <c r="E122" s="158">
        <v>4.0689000000000002</v>
      </c>
      <c r="F122" s="156"/>
      <c r="G122" s="156"/>
      <c r="H122" s="156"/>
      <c r="I122" s="156"/>
      <c r="J122" s="156"/>
      <c r="K122" s="156"/>
      <c r="L122" s="156"/>
      <c r="M122" s="156"/>
      <c r="N122" s="155"/>
      <c r="O122" s="155"/>
      <c r="P122" s="155"/>
      <c r="Q122" s="155"/>
      <c r="R122" s="156"/>
      <c r="S122" s="156"/>
      <c r="T122" s="156"/>
      <c r="U122" s="156"/>
      <c r="V122" s="156"/>
      <c r="W122" s="156"/>
      <c r="X122" s="156"/>
      <c r="Y122" s="156"/>
      <c r="Z122" s="146"/>
      <c r="AA122" s="146"/>
      <c r="AB122" s="146"/>
      <c r="AC122" s="146"/>
      <c r="AD122" s="146"/>
      <c r="AE122" s="146"/>
      <c r="AF122" s="146"/>
      <c r="AG122" s="146" t="s">
        <v>118</v>
      </c>
      <c r="AH122" s="146">
        <v>0</v>
      </c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3" x14ac:dyDescent="0.2">
      <c r="A123" s="153"/>
      <c r="B123" s="154"/>
      <c r="C123" s="189" t="s">
        <v>367</v>
      </c>
      <c r="D123" s="157"/>
      <c r="E123" s="158">
        <v>0.27900000000000003</v>
      </c>
      <c r="F123" s="156"/>
      <c r="G123" s="156"/>
      <c r="H123" s="156"/>
      <c r="I123" s="156"/>
      <c r="J123" s="156"/>
      <c r="K123" s="156"/>
      <c r="L123" s="156"/>
      <c r="M123" s="156"/>
      <c r="N123" s="155"/>
      <c r="O123" s="155"/>
      <c r="P123" s="155"/>
      <c r="Q123" s="155"/>
      <c r="R123" s="156"/>
      <c r="S123" s="156"/>
      <c r="T123" s="156"/>
      <c r="U123" s="156"/>
      <c r="V123" s="156"/>
      <c r="W123" s="156"/>
      <c r="X123" s="156"/>
      <c r="Y123" s="156"/>
      <c r="Z123" s="146"/>
      <c r="AA123" s="146"/>
      <c r="AB123" s="146"/>
      <c r="AC123" s="146"/>
      <c r="AD123" s="146"/>
      <c r="AE123" s="146"/>
      <c r="AF123" s="146"/>
      <c r="AG123" s="146" t="s">
        <v>118</v>
      </c>
      <c r="AH123" s="146">
        <v>0</v>
      </c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3" x14ac:dyDescent="0.2">
      <c r="A124" s="153"/>
      <c r="B124" s="154"/>
      <c r="C124" s="189" t="s">
        <v>368</v>
      </c>
      <c r="D124" s="157"/>
      <c r="E124" s="158">
        <v>4.0689000000000002</v>
      </c>
      <c r="F124" s="156"/>
      <c r="G124" s="156"/>
      <c r="H124" s="156"/>
      <c r="I124" s="156"/>
      <c r="J124" s="156"/>
      <c r="K124" s="156"/>
      <c r="L124" s="156"/>
      <c r="M124" s="156"/>
      <c r="N124" s="155"/>
      <c r="O124" s="155"/>
      <c r="P124" s="155"/>
      <c r="Q124" s="155"/>
      <c r="R124" s="156"/>
      <c r="S124" s="156"/>
      <c r="T124" s="156"/>
      <c r="U124" s="156"/>
      <c r="V124" s="156"/>
      <c r="W124" s="156"/>
      <c r="X124" s="156"/>
      <c r="Y124" s="156"/>
      <c r="Z124" s="146"/>
      <c r="AA124" s="146"/>
      <c r="AB124" s="146"/>
      <c r="AC124" s="146"/>
      <c r="AD124" s="146"/>
      <c r="AE124" s="146"/>
      <c r="AF124" s="146"/>
      <c r="AG124" s="146" t="s">
        <v>118</v>
      </c>
      <c r="AH124" s="146">
        <v>0</v>
      </c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3" x14ac:dyDescent="0.2">
      <c r="A125" s="153"/>
      <c r="B125" s="154"/>
      <c r="C125" s="189" t="s">
        <v>367</v>
      </c>
      <c r="D125" s="157"/>
      <c r="E125" s="158">
        <v>0.27900000000000003</v>
      </c>
      <c r="F125" s="156"/>
      <c r="G125" s="156"/>
      <c r="H125" s="156"/>
      <c r="I125" s="156"/>
      <c r="J125" s="156"/>
      <c r="K125" s="156"/>
      <c r="L125" s="156"/>
      <c r="M125" s="156"/>
      <c r="N125" s="155"/>
      <c r="O125" s="155"/>
      <c r="P125" s="155"/>
      <c r="Q125" s="155"/>
      <c r="R125" s="156"/>
      <c r="S125" s="156"/>
      <c r="T125" s="156"/>
      <c r="U125" s="156"/>
      <c r="V125" s="156"/>
      <c r="W125" s="156"/>
      <c r="X125" s="156"/>
      <c r="Y125" s="156"/>
      <c r="Z125" s="146"/>
      <c r="AA125" s="146"/>
      <c r="AB125" s="146"/>
      <c r="AC125" s="146"/>
      <c r="AD125" s="146"/>
      <c r="AE125" s="146"/>
      <c r="AF125" s="146"/>
      <c r="AG125" s="146" t="s">
        <v>118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3" x14ac:dyDescent="0.2">
      <c r="A126" s="153"/>
      <c r="B126" s="154"/>
      <c r="C126" s="189" t="s">
        <v>313</v>
      </c>
      <c r="D126" s="157"/>
      <c r="E126" s="158"/>
      <c r="F126" s="156"/>
      <c r="G126" s="156"/>
      <c r="H126" s="156"/>
      <c r="I126" s="156"/>
      <c r="J126" s="156"/>
      <c r="K126" s="156"/>
      <c r="L126" s="156"/>
      <c r="M126" s="156"/>
      <c r="N126" s="155"/>
      <c r="O126" s="155"/>
      <c r="P126" s="155"/>
      <c r="Q126" s="155"/>
      <c r="R126" s="156"/>
      <c r="S126" s="156"/>
      <c r="T126" s="156"/>
      <c r="U126" s="156"/>
      <c r="V126" s="156"/>
      <c r="W126" s="156"/>
      <c r="X126" s="156"/>
      <c r="Y126" s="156"/>
      <c r="Z126" s="146"/>
      <c r="AA126" s="146"/>
      <c r="AB126" s="146"/>
      <c r="AC126" s="146"/>
      <c r="AD126" s="146"/>
      <c r="AE126" s="146"/>
      <c r="AF126" s="146"/>
      <c r="AG126" s="146" t="s">
        <v>118</v>
      </c>
      <c r="AH126" s="146">
        <v>0</v>
      </c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3" x14ac:dyDescent="0.2">
      <c r="A127" s="153"/>
      <c r="B127" s="154"/>
      <c r="C127" s="189" t="s">
        <v>369</v>
      </c>
      <c r="D127" s="157"/>
      <c r="E127" s="158">
        <v>2.7360000000000002</v>
      </c>
      <c r="F127" s="156"/>
      <c r="G127" s="156"/>
      <c r="H127" s="156"/>
      <c r="I127" s="156"/>
      <c r="J127" s="156"/>
      <c r="K127" s="156"/>
      <c r="L127" s="156"/>
      <c r="M127" s="156"/>
      <c r="N127" s="155"/>
      <c r="O127" s="155"/>
      <c r="P127" s="155"/>
      <c r="Q127" s="155"/>
      <c r="R127" s="156"/>
      <c r="S127" s="156"/>
      <c r="T127" s="156"/>
      <c r="U127" s="156"/>
      <c r="V127" s="156"/>
      <c r="W127" s="156"/>
      <c r="X127" s="156"/>
      <c r="Y127" s="156"/>
      <c r="Z127" s="146"/>
      <c r="AA127" s="146"/>
      <c r="AB127" s="146"/>
      <c r="AC127" s="146"/>
      <c r="AD127" s="146"/>
      <c r="AE127" s="146"/>
      <c r="AF127" s="146"/>
      <c r="AG127" s="146" t="s">
        <v>118</v>
      </c>
      <c r="AH127" s="146">
        <v>0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3" x14ac:dyDescent="0.2">
      <c r="A128" s="153"/>
      <c r="B128" s="154"/>
      <c r="C128" s="189" t="s">
        <v>370</v>
      </c>
      <c r="D128" s="157"/>
      <c r="E128" s="158">
        <v>2.7360000000000002</v>
      </c>
      <c r="F128" s="156"/>
      <c r="G128" s="156"/>
      <c r="H128" s="156"/>
      <c r="I128" s="156"/>
      <c r="J128" s="156"/>
      <c r="K128" s="156"/>
      <c r="L128" s="156"/>
      <c r="M128" s="156"/>
      <c r="N128" s="155"/>
      <c r="O128" s="155"/>
      <c r="P128" s="155"/>
      <c r="Q128" s="155"/>
      <c r="R128" s="156"/>
      <c r="S128" s="156"/>
      <c r="T128" s="156"/>
      <c r="U128" s="156"/>
      <c r="V128" s="156"/>
      <c r="W128" s="156"/>
      <c r="X128" s="156"/>
      <c r="Y128" s="156"/>
      <c r="Z128" s="146"/>
      <c r="AA128" s="146"/>
      <c r="AB128" s="146"/>
      <c r="AC128" s="146"/>
      <c r="AD128" s="146"/>
      <c r="AE128" s="146"/>
      <c r="AF128" s="146"/>
      <c r="AG128" s="146" t="s">
        <v>118</v>
      </c>
      <c r="AH128" s="146">
        <v>0</v>
      </c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3" x14ac:dyDescent="0.2">
      <c r="A129" s="153"/>
      <c r="B129" s="154"/>
      <c r="C129" s="191" t="s">
        <v>171</v>
      </c>
      <c r="D129" s="162"/>
      <c r="E129" s="163">
        <v>14.1678</v>
      </c>
      <c r="F129" s="156"/>
      <c r="G129" s="156"/>
      <c r="H129" s="156"/>
      <c r="I129" s="156"/>
      <c r="J129" s="156"/>
      <c r="K129" s="156"/>
      <c r="L129" s="156"/>
      <c r="M129" s="156"/>
      <c r="N129" s="155"/>
      <c r="O129" s="155"/>
      <c r="P129" s="155"/>
      <c r="Q129" s="155"/>
      <c r="R129" s="156"/>
      <c r="S129" s="156"/>
      <c r="T129" s="156"/>
      <c r="U129" s="156"/>
      <c r="V129" s="156"/>
      <c r="W129" s="156"/>
      <c r="X129" s="156"/>
      <c r="Y129" s="156"/>
      <c r="Z129" s="146"/>
      <c r="AA129" s="146"/>
      <c r="AB129" s="146"/>
      <c r="AC129" s="146"/>
      <c r="AD129" s="146"/>
      <c r="AE129" s="146"/>
      <c r="AF129" s="146"/>
      <c r="AG129" s="146" t="s">
        <v>118</v>
      </c>
      <c r="AH129" s="146">
        <v>1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3" x14ac:dyDescent="0.2">
      <c r="A130" s="153"/>
      <c r="B130" s="154"/>
      <c r="C130" s="189" t="s">
        <v>316</v>
      </c>
      <c r="D130" s="157"/>
      <c r="E130" s="158"/>
      <c r="F130" s="156"/>
      <c r="G130" s="156"/>
      <c r="H130" s="156"/>
      <c r="I130" s="156"/>
      <c r="J130" s="156"/>
      <c r="K130" s="156"/>
      <c r="L130" s="156"/>
      <c r="M130" s="156"/>
      <c r="N130" s="155"/>
      <c r="O130" s="155"/>
      <c r="P130" s="155"/>
      <c r="Q130" s="155"/>
      <c r="R130" s="156"/>
      <c r="S130" s="156"/>
      <c r="T130" s="156"/>
      <c r="U130" s="156"/>
      <c r="V130" s="156"/>
      <c r="W130" s="156"/>
      <c r="X130" s="156"/>
      <c r="Y130" s="156"/>
      <c r="Z130" s="146"/>
      <c r="AA130" s="146"/>
      <c r="AB130" s="146"/>
      <c r="AC130" s="146"/>
      <c r="AD130" s="146"/>
      <c r="AE130" s="146"/>
      <c r="AF130" s="146"/>
      <c r="AG130" s="146" t="s">
        <v>118</v>
      </c>
      <c r="AH130" s="146">
        <v>0</v>
      </c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3" x14ac:dyDescent="0.2">
      <c r="A131" s="153"/>
      <c r="B131" s="154"/>
      <c r="C131" s="189" t="s">
        <v>371</v>
      </c>
      <c r="D131" s="157"/>
      <c r="E131" s="158">
        <v>5.8752000000000004</v>
      </c>
      <c r="F131" s="156"/>
      <c r="G131" s="156"/>
      <c r="H131" s="156"/>
      <c r="I131" s="156"/>
      <c r="J131" s="156"/>
      <c r="K131" s="156"/>
      <c r="L131" s="156"/>
      <c r="M131" s="156"/>
      <c r="N131" s="155"/>
      <c r="O131" s="155"/>
      <c r="P131" s="155"/>
      <c r="Q131" s="155"/>
      <c r="R131" s="156"/>
      <c r="S131" s="156"/>
      <c r="T131" s="156"/>
      <c r="U131" s="156"/>
      <c r="V131" s="156"/>
      <c r="W131" s="156"/>
      <c r="X131" s="156"/>
      <c r="Y131" s="156"/>
      <c r="Z131" s="146"/>
      <c r="AA131" s="146"/>
      <c r="AB131" s="146"/>
      <c r="AC131" s="146"/>
      <c r="AD131" s="146"/>
      <c r="AE131" s="146"/>
      <c r="AF131" s="146"/>
      <c r="AG131" s="146" t="s">
        <v>118</v>
      </c>
      <c r="AH131" s="146">
        <v>0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3" x14ac:dyDescent="0.2">
      <c r="A132" s="153"/>
      <c r="B132" s="154"/>
      <c r="C132" s="189" t="s">
        <v>372</v>
      </c>
      <c r="D132" s="157"/>
      <c r="E132" s="158">
        <v>1.728</v>
      </c>
      <c r="F132" s="156"/>
      <c r="G132" s="156"/>
      <c r="H132" s="156"/>
      <c r="I132" s="156"/>
      <c r="J132" s="156"/>
      <c r="K132" s="156"/>
      <c r="L132" s="156"/>
      <c r="M132" s="156"/>
      <c r="N132" s="155"/>
      <c r="O132" s="155"/>
      <c r="P132" s="155"/>
      <c r="Q132" s="155"/>
      <c r="R132" s="156"/>
      <c r="S132" s="156"/>
      <c r="T132" s="156"/>
      <c r="U132" s="156"/>
      <c r="V132" s="156"/>
      <c r="W132" s="156"/>
      <c r="X132" s="156"/>
      <c r="Y132" s="156"/>
      <c r="Z132" s="146"/>
      <c r="AA132" s="146"/>
      <c r="AB132" s="146"/>
      <c r="AC132" s="146"/>
      <c r="AD132" s="146"/>
      <c r="AE132" s="146"/>
      <c r="AF132" s="146"/>
      <c r="AG132" s="146" t="s">
        <v>118</v>
      </c>
      <c r="AH132" s="146">
        <v>0</v>
      </c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3" x14ac:dyDescent="0.2">
      <c r="A133" s="153"/>
      <c r="B133" s="154"/>
      <c r="C133" s="191" t="s">
        <v>171</v>
      </c>
      <c r="D133" s="162"/>
      <c r="E133" s="163">
        <v>7.6032000000000002</v>
      </c>
      <c r="F133" s="156"/>
      <c r="G133" s="156"/>
      <c r="H133" s="156"/>
      <c r="I133" s="156"/>
      <c r="J133" s="156"/>
      <c r="K133" s="156"/>
      <c r="L133" s="156"/>
      <c r="M133" s="156"/>
      <c r="N133" s="155"/>
      <c r="O133" s="155"/>
      <c r="P133" s="155"/>
      <c r="Q133" s="155"/>
      <c r="R133" s="156"/>
      <c r="S133" s="156"/>
      <c r="T133" s="156"/>
      <c r="U133" s="156"/>
      <c r="V133" s="156"/>
      <c r="W133" s="156"/>
      <c r="X133" s="156"/>
      <c r="Y133" s="156"/>
      <c r="Z133" s="146"/>
      <c r="AA133" s="146"/>
      <c r="AB133" s="146"/>
      <c r="AC133" s="146"/>
      <c r="AD133" s="146"/>
      <c r="AE133" s="146"/>
      <c r="AF133" s="146"/>
      <c r="AG133" s="146" t="s">
        <v>118</v>
      </c>
      <c r="AH133" s="146">
        <v>1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3" x14ac:dyDescent="0.2">
      <c r="A134" s="153"/>
      <c r="B134" s="154"/>
      <c r="C134" s="189" t="s">
        <v>373</v>
      </c>
      <c r="D134" s="157"/>
      <c r="E134" s="158">
        <v>3.8</v>
      </c>
      <c r="F134" s="156"/>
      <c r="G134" s="156"/>
      <c r="H134" s="156"/>
      <c r="I134" s="156"/>
      <c r="J134" s="156"/>
      <c r="K134" s="156"/>
      <c r="L134" s="156"/>
      <c r="M134" s="156"/>
      <c r="N134" s="155"/>
      <c r="O134" s="155"/>
      <c r="P134" s="155"/>
      <c r="Q134" s="155"/>
      <c r="R134" s="156"/>
      <c r="S134" s="156"/>
      <c r="T134" s="156"/>
      <c r="U134" s="156"/>
      <c r="V134" s="156"/>
      <c r="W134" s="156"/>
      <c r="X134" s="156"/>
      <c r="Y134" s="156"/>
      <c r="Z134" s="146"/>
      <c r="AA134" s="146"/>
      <c r="AB134" s="146"/>
      <c r="AC134" s="146"/>
      <c r="AD134" s="146"/>
      <c r="AE134" s="146"/>
      <c r="AF134" s="146"/>
      <c r="AG134" s="146" t="s">
        <v>118</v>
      </c>
      <c r="AH134" s="146">
        <v>0</v>
      </c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3" x14ac:dyDescent="0.2">
      <c r="A135" s="153"/>
      <c r="B135" s="154"/>
      <c r="C135" s="191" t="s">
        <v>171</v>
      </c>
      <c r="D135" s="162"/>
      <c r="E135" s="163">
        <v>3.8</v>
      </c>
      <c r="F135" s="156"/>
      <c r="G135" s="156"/>
      <c r="H135" s="156"/>
      <c r="I135" s="156"/>
      <c r="J135" s="156"/>
      <c r="K135" s="156"/>
      <c r="L135" s="156"/>
      <c r="M135" s="156"/>
      <c r="N135" s="155"/>
      <c r="O135" s="155"/>
      <c r="P135" s="155"/>
      <c r="Q135" s="155"/>
      <c r="R135" s="156"/>
      <c r="S135" s="156"/>
      <c r="T135" s="156"/>
      <c r="U135" s="156"/>
      <c r="V135" s="156"/>
      <c r="W135" s="156"/>
      <c r="X135" s="156"/>
      <c r="Y135" s="156"/>
      <c r="Z135" s="146"/>
      <c r="AA135" s="146"/>
      <c r="AB135" s="146"/>
      <c r="AC135" s="146"/>
      <c r="AD135" s="146"/>
      <c r="AE135" s="146"/>
      <c r="AF135" s="146"/>
      <c r="AG135" s="146" t="s">
        <v>118</v>
      </c>
      <c r="AH135" s="146">
        <v>1</v>
      </c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x14ac:dyDescent="0.2">
      <c r="A136" s="3"/>
      <c r="B136" s="4"/>
      <c r="C136" s="193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E136">
        <v>12</v>
      </c>
      <c r="AF136">
        <v>21</v>
      </c>
      <c r="AG136" t="s">
        <v>94</v>
      </c>
    </row>
    <row r="137" spans="1:60" x14ac:dyDescent="0.2">
      <c r="A137" s="149"/>
      <c r="B137" s="150" t="s">
        <v>31</v>
      </c>
      <c r="C137" s="194"/>
      <c r="D137" s="151"/>
      <c r="E137" s="152"/>
      <c r="F137" s="152"/>
      <c r="G137" s="171">
        <f>G8+G15+G17+G109</f>
        <v>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E137">
        <f>SUMIF(L7:L135,AE136,G7:G135)</f>
        <v>0</v>
      </c>
      <c r="AF137">
        <f>SUMIF(L7:L135,AF136,G7:G135)</f>
        <v>0</v>
      </c>
      <c r="AG137" t="s">
        <v>285</v>
      </c>
    </row>
    <row r="138" spans="1:60" x14ac:dyDescent="0.2">
      <c r="A138" s="3"/>
      <c r="B138" s="4"/>
      <c r="C138" s="193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 x14ac:dyDescent="0.2">
      <c r="A139" s="3"/>
      <c r="B139" s="4"/>
      <c r="C139" s="193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">
      <c r="A140" s="262" t="s">
        <v>286</v>
      </c>
      <c r="B140" s="262"/>
      <c r="C140" s="263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60" x14ac:dyDescent="0.2">
      <c r="A141" s="264"/>
      <c r="B141" s="265"/>
      <c r="C141" s="266"/>
      <c r="D141" s="265"/>
      <c r="E141" s="265"/>
      <c r="F141" s="265"/>
      <c r="G141" s="267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G141" t="s">
        <v>287</v>
      </c>
    </row>
    <row r="142" spans="1:60" x14ac:dyDescent="0.2">
      <c r="A142" s="268"/>
      <c r="B142" s="269"/>
      <c r="C142" s="270"/>
      <c r="D142" s="269"/>
      <c r="E142" s="269"/>
      <c r="F142" s="269"/>
      <c r="G142" s="27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">
      <c r="A143" s="268"/>
      <c r="B143" s="269"/>
      <c r="C143" s="270"/>
      <c r="D143" s="269"/>
      <c r="E143" s="269"/>
      <c r="F143" s="269"/>
      <c r="G143" s="27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">
      <c r="A144" s="268"/>
      <c r="B144" s="269"/>
      <c r="C144" s="270"/>
      <c r="D144" s="269"/>
      <c r="E144" s="269"/>
      <c r="F144" s="269"/>
      <c r="G144" s="27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">
      <c r="A145" s="272"/>
      <c r="B145" s="273"/>
      <c r="C145" s="274"/>
      <c r="D145" s="273"/>
      <c r="E145" s="273"/>
      <c r="F145" s="273"/>
      <c r="G145" s="275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">
      <c r="A146" s="3"/>
      <c r="B146" s="4"/>
      <c r="C146" s="193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">
      <c r="C147" s="195"/>
      <c r="D147" s="10"/>
      <c r="AG147" t="s">
        <v>290</v>
      </c>
    </row>
    <row r="148" spans="1:33" x14ac:dyDescent="0.2">
      <c r="D148" s="10"/>
    </row>
    <row r="149" spans="1:33" x14ac:dyDescent="0.2">
      <c r="D149" s="10"/>
    </row>
    <row r="150" spans="1:33" x14ac:dyDescent="0.2">
      <c r="D150" s="10"/>
    </row>
    <row r="151" spans="1:33" x14ac:dyDescent="0.2">
      <c r="D151" s="10"/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141:G145"/>
    <mergeCell ref="C111:G111"/>
    <mergeCell ref="A1:G1"/>
    <mergeCell ref="C2:G2"/>
    <mergeCell ref="C3:G3"/>
    <mergeCell ref="C4:G4"/>
    <mergeCell ref="A140:C14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DAE2134A3CFF744B6258BA9FFA96865" ma:contentTypeVersion="13" ma:contentTypeDescription="Vytvoří nový dokument" ma:contentTypeScope="" ma:versionID="26b8b27794d09e1c74b980c2eba045ed">
  <xsd:schema xmlns:xsd="http://www.w3.org/2001/XMLSchema" xmlns:xs="http://www.w3.org/2001/XMLSchema" xmlns:p="http://schemas.microsoft.com/office/2006/metadata/properties" xmlns:ns2="6dddc615-fbec-4118-bda1-cc448fc7403d" xmlns:ns3="d73f6c49-3e66-4fb8-9604-136b0b0c0615" targetNamespace="http://schemas.microsoft.com/office/2006/metadata/properties" ma:root="true" ma:fieldsID="c743ea0485d3f13d75f59e57540ad22f" ns2:_="" ns3:_="">
    <xsd:import namespace="6dddc615-fbec-4118-bda1-cc448fc7403d"/>
    <xsd:import namespace="d73f6c49-3e66-4fb8-9604-136b0b0c06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dc615-fbec-4118-bda1-cc448fc74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b654b4cd-2104-4107-9f38-d10f8718bf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f6c49-3e66-4fb8-9604-136b0b0c061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3d4b4fb-85df-4e28-a7d4-903b1c93f02b}" ma:internalName="TaxCatchAll" ma:showField="CatchAllData" ma:web="d73f6c49-3e66-4fb8-9604-136b0b0c06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4B435C-7A76-4E0E-B562-CB345E1DA58F}"/>
</file>

<file path=customXml/itemProps2.xml><?xml version="1.0" encoding="utf-8"?>
<ds:datastoreItem xmlns:ds="http://schemas.openxmlformats.org/officeDocument/2006/customXml" ds:itemID="{EB8F2429-C60A-40F9-9C78-72D066A75C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50</vt:i4>
      </vt:variant>
    </vt:vector>
  </HeadingPairs>
  <TitlesOfParts>
    <vt:vector size="54" baseType="lpstr">
      <vt:lpstr>Stavba</vt:lpstr>
      <vt:lpstr>VzorPolozky</vt:lpstr>
      <vt:lpstr>01 2023142 Pol</vt:lpstr>
      <vt:lpstr>02 2023142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2023142 Pol'!Názvy_tisku</vt:lpstr>
      <vt:lpstr>'02 2023142 Pol'!Názvy_tisku</vt:lpstr>
      <vt:lpstr>oadresa</vt:lpstr>
      <vt:lpstr>Stavba!Objednatel</vt:lpstr>
      <vt:lpstr>Stavba!Objekt</vt:lpstr>
      <vt:lpstr>'01 2023142 Pol'!Oblast_tisku</vt:lpstr>
      <vt:lpstr>'02 2023142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Dalibor Deutsch</cp:lastModifiedBy>
  <cp:lastPrinted>2019-03-19T12:27:02Z</cp:lastPrinted>
  <dcterms:created xsi:type="dcterms:W3CDTF">2009-04-08T07:15:50Z</dcterms:created>
  <dcterms:modified xsi:type="dcterms:W3CDTF">2024-01-05T11:32:51Z</dcterms:modified>
</cp:coreProperties>
</file>