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7"/>
  <workbookPr/>
  <mc:AlternateContent xmlns:mc="http://schemas.openxmlformats.org/markup-compatibility/2006">
    <mc:Choice Requires="x15">
      <x15ac:absPath xmlns:x15ac="http://schemas.microsoft.com/office/spreadsheetml/2010/11/ac" url="https://ceskakamenice.sharepoint.com/sites/ORIZP/Sdilene dokumenty/Projekty/Příprava/Reko NZDM/Veřejná zakázka/"/>
    </mc:Choice>
  </mc:AlternateContent>
  <xr:revisionPtr revIDLastSave="0" documentId="8_{CF1CF89F-C5D1-4949-8C20-EC6BC7B25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12 - Nízkoprahové centru..." sheetId="2" r:id="rId2"/>
    <sheet name="Pokyny pro vyplnění" sheetId="3" r:id="rId3"/>
  </sheets>
  <definedNames>
    <definedName name="_xlnm._FilterDatabase" localSheetId="1" hidden="1">'112 - Nízkoprahové centru...'!$C$120:$K$1664</definedName>
    <definedName name="_xlnm.Print_Titles" localSheetId="1">'112 - Nízkoprahové centru...'!$120:$120</definedName>
    <definedName name="_xlnm.Print_Titles" localSheetId="0">'Rekapitulace stavby'!$52:$52</definedName>
    <definedName name="_xlnm.Print_Area" localSheetId="1">'112 - Nízkoprahové centru...'!$C$4:$J$37,'112 - Nízkoprahové centru...'!$C$43:$J$104,'112 - Nízkoprahové centru...'!$C$110:$K$1664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664" i="2"/>
  <c r="BH1664" i="2"/>
  <c r="BG1664" i="2"/>
  <c r="BF1664" i="2"/>
  <c r="T1664" i="2"/>
  <c r="T1663" i="2"/>
  <c r="R1664" i="2"/>
  <c r="R1663" i="2"/>
  <c r="P1664" i="2"/>
  <c r="P1663" i="2"/>
  <c r="BI1662" i="2"/>
  <c r="BH1662" i="2"/>
  <c r="BG1662" i="2"/>
  <c r="BF1662" i="2"/>
  <c r="T1662" i="2"/>
  <c r="T1661" i="2"/>
  <c r="R1662" i="2"/>
  <c r="R1661" i="2"/>
  <c r="P1662" i="2"/>
  <c r="P1661" i="2"/>
  <c r="BI1658" i="2"/>
  <c r="BH1658" i="2"/>
  <c r="BG1658" i="2"/>
  <c r="BF1658" i="2"/>
  <c r="T1658" i="2"/>
  <c r="R1658" i="2"/>
  <c r="P1658" i="2"/>
  <c r="BI1655" i="2"/>
  <c r="BH1655" i="2"/>
  <c r="BG1655" i="2"/>
  <c r="BF1655" i="2"/>
  <c r="T1655" i="2"/>
  <c r="R1655" i="2"/>
  <c r="P1655" i="2"/>
  <c r="BI1653" i="2"/>
  <c r="BH1653" i="2"/>
  <c r="BG1653" i="2"/>
  <c r="BF1653" i="2"/>
  <c r="T1653" i="2"/>
  <c r="R1653" i="2"/>
  <c r="P1653" i="2"/>
  <c r="BI1651" i="2"/>
  <c r="BH1651" i="2"/>
  <c r="BG1651" i="2"/>
  <c r="BF1651" i="2"/>
  <c r="T1651" i="2"/>
  <c r="R1651" i="2"/>
  <c r="P1651" i="2"/>
  <c r="BI1650" i="2"/>
  <c r="BH1650" i="2"/>
  <c r="BG1650" i="2"/>
  <c r="BF1650" i="2"/>
  <c r="T1650" i="2"/>
  <c r="R1650" i="2"/>
  <c r="P1650" i="2"/>
  <c r="BI1649" i="2"/>
  <c r="BH1649" i="2"/>
  <c r="BG1649" i="2"/>
  <c r="BF1649" i="2"/>
  <c r="T1649" i="2"/>
  <c r="R1649" i="2"/>
  <c r="P1649" i="2"/>
  <c r="BI1648" i="2"/>
  <c r="BH1648" i="2"/>
  <c r="BG1648" i="2"/>
  <c r="BF1648" i="2"/>
  <c r="T1648" i="2"/>
  <c r="R1648" i="2"/>
  <c r="P1648" i="2"/>
  <c r="BI1646" i="2"/>
  <c r="BH1646" i="2"/>
  <c r="BG1646" i="2"/>
  <c r="BF1646" i="2"/>
  <c r="T1646" i="2"/>
  <c r="R1646" i="2"/>
  <c r="P1646" i="2"/>
  <c r="BI1644" i="2"/>
  <c r="BH1644" i="2"/>
  <c r="BG1644" i="2"/>
  <c r="BF1644" i="2"/>
  <c r="T1644" i="2"/>
  <c r="R1644" i="2"/>
  <c r="P1644" i="2"/>
  <c r="BI1643" i="2"/>
  <c r="BH1643" i="2"/>
  <c r="BG1643" i="2"/>
  <c r="BF1643" i="2"/>
  <c r="T1643" i="2"/>
  <c r="R1643" i="2"/>
  <c r="P1643" i="2"/>
  <c r="BI1642" i="2"/>
  <c r="BH1642" i="2"/>
  <c r="BG1642" i="2"/>
  <c r="BF1642" i="2"/>
  <c r="T1642" i="2"/>
  <c r="R1642" i="2"/>
  <c r="P1642" i="2"/>
  <c r="BI1641" i="2"/>
  <c r="BH1641" i="2"/>
  <c r="BG1641" i="2"/>
  <c r="BF1641" i="2"/>
  <c r="T1641" i="2"/>
  <c r="R1641" i="2"/>
  <c r="P1641" i="2"/>
  <c r="BI1640" i="2"/>
  <c r="BH1640" i="2"/>
  <c r="BG1640" i="2"/>
  <c r="BF1640" i="2"/>
  <c r="T1640" i="2"/>
  <c r="R1640" i="2"/>
  <c r="P1640" i="2"/>
  <c r="BI1636" i="2"/>
  <c r="BH1636" i="2"/>
  <c r="BG1636" i="2"/>
  <c r="BF1636" i="2"/>
  <c r="T1636" i="2"/>
  <c r="R1636" i="2"/>
  <c r="P1636" i="2"/>
  <c r="BI1612" i="2"/>
  <c r="BH1612" i="2"/>
  <c r="BG1612" i="2"/>
  <c r="BF1612" i="2"/>
  <c r="T1612" i="2"/>
  <c r="R1612" i="2"/>
  <c r="P1612" i="2"/>
  <c r="BI1609" i="2"/>
  <c r="BH1609" i="2"/>
  <c r="BG1609" i="2"/>
  <c r="BF1609" i="2"/>
  <c r="T1609" i="2"/>
  <c r="R1609" i="2"/>
  <c r="P1609" i="2"/>
  <c r="BI1603" i="2"/>
  <c r="BH1603" i="2"/>
  <c r="BG1603" i="2"/>
  <c r="BF1603" i="2"/>
  <c r="T1603" i="2"/>
  <c r="R1603" i="2"/>
  <c r="P1603" i="2"/>
  <c r="BI1601" i="2"/>
  <c r="BH1601" i="2"/>
  <c r="BG1601" i="2"/>
  <c r="BF1601" i="2"/>
  <c r="T1601" i="2"/>
  <c r="R1601" i="2"/>
  <c r="P1601" i="2"/>
  <c r="BI1597" i="2"/>
  <c r="BH1597" i="2"/>
  <c r="BG1597" i="2"/>
  <c r="BF1597" i="2"/>
  <c r="T1597" i="2"/>
  <c r="R1597" i="2"/>
  <c r="P1597" i="2"/>
  <c r="BI1594" i="2"/>
  <c r="BH1594" i="2"/>
  <c r="BG1594" i="2"/>
  <c r="BF1594" i="2"/>
  <c r="T1594" i="2"/>
  <c r="R1594" i="2"/>
  <c r="P1594" i="2"/>
  <c r="BI1592" i="2"/>
  <c r="BH1592" i="2"/>
  <c r="BG1592" i="2"/>
  <c r="BF1592" i="2"/>
  <c r="T1592" i="2"/>
  <c r="R1592" i="2"/>
  <c r="P1592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6" i="2"/>
  <c r="BH1586" i="2"/>
  <c r="BG1586" i="2"/>
  <c r="BF1586" i="2"/>
  <c r="T1586" i="2"/>
  <c r="R1586" i="2"/>
  <c r="P1586" i="2"/>
  <c r="BI1577" i="2"/>
  <c r="BH1577" i="2"/>
  <c r="BG1577" i="2"/>
  <c r="BF1577" i="2"/>
  <c r="T1577" i="2"/>
  <c r="R1577" i="2"/>
  <c r="P1577" i="2"/>
  <c r="BI1574" i="2"/>
  <c r="BH1574" i="2"/>
  <c r="BG1574" i="2"/>
  <c r="BF1574" i="2"/>
  <c r="T1574" i="2"/>
  <c r="R1574" i="2"/>
  <c r="P1574" i="2"/>
  <c r="BI1572" i="2"/>
  <c r="BH1572" i="2"/>
  <c r="BG1572" i="2"/>
  <c r="BF1572" i="2"/>
  <c r="T1572" i="2"/>
  <c r="R1572" i="2"/>
  <c r="P1572" i="2"/>
  <c r="BI1570" i="2"/>
  <c r="BH1570" i="2"/>
  <c r="BG1570" i="2"/>
  <c r="BF1570" i="2"/>
  <c r="T1570" i="2"/>
  <c r="R1570" i="2"/>
  <c r="P1570" i="2"/>
  <c r="BI1563" i="2"/>
  <c r="BH1563" i="2"/>
  <c r="BG1563" i="2"/>
  <c r="BF1563" i="2"/>
  <c r="T1563" i="2"/>
  <c r="R1563" i="2"/>
  <c r="P1563" i="2"/>
  <c r="BI1561" i="2"/>
  <c r="BH1561" i="2"/>
  <c r="BG1561" i="2"/>
  <c r="BF1561" i="2"/>
  <c r="T1561" i="2"/>
  <c r="R1561" i="2"/>
  <c r="P1561" i="2"/>
  <c r="BI1554" i="2"/>
  <c r="BH1554" i="2"/>
  <c r="BG1554" i="2"/>
  <c r="BF1554" i="2"/>
  <c r="T1554" i="2"/>
  <c r="R1554" i="2"/>
  <c r="P1554" i="2"/>
  <c r="BI1552" i="2"/>
  <c r="BH1552" i="2"/>
  <c r="BG1552" i="2"/>
  <c r="BF1552" i="2"/>
  <c r="T1552" i="2"/>
  <c r="R1552" i="2"/>
  <c r="P1552" i="2"/>
  <c r="BI1545" i="2"/>
  <c r="BH1545" i="2"/>
  <c r="BG1545" i="2"/>
  <c r="BF1545" i="2"/>
  <c r="T1545" i="2"/>
  <c r="R1545" i="2"/>
  <c r="P1545" i="2"/>
  <c r="BI1540" i="2"/>
  <c r="BH1540" i="2"/>
  <c r="BG1540" i="2"/>
  <c r="BF1540" i="2"/>
  <c r="T1540" i="2"/>
  <c r="R1540" i="2"/>
  <c r="P1540" i="2"/>
  <c r="BI1533" i="2"/>
  <c r="BH1533" i="2"/>
  <c r="BG1533" i="2"/>
  <c r="BF1533" i="2"/>
  <c r="T1533" i="2"/>
  <c r="R1533" i="2"/>
  <c r="P1533" i="2"/>
  <c r="BI1531" i="2"/>
  <c r="BH1531" i="2"/>
  <c r="BG1531" i="2"/>
  <c r="BF1531" i="2"/>
  <c r="T1531" i="2"/>
  <c r="R1531" i="2"/>
  <c r="P1531" i="2"/>
  <c r="BI1529" i="2"/>
  <c r="BH1529" i="2"/>
  <c r="BG1529" i="2"/>
  <c r="BF1529" i="2"/>
  <c r="T1529" i="2"/>
  <c r="R1529" i="2"/>
  <c r="P1529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512" i="2"/>
  <c r="BH1512" i="2"/>
  <c r="BG1512" i="2"/>
  <c r="BF1512" i="2"/>
  <c r="T1512" i="2"/>
  <c r="R1512" i="2"/>
  <c r="P1512" i="2"/>
  <c r="BI1509" i="2"/>
  <c r="BH1509" i="2"/>
  <c r="BG1509" i="2"/>
  <c r="BF1509" i="2"/>
  <c r="T1509" i="2"/>
  <c r="R1509" i="2"/>
  <c r="P1509" i="2"/>
  <c r="BI1507" i="2"/>
  <c r="BH1507" i="2"/>
  <c r="BG1507" i="2"/>
  <c r="BF1507" i="2"/>
  <c r="T1507" i="2"/>
  <c r="R1507" i="2"/>
  <c r="P1507" i="2"/>
  <c r="BI1504" i="2"/>
  <c r="BH1504" i="2"/>
  <c r="BG1504" i="2"/>
  <c r="BF1504" i="2"/>
  <c r="T1504" i="2"/>
  <c r="R1504" i="2"/>
  <c r="P1504" i="2"/>
  <c r="BI1490" i="2"/>
  <c r="BH1490" i="2"/>
  <c r="BG1490" i="2"/>
  <c r="BF1490" i="2"/>
  <c r="T1490" i="2"/>
  <c r="R1490" i="2"/>
  <c r="P1490" i="2"/>
  <c r="BI1488" i="2"/>
  <c r="BH1488" i="2"/>
  <c r="BG1488" i="2"/>
  <c r="BF1488" i="2"/>
  <c r="T1488" i="2"/>
  <c r="R1488" i="2"/>
  <c r="P1488" i="2"/>
  <c r="BI1480" i="2"/>
  <c r="BH1480" i="2"/>
  <c r="BG1480" i="2"/>
  <c r="BF1480" i="2"/>
  <c r="T1480" i="2"/>
  <c r="R1480" i="2"/>
  <c r="P1480" i="2"/>
  <c r="BI1478" i="2"/>
  <c r="BH1478" i="2"/>
  <c r="BG1478" i="2"/>
  <c r="BF1478" i="2"/>
  <c r="T1478" i="2"/>
  <c r="R1478" i="2"/>
  <c r="P1478" i="2"/>
  <c r="BI1476" i="2"/>
  <c r="BH1476" i="2"/>
  <c r="BG1476" i="2"/>
  <c r="BF1476" i="2"/>
  <c r="T1476" i="2"/>
  <c r="R1476" i="2"/>
  <c r="P1476" i="2"/>
  <c r="BI1473" i="2"/>
  <c r="BH1473" i="2"/>
  <c r="BG1473" i="2"/>
  <c r="BF1473" i="2"/>
  <c r="T1473" i="2"/>
  <c r="R1473" i="2"/>
  <c r="P1473" i="2"/>
  <c r="BI1472" i="2"/>
  <c r="BH1472" i="2"/>
  <c r="BG1472" i="2"/>
  <c r="BF1472" i="2"/>
  <c r="T1472" i="2"/>
  <c r="R1472" i="2"/>
  <c r="P1472" i="2"/>
  <c r="BI1471" i="2"/>
  <c r="BH1471" i="2"/>
  <c r="BG1471" i="2"/>
  <c r="BF1471" i="2"/>
  <c r="T1471" i="2"/>
  <c r="R1471" i="2"/>
  <c r="P1471" i="2"/>
  <c r="BI1468" i="2"/>
  <c r="BH1468" i="2"/>
  <c r="BG1468" i="2"/>
  <c r="BF1468" i="2"/>
  <c r="T1468" i="2"/>
  <c r="R1468" i="2"/>
  <c r="P1468" i="2"/>
  <c r="BI1465" i="2"/>
  <c r="BH1465" i="2"/>
  <c r="BG1465" i="2"/>
  <c r="BF1465" i="2"/>
  <c r="T1465" i="2"/>
  <c r="R1465" i="2"/>
  <c r="P1465" i="2"/>
  <c r="BI1461" i="2"/>
  <c r="BH1461" i="2"/>
  <c r="BG1461" i="2"/>
  <c r="BF1461" i="2"/>
  <c r="T1461" i="2"/>
  <c r="R1461" i="2"/>
  <c r="P1461" i="2"/>
  <c r="BI1459" i="2"/>
  <c r="BH1459" i="2"/>
  <c r="BG1459" i="2"/>
  <c r="BF1459" i="2"/>
  <c r="T1459" i="2"/>
  <c r="R1459" i="2"/>
  <c r="P1459" i="2"/>
  <c r="BI1457" i="2"/>
  <c r="BH1457" i="2"/>
  <c r="BG1457" i="2"/>
  <c r="BF1457" i="2"/>
  <c r="T1457" i="2"/>
  <c r="R1457" i="2"/>
  <c r="P1457" i="2"/>
  <c r="BI1455" i="2"/>
  <c r="BH1455" i="2"/>
  <c r="BG1455" i="2"/>
  <c r="BF1455" i="2"/>
  <c r="T1455" i="2"/>
  <c r="R1455" i="2"/>
  <c r="P1455" i="2"/>
  <c r="BI1453" i="2"/>
  <c r="BH1453" i="2"/>
  <c r="BG1453" i="2"/>
  <c r="BF1453" i="2"/>
  <c r="T1453" i="2"/>
  <c r="R1453" i="2"/>
  <c r="P1453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32" i="2"/>
  <c r="BH1432" i="2"/>
  <c r="BG1432" i="2"/>
  <c r="BF1432" i="2"/>
  <c r="T1432" i="2"/>
  <c r="R1432" i="2"/>
  <c r="P1432" i="2"/>
  <c r="BI1431" i="2"/>
  <c r="BH1431" i="2"/>
  <c r="BG1431" i="2"/>
  <c r="BF1431" i="2"/>
  <c r="T1431" i="2"/>
  <c r="R1431" i="2"/>
  <c r="P1431" i="2"/>
  <c r="BI1425" i="2"/>
  <c r="BH1425" i="2"/>
  <c r="BG1425" i="2"/>
  <c r="BF1425" i="2"/>
  <c r="T1425" i="2"/>
  <c r="R1425" i="2"/>
  <c r="P1425" i="2"/>
  <c r="BI1424" i="2"/>
  <c r="BH1424" i="2"/>
  <c r="BG1424" i="2"/>
  <c r="BF1424" i="2"/>
  <c r="T1424" i="2"/>
  <c r="R1424" i="2"/>
  <c r="P1424" i="2"/>
  <c r="BI1418" i="2"/>
  <c r="BH1418" i="2"/>
  <c r="BG1418" i="2"/>
  <c r="BF1418" i="2"/>
  <c r="T1418" i="2"/>
  <c r="R1418" i="2"/>
  <c r="P1418" i="2"/>
  <c r="BI1417" i="2"/>
  <c r="BH1417" i="2"/>
  <c r="BG1417" i="2"/>
  <c r="BF1417" i="2"/>
  <c r="T1417" i="2"/>
  <c r="R1417" i="2"/>
  <c r="P1417" i="2"/>
  <c r="BI1410" i="2"/>
  <c r="BH1410" i="2"/>
  <c r="BG1410" i="2"/>
  <c r="BF1410" i="2"/>
  <c r="T1410" i="2"/>
  <c r="R1410" i="2"/>
  <c r="P1410" i="2"/>
  <c r="BI1409" i="2"/>
  <c r="BH1409" i="2"/>
  <c r="BG1409" i="2"/>
  <c r="BF1409" i="2"/>
  <c r="T1409" i="2"/>
  <c r="R1409" i="2"/>
  <c r="P1409" i="2"/>
  <c r="BI1406" i="2"/>
  <c r="BH1406" i="2"/>
  <c r="BG1406" i="2"/>
  <c r="BF1406" i="2"/>
  <c r="T1406" i="2"/>
  <c r="R1406" i="2"/>
  <c r="P1406" i="2"/>
  <c r="BI1403" i="2"/>
  <c r="BH1403" i="2"/>
  <c r="BG1403" i="2"/>
  <c r="BF1403" i="2"/>
  <c r="T1403" i="2"/>
  <c r="R1403" i="2"/>
  <c r="P1403" i="2"/>
  <c r="BI1402" i="2"/>
  <c r="BH1402" i="2"/>
  <c r="BG1402" i="2"/>
  <c r="BF1402" i="2"/>
  <c r="T1402" i="2"/>
  <c r="R1402" i="2"/>
  <c r="P1402" i="2"/>
  <c r="BI1401" i="2"/>
  <c r="BH1401" i="2"/>
  <c r="BG1401" i="2"/>
  <c r="BF1401" i="2"/>
  <c r="T1401" i="2"/>
  <c r="R1401" i="2"/>
  <c r="P1401" i="2"/>
  <c r="BI1400" i="2"/>
  <c r="BH1400" i="2"/>
  <c r="BG1400" i="2"/>
  <c r="BF1400" i="2"/>
  <c r="T1400" i="2"/>
  <c r="R1400" i="2"/>
  <c r="P1400" i="2"/>
  <c r="BI1398" i="2"/>
  <c r="BH1398" i="2"/>
  <c r="BG1398" i="2"/>
  <c r="BF1398" i="2"/>
  <c r="T1398" i="2"/>
  <c r="R1398" i="2"/>
  <c r="P1398" i="2"/>
  <c r="BI1397" i="2"/>
  <c r="BH1397" i="2"/>
  <c r="BG1397" i="2"/>
  <c r="BF1397" i="2"/>
  <c r="T1397" i="2"/>
  <c r="R1397" i="2"/>
  <c r="P1397" i="2"/>
  <c r="BI1396" i="2"/>
  <c r="BH1396" i="2"/>
  <c r="BG1396" i="2"/>
  <c r="BF1396" i="2"/>
  <c r="T1396" i="2"/>
  <c r="R1396" i="2"/>
  <c r="P1396" i="2"/>
  <c r="BI1395" i="2"/>
  <c r="BH1395" i="2"/>
  <c r="BG1395" i="2"/>
  <c r="BF1395" i="2"/>
  <c r="T1395" i="2"/>
  <c r="R1395" i="2"/>
  <c r="P1395" i="2"/>
  <c r="BI1394" i="2"/>
  <c r="BH1394" i="2"/>
  <c r="BG1394" i="2"/>
  <c r="BF1394" i="2"/>
  <c r="T1394" i="2"/>
  <c r="R1394" i="2"/>
  <c r="P1394" i="2"/>
  <c r="BI1391" i="2"/>
  <c r="BH1391" i="2"/>
  <c r="BG1391" i="2"/>
  <c r="BF1391" i="2"/>
  <c r="T1391" i="2"/>
  <c r="R1391" i="2"/>
  <c r="P1391" i="2"/>
  <c r="BI1390" i="2"/>
  <c r="BH1390" i="2"/>
  <c r="BG1390" i="2"/>
  <c r="BF1390" i="2"/>
  <c r="T1390" i="2"/>
  <c r="R1390" i="2"/>
  <c r="P1390" i="2"/>
  <c r="BI1389" i="2"/>
  <c r="BH1389" i="2"/>
  <c r="BG1389" i="2"/>
  <c r="BF1389" i="2"/>
  <c r="T1389" i="2"/>
  <c r="R1389" i="2"/>
  <c r="P1389" i="2"/>
  <c r="BI1388" i="2"/>
  <c r="BH1388" i="2"/>
  <c r="BG1388" i="2"/>
  <c r="BF1388" i="2"/>
  <c r="T1388" i="2"/>
  <c r="R1388" i="2"/>
  <c r="P1388" i="2"/>
  <c r="BI1387" i="2"/>
  <c r="BH1387" i="2"/>
  <c r="BG1387" i="2"/>
  <c r="BF1387" i="2"/>
  <c r="T1387" i="2"/>
  <c r="R1387" i="2"/>
  <c r="P1387" i="2"/>
  <c r="BI1385" i="2"/>
  <c r="BH1385" i="2"/>
  <c r="BG1385" i="2"/>
  <c r="BF1385" i="2"/>
  <c r="T1385" i="2"/>
  <c r="R1385" i="2"/>
  <c r="P1385" i="2"/>
  <c r="BI1384" i="2"/>
  <c r="BH1384" i="2"/>
  <c r="BG1384" i="2"/>
  <c r="BF1384" i="2"/>
  <c r="T1384" i="2"/>
  <c r="R1384" i="2"/>
  <c r="P1384" i="2"/>
  <c r="BI1382" i="2"/>
  <c r="BH1382" i="2"/>
  <c r="BG1382" i="2"/>
  <c r="BF1382" i="2"/>
  <c r="T1382" i="2"/>
  <c r="R1382" i="2"/>
  <c r="P1382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8" i="2"/>
  <c r="BH1378" i="2"/>
  <c r="BG1378" i="2"/>
  <c r="BF1378" i="2"/>
  <c r="T1378" i="2"/>
  <c r="R1378" i="2"/>
  <c r="P1378" i="2"/>
  <c r="BI1376" i="2"/>
  <c r="BH1376" i="2"/>
  <c r="BG1376" i="2"/>
  <c r="BF1376" i="2"/>
  <c r="T1376" i="2"/>
  <c r="R1376" i="2"/>
  <c r="P1376" i="2"/>
  <c r="BI1374" i="2"/>
  <c r="BH1374" i="2"/>
  <c r="BG1374" i="2"/>
  <c r="BF1374" i="2"/>
  <c r="T1374" i="2"/>
  <c r="R1374" i="2"/>
  <c r="P1374" i="2"/>
  <c r="BI1372" i="2"/>
  <c r="BH1372" i="2"/>
  <c r="BG1372" i="2"/>
  <c r="BF1372" i="2"/>
  <c r="T1372" i="2"/>
  <c r="R1372" i="2"/>
  <c r="P1372" i="2"/>
  <c r="BI1370" i="2"/>
  <c r="BH1370" i="2"/>
  <c r="BG1370" i="2"/>
  <c r="BF1370" i="2"/>
  <c r="T1370" i="2"/>
  <c r="R1370" i="2"/>
  <c r="P1370" i="2"/>
  <c r="BI1368" i="2"/>
  <c r="BH1368" i="2"/>
  <c r="BG1368" i="2"/>
  <c r="BF1368" i="2"/>
  <c r="T1368" i="2"/>
  <c r="R1368" i="2"/>
  <c r="P1368" i="2"/>
  <c r="BI1366" i="2"/>
  <c r="BH1366" i="2"/>
  <c r="BG1366" i="2"/>
  <c r="BF1366" i="2"/>
  <c r="T1366" i="2"/>
  <c r="R1366" i="2"/>
  <c r="P1366" i="2"/>
  <c r="BI1365" i="2"/>
  <c r="BH1365" i="2"/>
  <c r="BG1365" i="2"/>
  <c r="BF1365" i="2"/>
  <c r="T1365" i="2"/>
  <c r="R1365" i="2"/>
  <c r="P1365" i="2"/>
  <c r="BI1363" i="2"/>
  <c r="BH1363" i="2"/>
  <c r="BG1363" i="2"/>
  <c r="BF1363" i="2"/>
  <c r="T1363" i="2"/>
  <c r="R1363" i="2"/>
  <c r="P1363" i="2"/>
  <c r="BI1362" i="2"/>
  <c r="BH1362" i="2"/>
  <c r="BG1362" i="2"/>
  <c r="BF1362" i="2"/>
  <c r="T1362" i="2"/>
  <c r="R1362" i="2"/>
  <c r="P1362" i="2"/>
  <c r="BI1361" i="2"/>
  <c r="BH1361" i="2"/>
  <c r="BG1361" i="2"/>
  <c r="BF1361" i="2"/>
  <c r="T1361" i="2"/>
  <c r="R1361" i="2"/>
  <c r="P1361" i="2"/>
  <c r="BI1360" i="2"/>
  <c r="BH1360" i="2"/>
  <c r="BG1360" i="2"/>
  <c r="BF1360" i="2"/>
  <c r="T1360" i="2"/>
  <c r="R1360" i="2"/>
  <c r="P1360" i="2"/>
  <c r="BI1359" i="2"/>
  <c r="BH1359" i="2"/>
  <c r="BG1359" i="2"/>
  <c r="BF1359" i="2"/>
  <c r="T1359" i="2"/>
  <c r="R1359" i="2"/>
  <c r="P1359" i="2"/>
  <c r="BI1358" i="2"/>
  <c r="BH1358" i="2"/>
  <c r="BG1358" i="2"/>
  <c r="BF1358" i="2"/>
  <c r="T1358" i="2"/>
  <c r="R1358" i="2"/>
  <c r="P1358" i="2"/>
  <c r="BI1357" i="2"/>
  <c r="BH1357" i="2"/>
  <c r="BG1357" i="2"/>
  <c r="BF1357" i="2"/>
  <c r="T1357" i="2"/>
  <c r="R1357" i="2"/>
  <c r="P1357" i="2"/>
  <c r="BI1356" i="2"/>
  <c r="BH1356" i="2"/>
  <c r="BG1356" i="2"/>
  <c r="BF1356" i="2"/>
  <c r="T1356" i="2"/>
  <c r="R1356" i="2"/>
  <c r="P1356" i="2"/>
  <c r="BI1355" i="2"/>
  <c r="BH1355" i="2"/>
  <c r="BG1355" i="2"/>
  <c r="BF1355" i="2"/>
  <c r="T1355" i="2"/>
  <c r="R1355" i="2"/>
  <c r="P1355" i="2"/>
  <c r="BI1354" i="2"/>
  <c r="BH1354" i="2"/>
  <c r="BG1354" i="2"/>
  <c r="BF1354" i="2"/>
  <c r="T1354" i="2"/>
  <c r="R1354" i="2"/>
  <c r="P1354" i="2"/>
  <c r="BI1353" i="2"/>
  <c r="BH1353" i="2"/>
  <c r="BG1353" i="2"/>
  <c r="BF1353" i="2"/>
  <c r="T1353" i="2"/>
  <c r="R1353" i="2"/>
  <c r="P1353" i="2"/>
  <c r="BI1352" i="2"/>
  <c r="BH1352" i="2"/>
  <c r="BG1352" i="2"/>
  <c r="BF1352" i="2"/>
  <c r="T1352" i="2"/>
  <c r="R1352" i="2"/>
  <c r="P1352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46" i="2"/>
  <c r="BH1346" i="2"/>
  <c r="BG1346" i="2"/>
  <c r="BF1346" i="2"/>
  <c r="T1346" i="2"/>
  <c r="R1346" i="2"/>
  <c r="P1346" i="2"/>
  <c r="BI1343" i="2"/>
  <c r="BH1343" i="2"/>
  <c r="BG1343" i="2"/>
  <c r="BF1343" i="2"/>
  <c r="T1343" i="2"/>
  <c r="R1343" i="2"/>
  <c r="P1343" i="2"/>
  <c r="BI1334" i="2"/>
  <c r="BH1334" i="2"/>
  <c r="BG1334" i="2"/>
  <c r="BF1334" i="2"/>
  <c r="T1334" i="2"/>
  <c r="R1334" i="2"/>
  <c r="P1334" i="2"/>
  <c r="BI1331" i="2"/>
  <c r="BH1331" i="2"/>
  <c r="BG1331" i="2"/>
  <c r="BF1331" i="2"/>
  <c r="T1331" i="2"/>
  <c r="R1331" i="2"/>
  <c r="P1331" i="2"/>
  <c r="BI1329" i="2"/>
  <c r="BH1329" i="2"/>
  <c r="BG1329" i="2"/>
  <c r="BF1329" i="2"/>
  <c r="T1329" i="2"/>
  <c r="R1329" i="2"/>
  <c r="P1329" i="2"/>
  <c r="BI1327" i="2"/>
  <c r="BH1327" i="2"/>
  <c r="BG1327" i="2"/>
  <c r="BF1327" i="2"/>
  <c r="T1327" i="2"/>
  <c r="R1327" i="2"/>
  <c r="P1327" i="2"/>
  <c r="BI1324" i="2"/>
  <c r="BH1324" i="2"/>
  <c r="BG1324" i="2"/>
  <c r="BF1324" i="2"/>
  <c r="T1324" i="2"/>
  <c r="R1324" i="2"/>
  <c r="P1324" i="2"/>
  <c r="BI1319" i="2"/>
  <c r="BH1319" i="2"/>
  <c r="BG1319" i="2"/>
  <c r="BF1319" i="2"/>
  <c r="T1319" i="2"/>
  <c r="R1319" i="2"/>
  <c r="P1319" i="2"/>
  <c r="BI1316" i="2"/>
  <c r="BH1316" i="2"/>
  <c r="BG1316" i="2"/>
  <c r="BF1316" i="2"/>
  <c r="T1316" i="2"/>
  <c r="R1316" i="2"/>
  <c r="P1316" i="2"/>
  <c r="BI1313" i="2"/>
  <c r="BH1313" i="2"/>
  <c r="BG1313" i="2"/>
  <c r="BF1313" i="2"/>
  <c r="T1313" i="2"/>
  <c r="R1313" i="2"/>
  <c r="P1313" i="2"/>
  <c r="BI1310" i="2"/>
  <c r="BH1310" i="2"/>
  <c r="BG1310" i="2"/>
  <c r="BF1310" i="2"/>
  <c r="T1310" i="2"/>
  <c r="R1310" i="2"/>
  <c r="P1310" i="2"/>
  <c r="BI1308" i="2"/>
  <c r="BH1308" i="2"/>
  <c r="BG1308" i="2"/>
  <c r="BF1308" i="2"/>
  <c r="T1308" i="2"/>
  <c r="R1308" i="2"/>
  <c r="P1308" i="2"/>
  <c r="BI1306" i="2"/>
  <c r="BH1306" i="2"/>
  <c r="BG1306" i="2"/>
  <c r="BF1306" i="2"/>
  <c r="T1306" i="2"/>
  <c r="R1306" i="2"/>
  <c r="P1306" i="2"/>
  <c r="BI1304" i="2"/>
  <c r="BH1304" i="2"/>
  <c r="BG1304" i="2"/>
  <c r="BF1304" i="2"/>
  <c r="T1304" i="2"/>
  <c r="R1304" i="2"/>
  <c r="P1304" i="2"/>
  <c r="BI1303" i="2"/>
  <c r="BH1303" i="2"/>
  <c r="BG1303" i="2"/>
  <c r="BF1303" i="2"/>
  <c r="T1303" i="2"/>
  <c r="R1303" i="2"/>
  <c r="P1303" i="2"/>
  <c r="BI1302" i="2"/>
  <c r="BH1302" i="2"/>
  <c r="BG1302" i="2"/>
  <c r="BF1302" i="2"/>
  <c r="T1302" i="2"/>
  <c r="R1302" i="2"/>
  <c r="P1302" i="2"/>
  <c r="BI1301" i="2"/>
  <c r="BH1301" i="2"/>
  <c r="BG1301" i="2"/>
  <c r="BF1301" i="2"/>
  <c r="T1301" i="2"/>
  <c r="R1301" i="2"/>
  <c r="P1301" i="2"/>
  <c r="BI1300" i="2"/>
  <c r="BH1300" i="2"/>
  <c r="BG1300" i="2"/>
  <c r="BF1300" i="2"/>
  <c r="T1300" i="2"/>
  <c r="R1300" i="2"/>
  <c r="P1300" i="2"/>
  <c r="BI1299" i="2"/>
  <c r="BH1299" i="2"/>
  <c r="BG1299" i="2"/>
  <c r="BF1299" i="2"/>
  <c r="T1299" i="2"/>
  <c r="R1299" i="2"/>
  <c r="P1299" i="2"/>
  <c r="BI1298" i="2"/>
  <c r="BH1298" i="2"/>
  <c r="BG1298" i="2"/>
  <c r="BF1298" i="2"/>
  <c r="T1298" i="2"/>
  <c r="R1298" i="2"/>
  <c r="P1298" i="2"/>
  <c r="BI1295" i="2"/>
  <c r="BH1295" i="2"/>
  <c r="BG1295" i="2"/>
  <c r="BF1295" i="2"/>
  <c r="T1295" i="2"/>
  <c r="R1295" i="2"/>
  <c r="P1295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89" i="2"/>
  <c r="BH1289" i="2"/>
  <c r="BG1289" i="2"/>
  <c r="BF1289" i="2"/>
  <c r="T1289" i="2"/>
  <c r="R1289" i="2"/>
  <c r="P1289" i="2"/>
  <c r="BI1287" i="2"/>
  <c r="BH1287" i="2"/>
  <c r="BG1287" i="2"/>
  <c r="BF1287" i="2"/>
  <c r="T1287" i="2"/>
  <c r="R1287" i="2"/>
  <c r="P1287" i="2"/>
  <c r="BI1285" i="2"/>
  <c r="BH1285" i="2"/>
  <c r="BG1285" i="2"/>
  <c r="BF1285" i="2"/>
  <c r="T1285" i="2"/>
  <c r="R1285" i="2"/>
  <c r="P1285" i="2"/>
  <c r="BI1283" i="2"/>
  <c r="BH1283" i="2"/>
  <c r="BG1283" i="2"/>
  <c r="BF1283" i="2"/>
  <c r="T1283" i="2"/>
  <c r="R1283" i="2"/>
  <c r="P1283" i="2"/>
  <c r="BI1281" i="2"/>
  <c r="BH1281" i="2"/>
  <c r="BG1281" i="2"/>
  <c r="BF1281" i="2"/>
  <c r="T1281" i="2"/>
  <c r="R1281" i="2"/>
  <c r="P1281" i="2"/>
  <c r="BI1278" i="2"/>
  <c r="BH1278" i="2"/>
  <c r="BG1278" i="2"/>
  <c r="BF1278" i="2"/>
  <c r="T1278" i="2"/>
  <c r="R1278" i="2"/>
  <c r="P1278" i="2"/>
  <c r="BI1276" i="2"/>
  <c r="BH1276" i="2"/>
  <c r="BG1276" i="2"/>
  <c r="BF1276" i="2"/>
  <c r="T1276" i="2"/>
  <c r="R1276" i="2"/>
  <c r="P1276" i="2"/>
  <c r="BI1272" i="2"/>
  <c r="BH1272" i="2"/>
  <c r="BG1272" i="2"/>
  <c r="BF1272" i="2"/>
  <c r="T1272" i="2"/>
  <c r="R1272" i="2"/>
  <c r="P1272" i="2"/>
  <c r="BI1268" i="2"/>
  <c r="BH1268" i="2"/>
  <c r="BG1268" i="2"/>
  <c r="BF1268" i="2"/>
  <c r="T1268" i="2"/>
  <c r="R1268" i="2"/>
  <c r="P1268" i="2"/>
  <c r="BI1263" i="2"/>
  <c r="BH1263" i="2"/>
  <c r="BG1263" i="2"/>
  <c r="BF1263" i="2"/>
  <c r="T1263" i="2"/>
  <c r="R1263" i="2"/>
  <c r="P1263" i="2"/>
  <c r="BI1258" i="2"/>
  <c r="BH1258" i="2"/>
  <c r="BG1258" i="2"/>
  <c r="BF1258" i="2"/>
  <c r="T1258" i="2"/>
  <c r="R1258" i="2"/>
  <c r="P1258" i="2"/>
  <c r="BI1255" i="2"/>
  <c r="BH1255" i="2"/>
  <c r="BG1255" i="2"/>
  <c r="BF1255" i="2"/>
  <c r="T1255" i="2"/>
  <c r="R1255" i="2"/>
  <c r="P1255" i="2"/>
  <c r="BI1253" i="2"/>
  <c r="BH1253" i="2"/>
  <c r="BG1253" i="2"/>
  <c r="BF1253" i="2"/>
  <c r="T1253" i="2"/>
  <c r="R1253" i="2"/>
  <c r="P1253" i="2"/>
  <c r="BI1250" i="2"/>
  <c r="BH1250" i="2"/>
  <c r="BG1250" i="2"/>
  <c r="BF1250" i="2"/>
  <c r="T1250" i="2"/>
  <c r="R1250" i="2"/>
  <c r="P1250" i="2"/>
  <c r="BI1248" i="2"/>
  <c r="BH1248" i="2"/>
  <c r="BG1248" i="2"/>
  <c r="BF1248" i="2"/>
  <c r="T1248" i="2"/>
  <c r="R1248" i="2"/>
  <c r="P1248" i="2"/>
  <c r="BI1245" i="2"/>
  <c r="BH1245" i="2"/>
  <c r="BG1245" i="2"/>
  <c r="BF1245" i="2"/>
  <c r="T1245" i="2"/>
  <c r="R1245" i="2"/>
  <c r="P1245" i="2"/>
  <c r="BI1242" i="2"/>
  <c r="BH1242" i="2"/>
  <c r="BG1242" i="2"/>
  <c r="BF1242" i="2"/>
  <c r="T1242" i="2"/>
  <c r="R1242" i="2"/>
  <c r="P1242" i="2"/>
  <c r="BI1239" i="2"/>
  <c r="BH1239" i="2"/>
  <c r="BG1239" i="2"/>
  <c r="BF1239" i="2"/>
  <c r="T1239" i="2"/>
  <c r="R1239" i="2"/>
  <c r="P1239" i="2"/>
  <c r="BI1237" i="2"/>
  <c r="BH1237" i="2"/>
  <c r="BG1237" i="2"/>
  <c r="BF1237" i="2"/>
  <c r="T1237" i="2"/>
  <c r="R1237" i="2"/>
  <c r="P1237" i="2"/>
  <c r="BI1233" i="2"/>
  <c r="BH1233" i="2"/>
  <c r="BG1233" i="2"/>
  <c r="BF1233" i="2"/>
  <c r="T1233" i="2"/>
  <c r="R1233" i="2"/>
  <c r="P1233" i="2"/>
  <c r="BI1230" i="2"/>
  <c r="BH1230" i="2"/>
  <c r="BG1230" i="2"/>
  <c r="BF1230" i="2"/>
  <c r="T1230" i="2"/>
  <c r="R1230" i="2"/>
  <c r="P1230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23" i="2"/>
  <c r="BH1223" i="2"/>
  <c r="BG1223" i="2"/>
  <c r="BF1223" i="2"/>
  <c r="T1223" i="2"/>
  <c r="R1223" i="2"/>
  <c r="P1223" i="2"/>
  <c r="BI1221" i="2"/>
  <c r="BH1221" i="2"/>
  <c r="BG1221" i="2"/>
  <c r="BF1221" i="2"/>
  <c r="T1221" i="2"/>
  <c r="R1221" i="2"/>
  <c r="P1221" i="2"/>
  <c r="BI1220" i="2"/>
  <c r="BH1220" i="2"/>
  <c r="BG1220" i="2"/>
  <c r="BF1220" i="2"/>
  <c r="T1220" i="2"/>
  <c r="R1220" i="2"/>
  <c r="P1220" i="2"/>
  <c r="BI1219" i="2"/>
  <c r="BH1219" i="2"/>
  <c r="BG1219" i="2"/>
  <c r="BF1219" i="2"/>
  <c r="T1219" i="2"/>
  <c r="R1219" i="2"/>
  <c r="P1219" i="2"/>
  <c r="BI1218" i="2"/>
  <c r="BH1218" i="2"/>
  <c r="BG1218" i="2"/>
  <c r="BF1218" i="2"/>
  <c r="T1218" i="2"/>
  <c r="R1218" i="2"/>
  <c r="P1218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4" i="2"/>
  <c r="BH1214" i="2"/>
  <c r="BG1214" i="2"/>
  <c r="BF1214" i="2"/>
  <c r="T1214" i="2"/>
  <c r="R1214" i="2"/>
  <c r="P1214" i="2"/>
  <c r="BI1213" i="2"/>
  <c r="BH1213" i="2"/>
  <c r="BG1213" i="2"/>
  <c r="BF1213" i="2"/>
  <c r="T1213" i="2"/>
  <c r="R1213" i="2"/>
  <c r="P1213" i="2"/>
  <c r="BI1212" i="2"/>
  <c r="BH1212" i="2"/>
  <c r="BG1212" i="2"/>
  <c r="BF1212" i="2"/>
  <c r="T1212" i="2"/>
  <c r="R1212" i="2"/>
  <c r="P1212" i="2"/>
  <c r="BI1211" i="2"/>
  <c r="BH1211" i="2"/>
  <c r="BG1211" i="2"/>
  <c r="BF1211" i="2"/>
  <c r="T1211" i="2"/>
  <c r="R1211" i="2"/>
  <c r="P1211" i="2"/>
  <c r="BI1210" i="2"/>
  <c r="BH1210" i="2"/>
  <c r="BG1210" i="2"/>
  <c r="BF1210" i="2"/>
  <c r="T1210" i="2"/>
  <c r="R1210" i="2"/>
  <c r="P1210" i="2"/>
  <c r="BI1209" i="2"/>
  <c r="BH1209" i="2"/>
  <c r="BG1209" i="2"/>
  <c r="BF1209" i="2"/>
  <c r="T1209" i="2"/>
  <c r="R1209" i="2"/>
  <c r="P1209" i="2"/>
  <c r="BI1207" i="2"/>
  <c r="BH1207" i="2"/>
  <c r="BG1207" i="2"/>
  <c r="BF1207" i="2"/>
  <c r="T1207" i="2"/>
  <c r="R1207" i="2"/>
  <c r="P1207" i="2"/>
  <c r="BI1206" i="2"/>
  <c r="BH1206" i="2"/>
  <c r="BG1206" i="2"/>
  <c r="BF1206" i="2"/>
  <c r="T1206" i="2"/>
  <c r="R1206" i="2"/>
  <c r="P1206" i="2"/>
  <c r="BI1205" i="2"/>
  <c r="BH1205" i="2"/>
  <c r="BG1205" i="2"/>
  <c r="BF1205" i="2"/>
  <c r="T1205" i="2"/>
  <c r="R1205" i="2"/>
  <c r="P1205" i="2"/>
  <c r="BI1204" i="2"/>
  <c r="BH1204" i="2"/>
  <c r="BG1204" i="2"/>
  <c r="BF1204" i="2"/>
  <c r="T1204" i="2"/>
  <c r="R1204" i="2"/>
  <c r="P1204" i="2"/>
  <c r="BI1203" i="2"/>
  <c r="BH1203" i="2"/>
  <c r="BG1203" i="2"/>
  <c r="BF1203" i="2"/>
  <c r="T1203" i="2"/>
  <c r="R1203" i="2"/>
  <c r="P1203" i="2"/>
  <c r="BI1202" i="2"/>
  <c r="BH1202" i="2"/>
  <c r="BG1202" i="2"/>
  <c r="BF1202" i="2"/>
  <c r="T1202" i="2"/>
  <c r="R1202" i="2"/>
  <c r="P1202" i="2"/>
  <c r="BI1201" i="2"/>
  <c r="BH1201" i="2"/>
  <c r="BG1201" i="2"/>
  <c r="BF1201" i="2"/>
  <c r="T1201" i="2"/>
  <c r="R1201" i="2"/>
  <c r="P1201" i="2"/>
  <c r="BI1200" i="2"/>
  <c r="BH1200" i="2"/>
  <c r="BG1200" i="2"/>
  <c r="BF1200" i="2"/>
  <c r="T1200" i="2"/>
  <c r="R1200" i="2"/>
  <c r="P1200" i="2"/>
  <c r="BI1199" i="2"/>
  <c r="BH1199" i="2"/>
  <c r="BG1199" i="2"/>
  <c r="BF1199" i="2"/>
  <c r="T1199" i="2"/>
  <c r="R1199" i="2"/>
  <c r="P1199" i="2"/>
  <c r="BI1198" i="2"/>
  <c r="BH1198" i="2"/>
  <c r="BG1198" i="2"/>
  <c r="BF1198" i="2"/>
  <c r="T1198" i="2"/>
  <c r="R1198" i="2"/>
  <c r="P1198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5" i="2"/>
  <c r="BH1195" i="2"/>
  <c r="BG1195" i="2"/>
  <c r="BF1195" i="2"/>
  <c r="T1195" i="2"/>
  <c r="R1195" i="2"/>
  <c r="P1195" i="2"/>
  <c r="BI1194" i="2"/>
  <c r="BH1194" i="2"/>
  <c r="BG1194" i="2"/>
  <c r="BF1194" i="2"/>
  <c r="T1194" i="2"/>
  <c r="R1194" i="2"/>
  <c r="P1194" i="2"/>
  <c r="BI1193" i="2"/>
  <c r="BH1193" i="2"/>
  <c r="BG1193" i="2"/>
  <c r="BF1193" i="2"/>
  <c r="T1193" i="2"/>
  <c r="R1193" i="2"/>
  <c r="P1193" i="2"/>
  <c r="BI1192" i="2"/>
  <c r="BH1192" i="2"/>
  <c r="BG1192" i="2"/>
  <c r="BF1192" i="2"/>
  <c r="T1192" i="2"/>
  <c r="R1192" i="2"/>
  <c r="P1192" i="2"/>
  <c r="BI1191" i="2"/>
  <c r="BH1191" i="2"/>
  <c r="BG1191" i="2"/>
  <c r="BF1191" i="2"/>
  <c r="T1191" i="2"/>
  <c r="R1191" i="2"/>
  <c r="P1191" i="2"/>
  <c r="BI1190" i="2"/>
  <c r="BH1190" i="2"/>
  <c r="BG1190" i="2"/>
  <c r="BF1190" i="2"/>
  <c r="T1190" i="2"/>
  <c r="R1190" i="2"/>
  <c r="P1190" i="2"/>
  <c r="BI1189" i="2"/>
  <c r="BH1189" i="2"/>
  <c r="BG1189" i="2"/>
  <c r="BF1189" i="2"/>
  <c r="T1189" i="2"/>
  <c r="R1189" i="2"/>
  <c r="P1189" i="2"/>
  <c r="BI1188" i="2"/>
  <c r="BH1188" i="2"/>
  <c r="BG1188" i="2"/>
  <c r="BF1188" i="2"/>
  <c r="T1188" i="2"/>
  <c r="R1188" i="2"/>
  <c r="P1188" i="2"/>
  <c r="BI1187" i="2"/>
  <c r="BH1187" i="2"/>
  <c r="BG1187" i="2"/>
  <c r="BF1187" i="2"/>
  <c r="T1187" i="2"/>
  <c r="R1187" i="2"/>
  <c r="P1187" i="2"/>
  <c r="BI1184" i="2"/>
  <c r="BH1184" i="2"/>
  <c r="BG1184" i="2"/>
  <c r="BF1184" i="2"/>
  <c r="T1184" i="2"/>
  <c r="R1184" i="2"/>
  <c r="P1184" i="2"/>
  <c r="BI1183" i="2"/>
  <c r="BH1183" i="2"/>
  <c r="BG1183" i="2"/>
  <c r="BF1183" i="2"/>
  <c r="T1183" i="2"/>
  <c r="R1183" i="2"/>
  <c r="P1183" i="2"/>
  <c r="BI1182" i="2"/>
  <c r="BH1182" i="2"/>
  <c r="BG1182" i="2"/>
  <c r="BF1182" i="2"/>
  <c r="T1182" i="2"/>
  <c r="R1182" i="2"/>
  <c r="P1182" i="2"/>
  <c r="BI1181" i="2"/>
  <c r="BH1181" i="2"/>
  <c r="BG1181" i="2"/>
  <c r="BF1181" i="2"/>
  <c r="T1181" i="2"/>
  <c r="R1181" i="2"/>
  <c r="P1181" i="2"/>
  <c r="BI1180" i="2"/>
  <c r="BH1180" i="2"/>
  <c r="BG1180" i="2"/>
  <c r="BF1180" i="2"/>
  <c r="T1180" i="2"/>
  <c r="R1180" i="2"/>
  <c r="P1180" i="2"/>
  <c r="BI1179" i="2"/>
  <c r="BH1179" i="2"/>
  <c r="BG1179" i="2"/>
  <c r="BF1179" i="2"/>
  <c r="T1179" i="2"/>
  <c r="R1179" i="2"/>
  <c r="P1179" i="2"/>
  <c r="BI1178" i="2"/>
  <c r="BH1178" i="2"/>
  <c r="BG1178" i="2"/>
  <c r="BF1178" i="2"/>
  <c r="T1178" i="2"/>
  <c r="R1178" i="2"/>
  <c r="P1178" i="2"/>
  <c r="BI1177" i="2"/>
  <c r="BH1177" i="2"/>
  <c r="BG1177" i="2"/>
  <c r="BF1177" i="2"/>
  <c r="T1177" i="2"/>
  <c r="R1177" i="2"/>
  <c r="P1177" i="2"/>
  <c r="BI1176" i="2"/>
  <c r="BH1176" i="2"/>
  <c r="BG1176" i="2"/>
  <c r="BF1176" i="2"/>
  <c r="T1176" i="2"/>
  <c r="R1176" i="2"/>
  <c r="P1176" i="2"/>
  <c r="BI1175" i="2"/>
  <c r="BH1175" i="2"/>
  <c r="BG1175" i="2"/>
  <c r="BF1175" i="2"/>
  <c r="T1175" i="2"/>
  <c r="R1175" i="2"/>
  <c r="P1175" i="2"/>
  <c r="BI1174" i="2"/>
  <c r="BH1174" i="2"/>
  <c r="BG1174" i="2"/>
  <c r="BF1174" i="2"/>
  <c r="T1174" i="2"/>
  <c r="R1174" i="2"/>
  <c r="P1174" i="2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6" i="2"/>
  <c r="BH1166" i="2"/>
  <c r="BG1166" i="2"/>
  <c r="BF1166" i="2"/>
  <c r="T1166" i="2"/>
  <c r="R1166" i="2"/>
  <c r="P1166" i="2"/>
  <c r="BI1165" i="2"/>
  <c r="BH1165" i="2"/>
  <c r="BG1165" i="2"/>
  <c r="BF1165" i="2"/>
  <c r="T1165" i="2"/>
  <c r="R1165" i="2"/>
  <c r="P1165" i="2"/>
  <c r="BI1164" i="2"/>
  <c r="BH1164" i="2"/>
  <c r="BG1164" i="2"/>
  <c r="BF1164" i="2"/>
  <c r="T1164" i="2"/>
  <c r="R1164" i="2"/>
  <c r="P1164" i="2"/>
  <c r="BI1163" i="2"/>
  <c r="BH1163" i="2"/>
  <c r="BG1163" i="2"/>
  <c r="BF1163" i="2"/>
  <c r="T1163" i="2"/>
  <c r="R1163" i="2"/>
  <c r="P1163" i="2"/>
  <c r="BI1162" i="2"/>
  <c r="BH1162" i="2"/>
  <c r="BG1162" i="2"/>
  <c r="BF1162" i="2"/>
  <c r="T1162" i="2"/>
  <c r="R1162" i="2"/>
  <c r="P1162" i="2"/>
  <c r="BI1161" i="2"/>
  <c r="BH1161" i="2"/>
  <c r="BG1161" i="2"/>
  <c r="BF1161" i="2"/>
  <c r="T1161" i="2"/>
  <c r="R1161" i="2"/>
  <c r="P1161" i="2"/>
  <c r="BI1160" i="2"/>
  <c r="BH1160" i="2"/>
  <c r="BG1160" i="2"/>
  <c r="BF1160" i="2"/>
  <c r="T1160" i="2"/>
  <c r="R1160" i="2"/>
  <c r="P1160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6" i="2"/>
  <c r="BH1156" i="2"/>
  <c r="BG1156" i="2"/>
  <c r="BF1156" i="2"/>
  <c r="T1156" i="2"/>
  <c r="R1156" i="2"/>
  <c r="P1156" i="2"/>
  <c r="BI1155" i="2"/>
  <c r="BH1155" i="2"/>
  <c r="BG1155" i="2"/>
  <c r="BF1155" i="2"/>
  <c r="T1155" i="2"/>
  <c r="R1155" i="2"/>
  <c r="P1155" i="2"/>
  <c r="BI1154" i="2"/>
  <c r="BH1154" i="2"/>
  <c r="BG1154" i="2"/>
  <c r="BF1154" i="2"/>
  <c r="T1154" i="2"/>
  <c r="R1154" i="2"/>
  <c r="P1154" i="2"/>
  <c r="BI1153" i="2"/>
  <c r="BH1153" i="2"/>
  <c r="BG1153" i="2"/>
  <c r="BF1153" i="2"/>
  <c r="T1153" i="2"/>
  <c r="R1153" i="2"/>
  <c r="P1153" i="2"/>
  <c r="BI1152" i="2"/>
  <c r="BH1152" i="2"/>
  <c r="BG1152" i="2"/>
  <c r="BF1152" i="2"/>
  <c r="T1152" i="2"/>
  <c r="R1152" i="2"/>
  <c r="P1152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8" i="2"/>
  <c r="BH1148" i="2"/>
  <c r="BG1148" i="2"/>
  <c r="BF1148" i="2"/>
  <c r="T1148" i="2"/>
  <c r="R1148" i="2"/>
  <c r="P1148" i="2"/>
  <c r="BI1147" i="2"/>
  <c r="BH1147" i="2"/>
  <c r="BG1147" i="2"/>
  <c r="BF1147" i="2"/>
  <c r="T1147" i="2"/>
  <c r="R1147" i="2"/>
  <c r="P1147" i="2"/>
  <c r="BI1146" i="2"/>
  <c r="BH1146" i="2"/>
  <c r="BG1146" i="2"/>
  <c r="BF1146" i="2"/>
  <c r="T1146" i="2"/>
  <c r="R1146" i="2"/>
  <c r="P1146" i="2"/>
  <c r="BI1145" i="2"/>
  <c r="BH1145" i="2"/>
  <c r="BG1145" i="2"/>
  <c r="BF1145" i="2"/>
  <c r="T1145" i="2"/>
  <c r="R1145" i="2"/>
  <c r="P1145" i="2"/>
  <c r="BI1144" i="2"/>
  <c r="BH1144" i="2"/>
  <c r="BG1144" i="2"/>
  <c r="BF1144" i="2"/>
  <c r="T1144" i="2"/>
  <c r="R1144" i="2"/>
  <c r="P1144" i="2"/>
  <c r="BI1143" i="2"/>
  <c r="BH1143" i="2"/>
  <c r="BG1143" i="2"/>
  <c r="BF1143" i="2"/>
  <c r="T1143" i="2"/>
  <c r="R1143" i="2"/>
  <c r="P1143" i="2"/>
  <c r="BI1142" i="2"/>
  <c r="BH1142" i="2"/>
  <c r="BG1142" i="2"/>
  <c r="BF1142" i="2"/>
  <c r="T1142" i="2"/>
  <c r="R1142" i="2"/>
  <c r="P1142" i="2"/>
  <c r="BI1141" i="2"/>
  <c r="BH1141" i="2"/>
  <c r="BG1141" i="2"/>
  <c r="BF1141" i="2"/>
  <c r="T1141" i="2"/>
  <c r="R1141" i="2"/>
  <c r="P1141" i="2"/>
  <c r="BI1140" i="2"/>
  <c r="BH1140" i="2"/>
  <c r="BG1140" i="2"/>
  <c r="BF1140" i="2"/>
  <c r="T1140" i="2"/>
  <c r="R1140" i="2"/>
  <c r="P1140" i="2"/>
  <c r="BI1139" i="2"/>
  <c r="BH1139" i="2"/>
  <c r="BG1139" i="2"/>
  <c r="BF1139" i="2"/>
  <c r="T1139" i="2"/>
  <c r="R1139" i="2"/>
  <c r="P1139" i="2"/>
  <c r="BI1138" i="2"/>
  <c r="BH1138" i="2"/>
  <c r="BG1138" i="2"/>
  <c r="BF1138" i="2"/>
  <c r="T1138" i="2"/>
  <c r="R1138" i="2"/>
  <c r="P1138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5" i="2"/>
  <c r="BH1135" i="2"/>
  <c r="BG1135" i="2"/>
  <c r="BF1135" i="2"/>
  <c r="T1135" i="2"/>
  <c r="R1135" i="2"/>
  <c r="P1135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25" i="2"/>
  <c r="BH1125" i="2"/>
  <c r="BG1125" i="2"/>
  <c r="BF1125" i="2"/>
  <c r="T1125" i="2"/>
  <c r="R1125" i="2"/>
  <c r="P1125" i="2"/>
  <c r="BI1124" i="2"/>
  <c r="BH1124" i="2"/>
  <c r="BG1124" i="2"/>
  <c r="BF1124" i="2"/>
  <c r="T1124" i="2"/>
  <c r="R1124" i="2"/>
  <c r="P1124" i="2"/>
  <c r="BI1123" i="2"/>
  <c r="BH1123" i="2"/>
  <c r="BG1123" i="2"/>
  <c r="BF1123" i="2"/>
  <c r="T1123" i="2"/>
  <c r="R1123" i="2"/>
  <c r="P1123" i="2"/>
  <c r="BI1122" i="2"/>
  <c r="BH1122" i="2"/>
  <c r="BG1122" i="2"/>
  <c r="BF1122" i="2"/>
  <c r="T1122" i="2"/>
  <c r="R1122" i="2"/>
  <c r="P1122" i="2"/>
  <c r="BI1121" i="2"/>
  <c r="BH1121" i="2"/>
  <c r="BG1121" i="2"/>
  <c r="BF1121" i="2"/>
  <c r="T1121" i="2"/>
  <c r="R1121" i="2"/>
  <c r="P1121" i="2"/>
  <c r="BI1120" i="2"/>
  <c r="BH1120" i="2"/>
  <c r="BG1120" i="2"/>
  <c r="BF1120" i="2"/>
  <c r="T1120" i="2"/>
  <c r="R1120" i="2"/>
  <c r="P1120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11" i="2"/>
  <c r="BH1111" i="2"/>
  <c r="BG1111" i="2"/>
  <c r="BF1111" i="2"/>
  <c r="T1111" i="2"/>
  <c r="R1111" i="2"/>
  <c r="P1111" i="2"/>
  <c r="BI1110" i="2"/>
  <c r="BH1110" i="2"/>
  <c r="BG1110" i="2"/>
  <c r="BF1110" i="2"/>
  <c r="T1110" i="2"/>
  <c r="R1110" i="2"/>
  <c r="P1110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7" i="2"/>
  <c r="BH1107" i="2"/>
  <c r="BG1107" i="2"/>
  <c r="BF1107" i="2"/>
  <c r="T1107" i="2"/>
  <c r="R1107" i="2"/>
  <c r="P1107" i="2"/>
  <c r="BI1106" i="2"/>
  <c r="BH1106" i="2"/>
  <c r="BG1106" i="2"/>
  <c r="BF1106" i="2"/>
  <c r="T1106" i="2"/>
  <c r="R1106" i="2"/>
  <c r="P1106" i="2"/>
  <c r="BI1105" i="2"/>
  <c r="BH1105" i="2"/>
  <c r="BG1105" i="2"/>
  <c r="BF1105" i="2"/>
  <c r="T1105" i="2"/>
  <c r="R1105" i="2"/>
  <c r="P1105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102" i="2"/>
  <c r="BH1102" i="2"/>
  <c r="BG1102" i="2"/>
  <c r="BF1102" i="2"/>
  <c r="T1102" i="2"/>
  <c r="R1102" i="2"/>
  <c r="P1102" i="2"/>
  <c r="BI1101" i="2"/>
  <c r="BH1101" i="2"/>
  <c r="BG1101" i="2"/>
  <c r="BF1101" i="2"/>
  <c r="T1101" i="2"/>
  <c r="R1101" i="2"/>
  <c r="P1101" i="2"/>
  <c r="BI1100" i="2"/>
  <c r="BH1100" i="2"/>
  <c r="BG1100" i="2"/>
  <c r="BF1100" i="2"/>
  <c r="T1100" i="2"/>
  <c r="R1100" i="2"/>
  <c r="P1100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90" i="2"/>
  <c r="BH1090" i="2"/>
  <c r="BG1090" i="2"/>
  <c r="BF1090" i="2"/>
  <c r="T1090" i="2"/>
  <c r="R1090" i="2"/>
  <c r="P1090" i="2"/>
  <c r="BI1089" i="2"/>
  <c r="BH1089" i="2"/>
  <c r="BG1089" i="2"/>
  <c r="BF1089" i="2"/>
  <c r="T1089" i="2"/>
  <c r="R1089" i="2"/>
  <c r="P1089" i="2"/>
  <c r="BI1088" i="2"/>
  <c r="BH1088" i="2"/>
  <c r="BG1088" i="2"/>
  <c r="BF1088" i="2"/>
  <c r="T1088" i="2"/>
  <c r="R1088" i="2"/>
  <c r="P1088" i="2"/>
  <c r="BI1087" i="2"/>
  <c r="BH1087" i="2"/>
  <c r="BG1087" i="2"/>
  <c r="BF1087" i="2"/>
  <c r="T1087" i="2"/>
  <c r="R1087" i="2"/>
  <c r="P1087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4" i="2"/>
  <c r="BH1084" i="2"/>
  <c r="BG1084" i="2"/>
  <c r="BF1084" i="2"/>
  <c r="T1084" i="2"/>
  <c r="R1084" i="2"/>
  <c r="P1084" i="2"/>
  <c r="BI1083" i="2"/>
  <c r="BH1083" i="2"/>
  <c r="BG1083" i="2"/>
  <c r="BF1083" i="2"/>
  <c r="T1083" i="2"/>
  <c r="R1083" i="2"/>
  <c r="P1083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79" i="2"/>
  <c r="BH1079" i="2"/>
  <c r="BG1079" i="2"/>
  <c r="BF1079" i="2"/>
  <c r="T1079" i="2"/>
  <c r="R1079" i="2"/>
  <c r="P1079" i="2"/>
  <c r="BI1078" i="2"/>
  <c r="BH1078" i="2"/>
  <c r="BG1078" i="2"/>
  <c r="BF1078" i="2"/>
  <c r="T1078" i="2"/>
  <c r="R1078" i="2"/>
  <c r="P1078" i="2"/>
  <c r="BI1077" i="2"/>
  <c r="BH1077" i="2"/>
  <c r="BG1077" i="2"/>
  <c r="BF1077" i="2"/>
  <c r="T1077" i="2"/>
  <c r="R1077" i="2"/>
  <c r="P1077" i="2"/>
  <c r="BI1076" i="2"/>
  <c r="BH1076" i="2"/>
  <c r="BG1076" i="2"/>
  <c r="BF1076" i="2"/>
  <c r="T1076" i="2"/>
  <c r="R1076" i="2"/>
  <c r="P1076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73" i="2"/>
  <c r="BH1073" i="2"/>
  <c r="BG1073" i="2"/>
  <c r="BF1073" i="2"/>
  <c r="T1073" i="2"/>
  <c r="R1073" i="2"/>
  <c r="P1073" i="2"/>
  <c r="BI1072" i="2"/>
  <c r="BH1072" i="2"/>
  <c r="BG1072" i="2"/>
  <c r="BF1072" i="2"/>
  <c r="T1072" i="2"/>
  <c r="R1072" i="2"/>
  <c r="P1072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9" i="2"/>
  <c r="BH1069" i="2"/>
  <c r="BG1069" i="2"/>
  <c r="BF1069" i="2"/>
  <c r="T1069" i="2"/>
  <c r="R1069" i="2"/>
  <c r="P1069" i="2"/>
  <c r="BI1068" i="2"/>
  <c r="BH1068" i="2"/>
  <c r="BG1068" i="2"/>
  <c r="BF1068" i="2"/>
  <c r="T1068" i="2"/>
  <c r="R1068" i="2"/>
  <c r="P1068" i="2"/>
  <c r="BI1067" i="2"/>
  <c r="BH1067" i="2"/>
  <c r="BG1067" i="2"/>
  <c r="BF1067" i="2"/>
  <c r="T1067" i="2"/>
  <c r="R1067" i="2"/>
  <c r="P1067" i="2"/>
  <c r="BI1066" i="2"/>
  <c r="BH1066" i="2"/>
  <c r="BG1066" i="2"/>
  <c r="BF1066" i="2"/>
  <c r="T1066" i="2"/>
  <c r="R1066" i="2"/>
  <c r="P1066" i="2"/>
  <c r="BI1065" i="2"/>
  <c r="BH1065" i="2"/>
  <c r="BG1065" i="2"/>
  <c r="BF1065" i="2"/>
  <c r="T1065" i="2"/>
  <c r="R1065" i="2"/>
  <c r="P1065" i="2"/>
  <c r="BI1064" i="2"/>
  <c r="BH1064" i="2"/>
  <c r="BG1064" i="2"/>
  <c r="BF1064" i="2"/>
  <c r="T1064" i="2"/>
  <c r="R1064" i="2"/>
  <c r="P1064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51" i="2"/>
  <c r="BH1051" i="2"/>
  <c r="BG1051" i="2"/>
  <c r="BF1051" i="2"/>
  <c r="T1051" i="2"/>
  <c r="R1051" i="2"/>
  <c r="P1051" i="2"/>
  <c r="BI1049" i="2"/>
  <c r="BH1049" i="2"/>
  <c r="BG1049" i="2"/>
  <c r="BF1049" i="2"/>
  <c r="T1049" i="2"/>
  <c r="R1049" i="2"/>
  <c r="P1049" i="2"/>
  <c r="BI1047" i="2"/>
  <c r="BH1047" i="2"/>
  <c r="BG1047" i="2"/>
  <c r="BF1047" i="2"/>
  <c r="T1047" i="2"/>
  <c r="R1047" i="2"/>
  <c r="P1047" i="2"/>
  <c r="BI1045" i="2"/>
  <c r="BH1045" i="2"/>
  <c r="BG1045" i="2"/>
  <c r="BF1045" i="2"/>
  <c r="T1045" i="2"/>
  <c r="R1045" i="2"/>
  <c r="P1045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9" i="2"/>
  <c r="BH1039" i="2"/>
  <c r="BG1039" i="2"/>
  <c r="BF1039" i="2"/>
  <c r="T1039" i="2"/>
  <c r="R1039" i="2"/>
  <c r="P1039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32" i="2"/>
  <c r="BH1032" i="2"/>
  <c r="BG1032" i="2"/>
  <c r="BF1032" i="2"/>
  <c r="T1032" i="2"/>
  <c r="R1032" i="2"/>
  <c r="P1032" i="2"/>
  <c r="BI1028" i="2"/>
  <c r="BH1028" i="2"/>
  <c r="BG1028" i="2"/>
  <c r="BF1028" i="2"/>
  <c r="T1028" i="2"/>
  <c r="R1028" i="2"/>
  <c r="P1028" i="2"/>
  <c r="BI1024" i="2"/>
  <c r="BH1024" i="2"/>
  <c r="BG1024" i="2"/>
  <c r="BF1024" i="2"/>
  <c r="T1024" i="2"/>
  <c r="R1024" i="2"/>
  <c r="P1024" i="2"/>
  <c r="BI1023" i="2"/>
  <c r="BH1023" i="2"/>
  <c r="BG1023" i="2"/>
  <c r="BF1023" i="2"/>
  <c r="T1023" i="2"/>
  <c r="R1023" i="2"/>
  <c r="P1023" i="2"/>
  <c r="BI1021" i="2"/>
  <c r="BH1021" i="2"/>
  <c r="BG1021" i="2"/>
  <c r="BF1021" i="2"/>
  <c r="T1021" i="2"/>
  <c r="R1021" i="2"/>
  <c r="P1021" i="2"/>
  <c r="BI1019" i="2"/>
  <c r="BH1019" i="2"/>
  <c r="BG1019" i="2"/>
  <c r="BF1019" i="2"/>
  <c r="T1019" i="2"/>
  <c r="R1019" i="2"/>
  <c r="P1019" i="2"/>
  <c r="BI1017" i="2"/>
  <c r="BH1017" i="2"/>
  <c r="BG1017" i="2"/>
  <c r="BF1017" i="2"/>
  <c r="T1017" i="2"/>
  <c r="R1017" i="2"/>
  <c r="P1017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09" i="2"/>
  <c r="BH1009" i="2"/>
  <c r="BG1009" i="2"/>
  <c r="BF1009" i="2"/>
  <c r="T1009" i="2"/>
  <c r="R1009" i="2"/>
  <c r="P1009" i="2"/>
  <c r="BI1006" i="2"/>
  <c r="BH1006" i="2"/>
  <c r="BG1006" i="2"/>
  <c r="BF1006" i="2"/>
  <c r="T1006" i="2"/>
  <c r="R1006" i="2"/>
  <c r="P1006" i="2"/>
  <c r="BI1003" i="2"/>
  <c r="BH1003" i="2"/>
  <c r="BG1003" i="2"/>
  <c r="BF1003" i="2"/>
  <c r="T1003" i="2"/>
  <c r="R1003" i="2"/>
  <c r="P1003" i="2"/>
  <c r="BI1000" i="2"/>
  <c r="BH1000" i="2"/>
  <c r="BG1000" i="2"/>
  <c r="BF1000" i="2"/>
  <c r="T1000" i="2"/>
  <c r="R1000" i="2"/>
  <c r="P1000" i="2"/>
  <c r="BI997" i="2"/>
  <c r="BH997" i="2"/>
  <c r="BG997" i="2"/>
  <c r="BF997" i="2"/>
  <c r="T997" i="2"/>
  <c r="R997" i="2"/>
  <c r="P997" i="2"/>
  <c r="BI995" i="2"/>
  <c r="BH995" i="2"/>
  <c r="BG995" i="2"/>
  <c r="BF995" i="2"/>
  <c r="T995" i="2"/>
  <c r="R995" i="2"/>
  <c r="P995" i="2"/>
  <c r="BI993" i="2"/>
  <c r="BH993" i="2"/>
  <c r="BG993" i="2"/>
  <c r="BF993" i="2"/>
  <c r="T993" i="2"/>
  <c r="R993" i="2"/>
  <c r="P993" i="2"/>
  <c r="BI991" i="2"/>
  <c r="BH991" i="2"/>
  <c r="BG991" i="2"/>
  <c r="BF991" i="2"/>
  <c r="T991" i="2"/>
  <c r="R991" i="2"/>
  <c r="P991" i="2"/>
  <c r="BI989" i="2"/>
  <c r="BH989" i="2"/>
  <c r="BG989" i="2"/>
  <c r="BF989" i="2"/>
  <c r="T989" i="2"/>
  <c r="R989" i="2"/>
  <c r="P989" i="2"/>
  <c r="BI986" i="2"/>
  <c r="BH986" i="2"/>
  <c r="BG986" i="2"/>
  <c r="BF986" i="2"/>
  <c r="T986" i="2"/>
  <c r="R986" i="2"/>
  <c r="P986" i="2"/>
  <c r="BI983" i="2"/>
  <c r="BH983" i="2"/>
  <c r="BG983" i="2"/>
  <c r="BF983" i="2"/>
  <c r="T983" i="2"/>
  <c r="R983" i="2"/>
  <c r="P983" i="2"/>
  <c r="BI980" i="2"/>
  <c r="BH980" i="2"/>
  <c r="BG980" i="2"/>
  <c r="BF980" i="2"/>
  <c r="T980" i="2"/>
  <c r="R980" i="2"/>
  <c r="P980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4" i="2"/>
  <c r="BH974" i="2"/>
  <c r="BG974" i="2"/>
  <c r="BF974" i="2"/>
  <c r="T974" i="2"/>
  <c r="R974" i="2"/>
  <c r="P974" i="2"/>
  <c r="BI972" i="2"/>
  <c r="BH972" i="2"/>
  <c r="BG972" i="2"/>
  <c r="BF972" i="2"/>
  <c r="T972" i="2"/>
  <c r="R972" i="2"/>
  <c r="P972" i="2"/>
  <c r="BI970" i="2"/>
  <c r="BH970" i="2"/>
  <c r="BG970" i="2"/>
  <c r="BF970" i="2"/>
  <c r="T970" i="2"/>
  <c r="R970" i="2"/>
  <c r="P970" i="2"/>
  <c r="BI968" i="2"/>
  <c r="BH968" i="2"/>
  <c r="BG968" i="2"/>
  <c r="BF968" i="2"/>
  <c r="T968" i="2"/>
  <c r="R968" i="2"/>
  <c r="P968" i="2"/>
  <c r="BI966" i="2"/>
  <c r="BH966" i="2"/>
  <c r="BG966" i="2"/>
  <c r="BF966" i="2"/>
  <c r="T966" i="2"/>
  <c r="R966" i="2"/>
  <c r="P966" i="2"/>
  <c r="BI964" i="2"/>
  <c r="BH964" i="2"/>
  <c r="BG964" i="2"/>
  <c r="BF964" i="2"/>
  <c r="T964" i="2"/>
  <c r="R964" i="2"/>
  <c r="P964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59" i="2"/>
  <c r="BH959" i="2"/>
  <c r="BG959" i="2"/>
  <c r="BF959" i="2"/>
  <c r="T959" i="2"/>
  <c r="R959" i="2"/>
  <c r="P959" i="2"/>
  <c r="BI956" i="2"/>
  <c r="BH956" i="2"/>
  <c r="BG956" i="2"/>
  <c r="BF956" i="2"/>
  <c r="T956" i="2"/>
  <c r="R956" i="2"/>
  <c r="P956" i="2"/>
  <c r="BI954" i="2"/>
  <c r="BH954" i="2"/>
  <c r="BG954" i="2"/>
  <c r="BF954" i="2"/>
  <c r="T954" i="2"/>
  <c r="R954" i="2"/>
  <c r="P954" i="2"/>
  <c r="BI952" i="2"/>
  <c r="BH952" i="2"/>
  <c r="BG952" i="2"/>
  <c r="BF952" i="2"/>
  <c r="T952" i="2"/>
  <c r="R952" i="2"/>
  <c r="P952" i="2"/>
  <c r="BI950" i="2"/>
  <c r="BH950" i="2"/>
  <c r="BG950" i="2"/>
  <c r="BF950" i="2"/>
  <c r="T950" i="2"/>
  <c r="R950" i="2"/>
  <c r="P950" i="2"/>
  <c r="BI948" i="2"/>
  <c r="BH948" i="2"/>
  <c r="BG948" i="2"/>
  <c r="BF948" i="2"/>
  <c r="T948" i="2"/>
  <c r="R948" i="2"/>
  <c r="P948" i="2"/>
  <c r="BI946" i="2"/>
  <c r="BH946" i="2"/>
  <c r="BG946" i="2"/>
  <c r="BF946" i="2"/>
  <c r="T946" i="2"/>
  <c r="R946" i="2"/>
  <c r="P946" i="2"/>
  <c r="BI944" i="2"/>
  <c r="BH944" i="2"/>
  <c r="BG944" i="2"/>
  <c r="BF944" i="2"/>
  <c r="T944" i="2"/>
  <c r="R944" i="2"/>
  <c r="P944" i="2"/>
  <c r="BI942" i="2"/>
  <c r="BH942" i="2"/>
  <c r="BG942" i="2"/>
  <c r="BF942" i="2"/>
  <c r="T942" i="2"/>
  <c r="R942" i="2"/>
  <c r="P942" i="2"/>
  <c r="BI940" i="2"/>
  <c r="BH940" i="2"/>
  <c r="BG940" i="2"/>
  <c r="BF940" i="2"/>
  <c r="T940" i="2"/>
  <c r="R940" i="2"/>
  <c r="P940" i="2"/>
  <c r="BI938" i="2"/>
  <c r="BH938" i="2"/>
  <c r="BG938" i="2"/>
  <c r="BF938" i="2"/>
  <c r="T938" i="2"/>
  <c r="R938" i="2"/>
  <c r="P938" i="2"/>
  <c r="BI936" i="2"/>
  <c r="BH936" i="2"/>
  <c r="BG936" i="2"/>
  <c r="BF936" i="2"/>
  <c r="T936" i="2"/>
  <c r="R936" i="2"/>
  <c r="P936" i="2"/>
  <c r="BI934" i="2"/>
  <c r="BH934" i="2"/>
  <c r="BG934" i="2"/>
  <c r="BF934" i="2"/>
  <c r="T934" i="2"/>
  <c r="R934" i="2"/>
  <c r="P934" i="2"/>
  <c r="BI932" i="2"/>
  <c r="BH932" i="2"/>
  <c r="BG932" i="2"/>
  <c r="BF932" i="2"/>
  <c r="T932" i="2"/>
  <c r="R932" i="2"/>
  <c r="P932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26" i="2"/>
  <c r="BH926" i="2"/>
  <c r="BG926" i="2"/>
  <c r="BF926" i="2"/>
  <c r="T926" i="2"/>
  <c r="R926" i="2"/>
  <c r="P926" i="2"/>
  <c r="BI924" i="2"/>
  <c r="BH924" i="2"/>
  <c r="BG924" i="2"/>
  <c r="BF924" i="2"/>
  <c r="T924" i="2"/>
  <c r="R924" i="2"/>
  <c r="P924" i="2"/>
  <c r="BI923" i="2"/>
  <c r="BH923" i="2"/>
  <c r="BG923" i="2"/>
  <c r="BF923" i="2"/>
  <c r="T923" i="2"/>
  <c r="R923" i="2"/>
  <c r="P923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6" i="2"/>
  <c r="BH916" i="2"/>
  <c r="BG916" i="2"/>
  <c r="BF916" i="2"/>
  <c r="T916" i="2"/>
  <c r="R916" i="2"/>
  <c r="P916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903" i="2"/>
  <c r="BH903" i="2"/>
  <c r="BG903" i="2"/>
  <c r="BF903" i="2"/>
  <c r="T903" i="2"/>
  <c r="R903" i="2"/>
  <c r="P903" i="2"/>
  <c r="BI899" i="2"/>
  <c r="BH899" i="2"/>
  <c r="BG899" i="2"/>
  <c r="BF899" i="2"/>
  <c r="T899" i="2"/>
  <c r="R899" i="2"/>
  <c r="P899" i="2"/>
  <c r="BI896" i="2"/>
  <c r="BH896" i="2"/>
  <c r="BG896" i="2"/>
  <c r="BF896" i="2"/>
  <c r="T896" i="2"/>
  <c r="R896" i="2"/>
  <c r="P896" i="2"/>
  <c r="BI892" i="2"/>
  <c r="BH892" i="2"/>
  <c r="BG892" i="2"/>
  <c r="BF892" i="2"/>
  <c r="T892" i="2"/>
  <c r="R892" i="2"/>
  <c r="P892" i="2"/>
  <c r="BI889" i="2"/>
  <c r="BH889" i="2"/>
  <c r="BG889" i="2"/>
  <c r="BF889" i="2"/>
  <c r="T889" i="2"/>
  <c r="R889" i="2"/>
  <c r="P889" i="2"/>
  <c r="BI885" i="2"/>
  <c r="BH885" i="2"/>
  <c r="BG885" i="2"/>
  <c r="BF885" i="2"/>
  <c r="T885" i="2"/>
  <c r="R885" i="2"/>
  <c r="P885" i="2"/>
  <c r="BI861" i="2"/>
  <c r="BH861" i="2"/>
  <c r="BG861" i="2"/>
  <c r="BF861" i="2"/>
  <c r="T861" i="2"/>
  <c r="R861" i="2"/>
  <c r="P861" i="2"/>
  <c r="BI857" i="2"/>
  <c r="BH857" i="2"/>
  <c r="BG857" i="2"/>
  <c r="BF857" i="2"/>
  <c r="T857" i="2"/>
  <c r="R857" i="2"/>
  <c r="P857" i="2"/>
  <c r="BI853" i="2"/>
  <c r="BH853" i="2"/>
  <c r="BG853" i="2"/>
  <c r="BF853" i="2"/>
  <c r="T853" i="2"/>
  <c r="R853" i="2"/>
  <c r="P853" i="2"/>
  <c r="BI849" i="2"/>
  <c r="BH849" i="2"/>
  <c r="BG849" i="2"/>
  <c r="BF849" i="2"/>
  <c r="T849" i="2"/>
  <c r="T848" i="2"/>
  <c r="R849" i="2"/>
  <c r="R848" i="2"/>
  <c r="P849" i="2"/>
  <c r="P848" i="2"/>
  <c r="BI847" i="2"/>
  <c r="BH847" i="2"/>
  <c r="BG847" i="2"/>
  <c r="BF847" i="2"/>
  <c r="T847" i="2"/>
  <c r="R847" i="2"/>
  <c r="P847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44" i="2"/>
  <c r="BH844" i="2"/>
  <c r="BG844" i="2"/>
  <c r="BF844" i="2"/>
  <c r="T844" i="2"/>
  <c r="R844" i="2"/>
  <c r="P844" i="2"/>
  <c r="BI843" i="2"/>
  <c r="BH843" i="2"/>
  <c r="BG843" i="2"/>
  <c r="BF843" i="2"/>
  <c r="T843" i="2"/>
  <c r="R843" i="2"/>
  <c r="P843" i="2"/>
  <c r="BI842" i="2"/>
  <c r="BH842" i="2"/>
  <c r="BG842" i="2"/>
  <c r="BF842" i="2"/>
  <c r="T842" i="2"/>
  <c r="R842" i="2"/>
  <c r="P842" i="2"/>
  <c r="BI839" i="2"/>
  <c r="BH839" i="2"/>
  <c r="BG839" i="2"/>
  <c r="BF839" i="2"/>
  <c r="T839" i="2"/>
  <c r="R839" i="2"/>
  <c r="P839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831" i="2"/>
  <c r="BH831" i="2"/>
  <c r="BG831" i="2"/>
  <c r="BF831" i="2"/>
  <c r="T831" i="2"/>
  <c r="R831" i="2"/>
  <c r="P831" i="2"/>
  <c r="BI821" i="2"/>
  <c r="BH821" i="2"/>
  <c r="BG821" i="2"/>
  <c r="BF821" i="2"/>
  <c r="T821" i="2"/>
  <c r="R821" i="2"/>
  <c r="P821" i="2"/>
  <c r="BI817" i="2"/>
  <c r="BH817" i="2"/>
  <c r="BG817" i="2"/>
  <c r="BF817" i="2"/>
  <c r="T817" i="2"/>
  <c r="R817" i="2"/>
  <c r="P817" i="2"/>
  <c r="BI796" i="2"/>
  <c r="BH796" i="2"/>
  <c r="BG796" i="2"/>
  <c r="BF796" i="2"/>
  <c r="T796" i="2"/>
  <c r="R796" i="2"/>
  <c r="P796" i="2"/>
  <c r="BI793" i="2"/>
  <c r="BH793" i="2"/>
  <c r="BG793" i="2"/>
  <c r="BF793" i="2"/>
  <c r="T793" i="2"/>
  <c r="R793" i="2"/>
  <c r="P793" i="2"/>
  <c r="BI791" i="2"/>
  <c r="BH791" i="2"/>
  <c r="BG791" i="2"/>
  <c r="BF791" i="2"/>
  <c r="T791" i="2"/>
  <c r="R791" i="2"/>
  <c r="P791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5" i="2"/>
  <c r="BH775" i="2"/>
  <c r="BG775" i="2"/>
  <c r="BF775" i="2"/>
  <c r="T775" i="2"/>
  <c r="R775" i="2"/>
  <c r="P775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39" i="2"/>
  <c r="BH739" i="2"/>
  <c r="BG739" i="2"/>
  <c r="BF739" i="2"/>
  <c r="T739" i="2"/>
  <c r="R739" i="2"/>
  <c r="P739" i="2"/>
  <c r="BI732" i="2"/>
  <c r="BH732" i="2"/>
  <c r="BG732" i="2"/>
  <c r="BF732" i="2"/>
  <c r="T732" i="2"/>
  <c r="R732" i="2"/>
  <c r="P732" i="2"/>
  <c r="BI730" i="2"/>
  <c r="BH730" i="2"/>
  <c r="BG730" i="2"/>
  <c r="BF730" i="2"/>
  <c r="T730" i="2"/>
  <c r="R730" i="2"/>
  <c r="P730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10" i="2"/>
  <c r="BH710" i="2"/>
  <c r="BG710" i="2"/>
  <c r="BF710" i="2"/>
  <c r="T710" i="2"/>
  <c r="R710" i="2"/>
  <c r="P710" i="2"/>
  <c r="BI702" i="2"/>
  <c r="BH702" i="2"/>
  <c r="BG702" i="2"/>
  <c r="BF702" i="2"/>
  <c r="T702" i="2"/>
  <c r="R702" i="2"/>
  <c r="P702" i="2"/>
  <c r="BI695" i="2"/>
  <c r="BH695" i="2"/>
  <c r="BG695" i="2"/>
  <c r="BF695" i="2"/>
  <c r="T695" i="2"/>
  <c r="R695" i="2"/>
  <c r="P695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5" i="2"/>
  <c r="BH675" i="2"/>
  <c r="BG675" i="2"/>
  <c r="BF675" i="2"/>
  <c r="T675" i="2"/>
  <c r="R675" i="2"/>
  <c r="P675" i="2"/>
  <c r="BI669" i="2"/>
  <c r="BH669" i="2"/>
  <c r="BG669" i="2"/>
  <c r="BF669" i="2"/>
  <c r="T669" i="2"/>
  <c r="R669" i="2"/>
  <c r="P669" i="2"/>
  <c r="BI666" i="2"/>
  <c r="BH666" i="2"/>
  <c r="BG666" i="2"/>
  <c r="BF666" i="2"/>
  <c r="T666" i="2"/>
  <c r="R666" i="2"/>
  <c r="P666" i="2"/>
  <c r="BI663" i="2"/>
  <c r="BH663" i="2"/>
  <c r="BG663" i="2"/>
  <c r="BF663" i="2"/>
  <c r="T663" i="2"/>
  <c r="R663" i="2"/>
  <c r="P663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6" i="2"/>
  <c r="BH626" i="2"/>
  <c r="BG626" i="2"/>
  <c r="BF626" i="2"/>
  <c r="T626" i="2"/>
  <c r="R626" i="2"/>
  <c r="P626" i="2"/>
  <c r="BI625" i="2"/>
  <c r="BH625" i="2"/>
  <c r="BG625" i="2"/>
  <c r="BF625" i="2"/>
  <c r="T625" i="2"/>
  <c r="R625" i="2"/>
  <c r="P625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T599" i="2"/>
  <c r="R600" i="2"/>
  <c r="R599" i="2"/>
  <c r="P600" i="2"/>
  <c r="P599" i="2"/>
  <c r="BI593" i="2"/>
  <c r="BH593" i="2"/>
  <c r="BG593" i="2"/>
  <c r="BF593" i="2"/>
  <c r="T593" i="2"/>
  <c r="R593" i="2"/>
  <c r="P593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T579" i="2"/>
  <c r="R580" i="2"/>
  <c r="R579" i="2"/>
  <c r="P580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3" i="2"/>
  <c r="BH573" i="2"/>
  <c r="BG573" i="2"/>
  <c r="BF573" i="2"/>
  <c r="T573" i="2"/>
  <c r="R573" i="2"/>
  <c r="P573" i="2"/>
  <c r="BI571" i="2"/>
  <c r="BH571" i="2"/>
  <c r="BG571" i="2"/>
  <c r="BF571" i="2"/>
  <c r="T571" i="2"/>
  <c r="R571" i="2"/>
  <c r="P571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14" i="2"/>
  <c r="BH514" i="2"/>
  <c r="BG514" i="2"/>
  <c r="BF514" i="2"/>
  <c r="T514" i="2"/>
  <c r="R514" i="2"/>
  <c r="P514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4" i="2"/>
  <c r="BH124" i="2"/>
  <c r="BG124" i="2"/>
  <c r="BF124" i="2"/>
  <c r="T124" i="2"/>
  <c r="R124" i="2"/>
  <c r="P124" i="2"/>
  <c r="J117" i="2"/>
  <c r="F117" i="2"/>
  <c r="F115" i="2"/>
  <c r="E113" i="2"/>
  <c r="J50" i="2"/>
  <c r="F50" i="2"/>
  <c r="F48" i="2"/>
  <c r="E46" i="2"/>
  <c r="J22" i="2"/>
  <c r="E22" i="2"/>
  <c r="J118" i="2"/>
  <c r="J21" i="2"/>
  <c r="J16" i="2"/>
  <c r="E16" i="2"/>
  <c r="F51" i="2"/>
  <c r="J15" i="2"/>
  <c r="J10" i="2"/>
  <c r="J115" i="2" s="1"/>
  <c r="L50" i="1"/>
  <c r="AM50" i="1"/>
  <c r="AM49" i="1"/>
  <c r="L49" i="1"/>
  <c r="AM47" i="1"/>
  <c r="L47" i="1"/>
  <c r="L45" i="1"/>
  <c r="L44" i="1"/>
  <c r="J1662" i="2"/>
  <c r="BK1655" i="2"/>
  <c r="J1651" i="2"/>
  <c r="J1646" i="2"/>
  <c r="J1643" i="2"/>
  <c r="BK1641" i="2"/>
  <c r="J1636" i="2"/>
  <c r="J1609" i="2"/>
  <c r="J1603" i="2"/>
  <c r="J1601" i="2"/>
  <c r="J1597" i="2"/>
  <c r="J1594" i="2"/>
  <c r="J1592" i="2"/>
  <c r="BK1590" i="2"/>
  <c r="BK1588" i="2"/>
  <c r="BK1586" i="2"/>
  <c r="BK1577" i="2"/>
  <c r="BK1574" i="2"/>
  <c r="BK1570" i="2"/>
  <c r="BK1563" i="2"/>
  <c r="BK1561" i="2"/>
  <c r="BK1554" i="2"/>
  <c r="BK1545" i="2"/>
  <c r="BK1533" i="2"/>
  <c r="J1529" i="2"/>
  <c r="J1525" i="2"/>
  <c r="J1512" i="2"/>
  <c r="BK1507" i="2"/>
  <c r="BK1488" i="2"/>
  <c r="J1478" i="2"/>
  <c r="J1473" i="2"/>
  <c r="BK1471" i="2"/>
  <c r="BK1468" i="2"/>
  <c r="BK1459" i="2"/>
  <c r="J1455" i="2"/>
  <c r="BK1449" i="2"/>
  <c r="J1431" i="2"/>
  <c r="J1425" i="2"/>
  <c r="BK1417" i="2"/>
  <c r="BK1409" i="2"/>
  <c r="BK1403" i="2"/>
  <c r="J1401" i="2"/>
  <c r="BK1398" i="2"/>
  <c r="J1396" i="2"/>
  <c r="J1394" i="2"/>
  <c r="J1390" i="2"/>
  <c r="BK1388" i="2"/>
  <c r="J1385" i="2"/>
  <c r="J1384" i="2"/>
  <c r="BK1381" i="2"/>
  <c r="J1379" i="2"/>
  <c r="BK1376" i="2"/>
  <c r="BK1372" i="2"/>
  <c r="J1368" i="2"/>
  <c r="BK1365" i="2"/>
  <c r="BK1362" i="2"/>
  <c r="J1360" i="2"/>
  <c r="BK1358" i="2"/>
  <c r="BK1356" i="2"/>
  <c r="J1354" i="2"/>
  <c r="BK1351" i="2"/>
  <c r="BK1346" i="2"/>
  <c r="BK1334" i="2"/>
  <c r="J1331" i="2"/>
  <c r="BK1327" i="2"/>
  <c r="J1319" i="2"/>
  <c r="BK1313" i="2"/>
  <c r="BK1308" i="2"/>
  <c r="J1304" i="2"/>
  <c r="BK1302" i="2"/>
  <c r="BK1300" i="2"/>
  <c r="J1298" i="2"/>
  <c r="J1294" i="2"/>
  <c r="BK1287" i="2"/>
  <c r="BK1283" i="2"/>
  <c r="J1281" i="2"/>
  <c r="BK1276" i="2"/>
  <c r="BK1268" i="2"/>
  <c r="J1258" i="2"/>
  <c r="BK1253" i="2"/>
  <c r="BK1248" i="2"/>
  <c r="J1239" i="2"/>
  <c r="J1237" i="2"/>
  <c r="J1230" i="2"/>
  <c r="J1225" i="2"/>
  <c r="BK1221" i="2"/>
  <c r="BK1218" i="2"/>
  <c r="BK1216" i="2"/>
  <c r="J1214" i="2"/>
  <c r="BK1212" i="2"/>
  <c r="J1210" i="2"/>
  <c r="BK1206" i="2"/>
  <c r="BK1205" i="2"/>
  <c r="J1203" i="2"/>
  <c r="BK1200" i="2"/>
  <c r="J1198" i="2"/>
  <c r="BK1196" i="2"/>
  <c r="J1194" i="2"/>
  <c r="J1192" i="2"/>
  <c r="BK1190" i="2"/>
  <c r="J1189" i="2"/>
  <c r="J1187" i="2"/>
  <c r="J1183" i="2"/>
  <c r="BK1181" i="2"/>
  <c r="J1179" i="2"/>
  <c r="J1177" i="2"/>
  <c r="J1175" i="2"/>
  <c r="BK1173" i="2"/>
  <c r="BK1171" i="2"/>
  <c r="J1169" i="2"/>
  <c r="BK1167" i="2"/>
  <c r="J1165" i="2"/>
  <c r="J1163" i="2"/>
  <c r="J1161" i="2"/>
  <c r="BK1158" i="2"/>
  <c r="J1156" i="2"/>
  <c r="BK1154" i="2"/>
  <c r="BK1152" i="2"/>
  <c r="J1150" i="2"/>
  <c r="J1147" i="2"/>
  <c r="BK1145" i="2"/>
  <c r="BK1143" i="2"/>
  <c r="BK1141" i="2"/>
  <c r="J1139" i="2"/>
  <c r="BK1137" i="2"/>
  <c r="J1136" i="2"/>
  <c r="J1134" i="2"/>
  <c r="BK638" i="2"/>
  <c r="BK630" i="2"/>
  <c r="J626" i="2"/>
  <c r="BK624" i="2"/>
  <c r="BK623" i="2"/>
  <c r="BK619" i="2"/>
  <c r="J617" i="2"/>
  <c r="J613" i="2"/>
  <c r="J611" i="2"/>
  <c r="BK608" i="2"/>
  <c r="BK605" i="2"/>
  <c r="BK600" i="2"/>
  <c r="BK590" i="2"/>
  <c r="BK582" i="2"/>
  <c r="J575" i="2"/>
  <c r="BK571" i="2"/>
  <c r="BK549" i="2"/>
  <c r="BK542" i="2"/>
  <c r="J532" i="2"/>
  <c r="J492" i="2"/>
  <c r="BK475" i="2"/>
  <c r="J451" i="2"/>
  <c r="J444" i="2"/>
  <c r="BK440" i="2"/>
  <c r="BK438" i="2"/>
  <c r="BK433" i="2"/>
  <c r="J423" i="2"/>
  <c r="BK401" i="2"/>
  <c r="J394" i="2"/>
  <c r="J381" i="2"/>
  <c r="BK375" i="2"/>
  <c r="BK364" i="2"/>
  <c r="BK360" i="2"/>
  <c r="BK354" i="2"/>
  <c r="J351" i="2"/>
  <c r="J340" i="2"/>
  <c r="BK334" i="2"/>
  <c r="BK329" i="2"/>
  <c r="J327" i="2"/>
  <c r="BK321" i="2"/>
  <c r="BK317" i="2"/>
  <c r="J312" i="2"/>
  <c r="J310" i="2"/>
  <c r="BK301" i="2"/>
  <c r="BK293" i="2"/>
  <c r="BK281" i="2"/>
  <c r="BK273" i="2"/>
  <c r="BK261" i="2"/>
  <c r="BK249" i="2"/>
  <c r="J243" i="2"/>
  <c r="BK233" i="2"/>
  <c r="J231" i="2"/>
  <c r="BK227" i="2"/>
  <c r="J213" i="2"/>
  <c r="J204" i="2"/>
  <c r="BK194" i="2"/>
  <c r="J189" i="2"/>
  <c r="J181" i="2"/>
  <c r="J176" i="2"/>
  <c r="BK169" i="2"/>
  <c r="BK159" i="2"/>
  <c r="J143" i="2"/>
  <c r="BK1662" i="2"/>
  <c r="BK1651" i="2"/>
  <c r="BK1648" i="2"/>
  <c r="J1641" i="2"/>
  <c r="BK1609" i="2"/>
  <c r="J1552" i="2"/>
  <c r="J1531" i="2"/>
  <c r="BK1512" i="2"/>
  <c r="J1490" i="2"/>
  <c r="BK1473" i="2"/>
  <c r="J1465" i="2"/>
  <c r="BK1455" i="2"/>
  <c r="BK1453" i="2"/>
  <c r="BK1431" i="2"/>
  <c r="BK1410" i="2"/>
  <c r="J1403" i="2"/>
  <c r="J1398" i="2"/>
  <c r="BK1389" i="2"/>
  <c r="BK1385" i="2"/>
  <c r="J1381" i="2"/>
  <c r="BK1374" i="2"/>
  <c r="J1366" i="2"/>
  <c r="BK1361" i="2"/>
  <c r="J1357" i="2"/>
  <c r="J1351" i="2"/>
  <c r="J1334" i="2"/>
  <c r="J1324" i="2"/>
  <c r="J1310" i="2"/>
  <c r="J1303" i="2"/>
  <c r="BK1299" i="2"/>
  <c r="J1285" i="2"/>
  <c r="BK1281" i="2"/>
  <c r="J1268" i="2"/>
  <c r="J1253" i="2"/>
  <c r="J1242" i="2"/>
  <c r="BK1230" i="2"/>
  <c r="BK1223" i="2"/>
  <c r="J1216" i="2"/>
  <c r="J1215" i="2"/>
  <c r="BK1211" i="2"/>
  <c r="J1205" i="2"/>
  <c r="J1202" i="2"/>
  <c r="J1199" i="2"/>
  <c r="BK1193" i="2"/>
  <c r="BK1191" i="2"/>
  <c r="BK1189" i="2"/>
  <c r="BK1183" i="2"/>
  <c r="BK1179" i="2"/>
  <c r="BK1175" i="2"/>
  <c r="J1171" i="2"/>
  <c r="BK1168" i="2"/>
  <c r="BK1163" i="2"/>
  <c r="BK1159" i="2"/>
  <c r="BK1157" i="2"/>
  <c r="J1152" i="2"/>
  <c r="J1149" i="2"/>
  <c r="BK1146" i="2"/>
  <c r="J1142" i="2"/>
  <c r="BK1138" i="2"/>
  <c r="BK1133" i="2"/>
  <c r="J1131" i="2"/>
  <c r="J1127" i="2"/>
  <c r="BK1123" i="2"/>
  <c r="J1120" i="2"/>
  <c r="J1116" i="2"/>
  <c r="BK1112" i="2"/>
  <c r="J1108" i="2"/>
  <c r="BK1104" i="2"/>
  <c r="BK1100" i="2"/>
  <c r="J1096" i="2"/>
  <c r="J1092" i="2"/>
  <c r="BK1088" i="2"/>
  <c r="BK1084" i="2"/>
  <c r="J1080" i="2"/>
  <c r="BK1076" i="2"/>
  <c r="BK1072" i="2"/>
  <c r="J1068" i="2"/>
  <c r="J1064" i="2"/>
  <c r="BK1055" i="2"/>
  <c r="J1047" i="2"/>
  <c r="BK1039" i="2"/>
  <c r="J1028" i="2"/>
  <c r="BK1019" i="2"/>
  <c r="J1009" i="2"/>
  <c r="J997" i="2"/>
  <c r="J989" i="2"/>
  <c r="BK978" i="2"/>
  <c r="J970" i="2"/>
  <c r="BK962" i="2"/>
  <c r="J954" i="2"/>
  <c r="J948" i="2"/>
  <c r="BK940" i="2"/>
  <c r="J934" i="2"/>
  <c r="J928" i="2"/>
  <c r="BK918" i="2"/>
  <c r="BK908" i="2"/>
  <c r="J896" i="2"/>
  <c r="J857" i="2"/>
  <c r="BK846" i="2"/>
  <c r="BK843" i="2"/>
  <c r="BK831" i="2"/>
  <c r="J796" i="2"/>
  <c r="J787" i="2"/>
  <c r="BK770" i="2"/>
  <c r="BK761" i="2"/>
  <c r="J749" i="2"/>
  <c r="J732" i="2"/>
  <c r="J725" i="2"/>
  <c r="J702" i="2"/>
  <c r="J681" i="2"/>
  <c r="J646" i="2"/>
  <c r="BK636" i="2"/>
  <c r="BK626" i="2"/>
  <c r="BK617" i="2"/>
  <c r="BK613" i="2"/>
  <c r="J608" i="2"/>
  <c r="J593" i="2"/>
  <c r="J582" i="2"/>
  <c r="BK573" i="2"/>
  <c r="J542" i="2"/>
  <c r="BK528" i="2"/>
  <c r="BK499" i="2"/>
  <c r="BK492" i="2"/>
  <c r="BK451" i="2"/>
  <c r="J438" i="2"/>
  <c r="BK423" i="2"/>
  <c r="J398" i="2"/>
  <c r="BK394" i="2"/>
  <c r="J372" i="2"/>
  <c r="J364" i="2"/>
  <c r="BK340" i="2"/>
  <c r="J329" i="2"/>
  <c r="J321" i="2"/>
  <c r="J307" i="2"/>
  <c r="J293" i="2"/>
  <c r="J273" i="2"/>
  <c r="BK255" i="2"/>
  <c r="J238" i="2"/>
  <c r="BK229" i="2"/>
  <c r="BK213" i="2"/>
  <c r="J194" i="2"/>
  <c r="BK181" i="2"/>
  <c r="BK172" i="2"/>
  <c r="J162" i="2"/>
  <c r="J147" i="2"/>
  <c r="J124" i="2"/>
  <c r="BK166" i="2"/>
  <c r="BK155" i="2"/>
  <c r="J138" i="2"/>
  <c r="AS54" i="1"/>
  <c r="BK1653" i="2"/>
  <c r="J1649" i="2"/>
  <c r="BK1643" i="2"/>
  <c r="J1640" i="2"/>
  <c r="J1612" i="2"/>
  <c r="J1545" i="2"/>
  <c r="BK1525" i="2"/>
  <c r="BK1504" i="2"/>
  <c r="BK1478" i="2"/>
  <c r="J1468" i="2"/>
  <c r="J1461" i="2"/>
  <c r="J1457" i="2"/>
  <c r="BK1432" i="2"/>
  <c r="J1417" i="2"/>
  <c r="BK1402" i="2"/>
  <c r="J1397" i="2"/>
  <c r="J1391" i="2"/>
  <c r="J1387" i="2"/>
  <c r="BK1379" i="2"/>
  <c r="J1372" i="2"/>
  <c r="J1365" i="2"/>
  <c r="BK1360" i="2"/>
  <c r="J1356" i="2"/>
  <c r="J1352" i="2"/>
  <c r="BK1343" i="2"/>
  <c r="J1327" i="2"/>
  <c r="J1313" i="2"/>
  <c r="BK1304" i="2"/>
  <c r="J1300" i="2"/>
  <c r="BK1294" i="2"/>
  <c r="J1287" i="2"/>
  <c r="J1283" i="2"/>
  <c r="BK1272" i="2"/>
  <c r="BK1255" i="2"/>
  <c r="BK1239" i="2"/>
  <c r="BK1228" i="2"/>
  <c r="J1221" i="2"/>
  <c r="J1219" i="2"/>
  <c r="BK1214" i="2"/>
  <c r="BK1210" i="2"/>
  <c r="J1206" i="2"/>
  <c r="BK1201" i="2"/>
  <c r="BK1198" i="2"/>
  <c r="BK1192" i="2"/>
  <c r="J1190" i="2"/>
  <c r="BK1184" i="2"/>
  <c r="BK1178" i="2"/>
  <c r="J1174" i="2"/>
  <c r="BK1170" i="2"/>
  <c r="J1166" i="2"/>
  <c r="BK1164" i="2"/>
  <c r="J1160" i="2"/>
  <c r="BK1156" i="2"/>
  <c r="BK1151" i="2"/>
  <c r="BK1148" i="2"/>
  <c r="J1143" i="2"/>
  <c r="BK1139" i="2"/>
  <c r="BK1136" i="2"/>
  <c r="BK1132" i="2"/>
  <c r="J1128" i="2"/>
  <c r="J1124" i="2"/>
  <c r="J1121" i="2"/>
  <c r="BK1117" i="2"/>
  <c r="J1113" i="2"/>
  <c r="BK1109" i="2"/>
  <c r="BK1105" i="2"/>
  <c r="BK1099" i="2"/>
  <c r="BK1095" i="2"/>
  <c r="J1091" i="2"/>
  <c r="J1087" i="2"/>
  <c r="BK1083" i="2"/>
  <c r="J1079" i="2"/>
  <c r="J1075" i="2"/>
  <c r="J1071" i="2"/>
  <c r="J1067" i="2"/>
  <c r="J1061" i="2"/>
  <c r="J1053" i="2"/>
  <c r="J1045" i="2"/>
  <c r="J1037" i="2"/>
  <c r="BK1024" i="2"/>
  <c r="BK1017" i="2"/>
  <c r="J1006" i="2"/>
  <c r="BK995" i="2"/>
  <c r="BK986" i="2"/>
  <c r="J976" i="2"/>
  <c r="J968" i="2"/>
  <c r="BK960" i="2"/>
  <c r="BK952" i="2"/>
  <c r="J946" i="2"/>
  <c r="BK942" i="2"/>
  <c r="J936" i="2"/>
  <c r="BK928" i="2"/>
  <c r="BK916" i="2"/>
  <c r="BK889" i="2"/>
  <c r="J853" i="2"/>
  <c r="J844" i="2"/>
  <c r="BK835" i="2"/>
  <c r="BK793" i="2"/>
  <c r="BK785" i="2"/>
  <c r="J775" i="2"/>
  <c r="J764" i="2"/>
  <c r="J752" i="2"/>
  <c r="J739" i="2"/>
  <c r="BK722" i="2"/>
  <c r="BK695" i="2"/>
  <c r="BK675" i="2"/>
  <c r="J649" i="2"/>
  <c r="BK643" i="2"/>
  <c r="BK633" i="2"/>
  <c r="BK621" i="2"/>
  <c r="J612" i="2"/>
  <c r="BK606" i="2"/>
  <c r="J600" i="2"/>
  <c r="BK580" i="2"/>
  <c r="J571" i="2"/>
  <c r="BK537" i="2"/>
  <c r="J528" i="2"/>
  <c r="J499" i="2"/>
  <c r="BK489" i="2"/>
  <c r="J454" i="2"/>
  <c r="J436" i="2"/>
  <c r="J410" i="2"/>
  <c r="BK396" i="2"/>
  <c r="J375" i="2"/>
  <c r="BK362" i="2"/>
  <c r="J354" i="2"/>
  <c r="BK332" i="2"/>
  <c r="J324" i="2"/>
  <c r="BK307" i="2"/>
  <c r="BK297" i="2"/>
  <c r="J276" i="2"/>
  <c r="J261" i="2"/>
  <c r="BK243" i="2"/>
  <c r="J227" i="2"/>
  <c r="BK218" i="2"/>
  <c r="J196" i="2"/>
  <c r="J183" i="2"/>
  <c r="J174" i="2"/>
  <c r="BK164" i="2"/>
  <c r="BK143" i="2"/>
  <c r="BK1664" i="2"/>
  <c r="BK1658" i="2"/>
  <c r="J1653" i="2"/>
  <c r="BK1650" i="2"/>
  <c r="J1648" i="2"/>
  <c r="J1644" i="2"/>
  <c r="J1642" i="2"/>
  <c r="BK1640" i="2"/>
  <c r="BK1612" i="2"/>
  <c r="BK1603" i="2"/>
  <c r="BK1601" i="2"/>
  <c r="BK1597" i="2"/>
  <c r="BK1594" i="2"/>
  <c r="BK1592" i="2"/>
  <c r="J1590" i="2"/>
  <c r="J1588" i="2"/>
  <c r="J1586" i="2"/>
  <c r="J1577" i="2"/>
  <c r="J1574" i="2"/>
  <c r="BK1572" i="2"/>
  <c r="J1563" i="2"/>
  <c r="J1561" i="2"/>
  <c r="J1554" i="2"/>
  <c r="BK1552" i="2"/>
  <c r="BK1540" i="2"/>
  <c r="BK1531" i="2"/>
  <c r="BK1527" i="2"/>
  <c r="BK1509" i="2"/>
  <c r="J1504" i="2"/>
  <c r="BK1490" i="2"/>
  <c r="J1480" i="2"/>
  <c r="BK1476" i="2"/>
  <c r="BK1472" i="2"/>
  <c r="BK1461" i="2"/>
  <c r="BK1457" i="2"/>
  <c r="J1453" i="2"/>
  <c r="BK1451" i="2"/>
  <c r="J1432" i="2"/>
  <c r="J1424" i="2"/>
  <c r="J1418" i="2"/>
  <c r="J1410" i="2"/>
  <c r="BK1406" i="2"/>
  <c r="J1402" i="2"/>
  <c r="BK1400" i="2"/>
  <c r="BK1397" i="2"/>
  <c r="BK1395" i="2"/>
  <c r="BK1391" i="2"/>
  <c r="J1389" i="2"/>
  <c r="BK1387" i="2"/>
  <c r="BK1384" i="2"/>
  <c r="J1382" i="2"/>
  <c r="J1378" i="2"/>
  <c r="J1374" i="2"/>
  <c r="BK1370" i="2"/>
  <c r="BK1366" i="2"/>
  <c r="BK1363" i="2"/>
  <c r="J1361" i="2"/>
  <c r="BK1359" i="2"/>
  <c r="BK1357" i="2"/>
  <c r="BK1355" i="2"/>
  <c r="J1353" i="2"/>
  <c r="BK1352" i="2"/>
  <c r="J1349" i="2"/>
  <c r="J1343" i="2"/>
  <c r="BK1329" i="2"/>
  <c r="BK1324" i="2"/>
  <c r="J1316" i="2"/>
  <c r="BK1310" i="2"/>
  <c r="BK1306" i="2"/>
  <c r="BK1303" i="2"/>
  <c r="J1301" i="2"/>
  <c r="J1299" i="2"/>
  <c r="BK1295" i="2"/>
  <c r="J1291" i="2"/>
  <c r="J1289" i="2"/>
  <c r="BK1285" i="2"/>
  <c r="J1278" i="2"/>
  <c r="J1272" i="2"/>
  <c r="J1263" i="2"/>
  <c r="J1255" i="2"/>
  <c r="BK1250" i="2"/>
  <c r="BK1245" i="2"/>
  <c r="BK1242" i="2"/>
  <c r="BK1233" i="2"/>
  <c r="J1228" i="2"/>
  <c r="J1223" i="2"/>
  <c r="BK1220" i="2"/>
  <c r="J1217" i="2"/>
  <c r="BK1215" i="2"/>
  <c r="J1213" i="2"/>
  <c r="J1211" i="2"/>
  <c r="BK1209" i="2"/>
  <c r="BK1207" i="2"/>
  <c r="BK1204" i="2"/>
  <c r="BK1202" i="2"/>
  <c r="BK1199" i="2"/>
  <c r="BK1197" i="2"/>
  <c r="BK1195" i="2"/>
  <c r="J1193" i="2"/>
  <c r="J1191" i="2"/>
  <c r="J1188" i="2"/>
  <c r="J1184" i="2"/>
  <c r="J1182" i="2"/>
  <c r="J1180" i="2"/>
  <c r="J1178" i="2"/>
  <c r="BK1176" i="2"/>
  <c r="BK1174" i="2"/>
  <c r="J1172" i="2"/>
  <c r="J1170" i="2"/>
  <c r="J1168" i="2"/>
  <c r="BK1166" i="2"/>
  <c r="J1164" i="2"/>
  <c r="J1162" i="2"/>
  <c r="BK1160" i="2"/>
  <c r="J1157" i="2"/>
  <c r="J1155" i="2"/>
  <c r="BK1153" i="2"/>
  <c r="J1151" i="2"/>
  <c r="J1148" i="2"/>
  <c r="J1146" i="2"/>
  <c r="BK1144" i="2"/>
  <c r="BK1142" i="2"/>
  <c r="J1140" i="2"/>
  <c r="J1138" i="2"/>
  <c r="J1137" i="2"/>
  <c r="J1135" i="2"/>
  <c r="J1133" i="2"/>
  <c r="J1130" i="2"/>
  <c r="BK1129" i="2"/>
  <c r="BK1128" i="2"/>
  <c r="BK1127" i="2"/>
  <c r="BK1126" i="2"/>
  <c r="BK1125" i="2"/>
  <c r="BK1124" i="2"/>
  <c r="J1123" i="2"/>
  <c r="BK1122" i="2"/>
  <c r="BK1120" i="2"/>
  <c r="J1119" i="2"/>
  <c r="J1118" i="2"/>
  <c r="J1117" i="2"/>
  <c r="BK1116" i="2"/>
  <c r="BK1115" i="2"/>
  <c r="BK1114" i="2"/>
  <c r="BK1113" i="2"/>
  <c r="J1112" i="2"/>
  <c r="BK1111" i="2"/>
  <c r="BK1110" i="2"/>
  <c r="J1109" i="2"/>
  <c r="BK1108" i="2"/>
  <c r="J1107" i="2"/>
  <c r="BK1106" i="2"/>
  <c r="J1105" i="2"/>
  <c r="J1104" i="2"/>
  <c r="J1103" i="2"/>
  <c r="BK1102" i="2"/>
  <c r="J1101" i="2"/>
  <c r="J1100" i="2"/>
  <c r="J1099" i="2"/>
  <c r="BK1098" i="2"/>
  <c r="J1097" i="2"/>
  <c r="BK1096" i="2"/>
  <c r="J1095" i="2"/>
  <c r="BK1094" i="2"/>
  <c r="BK1093" i="2"/>
  <c r="BK1092" i="2"/>
  <c r="BK1091" i="2"/>
  <c r="BK1090" i="2"/>
  <c r="BK1089" i="2"/>
  <c r="J1088" i="2"/>
  <c r="BK1087" i="2"/>
  <c r="BK1086" i="2"/>
  <c r="J1085" i="2"/>
  <c r="J1084" i="2"/>
  <c r="J1083" i="2"/>
  <c r="BK1082" i="2"/>
  <c r="BK1081" i="2"/>
  <c r="BK1080" i="2"/>
  <c r="BK1079" i="2"/>
  <c r="J1078" i="2"/>
  <c r="BK1077" i="2"/>
  <c r="J1076" i="2"/>
  <c r="BK1075" i="2"/>
  <c r="J1074" i="2"/>
  <c r="BK1073" i="2"/>
  <c r="J1072" i="2"/>
  <c r="BK1071" i="2"/>
  <c r="BK1070" i="2"/>
  <c r="J1069" i="2"/>
  <c r="BK1068" i="2"/>
  <c r="BK1067" i="2"/>
  <c r="BK1066" i="2"/>
  <c r="J1065" i="2"/>
  <c r="BK1064" i="2"/>
  <c r="BK1061" i="2"/>
  <c r="BK1059" i="2"/>
  <c r="BK1057" i="2"/>
  <c r="J1055" i="2"/>
  <c r="BK1053" i="2"/>
  <c r="BK1051" i="2"/>
  <c r="BK1049" i="2"/>
  <c r="BK1047" i="2"/>
  <c r="BK1045" i="2"/>
  <c r="BK1043" i="2"/>
  <c r="BK1040" i="2"/>
  <c r="J1039" i="2"/>
  <c r="BK1037" i="2"/>
  <c r="BK1035" i="2"/>
  <c r="J1032" i="2"/>
  <c r="BK1028" i="2"/>
  <c r="J1024" i="2"/>
  <c r="BK1023" i="2"/>
  <c r="BK1021" i="2"/>
  <c r="J1019" i="2"/>
  <c r="J1017" i="2"/>
  <c r="J1014" i="2"/>
  <c r="J1012" i="2"/>
  <c r="BK1009" i="2"/>
  <c r="BK1006" i="2"/>
  <c r="J1003" i="2"/>
  <c r="BK1000" i="2"/>
  <c r="BK997" i="2"/>
  <c r="J995" i="2"/>
  <c r="BK993" i="2"/>
  <c r="J991" i="2"/>
  <c r="BK989" i="2"/>
  <c r="J986" i="2"/>
  <c r="BK983" i="2"/>
  <c r="BK980" i="2"/>
  <c r="J978" i="2"/>
  <c r="BK976" i="2"/>
  <c r="J974" i="2"/>
  <c r="J972" i="2"/>
  <c r="BK970" i="2"/>
  <c r="BK968" i="2"/>
  <c r="J966" i="2"/>
  <c r="BK964" i="2"/>
  <c r="J962" i="2"/>
  <c r="J960" i="2"/>
  <c r="BK959" i="2"/>
  <c r="BK956" i="2"/>
  <c r="BK954" i="2"/>
  <c r="BK950" i="2"/>
  <c r="BK948" i="2"/>
  <c r="BK946" i="2"/>
  <c r="BK944" i="2"/>
  <c r="J942" i="2"/>
  <c r="J938" i="2"/>
  <c r="BK936" i="2"/>
  <c r="BK934" i="2"/>
  <c r="J932" i="2"/>
  <c r="BK930" i="2"/>
  <c r="BK926" i="2"/>
  <c r="BK924" i="2"/>
  <c r="J924" i="2"/>
  <c r="BK923" i="2"/>
  <c r="BK920" i="2"/>
  <c r="J918" i="2"/>
  <c r="J916" i="2"/>
  <c r="BK912" i="2"/>
  <c r="J903" i="2"/>
  <c r="BK899" i="2"/>
  <c r="BK896" i="2"/>
  <c r="BK892" i="2"/>
  <c r="J889" i="2"/>
  <c r="J885" i="2"/>
  <c r="BK861" i="2"/>
  <c r="BK857" i="2"/>
  <c r="BK853" i="2"/>
  <c r="BK849" i="2"/>
  <c r="BK847" i="2"/>
  <c r="J846" i="2"/>
  <c r="J845" i="2"/>
  <c r="BK844" i="2"/>
  <c r="J843" i="2"/>
  <c r="J842" i="2"/>
  <c r="J839" i="2"/>
  <c r="J837" i="2"/>
  <c r="J835" i="2"/>
  <c r="BK821" i="2"/>
  <c r="BK817" i="2"/>
  <c r="J817" i="2"/>
  <c r="BK796" i="2"/>
  <c r="J793" i="2"/>
  <c r="J791" i="2"/>
  <c r="J789" i="2"/>
  <c r="BK787" i="2"/>
  <c r="J785" i="2"/>
  <c r="BK783" i="2"/>
  <c r="J781" i="2"/>
  <c r="BK775" i="2"/>
  <c r="J770" i="2"/>
  <c r="J767" i="2"/>
  <c r="BK764" i="2"/>
  <c r="J761" i="2"/>
  <c r="J758" i="2"/>
  <c r="BK755" i="2"/>
  <c r="BK752" i="2"/>
  <c r="BK749" i="2"/>
  <c r="BK746" i="2"/>
  <c r="J744" i="2"/>
  <c r="J742" i="2"/>
  <c r="BK739" i="2"/>
  <c r="BK732" i="2"/>
  <c r="BK730" i="2"/>
  <c r="BK728" i="2"/>
  <c r="BK725" i="2"/>
  <c r="J722" i="2"/>
  <c r="BK717" i="2"/>
  <c r="J710" i="2"/>
  <c r="BK702" i="2"/>
  <c r="J695" i="2"/>
  <c r="BK687" i="2"/>
  <c r="BK684" i="2"/>
  <c r="BK681" i="2"/>
  <c r="J675" i="2"/>
  <c r="J669" i="2"/>
  <c r="BK666" i="2"/>
  <c r="J663" i="2"/>
  <c r="BK649" i="2"/>
  <c r="BK646" i="2"/>
  <c r="J643" i="2"/>
  <c r="J640" i="2"/>
  <c r="J636" i="2"/>
  <c r="J633" i="2"/>
  <c r="J628" i="2"/>
  <c r="J625" i="2"/>
  <c r="J624" i="2"/>
  <c r="J621" i="2"/>
  <c r="J619" i="2"/>
  <c r="BK615" i="2"/>
  <c r="BK612" i="2"/>
  <c r="J610" i="2"/>
  <c r="J606" i="2"/>
  <c r="BK603" i="2"/>
  <c r="BK593" i="2"/>
  <c r="J587" i="2"/>
  <c r="J580" i="2"/>
  <c r="J577" i="2"/>
  <c r="J573" i="2"/>
  <c r="BK546" i="2"/>
  <c r="J537" i="2"/>
  <c r="BK530" i="2"/>
  <c r="J489" i="2"/>
  <c r="J472" i="2"/>
  <c r="BK454" i="2"/>
  <c r="BK447" i="2"/>
  <c r="J440" i="2"/>
  <c r="BK436" i="2"/>
  <c r="J427" i="2"/>
  <c r="BK410" i="2"/>
  <c r="J407" i="2"/>
  <c r="BK398" i="2"/>
  <c r="BK387" i="2"/>
  <c r="BK372" i="2"/>
  <c r="BK370" i="2"/>
  <c r="J362" i="2"/>
  <c r="J360" i="2"/>
  <c r="BK351" i="2"/>
  <c r="BK347" i="2"/>
  <c r="J337" i="2"/>
  <c r="J332" i="2"/>
  <c r="J328" i="2"/>
  <c r="BK324" i="2"/>
  <c r="BK318" i="2"/>
  <c r="J317" i="2"/>
  <c r="BK312" i="2"/>
  <c r="J304" i="2"/>
  <c r="J297" i="2"/>
  <c r="BK288" i="2"/>
  <c r="BK276" i="2"/>
  <c r="BK267" i="2"/>
  <c r="BK264" i="2"/>
  <c r="J255" i="2"/>
  <c r="BK246" i="2"/>
  <c r="BK238" i="2"/>
  <c r="J229" i="2"/>
  <c r="J224" i="2"/>
  <c r="J218" i="2"/>
  <c r="BK209" i="2"/>
  <c r="BK196" i="2"/>
  <c r="J191" i="2"/>
  <c r="BK183" i="2"/>
  <c r="BK178" i="2"/>
  <c r="J172" i="2"/>
  <c r="J164" i="2"/>
  <c r="J152" i="2"/>
  <c r="BK135" i="2"/>
  <c r="J1655" i="2"/>
  <c r="BK1649" i="2"/>
  <c r="BK1644" i="2"/>
  <c r="BK1636" i="2"/>
  <c r="J1570" i="2"/>
  <c r="J1540" i="2"/>
  <c r="J1527" i="2"/>
  <c r="J1507" i="2"/>
  <c r="BK1480" i="2"/>
  <c r="J1476" i="2"/>
  <c r="J1471" i="2"/>
  <c r="J1459" i="2"/>
  <c r="J1449" i="2"/>
  <c r="BK1424" i="2"/>
  <c r="J1406" i="2"/>
  <c r="BK1401" i="2"/>
  <c r="BK1396" i="2"/>
  <c r="BK1394" i="2"/>
  <c r="J1388" i="2"/>
  <c r="BK1378" i="2"/>
  <c r="J1370" i="2"/>
  <c r="J1363" i="2"/>
  <c r="J1359" i="2"/>
  <c r="J1355" i="2"/>
  <c r="BK1353" i="2"/>
  <c r="J1346" i="2"/>
  <c r="J1329" i="2"/>
  <c r="BK1316" i="2"/>
  <c r="J1306" i="2"/>
  <c r="BK1301" i="2"/>
  <c r="J1295" i="2"/>
  <c r="BK1289" i="2"/>
  <c r="J1276" i="2"/>
  <c r="BK1258" i="2"/>
  <c r="J1248" i="2"/>
  <c r="BK1237" i="2"/>
  <c r="BK1225" i="2"/>
  <c r="BK1219" i="2"/>
  <c r="J1218" i="2"/>
  <c r="BK1213" i="2"/>
  <c r="J1207" i="2"/>
  <c r="J1204" i="2"/>
  <c r="J1201" i="2"/>
  <c r="J1197" i="2"/>
  <c r="J1195" i="2"/>
  <c r="BK1187" i="2"/>
  <c r="BK1182" i="2"/>
  <c r="BK1177" i="2"/>
  <c r="J1173" i="2"/>
  <c r="BK1169" i="2"/>
  <c r="BK1165" i="2"/>
  <c r="BK1161" i="2"/>
  <c r="J1158" i="2"/>
  <c r="J1154" i="2"/>
  <c r="BK1150" i="2"/>
  <c r="BK1147" i="2"/>
  <c r="J1144" i="2"/>
  <c r="BK1140" i="2"/>
  <c r="BK1135" i="2"/>
  <c r="J1132" i="2"/>
  <c r="J1129" i="2"/>
  <c r="J1125" i="2"/>
  <c r="BK1121" i="2"/>
  <c r="BK1118" i="2"/>
  <c r="J1114" i="2"/>
  <c r="J1110" i="2"/>
  <c r="J1106" i="2"/>
  <c r="J1102" i="2"/>
  <c r="J1098" i="2"/>
  <c r="J1094" i="2"/>
  <c r="J1090" i="2"/>
  <c r="J1086" i="2"/>
  <c r="J1082" i="2"/>
  <c r="BK1078" i="2"/>
  <c r="BK1074" i="2"/>
  <c r="J1070" i="2"/>
  <c r="J1066" i="2"/>
  <c r="J1059" i="2"/>
  <c r="J1051" i="2"/>
  <c r="J1043" i="2"/>
  <c r="J1035" i="2"/>
  <c r="J1023" i="2"/>
  <c r="BK1014" i="2"/>
  <c r="BK1003" i="2"/>
  <c r="J993" i="2"/>
  <c r="J983" i="2"/>
  <c r="BK974" i="2"/>
  <c r="BK966" i="2"/>
  <c r="J959" i="2"/>
  <c r="J952" i="2"/>
  <c r="J944" i="2"/>
  <c r="BK938" i="2"/>
  <c r="J930" i="2"/>
  <c r="J923" i="2"/>
  <c r="J912" i="2"/>
  <c r="BK903" i="2"/>
  <c r="J892" i="2"/>
  <c r="BK885" i="2"/>
  <c r="J849" i="2"/>
  <c r="BK845" i="2"/>
  <c r="BK837" i="2"/>
  <c r="J831" i="2"/>
  <c r="BK791" i="2"/>
  <c r="J783" i="2"/>
  <c r="BK767" i="2"/>
  <c r="J755" i="2"/>
  <c r="BK744" i="2"/>
  <c r="J728" i="2"/>
  <c r="J717" i="2"/>
  <c r="J687" i="2"/>
  <c r="BK669" i="2"/>
  <c r="BK663" i="2"/>
  <c r="BK640" i="2"/>
  <c r="J630" i="2"/>
  <c r="J623" i="2"/>
  <c r="BK611" i="2"/>
  <c r="J605" i="2"/>
  <c r="BK587" i="2"/>
  <c r="BK577" i="2"/>
  <c r="J549" i="2"/>
  <c r="J530" i="2"/>
  <c r="BK514" i="2"/>
  <c r="BK496" i="2"/>
  <c r="J475" i="2"/>
  <c r="J447" i="2"/>
  <c r="J433" i="2"/>
  <c r="BK407" i="2"/>
  <c r="J396" i="2"/>
  <c r="BK381" i="2"/>
  <c r="BK357" i="2"/>
  <c r="J347" i="2"/>
  <c r="J334" i="2"/>
  <c r="BK327" i="2"/>
  <c r="BK310" i="2"/>
  <c r="J301" i="2"/>
  <c r="J281" i="2"/>
  <c r="J264" i="2"/>
  <c r="J246" i="2"/>
  <c r="J233" i="2"/>
  <c r="BK224" i="2"/>
  <c r="BK204" i="2"/>
  <c r="BK189" i="2"/>
  <c r="BK176" i="2"/>
  <c r="J166" i="2"/>
  <c r="J155" i="2"/>
  <c r="BK138" i="2"/>
  <c r="BK174" i="2"/>
  <c r="BK162" i="2"/>
  <c r="BK147" i="2"/>
  <c r="BK124" i="2"/>
  <c r="J1664" i="2"/>
  <c r="J1658" i="2"/>
  <c r="J1650" i="2"/>
  <c r="BK1646" i="2"/>
  <c r="BK1642" i="2"/>
  <c r="J1572" i="2"/>
  <c r="J1533" i="2"/>
  <c r="BK1529" i="2"/>
  <c r="J1509" i="2"/>
  <c r="J1488" i="2"/>
  <c r="J1472" i="2"/>
  <c r="BK1465" i="2"/>
  <c r="J1451" i="2"/>
  <c r="BK1425" i="2"/>
  <c r="BK1418" i="2"/>
  <c r="J1409" i="2"/>
  <c r="J1400" i="2"/>
  <c r="J1395" i="2"/>
  <c r="BK1390" i="2"/>
  <c r="BK1382" i="2"/>
  <c r="J1376" i="2"/>
  <c r="BK1368" i="2"/>
  <c r="J1362" i="2"/>
  <c r="J1358" i="2"/>
  <c r="BK1354" i="2"/>
  <c r="BK1349" i="2"/>
  <c r="BK1331" i="2"/>
  <c r="BK1319" i="2"/>
  <c r="J1308" i="2"/>
  <c r="J1302" i="2"/>
  <c r="BK1298" i="2"/>
  <c r="BK1291" i="2"/>
  <c r="BK1278" i="2"/>
  <c r="BK1263" i="2"/>
  <c r="J1250" i="2"/>
  <c r="J1245" i="2"/>
  <c r="J1233" i="2"/>
  <c r="J1220" i="2"/>
  <c r="BK1217" i="2"/>
  <c r="J1212" i="2"/>
  <c r="J1209" i="2"/>
  <c r="BK1203" i="2"/>
  <c r="J1200" i="2"/>
  <c r="J1196" i="2"/>
  <c r="BK1194" i="2"/>
  <c r="BK1188" i="2"/>
  <c r="J1181" i="2"/>
  <c r="BK1180" i="2"/>
  <c r="J1176" i="2"/>
  <c r="BK1172" i="2"/>
  <c r="J1167" i="2"/>
  <c r="BK1162" i="2"/>
  <c r="J1159" i="2"/>
  <c r="BK1155" i="2"/>
  <c r="J1153" i="2"/>
  <c r="BK1149" i="2"/>
  <c r="J1145" i="2"/>
  <c r="J1141" i="2"/>
  <c r="BK1134" i="2"/>
  <c r="BK1131" i="2"/>
  <c r="BK1130" i="2"/>
  <c r="J1126" i="2"/>
  <c r="J1122" i="2"/>
  <c r="BK1119" i="2"/>
  <c r="J1115" i="2"/>
  <c r="J1111" i="2"/>
  <c r="BK1107" i="2"/>
  <c r="BK1103" i="2"/>
  <c r="BK1101" i="2"/>
  <c r="BK1097" i="2"/>
  <c r="J1093" i="2"/>
  <c r="J1089" i="2"/>
  <c r="BK1085" i="2"/>
  <c r="J1081" i="2"/>
  <c r="J1077" i="2"/>
  <c r="J1073" i="2"/>
  <c r="BK1069" i="2"/>
  <c r="BK1065" i="2"/>
  <c r="J1057" i="2"/>
  <c r="J1049" i="2"/>
  <c r="J1040" i="2"/>
  <c r="BK1032" i="2"/>
  <c r="J1021" i="2"/>
  <c r="BK1012" i="2"/>
  <c r="J1000" i="2"/>
  <c r="BK991" i="2"/>
  <c r="J980" i="2"/>
  <c r="BK972" i="2"/>
  <c r="J964" i="2"/>
  <c r="J956" i="2"/>
  <c r="J950" i="2"/>
  <c r="J940" i="2"/>
  <c r="BK932" i="2"/>
  <c r="J926" i="2"/>
  <c r="J920" i="2"/>
  <c r="J908" i="2"/>
  <c r="J899" i="2"/>
  <c r="J861" i="2"/>
  <c r="J847" i="2"/>
  <c r="BK842" i="2"/>
  <c r="BK839" i="2"/>
  <c r="J821" i="2"/>
  <c r="BK789" i="2"/>
  <c r="BK781" i="2"/>
  <c r="BK758" i="2"/>
  <c r="J746" i="2"/>
  <c r="BK742" i="2"/>
  <c r="J730" i="2"/>
  <c r="BK710" i="2"/>
  <c r="J684" i="2"/>
  <c r="J666" i="2"/>
  <c r="J638" i="2"/>
  <c r="BK628" i="2"/>
  <c r="BK625" i="2"/>
  <c r="J615" i="2"/>
  <c r="BK610" i="2"/>
  <c r="J603" i="2"/>
  <c r="J590" i="2"/>
  <c r="BK575" i="2"/>
  <c r="J546" i="2"/>
  <c r="BK532" i="2"/>
  <c r="J514" i="2"/>
  <c r="J496" i="2"/>
  <c r="BK472" i="2"/>
  <c r="BK444" i="2"/>
  <c r="BK427" i="2"/>
  <c r="J401" i="2"/>
  <c r="J387" i="2"/>
  <c r="J370" i="2"/>
  <c r="J357" i="2"/>
  <c r="BK337" i="2"/>
  <c r="BK328" i="2"/>
  <c r="J318" i="2"/>
  <c r="BK304" i="2"/>
  <c r="J288" i="2"/>
  <c r="J267" i="2"/>
  <c r="J249" i="2"/>
  <c r="BK231" i="2"/>
  <c r="J209" i="2"/>
  <c r="BK191" i="2"/>
  <c r="J178" i="2"/>
  <c r="J169" i="2"/>
  <c r="J159" i="2"/>
  <c r="BK152" i="2"/>
  <c r="J135" i="2"/>
  <c r="BK123" i="2" l="1"/>
  <c r="T123" i="2"/>
  <c r="BK212" i="2"/>
  <c r="J212" i="2"/>
  <c r="J59" i="2"/>
  <c r="R212" i="2"/>
  <c r="BK287" i="2"/>
  <c r="J287" i="2" s="1"/>
  <c r="J60" i="2" s="1"/>
  <c r="R287" i="2"/>
  <c r="BK339" i="2"/>
  <c r="J339" i="2"/>
  <c r="J61" i="2"/>
  <c r="P339" i="2"/>
  <c r="BK369" i="2"/>
  <c r="J369" i="2" s="1"/>
  <c r="J62" i="2" s="1"/>
  <c r="R369" i="2"/>
  <c r="BK426" i="2"/>
  <c r="J426" i="2" s="1"/>
  <c r="J63" i="2" s="1"/>
  <c r="R426" i="2"/>
  <c r="BK536" i="2"/>
  <c r="J536" i="2" s="1"/>
  <c r="J64" i="2" s="1"/>
  <c r="T536" i="2"/>
  <c r="BK581" i="2"/>
  <c r="J581" i="2" s="1"/>
  <c r="J66" i="2" s="1"/>
  <c r="R581" i="2"/>
  <c r="BK602" i="2"/>
  <c r="J602" i="2" s="1"/>
  <c r="J68" i="2" s="1"/>
  <c r="P602" i="2"/>
  <c r="R602" i="2"/>
  <c r="T602" i="2"/>
  <c r="P609" i="2"/>
  <c r="R609" i="2"/>
  <c r="BK834" i="2"/>
  <c r="J834" i="2" s="1"/>
  <c r="J70" i="2" s="1"/>
  <c r="R834" i="2"/>
  <c r="BK852" i="2"/>
  <c r="J852" i="2" s="1"/>
  <c r="J73" i="2" s="1"/>
  <c r="R852" i="2"/>
  <c r="BK888" i="2"/>
  <c r="J888" i="2" s="1"/>
  <c r="J74" i="2" s="1"/>
  <c r="T888" i="2"/>
  <c r="P915" i="2"/>
  <c r="BK922" i="2"/>
  <c r="J922" i="2"/>
  <c r="J76" i="2"/>
  <c r="R922" i="2"/>
  <c r="BK958" i="2"/>
  <c r="J958" i="2" s="1"/>
  <c r="J77" i="2" s="1"/>
  <c r="R958" i="2"/>
  <c r="BK982" i="2"/>
  <c r="J982" i="2"/>
  <c r="J78" i="2"/>
  <c r="R982" i="2"/>
  <c r="BK1011" i="2"/>
  <c r="J1011" i="2" s="1"/>
  <c r="J79" i="2" s="1"/>
  <c r="R1011" i="2"/>
  <c r="T1011" i="2"/>
  <c r="P1016" i="2"/>
  <c r="T1016" i="2"/>
  <c r="P1034" i="2"/>
  <c r="BK1042" i="2"/>
  <c r="J1042" i="2" s="1"/>
  <c r="J82" i="2" s="1"/>
  <c r="R1042" i="2"/>
  <c r="T1042" i="2"/>
  <c r="P1063" i="2"/>
  <c r="T1063" i="2"/>
  <c r="R1186" i="2"/>
  <c r="BK1208" i="2"/>
  <c r="J1208" i="2" s="1"/>
  <c r="J85" i="2" s="1"/>
  <c r="P1208" i="2"/>
  <c r="T1208" i="2"/>
  <c r="P1222" i="2"/>
  <c r="R1222" i="2"/>
  <c r="BK1297" i="2"/>
  <c r="J1297" i="2" s="1"/>
  <c r="J87" i="2" s="1"/>
  <c r="R1297" i="2"/>
  <c r="BK1305" i="2"/>
  <c r="J1305" i="2" s="1"/>
  <c r="J88" i="2" s="1"/>
  <c r="R1305" i="2"/>
  <c r="T1305" i="2"/>
  <c r="P1312" i="2"/>
  <c r="T1312" i="2"/>
  <c r="P1333" i="2"/>
  <c r="BK1348" i="2"/>
  <c r="J1348" i="2" s="1"/>
  <c r="J91" i="2" s="1"/>
  <c r="R1348" i="2"/>
  <c r="BK1393" i="2"/>
  <c r="J1393" i="2" s="1"/>
  <c r="J92" i="2" s="1"/>
  <c r="R1393" i="2"/>
  <c r="BK1475" i="2"/>
  <c r="J1475" i="2" s="1"/>
  <c r="J93" i="2" s="1"/>
  <c r="R1475" i="2"/>
  <c r="BK1511" i="2"/>
  <c r="J1511" i="2" s="1"/>
  <c r="J94" i="2" s="1"/>
  <c r="R1511" i="2"/>
  <c r="BK1576" i="2"/>
  <c r="J1576" i="2" s="1"/>
  <c r="J95" i="2" s="1"/>
  <c r="R1576" i="2"/>
  <c r="BK1596" i="2"/>
  <c r="J1596" i="2" s="1"/>
  <c r="J96" i="2" s="1"/>
  <c r="R1596" i="2"/>
  <c r="BK1611" i="2"/>
  <c r="J1611" i="2" s="1"/>
  <c r="J97" i="2" s="1"/>
  <c r="T1611" i="2"/>
  <c r="BK1639" i="2"/>
  <c r="J1639" i="2" s="1"/>
  <c r="J99" i="2" s="1"/>
  <c r="P1639" i="2"/>
  <c r="T1639" i="2"/>
  <c r="P1645" i="2"/>
  <c r="T1645" i="2"/>
  <c r="P1652" i="2"/>
  <c r="R1652" i="2"/>
  <c r="P123" i="2"/>
  <c r="R123" i="2"/>
  <c r="BK203" i="2"/>
  <c r="J203" i="2"/>
  <c r="J58" i="2" s="1"/>
  <c r="P203" i="2"/>
  <c r="R203" i="2"/>
  <c r="T203" i="2"/>
  <c r="P212" i="2"/>
  <c r="T212" i="2"/>
  <c r="P287" i="2"/>
  <c r="T287" i="2"/>
  <c r="R339" i="2"/>
  <c r="T339" i="2"/>
  <c r="P369" i="2"/>
  <c r="T369" i="2"/>
  <c r="P426" i="2"/>
  <c r="T426" i="2"/>
  <c r="P536" i="2"/>
  <c r="R536" i="2"/>
  <c r="P581" i="2"/>
  <c r="T581" i="2"/>
  <c r="BK609" i="2"/>
  <c r="J609" i="2" s="1"/>
  <c r="J69" i="2" s="1"/>
  <c r="T609" i="2"/>
  <c r="P834" i="2"/>
  <c r="T834" i="2"/>
  <c r="P852" i="2"/>
  <c r="T852" i="2"/>
  <c r="P888" i="2"/>
  <c r="R888" i="2"/>
  <c r="BK915" i="2"/>
  <c r="J915" i="2"/>
  <c r="J75" i="2" s="1"/>
  <c r="R915" i="2"/>
  <c r="T915" i="2"/>
  <c r="P922" i="2"/>
  <c r="T922" i="2"/>
  <c r="P958" i="2"/>
  <c r="T958" i="2"/>
  <c r="P982" i="2"/>
  <c r="T982" i="2"/>
  <c r="P1011" i="2"/>
  <c r="BK1016" i="2"/>
  <c r="J1016" i="2"/>
  <c r="J80" i="2"/>
  <c r="R1016" i="2"/>
  <c r="BK1034" i="2"/>
  <c r="J1034" i="2"/>
  <c r="J81" i="2" s="1"/>
  <c r="R1034" i="2"/>
  <c r="T1034" i="2"/>
  <c r="P1042" i="2"/>
  <c r="BK1063" i="2"/>
  <c r="J1063" i="2" s="1"/>
  <c r="J83" i="2" s="1"/>
  <c r="R1063" i="2"/>
  <c r="BK1186" i="2"/>
  <c r="J1186" i="2"/>
  <c r="J84" i="2" s="1"/>
  <c r="P1186" i="2"/>
  <c r="T1186" i="2"/>
  <c r="R1208" i="2"/>
  <c r="BK1222" i="2"/>
  <c r="J1222" i="2"/>
  <c r="J86" i="2" s="1"/>
  <c r="T1222" i="2"/>
  <c r="P1297" i="2"/>
  <c r="T1297" i="2"/>
  <c r="P1305" i="2"/>
  <c r="BK1312" i="2"/>
  <c r="J1312" i="2" s="1"/>
  <c r="J89" i="2" s="1"/>
  <c r="R1312" i="2"/>
  <c r="BK1333" i="2"/>
  <c r="J1333" i="2" s="1"/>
  <c r="J90" i="2" s="1"/>
  <c r="R1333" i="2"/>
  <c r="T1333" i="2"/>
  <c r="P1348" i="2"/>
  <c r="T1348" i="2"/>
  <c r="P1393" i="2"/>
  <c r="T1393" i="2"/>
  <c r="P1475" i="2"/>
  <c r="T1475" i="2"/>
  <c r="P1511" i="2"/>
  <c r="T1511" i="2"/>
  <c r="P1576" i="2"/>
  <c r="T1576" i="2"/>
  <c r="P1596" i="2"/>
  <c r="T1596" i="2"/>
  <c r="P1611" i="2"/>
  <c r="R1611" i="2"/>
  <c r="R1639" i="2"/>
  <c r="BK1645" i="2"/>
  <c r="J1645" i="2" s="1"/>
  <c r="J100" i="2" s="1"/>
  <c r="R1645" i="2"/>
  <c r="BK1652" i="2"/>
  <c r="J1652" i="2" s="1"/>
  <c r="J101" i="2" s="1"/>
  <c r="T1652" i="2"/>
  <c r="BK599" i="2"/>
  <c r="J599" i="2" s="1"/>
  <c r="J67" i="2" s="1"/>
  <c r="BK848" i="2"/>
  <c r="J848" i="2"/>
  <c r="J71" i="2" s="1"/>
  <c r="BK1661" i="2"/>
  <c r="J1661" i="2"/>
  <c r="J102" i="2" s="1"/>
  <c r="BK579" i="2"/>
  <c r="J579" i="2"/>
  <c r="J65" i="2" s="1"/>
  <c r="BK1663" i="2"/>
  <c r="J1663" i="2" s="1"/>
  <c r="J103" i="2" s="1"/>
  <c r="J51" i="2"/>
  <c r="F118" i="2"/>
  <c r="BE135" i="2"/>
  <c r="BE138" i="2"/>
  <c r="BE143" i="2"/>
  <c r="BE155" i="2"/>
  <c r="BE164" i="2"/>
  <c r="BE169" i="2"/>
  <c r="BE176" i="2"/>
  <c r="BE178" i="2"/>
  <c r="BE189" i="2"/>
  <c r="BE191" i="2"/>
  <c r="BE194" i="2"/>
  <c r="BE204" i="2"/>
  <c r="BE218" i="2"/>
  <c r="BE227" i="2"/>
  <c r="BE229" i="2"/>
  <c r="BE233" i="2"/>
  <c r="BE238" i="2"/>
  <c r="BE249" i="2"/>
  <c r="BE261" i="2"/>
  <c r="BE267" i="2"/>
  <c r="BE281" i="2"/>
  <c r="BE293" i="2"/>
  <c r="BE301" i="2"/>
  <c r="BE321" i="2"/>
  <c r="BE324" i="2"/>
  <c r="BE327" i="2"/>
  <c r="BE329" i="2"/>
  <c r="BE332" i="2"/>
  <c r="BE334" i="2"/>
  <c r="BE337" i="2"/>
  <c r="BE347" i="2"/>
  <c r="BE351" i="2"/>
  <c r="BE354" i="2"/>
  <c r="BE357" i="2"/>
  <c r="BE360" i="2"/>
  <c r="BE364" i="2"/>
  <c r="BE372" i="2"/>
  <c r="BE381" i="2"/>
  <c r="BE398" i="2"/>
  <c r="BE410" i="2"/>
  <c r="BE433" i="2"/>
  <c r="BE438" i="2"/>
  <c r="BE440" i="2"/>
  <c r="BE447" i="2"/>
  <c r="BE475" i="2"/>
  <c r="BE492" i="2"/>
  <c r="BE496" i="2"/>
  <c r="BE499" i="2"/>
  <c r="BE514" i="2"/>
  <c r="BE528" i="2"/>
  <c r="BE530" i="2"/>
  <c r="BE542" i="2"/>
  <c r="BE571" i="2"/>
  <c r="BE573" i="2"/>
  <c r="BE582" i="2"/>
  <c r="BE593" i="2"/>
  <c r="BE600" i="2"/>
  <c r="BE603" i="2"/>
  <c r="BE605" i="2"/>
  <c r="BE608" i="2"/>
  <c r="BE610" i="2"/>
  <c r="BE612" i="2"/>
  <c r="BE613" i="2"/>
  <c r="BE617" i="2"/>
  <c r="BE619" i="2"/>
  <c r="BE623" i="2"/>
  <c r="BE624" i="2"/>
  <c r="BE630" i="2"/>
  <c r="BE636" i="2"/>
  <c r="BE638" i="2"/>
  <c r="BE646" i="2"/>
  <c r="BE649" i="2"/>
  <c r="BE666" i="2"/>
  <c r="BE681" i="2"/>
  <c r="BE687" i="2"/>
  <c r="BE695" i="2"/>
  <c r="BE702" i="2"/>
  <c r="BE717" i="2"/>
  <c r="BE722" i="2"/>
  <c r="BE732" i="2"/>
  <c r="BE742" i="2"/>
  <c r="BE746" i="2"/>
  <c r="BE752" i="2"/>
  <c r="BE755" i="2"/>
  <c r="BE764" i="2"/>
  <c r="BE775" i="2"/>
  <c r="BE783" i="2"/>
  <c r="BE785" i="2"/>
  <c r="BE789" i="2"/>
  <c r="BE791" i="2"/>
  <c r="BE796" i="2"/>
  <c r="BE817" i="2"/>
  <c r="BE821" i="2"/>
  <c r="BE835" i="2"/>
  <c r="BE839" i="2"/>
  <c r="BE842" i="2"/>
  <c r="BE844" i="2"/>
  <c r="BE846" i="2"/>
  <c r="BE849" i="2"/>
  <c r="BE853" i="2"/>
  <c r="BE861" i="2"/>
  <c r="BE899" i="2"/>
  <c r="BE903" i="2"/>
  <c r="BE912" i="2"/>
  <c r="BE920" i="2"/>
  <c r="BE924" i="2"/>
  <c r="BE930" i="2"/>
  <c r="BE936" i="2"/>
  <c r="BE944" i="2"/>
  <c r="BE948" i="2"/>
  <c r="BE954" i="2"/>
  <c r="BE960" i="2"/>
  <c r="BE964" i="2"/>
  <c r="BE970" i="2"/>
  <c r="BE976" i="2"/>
  <c r="BE980" i="2"/>
  <c r="BE983" i="2"/>
  <c r="BE989" i="2"/>
  <c r="BE993" i="2"/>
  <c r="BE995" i="2"/>
  <c r="BE1000" i="2"/>
  <c r="BE1009" i="2"/>
  <c r="BE1014" i="2"/>
  <c r="BE1017" i="2"/>
  <c r="BE1023" i="2"/>
  <c r="BE1028" i="2"/>
  <c r="BE1037" i="2"/>
  <c r="BE1045" i="2"/>
  <c r="BE1053" i="2"/>
  <c r="BE1057" i="2"/>
  <c r="BE1061" i="2"/>
  <c r="BE1067" i="2"/>
  <c r="BE1070" i="2"/>
  <c r="BE1071" i="2"/>
  <c r="BE1073" i="2"/>
  <c r="BE1075" i="2"/>
  <c r="BE1076" i="2"/>
  <c r="BE1077" i="2"/>
  <c r="BE1079" i="2"/>
  <c r="BE1082" i="2"/>
  <c r="BE1084" i="2"/>
  <c r="BE1086" i="2"/>
  <c r="BE1087" i="2"/>
  <c r="BE1089" i="2"/>
  <c r="BE1090" i="2"/>
  <c r="BE1092" i="2"/>
  <c r="BE1094" i="2"/>
  <c r="BE1095" i="2"/>
  <c r="BE1096" i="2"/>
  <c r="BE1100" i="2"/>
  <c r="BE1102" i="2"/>
  <c r="BE1103" i="2"/>
  <c r="BE1104" i="2"/>
  <c r="BE1106" i="2"/>
  <c r="BE1108" i="2"/>
  <c r="BE1110" i="2"/>
  <c r="BE1112" i="2"/>
  <c r="BE1113" i="2"/>
  <c r="BE1114" i="2"/>
  <c r="BE1116" i="2"/>
  <c r="BE1118" i="2"/>
  <c r="BE1119" i="2"/>
  <c r="BE1122" i="2"/>
  <c r="BE1123" i="2"/>
  <c r="BE1126" i="2"/>
  <c r="BE1129" i="2"/>
  <c r="BE1131" i="2"/>
  <c r="BE1132" i="2"/>
  <c r="BE1134" i="2"/>
  <c r="BE1136" i="2"/>
  <c r="BE1137" i="2"/>
  <c r="BE1139" i="2"/>
  <c r="BE1144" i="2"/>
  <c r="BE1146" i="2"/>
  <c r="BE1147" i="2"/>
  <c r="BE1150" i="2"/>
  <c r="BE1153" i="2"/>
  <c r="BE1154" i="2"/>
  <c r="BE1155" i="2"/>
  <c r="BE1156" i="2"/>
  <c r="BE1157" i="2"/>
  <c r="BE1160" i="2"/>
  <c r="BE1162" i="2"/>
  <c r="BE1164" i="2"/>
  <c r="BE1166" i="2"/>
  <c r="BE1167" i="2"/>
  <c r="BE1171" i="2"/>
  <c r="BE1174" i="2"/>
  <c r="BE1175" i="2"/>
  <c r="BE1176" i="2"/>
  <c r="BE1178" i="2"/>
  <c r="BE1179" i="2"/>
  <c r="BE1181" i="2"/>
  <c r="BE1184" i="2"/>
  <c r="BE1187" i="2"/>
  <c r="BE1188" i="2"/>
  <c r="BE1189" i="2"/>
  <c r="BE1191" i="2"/>
  <c r="BE1192" i="2"/>
  <c r="BE1193" i="2"/>
  <c r="BE1195" i="2"/>
  <c r="BE1196" i="2"/>
  <c r="BE1199" i="2"/>
  <c r="BE1201" i="2"/>
  <c r="BE1204" i="2"/>
  <c r="BE1205" i="2"/>
  <c r="BE1207" i="2"/>
  <c r="BE1210" i="2"/>
  <c r="BE1212" i="2"/>
  <c r="BE1214" i="2"/>
  <c r="BE1216" i="2"/>
  <c r="BE1218" i="2"/>
  <c r="BE1220" i="2"/>
  <c r="BE1221" i="2"/>
  <c r="BE1228" i="2"/>
  <c r="BE1233" i="2"/>
  <c r="BE1237" i="2"/>
  <c r="BE1242" i="2"/>
  <c r="BE1248" i="2"/>
  <c r="BE1253" i="2"/>
  <c r="BE1255" i="2"/>
  <c r="BE1258" i="2"/>
  <c r="BE1268" i="2"/>
  <c r="BE1276" i="2"/>
  <c r="BE1278" i="2"/>
  <c r="BE1283" i="2"/>
  <c r="BE1289" i="2"/>
  <c r="BE1291" i="2"/>
  <c r="BE1298" i="2"/>
  <c r="BE1300" i="2"/>
  <c r="BE1301" i="2"/>
  <c r="BE1302" i="2"/>
  <c r="BE1304" i="2"/>
  <c r="BE1306" i="2"/>
  <c r="BE1310" i="2"/>
  <c r="BE1316" i="2"/>
  <c r="BE1324" i="2"/>
  <c r="BE1327" i="2"/>
  <c r="BE1331" i="2"/>
  <c r="BE1334" i="2"/>
  <c r="BE1346" i="2"/>
  <c r="BE1351" i="2"/>
  <c r="BE1352" i="2"/>
  <c r="BE1354" i="2"/>
  <c r="BE1356" i="2"/>
  <c r="BE1357" i="2"/>
  <c r="BE1358" i="2"/>
  <c r="BE1360" i="2"/>
  <c r="BE1366" i="2"/>
  <c r="BE1372" i="2"/>
  <c r="BE1376" i="2"/>
  <c r="BE1381" i="2"/>
  <c r="BE1382" i="2"/>
  <c r="BE1384" i="2"/>
  <c r="BE1387" i="2"/>
  <c r="BE1389" i="2"/>
  <c r="BE1394" i="2"/>
  <c r="BE1395" i="2"/>
  <c r="BE1397" i="2"/>
  <c r="BE1401" i="2"/>
  <c r="BE1402" i="2"/>
  <c r="BE1406" i="2"/>
  <c r="BE1409" i="2"/>
  <c r="BE1417" i="2"/>
  <c r="BE1418" i="2"/>
  <c r="BE1425" i="2"/>
  <c r="BE1431" i="2"/>
  <c r="BE1451" i="2"/>
  <c r="BE1453" i="2"/>
  <c r="BE1457" i="2"/>
  <c r="BE1461" i="2"/>
  <c r="BE1468" i="2"/>
  <c r="BE1471" i="2"/>
  <c r="BE1473" i="2"/>
  <c r="BE1478" i="2"/>
  <c r="BE1488" i="2"/>
  <c r="BE1490" i="2"/>
  <c r="BE1507" i="2"/>
  <c r="BE1509" i="2"/>
  <c r="BE1512" i="2"/>
  <c r="BE1527" i="2"/>
  <c r="BE1533" i="2"/>
  <c r="BE1545" i="2"/>
  <c r="BE1552" i="2"/>
  <c r="BE1612" i="2"/>
  <c r="BE1641" i="2"/>
  <c r="BE1643" i="2"/>
  <c r="BE1649" i="2"/>
  <c r="BE1650" i="2"/>
  <c r="BE1658" i="2"/>
  <c r="BE1664" i="2"/>
  <c r="J48" i="2"/>
  <c r="BE124" i="2"/>
  <c r="BE147" i="2"/>
  <c r="BE152" i="2"/>
  <c r="BE159" i="2"/>
  <c r="BE162" i="2"/>
  <c r="BE166" i="2"/>
  <c r="BE172" i="2"/>
  <c r="BE174" i="2"/>
  <c r="BE181" i="2"/>
  <c r="BE183" i="2"/>
  <c r="BE196" i="2"/>
  <c r="BE209" i="2"/>
  <c r="BE213" i="2"/>
  <c r="BE224" i="2"/>
  <c r="BE231" i="2"/>
  <c r="BE243" i="2"/>
  <c r="BE246" i="2"/>
  <c r="BE255" i="2"/>
  <c r="BE264" i="2"/>
  <c r="BE273" i="2"/>
  <c r="BE276" i="2"/>
  <c r="BE288" i="2"/>
  <c r="BE297" i="2"/>
  <c r="BE304" i="2"/>
  <c r="BE307" i="2"/>
  <c r="BE310" i="2"/>
  <c r="BE312" i="2"/>
  <c r="BE317" i="2"/>
  <c r="BE318" i="2"/>
  <c r="BE328" i="2"/>
  <c r="BE340" i="2"/>
  <c r="BE362" i="2"/>
  <c r="BE370" i="2"/>
  <c r="BE375" i="2"/>
  <c r="BE387" i="2"/>
  <c r="BE394" i="2"/>
  <c r="BE396" i="2"/>
  <c r="BE401" i="2"/>
  <c r="BE407" i="2"/>
  <c r="BE423" i="2"/>
  <c r="BE427" i="2"/>
  <c r="BE436" i="2"/>
  <c r="BE444" i="2"/>
  <c r="BE451" i="2"/>
  <c r="BE454" i="2"/>
  <c r="BE472" i="2"/>
  <c r="BE489" i="2"/>
  <c r="BE532" i="2"/>
  <c r="BE537" i="2"/>
  <c r="BE546" i="2"/>
  <c r="BE549" i="2"/>
  <c r="BE575" i="2"/>
  <c r="BE577" i="2"/>
  <c r="BE580" i="2"/>
  <c r="BE587" i="2"/>
  <c r="BE590" i="2"/>
  <c r="BE606" i="2"/>
  <c r="BE611" i="2"/>
  <c r="BE615" i="2"/>
  <c r="BE621" i="2"/>
  <c r="BE625" i="2"/>
  <c r="BE626" i="2"/>
  <c r="BE628" i="2"/>
  <c r="BE633" i="2"/>
  <c r="BE640" i="2"/>
  <c r="BE643" i="2"/>
  <c r="BE663" i="2"/>
  <c r="BE669" i="2"/>
  <c r="BE675" i="2"/>
  <c r="BE684" i="2"/>
  <c r="BE710" i="2"/>
  <c r="BE725" i="2"/>
  <c r="BE728" i="2"/>
  <c r="BE730" i="2"/>
  <c r="BE739" i="2"/>
  <c r="BE744" i="2"/>
  <c r="BE749" i="2"/>
  <c r="BE758" i="2"/>
  <c r="BE761" i="2"/>
  <c r="BE767" i="2"/>
  <c r="BE770" i="2"/>
  <c r="BE781" i="2"/>
  <c r="BE787" i="2"/>
  <c r="BE793" i="2"/>
  <c r="BE831" i="2"/>
  <c r="BE837" i="2"/>
  <c r="BE843" i="2"/>
  <c r="BE845" i="2"/>
  <c r="BE847" i="2"/>
  <c r="BE857" i="2"/>
  <c r="BE885" i="2"/>
  <c r="BE889" i="2"/>
  <c r="BE892" i="2"/>
  <c r="BE896" i="2"/>
  <c r="BE908" i="2"/>
  <c r="BE916" i="2"/>
  <c r="BE918" i="2"/>
  <c r="BE923" i="2"/>
  <c r="BE926" i="2"/>
  <c r="BE928" i="2"/>
  <c r="BE932" i="2"/>
  <c r="BE934" i="2"/>
  <c r="BE938" i="2"/>
  <c r="BE940" i="2"/>
  <c r="BE942" i="2"/>
  <c r="BE946" i="2"/>
  <c r="BE950" i="2"/>
  <c r="BE952" i="2"/>
  <c r="BE956" i="2"/>
  <c r="BE959" i="2"/>
  <c r="BE962" i="2"/>
  <c r="BE966" i="2"/>
  <c r="BE968" i="2"/>
  <c r="BE972" i="2"/>
  <c r="BE974" i="2"/>
  <c r="BE978" i="2"/>
  <c r="BE986" i="2"/>
  <c r="BE991" i="2"/>
  <c r="BE997" i="2"/>
  <c r="BE1003" i="2"/>
  <c r="BE1006" i="2"/>
  <c r="BE1012" i="2"/>
  <c r="BE1019" i="2"/>
  <c r="BE1021" i="2"/>
  <c r="BE1024" i="2"/>
  <c r="BE1032" i="2"/>
  <c r="BE1035" i="2"/>
  <c r="BE1039" i="2"/>
  <c r="BE1040" i="2"/>
  <c r="BE1043" i="2"/>
  <c r="BE1047" i="2"/>
  <c r="BE1049" i="2"/>
  <c r="BE1051" i="2"/>
  <c r="BE1055" i="2"/>
  <c r="BE1059" i="2"/>
  <c r="BE1064" i="2"/>
  <c r="BE1065" i="2"/>
  <c r="BE1066" i="2"/>
  <c r="BE1068" i="2"/>
  <c r="BE1069" i="2"/>
  <c r="BE1072" i="2"/>
  <c r="BE1074" i="2"/>
  <c r="BE1078" i="2"/>
  <c r="BE1080" i="2"/>
  <c r="BE1081" i="2"/>
  <c r="BE1083" i="2"/>
  <c r="BE1085" i="2"/>
  <c r="BE1088" i="2"/>
  <c r="BE1091" i="2"/>
  <c r="BE1093" i="2"/>
  <c r="BE1097" i="2"/>
  <c r="BE1098" i="2"/>
  <c r="BE1099" i="2"/>
  <c r="BE1101" i="2"/>
  <c r="BE1105" i="2"/>
  <c r="BE1107" i="2"/>
  <c r="BE1109" i="2"/>
  <c r="BE1111" i="2"/>
  <c r="BE1115" i="2"/>
  <c r="BE1117" i="2"/>
  <c r="BE1120" i="2"/>
  <c r="BE1121" i="2"/>
  <c r="BE1124" i="2"/>
  <c r="BE1125" i="2"/>
  <c r="BE1127" i="2"/>
  <c r="BE1128" i="2"/>
  <c r="BE1130" i="2"/>
  <c r="BE1133" i="2"/>
  <c r="BE1135" i="2"/>
  <c r="BE1138" i="2"/>
  <c r="BE1140" i="2"/>
  <c r="BE1141" i="2"/>
  <c r="BE1142" i="2"/>
  <c r="BE1143" i="2"/>
  <c r="BE1145" i="2"/>
  <c r="BE1148" i="2"/>
  <c r="BE1149" i="2"/>
  <c r="BE1151" i="2"/>
  <c r="BE1152" i="2"/>
  <c r="BE1158" i="2"/>
  <c r="BE1159" i="2"/>
  <c r="BE1161" i="2"/>
  <c r="BE1163" i="2"/>
  <c r="BE1165" i="2"/>
  <c r="BE1168" i="2"/>
  <c r="BE1169" i="2"/>
  <c r="BE1170" i="2"/>
  <c r="BE1172" i="2"/>
  <c r="BE1173" i="2"/>
  <c r="BE1177" i="2"/>
  <c r="BE1180" i="2"/>
  <c r="BE1182" i="2"/>
  <c r="BE1183" i="2"/>
  <c r="BE1190" i="2"/>
  <c r="BE1194" i="2"/>
  <c r="BE1197" i="2"/>
  <c r="BE1198" i="2"/>
  <c r="BE1200" i="2"/>
  <c r="BE1202" i="2"/>
  <c r="BE1203" i="2"/>
  <c r="BE1206" i="2"/>
  <c r="BE1209" i="2"/>
  <c r="BE1211" i="2"/>
  <c r="BE1213" i="2"/>
  <c r="BE1215" i="2"/>
  <c r="BE1217" i="2"/>
  <c r="BE1219" i="2"/>
  <c r="BE1223" i="2"/>
  <c r="BE1225" i="2"/>
  <c r="BE1230" i="2"/>
  <c r="BE1239" i="2"/>
  <c r="BE1245" i="2"/>
  <c r="BE1250" i="2"/>
  <c r="BE1263" i="2"/>
  <c r="BE1272" i="2"/>
  <c r="BE1281" i="2"/>
  <c r="BE1285" i="2"/>
  <c r="BE1287" i="2"/>
  <c r="BE1294" i="2"/>
  <c r="BE1295" i="2"/>
  <c r="BE1299" i="2"/>
  <c r="BE1303" i="2"/>
  <c r="BE1308" i="2"/>
  <c r="BE1313" i="2"/>
  <c r="BE1319" i="2"/>
  <c r="BE1329" i="2"/>
  <c r="BE1343" i="2"/>
  <c r="BE1349" i="2"/>
  <c r="BE1353" i="2"/>
  <c r="BE1355" i="2"/>
  <c r="BE1359" i="2"/>
  <c r="BE1361" i="2"/>
  <c r="BE1362" i="2"/>
  <c r="BE1363" i="2"/>
  <c r="BE1365" i="2"/>
  <c r="BE1368" i="2"/>
  <c r="BE1370" i="2"/>
  <c r="BE1374" i="2"/>
  <c r="BE1378" i="2"/>
  <c r="BE1379" i="2"/>
  <c r="BE1385" i="2"/>
  <c r="BE1388" i="2"/>
  <c r="BE1390" i="2"/>
  <c r="BE1391" i="2"/>
  <c r="BE1396" i="2"/>
  <c r="BE1398" i="2"/>
  <c r="BE1400" i="2"/>
  <c r="BE1403" i="2"/>
  <c r="BE1410" i="2"/>
  <c r="BE1424" i="2"/>
  <c r="BE1432" i="2"/>
  <c r="BE1449" i="2"/>
  <c r="BE1455" i="2"/>
  <c r="BE1459" i="2"/>
  <c r="BE1465" i="2"/>
  <c r="BE1472" i="2"/>
  <c r="BE1476" i="2"/>
  <c r="BE1480" i="2"/>
  <c r="BE1504" i="2"/>
  <c r="BE1525" i="2"/>
  <c r="BE1529" i="2"/>
  <c r="BE1531" i="2"/>
  <c r="BE1540" i="2"/>
  <c r="BE1554" i="2"/>
  <c r="BE1561" i="2"/>
  <c r="BE1563" i="2"/>
  <c r="BE1570" i="2"/>
  <c r="BE1572" i="2"/>
  <c r="BE1574" i="2"/>
  <c r="BE1577" i="2"/>
  <c r="BE1586" i="2"/>
  <c r="BE1588" i="2"/>
  <c r="BE1590" i="2"/>
  <c r="BE1592" i="2"/>
  <c r="BE1594" i="2"/>
  <c r="BE1597" i="2"/>
  <c r="BE1601" i="2"/>
  <c r="BE1603" i="2"/>
  <c r="BE1609" i="2"/>
  <c r="BE1636" i="2"/>
  <c r="BE1640" i="2"/>
  <c r="BE1642" i="2"/>
  <c r="BE1644" i="2"/>
  <c r="BE1646" i="2"/>
  <c r="BE1648" i="2"/>
  <c r="BE1651" i="2"/>
  <c r="BE1653" i="2"/>
  <c r="BE1655" i="2"/>
  <c r="BE1662" i="2"/>
  <c r="F32" i="2"/>
  <c r="BA55" i="1" s="1"/>
  <c r="BA54" i="1" s="1"/>
  <c r="W30" i="1" s="1"/>
  <c r="F35" i="2"/>
  <c r="BD55" i="1" s="1"/>
  <c r="BD54" i="1" s="1"/>
  <c r="W33" i="1" s="1"/>
  <c r="F33" i="2"/>
  <c r="BB55" i="1" s="1"/>
  <c r="BB54" i="1" s="1"/>
  <c r="W31" i="1" s="1"/>
  <c r="F34" i="2"/>
  <c r="BC55" i="1" s="1"/>
  <c r="BC54" i="1" s="1"/>
  <c r="W32" i="1" s="1"/>
  <c r="J32" i="2"/>
  <c r="AW55" i="1" s="1"/>
  <c r="R1638" i="2" l="1"/>
  <c r="P851" i="2"/>
  <c r="P122" i="2"/>
  <c r="T1638" i="2"/>
  <c r="P1638" i="2"/>
  <c r="T122" i="2"/>
  <c r="T851" i="2"/>
  <c r="R122" i="2"/>
  <c r="R851" i="2"/>
  <c r="BK122" i="2"/>
  <c r="J122" i="2"/>
  <c r="J56" i="2" s="1"/>
  <c r="J123" i="2"/>
  <c r="J57" i="2"/>
  <c r="BK851" i="2"/>
  <c r="J851" i="2" s="1"/>
  <c r="J72" i="2" s="1"/>
  <c r="BK1638" i="2"/>
  <c r="J1638" i="2"/>
  <c r="J98" i="2" s="1"/>
  <c r="AW54" i="1"/>
  <c r="AK30" i="1" s="1"/>
  <c r="AY54" i="1"/>
  <c r="F31" i="2"/>
  <c r="AZ55" i="1" s="1"/>
  <c r="AZ54" i="1" s="1"/>
  <c r="W29" i="1" s="1"/>
  <c r="AX54" i="1"/>
  <c r="J31" i="2"/>
  <c r="AV55" i="1" s="1"/>
  <c r="AT55" i="1" s="1"/>
  <c r="P121" i="2" l="1"/>
  <c r="AU55" i="1" s="1"/>
  <c r="AU54" i="1" s="1"/>
  <c r="R121" i="2"/>
  <c r="T121" i="2"/>
  <c r="BK121" i="2"/>
  <c r="J121" i="2"/>
  <c r="J28" i="2" s="1"/>
  <c r="AG55" i="1" s="1"/>
  <c r="AG54" i="1" s="1"/>
  <c r="AK26" i="1" s="1"/>
  <c r="AV54" i="1"/>
  <c r="AK29" i="1" s="1"/>
  <c r="J37" i="2" l="1"/>
  <c r="J55" i="2"/>
  <c r="AN55" i="1"/>
  <c r="AK35" i="1"/>
  <c r="AT54" i="1"/>
  <c r="AN54" i="1" s="1"/>
</calcChain>
</file>

<file path=xl/sharedStrings.xml><?xml version="1.0" encoding="utf-8"?>
<sst xmlns="http://schemas.openxmlformats.org/spreadsheetml/2006/main" count="16205" uniqueCount="3440">
  <si>
    <t>Export Komplet</t>
  </si>
  <si>
    <t>VZ</t>
  </si>
  <si>
    <t>2.0</t>
  </si>
  <si>
    <t>ZAMOK</t>
  </si>
  <si>
    <t>False</t>
  </si>
  <si>
    <t>{caf680d4-ce8e-473c-82c6-914d9846e395}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</si>
  <si>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</si>
  <si>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</si>
  <si>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</si>
  <si>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</si>
  <si>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</si>
  <si>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</si>
  <si>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</si>
  <si>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</si>
  <si>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</si>
  <si>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</si>
  <si>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</si>
  <si>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Nízkoprahové centrum Domu kultury Česká Kamenice</t>
  </si>
  <si>
    <t>KSO:</t>
  </si>
  <si>
    <t/>
  </si>
  <si>
    <t>CC-CZ:</t>
  </si>
  <si>
    <t>Místo:</t>
  </si>
  <si>
    <t>Komenského 288, Česká Kamenice</t>
  </si>
  <si>
    <t>Datum:</t>
  </si>
  <si>
    <t>11. 3. 2023</t>
  </si>
  <si>
    <t>Zadavatel:</t>
  </si>
  <si>
    <t>IČ:</t>
  </si>
  <si>
    <t xml:space="preserve">Město Česká Kamenice, nám. Míru 219           </t>
  </si>
  <si>
    <t>DIČ:</t>
  </si>
  <si>
    <t>Uchazeč:</t>
  </si>
  <si>
    <t>Vyplň údaj</t>
  </si>
  <si>
    <t>Projektant:</t>
  </si>
  <si>
    <t>0046715835</t>
  </si>
  <si>
    <t>PROJEKT - projekty staveb, Ing.Marcela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</si>
  <si>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</si>
  <si>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</si>
  <si>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</si>
  <si>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</si>
  <si>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</si>
  <si>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</si>
  <si>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</si>
  <si>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</si>
  <si>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</si>
  <si>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</si>
  <si>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</si>
  <si>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</si>
  <si>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</si>
  <si>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</si>
  <si>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</si>
  <si>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</si>
  <si>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</si>
  <si>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</si>
  <si>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</si>
  <si>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</si>
  <si>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</si>
  <si>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</si>
  <si>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</si>
  <si>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</si>
  <si>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</si>
  <si>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</si>
  <si>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</si>
  <si>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</si>
  <si>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</si>
  <si>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</si>
  <si>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</si>
  <si>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</si>
  <si>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</si>
  <si>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</si>
  <si>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</si>
  <si>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</si>
  <si>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</si>
  <si>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</si>
  <si>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</si>
  <si>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</si>
  <si>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</si>
  <si>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</si>
  <si>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</si>
  <si>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</si>
  <si>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</si>
  <si>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</si>
  <si>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</si>
  <si>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</si>
  <si>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</si>
  <si>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</si>
  <si>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</si>
  <si>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</si>
  <si>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</si>
  <si>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</si>
  <si>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</si>
  <si>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</si>
  <si>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</si>
  <si>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 - nepřímé náklady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</si>
  <si>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</si>
  <si>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</si>
  <si>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</si>
  <si>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8 - Trubní vedení</t>
  </si>
  <si>
    <t xml:space="preserve">    91 - Doplňující konstrukce a práce </t>
  </si>
  <si>
    <t xml:space="preserve">    94 - Lešení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</si>
  <si>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</si>
  <si>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</si>
  <si>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</si>
  <si>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</si>
  <si>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</si>
  <si>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</si>
  <si>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</si>
  <si>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</si>
  <si>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</si>
  <si>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</si>
  <si>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</si>
  <si>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</si>
  <si>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</si>
  <si>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 - kód intervence 044</t>
  </si>
  <si>
    <t xml:space="preserve">    735 - Ústřední vytápění - otopná tělesa - kód intervence 044</t>
  </si>
  <si>
    <t xml:space="preserve">    741 - Elektroinstalace - silnoproud</t>
  </si>
  <si>
    <t xml:space="preserve">    741.1 - Elektroinstalace - silnoproud - rozvaděč RN</t>
  </si>
  <si>
    <t xml:space="preserve">    742 - Elektroinstalace - slaboproud</t>
  </si>
  <si>
    <t xml:space="preserve">    751 - Vzduchotechnika -kód intervence 044</t>
  </si>
  <si>
    <t xml:space="preserve">    751.1 - Vzduchotechnika - vnější jednotka - kód intervence 044</t>
  </si>
  <si>
    <t xml:space="preserve">    761 - Konstrukce prosvětlovací</t>
  </si>
  <si>
    <t xml:space="preserve">    763 - Konstrukce suché výstavby</t>
  </si>
  <si>
    <t xml:space="preserve">    764 - Konstrukce klempířské - kód intervence 044</t>
  </si>
  <si>
    <t xml:space="preserve">    766 - Konstrukce truhlářské</t>
  </si>
  <si>
    <t xml:space="preserve">    767 - Konstrukce zámečnické - kód intervence 044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</si>
  <si>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</si>
  <si>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</si>
  <si>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</si>
  <si>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</si>
  <si>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</si>
  <si>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</si>
  <si>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</si>
  <si>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</si>
  <si>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</si>
  <si>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</si>
  <si>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Ostatní - Ostatní náklady - nepřímé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</si>
  <si>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</si>
  <si>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</si>
  <si>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</si>
  <si>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</si>
  <si>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</si>
  <si>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</si>
  <si>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</si>
  <si>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</si>
  <si>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</si>
  <si>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</si>
  <si>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</si>
  <si>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</si>
  <si>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</si>
  <si>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</si>
  <si>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</si>
  <si>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</si>
  <si>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</si>
  <si>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</si>
  <si>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</si>
  <si>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</si>
  <si>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m2</t>
  </si>
  <si>
    <t>CS ÚRS 2023 01</t>
  </si>
  <si>
    <t>4</t>
  </si>
  <si>
    <t>-1969392618</t>
  </si>
  <si>
    <t>Online PSC</t>
  </si>
  <si>
    <t>https://podminky.urs.cz/item/CS_URS_2023_01/113107143</t>
  </si>
  <si>
    <t>P</t>
  </si>
  <si>
    <t>Poznámka k položce:_x000D_
kód intervence 044</t>
  </si>
  <si>
    <t>VV</t>
  </si>
  <si>
    <t>9,00*1,50</t>
  </si>
  <si>
    <t>2,20*1,50</t>
  </si>
  <si>
    <t>"světlík ŽB"6,10*1,62</t>
  </si>
  <si>
    <t>"světlík MEA"3*0,80*0,60</t>
  </si>
  <si>
    <t>Mezisoučet schody a světlík</t>
  </si>
  <si>
    <t>3</t>
  </si>
  <si>
    <t>(14,40+25,50+2*1,44+14,90+2,00-11,00)*0,80</t>
  </si>
  <si>
    <t>Mezisoučet zatažení zateplení pod terén</t>
  </si>
  <si>
    <t>Součet</t>
  </si>
  <si>
    <t>122452203</t>
  </si>
  <si>
    <t>Odkopávky a prokopávky nezapažené pro silnice a dálnice strojně v hornině třídy těžitelnosti II do 100 m3</t>
  </si>
  <si>
    <t>m3</t>
  </si>
  <si>
    <t>2047977233</t>
  </si>
  <si>
    <t>https://podminky.urs.cz/item/CS_URS_2023_01/122452203</t>
  </si>
  <si>
    <t>16,80*0,30</t>
  </si>
  <si>
    <t>132112122</t>
  </si>
  <si>
    <t>Hloubení zapažených rýh šířky do 800 mm ručně s urovnáním dna do předepsaného profilu a spádu v hornině třídy těžitelnosti I skupiny 1 a 2 nesoudržných</t>
  </si>
  <si>
    <t>1937205290</t>
  </si>
  <si>
    <t>https://podminky.urs.cz/item/CS_URS_2023_01/132112122</t>
  </si>
  <si>
    <t>"schodiště"11,34*0,50*0,60</t>
  </si>
  <si>
    <t>"kanalizace"(17,00+7,00+28,00)*0,40*0,60</t>
  </si>
  <si>
    <t>132251102</t>
  </si>
  <si>
    <t>Hloubení nezapažených rýh šířky do 800 mm strojně s urovnáním dna do předepsaného profilu a spádu v hornině třídy těžitelnosti I skupiny 3 přes 20 do 50 m3</t>
  </si>
  <si>
    <t>-1768551269</t>
  </si>
  <si>
    <t>https://podminky.urs.cz/item/CS_URS_2023_01/132251102</t>
  </si>
  <si>
    <t>(14,40+25,50+2*1,44+14,90+2,00-11,00)*0,80*2,60</t>
  </si>
  <si>
    <t>5</t>
  </si>
  <si>
    <t>132251251</t>
  </si>
  <si>
    <t>Hloubení nezapažených rýh šířky přes 800 do 2 000 mm strojně s urovnáním dna do předepsaného profilu a spádu v hornině třídy těžitelnosti I skupiny 3 do 20 m3</t>
  </si>
  <si>
    <t>2024908621</t>
  </si>
  <si>
    <t>https://podminky.urs.cz/item/CS_URS_2023_01/132251251</t>
  </si>
  <si>
    <t>"schodiště"11,34*2,00*0,5</t>
  </si>
  <si>
    <t>"světlík"6,10*1,62*1,40</t>
  </si>
  <si>
    <t>6</t>
  </si>
  <si>
    <t>133112811</t>
  </si>
  <si>
    <t>Hloubení nezapažených šachet ručně v horninách třídy těžitelnosti I skupiny 1 a 2, půdorysná plocha výkopu do 4 m2</t>
  </si>
  <si>
    <t>-149907891</t>
  </si>
  <si>
    <t>https://podminky.urs.cz/item/CS_URS_2023_01/133112811</t>
  </si>
  <si>
    <t>"světlík MEA"3*0,80*0,60*1,00</t>
  </si>
  <si>
    <t>7</t>
  </si>
  <si>
    <t>151201102</t>
  </si>
  <si>
    <t>Zřízení pažení a rozepření stěn rýh pro podzemní vedení zátažné, hloubky přes 2 do 4 m</t>
  </si>
  <si>
    <t>579811234</t>
  </si>
  <si>
    <t>https://podminky.urs.cz/item/CS_URS_2023_01/151201102</t>
  </si>
  <si>
    <t>(14,40+25,50+2*1,44+14,90+2,00-11,00)*2,60</t>
  </si>
  <si>
    <t>8</t>
  </si>
  <si>
    <t>151201112</t>
  </si>
  <si>
    <t>Odstranění pažení a rozepření stěn rýh pro podzemní vedení s uložením materiálu na vzdálenost do 3 m od kraje výkopu zátažné, hloubky přes 2 do 4 m</t>
  </si>
  <si>
    <t>1410810330</t>
  </si>
  <si>
    <t>https://podminky.urs.cz/item/CS_URS_2023_01/151201112</t>
  </si>
  <si>
    <t>9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</si>
  <si>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</si>
  <si>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</si>
  <si>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-885999770</t>
  </si>
  <si>
    <t>https://podminky.urs.cz/item/CS_URS_2023_01/162211201</t>
  </si>
  <si>
    <t>10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</si>
  <si>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</si>
  <si>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</si>
  <si>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-635367706</t>
  </si>
  <si>
    <t>https://podminky.urs.cz/item/CS_URS_2023_01/162211209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</si>
  <si>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</si>
  <si>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</si>
  <si>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</si>
  <si>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1646659826</t>
  </si>
  <si>
    <t>https://podminky.urs.cz/item/CS_URS_2023_01/162751117</t>
  </si>
  <si>
    <t>5,04+15,882+101,254+25,175+1,44</t>
  </si>
  <si>
    <t>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</si>
  <si>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</si>
  <si>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</si>
  <si>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-1810708455</t>
  </si>
  <si>
    <t>https://podminky.urs.cz/item/CS_URS_2023_01/162751119</t>
  </si>
  <si>
    <t>148,791*10 'Přepočtené koeficientem množství</t>
  </si>
  <si>
    <t>13</t>
  </si>
  <si>
    <t>167151101</t>
  </si>
  <si>
    <t>Nakládání, skládání a překládání neulehlého výkopku nebo sypaniny strojně nakládání, množství do 100 m3, z horniny třídy těžitelnosti I, skupiny 1 až 3</t>
  </si>
  <si>
    <t>1481884230</t>
  </si>
  <si>
    <t>https://podminky.urs.cz/item/CS_URS_2023_01/167151101</t>
  </si>
  <si>
    <t>14</t>
  </si>
  <si>
    <t>171251201</t>
  </si>
  <si>
    <t>Uložení sypaniny na skládky nebo meziskládky bez hutnění s upravením uložené sypaniny do předepsaného tvaru</t>
  </si>
  <si>
    <t>1845579465</t>
  </si>
  <si>
    <t>https://podminky.urs.cz/item/CS_URS_2023_01/171251201</t>
  </si>
  <si>
    <t>M</t>
  </si>
  <si>
    <t>94621007</t>
  </si>
  <si>
    <t>poplatek za uložení stavebního odpadu zeminy a kamení zatříděného kódem 17 05 04 na recyklační skládku</t>
  </si>
  <si>
    <t>t</t>
  </si>
  <si>
    <t>442310952</t>
  </si>
  <si>
    <t>148,791*1,6 'Přepočtené koeficientem množství</t>
  </si>
  <si>
    <t>16</t>
  </si>
  <si>
    <t>174111101</t>
  </si>
  <si>
    <t>Zásyp sypaninou z jakékoliv horniny ručně s uložením výkopku ve vrstvách se zhutněním jam, šachet, rýh nebo kolem objektů v těchto vykopávkách</t>
  </si>
  <si>
    <t>-1117687946</t>
  </si>
  <si>
    <t>https://podminky.urs.cz/item/CS_URS_2023_01/174111101</t>
  </si>
  <si>
    <t>17</t>
  </si>
  <si>
    <t>58344197</t>
  </si>
  <si>
    <t>štěrkodrť frakce 0/63</t>
  </si>
  <si>
    <t>-1115290367</t>
  </si>
  <si>
    <t>101,242181892457*2,1 'Přepočtené koeficientem množství</t>
  </si>
  <si>
    <t>18</t>
  </si>
  <si>
    <t>174111102</t>
  </si>
  <si>
    <t>Zásyp sypaninou z jakékoliv horniny ručně s uložením výkopku ve vrstvách se zhutněním v uzavřených prostorách s urovnáním povrchu zásypu</t>
  </si>
  <si>
    <t>2100650512</t>
  </si>
  <si>
    <t>https://podminky.urs.cz/item/CS_URS_2023_01/174111102</t>
  </si>
  <si>
    <t>4,66*0,90</t>
  </si>
  <si>
    <t>1,60*0,70</t>
  </si>
  <si>
    <t>2,00</t>
  </si>
  <si>
    <t>19</t>
  </si>
  <si>
    <t>58981122</t>
  </si>
  <si>
    <t>recyklát betonový frakce 0/32</t>
  </si>
  <si>
    <t>1971646142</t>
  </si>
  <si>
    <t>7,314*2 'Přepočtené koeficientem množství</t>
  </si>
  <si>
    <t>20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</si>
  <si>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</si>
  <si>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</si>
  <si>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860768924</t>
  </si>
  <si>
    <t>https://podminky.urs.cz/item/CS_URS_2023_01/175111101</t>
  </si>
  <si>
    <t>58337308</t>
  </si>
  <si>
    <t>štěrkopísek frakce 0/2</t>
  </si>
  <si>
    <t>462220693</t>
  </si>
  <si>
    <t>12,48*2 'Přepočtené koeficientem množství</t>
  </si>
  <si>
    <t>22</t>
  </si>
  <si>
    <t>181912112</t>
  </si>
  <si>
    <t>Úprava pláně vyrovnáním výškových rozdílů ručně v hornině třídy těžitelnosti I skupiny 3 se zhutněním</t>
  </si>
  <si>
    <t>640669736</t>
  </si>
  <si>
    <t>https://podminky.urs.cz/item/CS_URS_2023_01/181912112</t>
  </si>
  <si>
    <t>1,40*1,00</t>
  </si>
  <si>
    <t>7,52*1,50</t>
  </si>
  <si>
    <t>PI*(1,50)^2*0,25</t>
  </si>
  <si>
    <t>1,50*2,20</t>
  </si>
  <si>
    <t>Zakládání</t>
  </si>
  <si>
    <t>23</t>
  </si>
  <si>
    <t>273313611</t>
  </si>
  <si>
    <t>Základy z betonu prostého desky z betonu kamenem neprokládaného tř. C 16/20</t>
  </si>
  <si>
    <t>815440287</t>
  </si>
  <si>
    <t>https://podminky.urs.cz/item/CS_URS_2023_01/273313611</t>
  </si>
  <si>
    <t>"schodiště"7,34*2,00*0,30</t>
  </si>
  <si>
    <t>"světlík"6,10*1,62*0,30</t>
  </si>
  <si>
    <t>24</t>
  </si>
  <si>
    <t>274313611</t>
  </si>
  <si>
    <t>Základy z betonu prostého pasy betonu kamenem neprokládaného tř. C 16/20</t>
  </si>
  <si>
    <t>865942985</t>
  </si>
  <si>
    <t>https://podminky.urs.cz/item/CS_URS_2023_01/274313611</t>
  </si>
  <si>
    <t>Svislé a kompletní konstrukce</t>
  </si>
  <si>
    <t>25</t>
  </si>
  <si>
    <t>310279842</t>
  </si>
  <si>
    <t>Zazdívka otvorů ve zdivu nadzákladovém nepálenými tvárnicemi plochy přes 1 m2 do 4 m2 , ve zdi tl. do 300 mm</t>
  </si>
  <si>
    <t>-776548310</t>
  </si>
  <si>
    <t>https://podminky.urs.cz/item/CS_URS_2023_01/310279842</t>
  </si>
  <si>
    <t>1*1,10*2,00*0,27</t>
  </si>
  <si>
    <t>1*1,60*1,00*0,27</t>
  </si>
  <si>
    <t>26</t>
  </si>
  <si>
    <t>311113134</t>
  </si>
  <si>
    <t>Nadzákladové zdi z tvárnic ztraceného bednění betonových hladkých, včetně výplně z betonu třídy C 16/20, tloušťky zdiva přes 250 do 300 mm</t>
  </si>
  <si>
    <t>286105688</t>
  </si>
  <si>
    <t>https://podminky.urs.cz/item/CS_URS_2023_01/311113134</t>
  </si>
  <si>
    <t>5,00*2,20*0,5</t>
  </si>
  <si>
    <t>7,34*2,20</t>
  </si>
  <si>
    <t>(1,62+5,90)*1,10</t>
  </si>
  <si>
    <t>27</t>
  </si>
  <si>
    <t>311272211</t>
  </si>
  <si>
    <t>Zdivo z pórobetonových tvárnic na tenké maltové lože, tl. zdiva 300 mm pevnost tvárnic do P2, objemová hmotnost do 450 kg/m3 hladkých</t>
  </si>
  <si>
    <t>-873415761</t>
  </si>
  <si>
    <t>https://podminky.urs.cz/item/CS_URS_2023_01/311272211</t>
  </si>
  <si>
    <t>6,60*1,20</t>
  </si>
  <si>
    <t>28</t>
  </si>
  <si>
    <t>317143441</t>
  </si>
  <si>
    <t>Překlady nosné z pórobetonu osazené do tenkého maltového lože, pro zdi tl. 250 mm, délky překladu do 1300 mm</t>
  </si>
  <si>
    <t>kus</t>
  </si>
  <si>
    <t>-647910954</t>
  </si>
  <si>
    <t>https://podminky.urs.cz/item/CS_URS_2023_01/317143441</t>
  </si>
  <si>
    <t>29</t>
  </si>
  <si>
    <t>317143451</t>
  </si>
  <si>
    <t>Překlady nosné z pórobetonu osazené do tenkého maltového lože, pro zdi tl. 300 mm, délky překladu do 1300 mm</t>
  </si>
  <si>
    <t>1560464406</t>
  </si>
  <si>
    <t>https://podminky.urs.cz/item/CS_URS_2023_01/317143451</t>
  </si>
  <si>
    <t>30</t>
  </si>
  <si>
    <t>317941123</t>
  </si>
  <si>
    <t>Osazování ocelových válcovaných nosníků na zdivu I nebo IE nebo U nebo UE nebo L č. 14 až 22 nebo výšky do 220 mm</t>
  </si>
  <si>
    <t>-1175506628</t>
  </si>
  <si>
    <t>https://podminky.urs.cz/item/CS_URS_2023_01/317941123</t>
  </si>
  <si>
    <t>31</t>
  </si>
  <si>
    <t>13010716</t>
  </si>
  <si>
    <t>ocel profilová jakost S235JR (11 375) průřez I (IPN) 140</t>
  </si>
  <si>
    <t>1548076740</t>
  </si>
  <si>
    <t>4*1,555*0,01440</t>
  </si>
  <si>
    <t>5*1,400*0,01440</t>
  </si>
  <si>
    <t>0,191*1,08 'Přepočtené koeficientem množství</t>
  </si>
  <si>
    <t>32</t>
  </si>
  <si>
    <t>13010718</t>
  </si>
  <si>
    <t>ocel profilová jakost S235JR (11 375) průřez I (IPN) 160</t>
  </si>
  <si>
    <t>267485213</t>
  </si>
  <si>
    <t>2*1,80*0,01790</t>
  </si>
  <si>
    <t>2*3,85*0,01790</t>
  </si>
  <si>
    <t>0,202*1,08 'Přepočtené koeficientem množství</t>
  </si>
  <si>
    <t>33</t>
  </si>
  <si>
    <t>13010722</t>
  </si>
  <si>
    <t>ocel profilová jakost S235JR (11 375) průřez I (IPN) 200</t>
  </si>
  <si>
    <t>-862010028</t>
  </si>
  <si>
    <t>3*4,20*0,02630</t>
  </si>
  <si>
    <t>0,331*1,08 'Přepočtené koeficientem množství</t>
  </si>
  <si>
    <t>34</t>
  </si>
  <si>
    <t>340271041</t>
  </si>
  <si>
    <t>Zazdívka otvorů v příčkách nebo stěnách pórobetonovými tvárnicemi plochy přes 0,025 m2 do 1 m2, objemová hmotnost 500 kg/m3, tloušťka příčky 150 mm</t>
  </si>
  <si>
    <t>214950394</t>
  </si>
  <si>
    <t>https://podminky.urs.cz/item/CS_URS_2023_01/340271041</t>
  </si>
  <si>
    <t>(1,00+1,00+0,50)*2,00</t>
  </si>
  <si>
    <t>35</t>
  </si>
  <si>
    <t>342271531</t>
  </si>
  <si>
    <t>Příčky z přesných vápenopískových tvárnic na tenkovrstvou maltu, tloušťka příčky 150 mm, formát a rozměr tvárnic 5DF 248x150x248 mm plných, pevnost tvárnic přes P15 do P25</t>
  </si>
  <si>
    <t>-1058409123</t>
  </si>
  <si>
    <t>https://podminky.urs.cz/item/CS_URS_2023_01/342271531</t>
  </si>
  <si>
    <t>(4,10+6,00+3,22+1,30)*2,80</t>
  </si>
  <si>
    <t>-2*0,80*2,00</t>
  </si>
  <si>
    <t>-1*1,15*1,20</t>
  </si>
  <si>
    <t>36</t>
  </si>
  <si>
    <t>342272225</t>
  </si>
  <si>
    <t>Příčky z pórobetonových tvárnic hladkých na tenké maltové lože objemová hmotnost do 500 kg/m3, tloušťka příčky 100 mm</t>
  </si>
  <si>
    <t>-386407557</t>
  </si>
  <si>
    <t>https://podminky.urs.cz/item/CS_URS_2023_01/342272225</t>
  </si>
  <si>
    <t>1,20*2,80-0,80*2,00</t>
  </si>
  <si>
    <t>(1,60+2,03)*2,80-2*0,70*2,00</t>
  </si>
  <si>
    <t>(1,41+1,60+3,40)*2,80-2*0,70*2,00-(1,41+2,50)*0,50</t>
  </si>
  <si>
    <t>37</t>
  </si>
  <si>
    <t>342291111</t>
  </si>
  <si>
    <t>Ukotvení příček polyuretanovou pěnou, tl. příčky do 100 mm</t>
  </si>
  <si>
    <t>m</t>
  </si>
  <si>
    <t>-2011620062</t>
  </si>
  <si>
    <t>https://podminky.urs.cz/item/CS_URS_2023_01/342291111</t>
  </si>
  <si>
    <t>4,128+5,90+1,60+2,03+1,41+1,60</t>
  </si>
  <si>
    <t>38</t>
  </si>
  <si>
    <t>342291121</t>
  </si>
  <si>
    <t>Ukotvení příček plochými kotvami, do konstrukce cihelné</t>
  </si>
  <si>
    <t>-835885298</t>
  </si>
  <si>
    <t>https://podminky.urs.cz/item/CS_URS_2023_01/342291121</t>
  </si>
  <si>
    <t>12*2,80</t>
  </si>
  <si>
    <t>39</t>
  </si>
  <si>
    <t>346244361</t>
  </si>
  <si>
    <t>Zazdívka rýh, potrubí, nik (výklenků) nebo kapes z pálených cihel na maltu tl. 65 mm</t>
  </si>
  <si>
    <t>280522425</t>
  </si>
  <si>
    <t>https://podminky.urs.cz/item/CS_URS_2023_01/346244361</t>
  </si>
  <si>
    <t>"kanalizace"40,00*0,10</t>
  </si>
  <si>
    <t>"voda"40,00*0,15</t>
  </si>
  <si>
    <t>"voda"30,00*0,10</t>
  </si>
  <si>
    <t>40</t>
  </si>
  <si>
    <t>346244371</t>
  </si>
  <si>
    <t>Zazdívka rýh, potrubí, nik (výklenků) nebo kapes z pálených cihel na maltu tl. 140 mm</t>
  </si>
  <si>
    <t>1647284633</t>
  </si>
  <si>
    <t>https://podminky.urs.cz/item/CS_URS_2023_01/346244371</t>
  </si>
  <si>
    <t>"kanalizace"8,00*0,15</t>
  </si>
  <si>
    <t>41</t>
  </si>
  <si>
    <t>346244381</t>
  </si>
  <si>
    <t>Plentování ocelových válcovaných nosníků jednostranné cihlami na maltu, výška stojiny do 200 mm</t>
  </si>
  <si>
    <t>-526555071</t>
  </si>
  <si>
    <t>https://podminky.urs.cz/item/CS_URS_2023_01/346244381</t>
  </si>
  <si>
    <t>4*1,555*0,20</t>
  </si>
  <si>
    <t>5*1,400*0,20</t>
  </si>
  <si>
    <t>42</t>
  </si>
  <si>
    <t>389381001</t>
  </si>
  <si>
    <t>Dobetonování ocelových nosníků</t>
  </si>
  <si>
    <t>769132408</t>
  </si>
  <si>
    <t>https://podminky.urs.cz/item/CS_URS_2023_01/389381001</t>
  </si>
  <si>
    <t>4,20*0,45*0,30</t>
  </si>
  <si>
    <t>1,80*0,30*0,20</t>
  </si>
  <si>
    <t>3,85*0,25*0,20</t>
  </si>
  <si>
    <t>Vodorovné konstrukce</t>
  </si>
  <si>
    <t>43</t>
  </si>
  <si>
    <t>411161002</t>
  </si>
  <si>
    <t>Stropy keramické z cihelných stropních vložek HURDIS do válcovaných nosníků osová vzdálenost nosníků do 1100 mm výška válcovaného nosníku 160 mm z vložky výšky 80 mm, výplňový materiál lehký beton do 700 kg/m3</t>
  </si>
  <si>
    <t>375349967</t>
  </si>
  <si>
    <t>https://podminky.urs.cz/item/CS_URS_2023_01/411161002</t>
  </si>
  <si>
    <t>1,60*3,90</t>
  </si>
  <si>
    <t>1,00*2,00</t>
  </si>
  <si>
    <t>44</t>
  </si>
  <si>
    <t>411321414</t>
  </si>
  <si>
    <t>Stropy z betonu železového (bez výztuže) stropů deskových, plochých střech, desek balkonových, desek hřibových stropů včetně hlavic hřibových sloupů tř. C 25/30</t>
  </si>
  <si>
    <t>-2104335365</t>
  </si>
  <si>
    <t>https://podminky.urs.cz/item/CS_URS_2023_01/411321414</t>
  </si>
  <si>
    <t>1,60*6,60*0,15</t>
  </si>
  <si>
    <t>45</t>
  </si>
  <si>
    <t>411351011</t>
  </si>
  <si>
    <t>Bednění stropních konstrukcí - bez podpěrné konstrukce desek tloušťky stropní desky přes 5 do 25 cm zřízení</t>
  </si>
  <si>
    <t>-1362110195</t>
  </si>
  <si>
    <t>https://podminky.urs.cz/item/CS_URS_2023_01/411351011</t>
  </si>
  <si>
    <t>1,60*6,60</t>
  </si>
  <si>
    <t>46</t>
  </si>
  <si>
    <t>411351012</t>
  </si>
  <si>
    <t>Bednění stropních konstrukcí - bez podpěrné konstrukce desek tloušťky stropní desky přes 5 do 25 cm odstranění</t>
  </si>
  <si>
    <t>1909438968</t>
  </si>
  <si>
    <t>https://podminky.urs.cz/item/CS_URS_2023_01/411351012</t>
  </si>
  <si>
    <t>47</t>
  </si>
  <si>
    <t>411354311</t>
  </si>
  <si>
    <t>Podpěrná konstrukce stropů - desek, kleneb a skořepin výška podepření do 4 m tloušťka stropu přes 5 do 15 cm zřízení</t>
  </si>
  <si>
    <t>39072768</t>
  </si>
  <si>
    <t>https://podminky.urs.cz/item/CS_URS_2023_01/411354311</t>
  </si>
  <si>
    <t>48</t>
  </si>
  <si>
    <t>411354312</t>
  </si>
  <si>
    <t>Podpěrná konstrukce stropů - desek, kleneb a skořepin výška podepření do 4 m tloušťka stropu přes 5 do 15 cm odstranění</t>
  </si>
  <si>
    <t>-1291515545</t>
  </si>
  <si>
    <t>https://podminky.urs.cz/item/CS_URS_2023_01/411354312</t>
  </si>
  <si>
    <t>49</t>
  </si>
  <si>
    <t>413232211</t>
  </si>
  <si>
    <t>Zazdívka zhlaví stropních trámů nebo válcovaných nosníků pálenými cihlami válcovaných nosníků, výšky do 150 mm</t>
  </si>
  <si>
    <t>1766842684</t>
  </si>
  <si>
    <t>https://podminky.urs.cz/item/CS_URS_2023_01/413232211</t>
  </si>
  <si>
    <t>50</t>
  </si>
  <si>
    <t>413941123</t>
  </si>
  <si>
    <t>Osazování ocelových válcovaných nosníků ve stropech I nebo IE nebo U nebo UE nebo L č. 14 až 22 nebo výšky přes 120 do 220 mm</t>
  </si>
  <si>
    <t>-659100008</t>
  </si>
  <si>
    <t>https://podminky.urs.cz/item/CS_URS_2023_01/413941123</t>
  </si>
  <si>
    <t>4*0,02574</t>
  </si>
  <si>
    <t>4*0,01644</t>
  </si>
  <si>
    <t>51</t>
  </si>
  <si>
    <t>1838838947</t>
  </si>
  <si>
    <t>52</t>
  </si>
  <si>
    <t>430321515</t>
  </si>
  <si>
    <t>Schodišťové konstrukce a rampy z betonu železového (bez výztuže) stupně, schodnice, ramena, podesty s nosníky tř. C 20/25</t>
  </si>
  <si>
    <t>-385790602</t>
  </si>
  <si>
    <t>https://podminky.urs.cz/item/CS_URS_2023_01/430321515</t>
  </si>
  <si>
    <t>4,20*1,40*0,30</t>
  </si>
  <si>
    <t>53</t>
  </si>
  <si>
    <t>430361121</t>
  </si>
  <si>
    <t>Výztuž schodišťových konstrukcí a ramp stupňů, schodnic, ramen, podest s nosníky z betonářské oceli 10 216 (E)</t>
  </si>
  <si>
    <t>1896997142</t>
  </si>
  <si>
    <t>https://podminky.urs.cz/item/CS_URS_2023_01/430361121</t>
  </si>
  <si>
    <t>1,764*0,08 'Přepočtené koeficientem množství</t>
  </si>
  <si>
    <t>54</t>
  </si>
  <si>
    <t>430362021</t>
  </si>
  <si>
    <t>Výztuž schodišťových konstrukcí a ramp stupňů, schodnic, ramen, podest s nosníky ze svařovaných sítí z drátů typu KARI</t>
  </si>
  <si>
    <t>-1060973888</t>
  </si>
  <si>
    <t>https://podminky.urs.cz/item/CS_URS_2023_01/430362021</t>
  </si>
  <si>
    <t>4,20*1,40*((0,07404/2/3)*1,1)</t>
  </si>
  <si>
    <t>55</t>
  </si>
  <si>
    <t>43419142-R</t>
  </si>
  <si>
    <t>Ukončení schodišťové zdi kamenným obrubníkem</t>
  </si>
  <si>
    <t>R-položka</t>
  </si>
  <si>
    <t>1383463780</t>
  </si>
  <si>
    <t>56</t>
  </si>
  <si>
    <t>583803-R</t>
  </si>
  <si>
    <t>obrubník kamenný žulový přímý 80x300x100 mm</t>
  </si>
  <si>
    <t>114767134</t>
  </si>
  <si>
    <t>57</t>
  </si>
  <si>
    <t>434191431</t>
  </si>
  <si>
    <t>Osazování schodišťových stupňů kamenných s vyspárováním styčných spár, s provizorním dřevěným zábradlím a dočasným zakrytím stupnic prkny současně při zdění, rovných, kosých nebo vřetenových oboustranně zazděných, stupňů broušených nebo leštěných</t>
  </si>
  <si>
    <t>-2080783355</t>
  </si>
  <si>
    <t>https://podminky.urs.cz/item/CS_URS_2023_01/434191431</t>
  </si>
  <si>
    <t>12*1,40</t>
  </si>
  <si>
    <t>58</t>
  </si>
  <si>
    <t>58388012</t>
  </si>
  <si>
    <t>stupeň schodišťový žulový plný 150x300x1000mm podkosená podstupnice-řezaný a tryskaný</t>
  </si>
  <si>
    <t>1538362682</t>
  </si>
  <si>
    <t>16,8*1,02 'Přepočtené koeficientem množství</t>
  </si>
  <si>
    <t>59</t>
  </si>
  <si>
    <t>434351141</t>
  </si>
  <si>
    <t>Bednění stupňů betonovaných na podstupňové desce nebo na terénu půdorysně přímočarých zřízení</t>
  </si>
  <si>
    <t>1148439865</t>
  </si>
  <si>
    <t>https://podminky.urs.cz/item/CS_URS_2023_01/434351141</t>
  </si>
  <si>
    <t>12*1,20*0,20</t>
  </si>
  <si>
    <t>60</t>
  </si>
  <si>
    <t>434351142</t>
  </si>
  <si>
    <t>Bednění stupňů betonovaných na podstupňové desce nebo na terénu půdorysně přímočarých odstranění</t>
  </si>
  <si>
    <t>-79635440</t>
  </si>
  <si>
    <t>https://podminky.urs.cz/item/CS_URS_2023_01/434351142</t>
  </si>
  <si>
    <t>Komunikace pozemní - nepřímé náklady</t>
  </si>
  <si>
    <t>61</t>
  </si>
  <si>
    <t>564851011</t>
  </si>
  <si>
    <t>Podklad ze štěrkodrti ŠD s rozprostřením a zhutněním plochy jednotlivě do 100 m2, po zhutnění tl. 150 mm</t>
  </si>
  <si>
    <t>1306746342</t>
  </si>
  <si>
    <t>https://podminky.urs.cz/item/CS_URS_2023_01/564851011</t>
  </si>
  <si>
    <t>7,52*1,30</t>
  </si>
  <si>
    <t>PI*(1,30)^2*0,25</t>
  </si>
  <si>
    <t>1,30*2,20</t>
  </si>
  <si>
    <t>62</t>
  </si>
  <si>
    <t>566901233</t>
  </si>
  <si>
    <t>Vyspravení podkladu po překopech inženýrských sítí plochy přes 15 m2 s rozprostřením a zhutněním štěrkodrtí tl. 200 mm</t>
  </si>
  <si>
    <t>1452640372</t>
  </si>
  <si>
    <t>https://podminky.urs.cz/item/CS_URS_2023_01/566901233</t>
  </si>
  <si>
    <t>"zatažení zateplení pod terén"(14,40+25,50+2*1,44+14,90+2,00-11,00)*0,80</t>
  </si>
  <si>
    <t>63</t>
  </si>
  <si>
    <t>566901261</t>
  </si>
  <si>
    <t>Vyspravení podkladu po překopech inženýrských sítí plochy přes 15 m2 s rozprostřením a zhutněním obalovaným kamenivem ACP (OK) tl. 100 mm</t>
  </si>
  <si>
    <t>363451512</t>
  </si>
  <si>
    <t>https://podminky.urs.cz/item/CS_URS_2023_01/566901261</t>
  </si>
  <si>
    <t>64</t>
  </si>
  <si>
    <t>572340111</t>
  </si>
  <si>
    <t>Vyspravení krytu komunikací po překopech inženýrských sítí plochy do 15 m2 asfaltovým betonem ACO (AB), po zhutnění tl. přes 30 do 50 mm</t>
  </si>
  <si>
    <t>90888660</t>
  </si>
  <si>
    <t>https://podminky.urs.cz/item/CS_URS_2023_01/572340111</t>
  </si>
  <si>
    <t>65</t>
  </si>
  <si>
    <t>573911121</t>
  </si>
  <si>
    <t>Asfaltový postřik regenerační PR s posypem kameniva v množství 1,00 kg/m2</t>
  </si>
  <si>
    <t>923953335</t>
  </si>
  <si>
    <t>https://podminky.urs.cz/item/CS_URS_2023_01/573911121</t>
  </si>
  <si>
    <t>66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</si>
  <si>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</si>
  <si>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</si>
  <si>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392111135</t>
  </si>
  <si>
    <t>https://podminky.urs.cz/item/CS_URS_2023_01/591211111</t>
  </si>
  <si>
    <t>67</t>
  </si>
  <si>
    <t>58381012</t>
  </si>
  <si>
    <t>kostka řezanoštípaná dlažební žula 8x8x8cm</t>
  </si>
  <si>
    <t>-368768538</t>
  </si>
  <si>
    <t>15,363*1,02 'Přepočtené koeficientem množství</t>
  </si>
  <si>
    <t>68</t>
  </si>
  <si>
    <t>599142111</t>
  </si>
  <si>
    <t>Úprava zálivky dilatačních nebo pracovních spár v cementobetonovém krytu, hloubky do 40 mm, šířky přes 20 do 40 mm</t>
  </si>
  <si>
    <t>-1870221982</t>
  </si>
  <si>
    <t>https://podminky.urs.cz/item/CS_URS_2023_01/599142111</t>
  </si>
  <si>
    <t>9,00+3,70+1,50</t>
  </si>
  <si>
    <t>14,40+25,50+2*1,44+14,90+2,00-11,00</t>
  </si>
  <si>
    <t>Úprava povrchů vnitřních</t>
  </si>
  <si>
    <t>69</t>
  </si>
  <si>
    <t>611325417</t>
  </si>
  <si>
    <t>Oprava vápenocementové omítky vnitřních ploch hladké, tloušťky do 20 mm, s celoplošným přeštukováním, tloušťky štuku 3 mm stropů, v rozsahu opravované plochy přes 10 do 30%</t>
  </si>
  <si>
    <t>204726413</t>
  </si>
  <si>
    <t>https://podminky.urs.cz/item/CS_URS_2023_01/611325417</t>
  </si>
  <si>
    <t>70</t>
  </si>
  <si>
    <t>612131101</t>
  </si>
  <si>
    <t>Podkladní a spojovací vrstva vnitřních omítaných ploch cementový postřik nanášený ručně celoplošně stěn</t>
  </si>
  <si>
    <t>-1376612815</t>
  </si>
  <si>
    <t>https://podminky.urs.cz/item/CS_URS_2023_01/612131101</t>
  </si>
  <si>
    <t>"hladké omítky"472,207</t>
  </si>
  <si>
    <t>71</t>
  </si>
  <si>
    <t>612131121</t>
  </si>
  <si>
    <t>Podkladní a spojovací vrstva vnitřních omítaných ploch penetrace disperzní nanášená ručně stěn</t>
  </si>
  <si>
    <t>-774357475</t>
  </si>
  <si>
    <t>https://podminky.urs.cz/item/CS_URS_2023_01/612131121</t>
  </si>
  <si>
    <t>"lepidlem potažené plochy"138,787</t>
  </si>
  <si>
    <t>"hladké omítky"474,207</t>
  </si>
  <si>
    <t>"obklady"-120,36</t>
  </si>
  <si>
    <t>72</t>
  </si>
  <si>
    <t>612135101</t>
  </si>
  <si>
    <t>Hrubá výplň rýh maltou jakékoli šířky rýhy ve stěnách</t>
  </si>
  <si>
    <t>669894430</t>
  </si>
  <si>
    <t>https://podminky.urs.cz/item/CS_URS_2023_01/612135101</t>
  </si>
  <si>
    <t>100,00*0,03</t>
  </si>
  <si>
    <t>50,00*0,10</t>
  </si>
  <si>
    <t>20,00*0,15</t>
  </si>
  <si>
    <t>73</t>
  </si>
  <si>
    <t>612142001</t>
  </si>
  <si>
    <t>Potažení vnitřních ploch pletivem v ploše nebo pruzích, na plném podkladu sklovláknitým vtlačením do tmelu stěn</t>
  </si>
  <si>
    <t>-563257079</t>
  </si>
  <si>
    <t>https://podminky.urs.cz/item/CS_URS_2023_01/612142001</t>
  </si>
  <si>
    <t>(4,10+6,00+3,22+1,30)*2,80*2*1,15</t>
  </si>
  <si>
    <t>(1,20*2,80-0,80*2,00)*2</t>
  </si>
  <si>
    <t>((1,60+2,03)*2,80-2*0,70*2,00)*2</t>
  </si>
  <si>
    <t>((1,41+1,60+3,40)*2,80-2*0,70*2,00-(1,41+2,50)*0,50)*2</t>
  </si>
  <si>
    <t>74</t>
  </si>
  <si>
    <t>612321121</t>
  </si>
  <si>
    <t>Omítka vápenocementová vnitřních ploch nanášená ručně jednovrstvá, tloušťky do 10 mm hladká svislých konstrukcí stěn</t>
  </si>
  <si>
    <t>1061777611</t>
  </si>
  <si>
    <t>https://podminky.urs.cz/item/CS_URS_2023_01/612321121</t>
  </si>
  <si>
    <t>75</t>
  </si>
  <si>
    <t>612321131</t>
  </si>
  <si>
    <t>Potažení vnitřních ploch vápenocementovým štukem tloušťky do 3 mm svislých konstrukcí stěn</t>
  </si>
  <si>
    <t>-553456</t>
  </si>
  <si>
    <t>https://podminky.urs.cz/item/CS_URS_2023_01/612321131</t>
  </si>
  <si>
    <t>76</t>
  </si>
  <si>
    <t>612321191</t>
  </si>
  <si>
    <t>Omítka vápenocementová vnitřních ploch nanášená ručně Příplatek k cenám za každých dalších i započatých 5 mm tloušťky omítky přes 10 mm stěn</t>
  </si>
  <si>
    <t>1691830813</t>
  </si>
  <si>
    <t>https://podminky.urs.cz/item/CS_URS_2023_01/612321191</t>
  </si>
  <si>
    <t>492,634*2 'Přepočtené koeficientem množství</t>
  </si>
  <si>
    <t>77</t>
  </si>
  <si>
    <t>612325121</t>
  </si>
  <si>
    <t>Vápenocementová omítka rýh štuková ve stěnách, šířky rýhy do 150 mm</t>
  </si>
  <si>
    <t>-324937728</t>
  </si>
  <si>
    <t>https://podminky.urs.cz/item/CS_URS_2023_01/612325121</t>
  </si>
  <si>
    <t>"ZTI"(4,00+1,20+30,00+20,00)*0,15</t>
  </si>
  <si>
    <t>"EI"100,00*0,15</t>
  </si>
  <si>
    <t>"EI"50,00*0,15</t>
  </si>
  <si>
    <t>78</t>
  </si>
  <si>
    <t>612325122</t>
  </si>
  <si>
    <t>Vápenocementová omítka rýh štuková ve stěnách, šířky rýhy přes 150 do 300 mm</t>
  </si>
  <si>
    <t>-519012836</t>
  </si>
  <si>
    <t>https://podminky.urs.cz/item/CS_URS_2023_01/612325122</t>
  </si>
  <si>
    <t>"EI"20,00*0,30</t>
  </si>
  <si>
    <t>79</t>
  </si>
  <si>
    <t>612325302</t>
  </si>
  <si>
    <t>Vápenocementová omítka ostění nebo nadpraží štuková</t>
  </si>
  <si>
    <t>-1594340000</t>
  </si>
  <si>
    <t>https://podminky.urs.cz/item/CS_URS_2023_01/612325302</t>
  </si>
  <si>
    <t>"OZN O1"(0,88+0,58)*2*3*0,40</t>
  </si>
  <si>
    <t>"OZN O2"(0,90+0,60)*2*3*0,40</t>
  </si>
  <si>
    <t>"OZN O3"(1,50+1,20)*2*2*0,40</t>
  </si>
  <si>
    <t>"OZN O4"(0,60+1,60)*2*3*0,40</t>
  </si>
  <si>
    <t>"OZN O5"(1,20+1,20)*2*1*0,40</t>
  </si>
  <si>
    <t>"OZN O6"(0,55+1,50)*2*1*0,40</t>
  </si>
  <si>
    <t>"OZN O7"(1,20+1,15)*2*1*0,40</t>
  </si>
  <si>
    <t>"OZN O8"(0,88+1,60)*2*1*0,40</t>
  </si>
  <si>
    <t>"OZN O9"(0,88+1,80)*2*6*0,40</t>
  </si>
  <si>
    <t>"OZN O10"(0,88+1,70)*2*5*0,40</t>
  </si>
  <si>
    <t>80</t>
  </si>
  <si>
    <t>612325412</t>
  </si>
  <si>
    <t>Oprava vápenocementové omítky vnitřních ploch hladké, tloušťky do 20 mm stěn, v rozsahu opravované plochy přes 10 do 30%</t>
  </si>
  <si>
    <t>-229221316</t>
  </si>
  <si>
    <t>https://podminky.urs.cz/item/CS_URS_2023_01/612325412</t>
  </si>
  <si>
    <t>(13,43+5,81+1,00+5,93)*2*2,80</t>
  </si>
  <si>
    <t>Úprava povrchů vnějších</t>
  </si>
  <si>
    <t>81</t>
  </si>
  <si>
    <t>622131121</t>
  </si>
  <si>
    <t>Podkladní a spojovací vrstva vnějších omítaných ploch penetrace nanášená ručně stěn</t>
  </si>
  <si>
    <t>346638453</t>
  </si>
  <si>
    <t>https://podminky.urs.cz/item/CS_URS_2023_01/622131121</t>
  </si>
  <si>
    <t>Součet světlí a schodiště</t>
  </si>
  <si>
    <t>82</t>
  </si>
  <si>
    <t>62213115R</t>
  </si>
  <si>
    <t>Mineralizační nástřik s hloubkovým ochranným účinkem</t>
  </si>
  <si>
    <t>-1895291601</t>
  </si>
  <si>
    <t>Poznámka k položce:_x000D_
podrobně uvedeno v technické zprávě "Povrchové úpravy vnější" - čl. a), b)</t>
  </si>
  <si>
    <t>89,52+89,52</t>
  </si>
  <si>
    <t>83</t>
  </si>
  <si>
    <t>622142001</t>
  </si>
  <si>
    <t>Potažení vnějších ploch pletivem v ploše nebo pruzích, na plném podkladu sklovláknitým vtlačením do tmelu stěn</t>
  </si>
  <si>
    <t>-583591344</t>
  </si>
  <si>
    <t>https://podminky.urs.cz/item/CS_URS_2023_01/622142001</t>
  </si>
  <si>
    <t>84</t>
  </si>
  <si>
    <t>62215102R</t>
  </si>
  <si>
    <t xml:space="preserve">Kotvící můstek nátěrem minerální hydroizolační stěrkou </t>
  </si>
  <si>
    <t>-1259212105</t>
  </si>
  <si>
    <t>Poznámka k položce:_x000D_
podrobně uvedeno v technické zprávě "Povrchové úpravy vnější" - čl. c)</t>
  </si>
  <si>
    <t>85</t>
  </si>
  <si>
    <t>622211001</t>
  </si>
  <si>
    <t>Montáž kontaktního zateplení lepením a mechanickým kotvením z polystyrenových desek na vnější stěny, na podklad betonový nebo z lehčeného betonu, z tvárnic keramických nebo vápenopískových, tloušťky desek do 40 mm</t>
  </si>
  <si>
    <t>-1555864970</t>
  </si>
  <si>
    <t>https://podminky.urs.cz/item/CS_URS_2023_01/622211001</t>
  </si>
  <si>
    <t>(14,40+25,50+2*1,44+14,90+2,00)*0,40</t>
  </si>
  <si>
    <t>86</t>
  </si>
  <si>
    <t>28376414</t>
  </si>
  <si>
    <t>deska XPS hrana polodrážková a hladký povrch 300kPA tl 20mm</t>
  </si>
  <si>
    <t>1000791709</t>
  </si>
  <si>
    <t>23,872*1,05 'Přepočtené koeficientem množství</t>
  </si>
  <si>
    <t>87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</si>
  <si>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</si>
  <si>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</si>
  <si>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-343376936</t>
  </si>
  <si>
    <t>https://podminky.urs.cz/item/CS_URS_2023_01/622211021</t>
  </si>
  <si>
    <t>(14,40+25,50+2*1,44+14,90+2,00)*1,50</t>
  </si>
  <si>
    <t>88</t>
  </si>
  <si>
    <t>28376465</t>
  </si>
  <si>
    <t>deska XPS hrana polodrážková a hladký povrch 700kPa tl 120mm</t>
  </si>
  <si>
    <t>1149577601</t>
  </si>
  <si>
    <t>89,52*1,05 'Přepočtené koeficientem množství</t>
  </si>
  <si>
    <t>89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</si>
  <si>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</si>
  <si>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</si>
  <si>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-485091714</t>
  </si>
  <si>
    <t>https://podminky.urs.cz/item/CS_URS_2023_01/622211041</t>
  </si>
  <si>
    <t>(14,40+25,50+2*1,44+14,90+2,00)*1,80</t>
  </si>
  <si>
    <t>"OZN O1"-0,88*0,58*3</t>
  </si>
  <si>
    <t>"OZN O2"-0,90*0,60*3</t>
  </si>
  <si>
    <t>"OZN O3"-1,50*1,20*2</t>
  </si>
  <si>
    <t>"OZN O4"-0,60*1,60*3</t>
  </si>
  <si>
    <t>"OZN O5"-1,20*1,20*1</t>
  </si>
  <si>
    <t>"OZN O6"-0,55*1,50*1</t>
  </si>
  <si>
    <t>"OZN O7"-1,20*1,15*1</t>
  </si>
  <si>
    <t>"OZN O8"-0,88*1,60*1</t>
  </si>
  <si>
    <t>"OZN O9"-0,88*1,80*6</t>
  </si>
  <si>
    <t>"OZN O10"-0,88*1,70*5</t>
  </si>
  <si>
    <t>90</t>
  </si>
  <si>
    <t>28376450</t>
  </si>
  <si>
    <t>deska XPS hrana polodrážková a hladký povrch 300kPA tl 180mm</t>
  </si>
  <si>
    <t>2113772948</t>
  </si>
  <si>
    <t>105,676*1,05 'Přepočtené koeficientem množství</t>
  </si>
  <si>
    <t>91</t>
  </si>
  <si>
    <t>622212051</t>
  </si>
  <si>
    <t>Montáž kontaktního zateplení vnějšího ostění, nadpraží nebo parapetu lepením z polystyrenových desek hloubky špalet přes 200 do 400 mm, tloušťky desek do 40 mm</t>
  </si>
  <si>
    <t>-1680758268</t>
  </si>
  <si>
    <t>https://podminky.urs.cz/item/CS_URS_2023_01/622212051</t>
  </si>
  <si>
    <t>"OZN O1"(0,88+0,58)*2*3</t>
  </si>
  <si>
    <t>"OZN O2"(0,90+0,60)*2*3</t>
  </si>
  <si>
    <t>"OZN O3"(1,50+1,20)*2*2</t>
  </si>
  <si>
    <t>"OZN O4"(0,60+1,60)*2*3</t>
  </si>
  <si>
    <t>"OZN O5"(1,20+1,20)*2*1</t>
  </si>
  <si>
    <t>"OZN O6"(0,55+1,50)*2*1</t>
  </si>
  <si>
    <t>"OZN O7"(1,20+1,15)*2*1</t>
  </si>
  <si>
    <t>"OZN O8"(0,88+1,60)*2*1</t>
  </si>
  <si>
    <t>"OZN O9"(0,88+1,80)*2*6</t>
  </si>
  <si>
    <t>"OZN O10"(0,88+1,70)*2*5</t>
  </si>
  <si>
    <t>92</t>
  </si>
  <si>
    <t>28376416</t>
  </si>
  <si>
    <t>deska XPS hrana polodrážková a hladký povrch 300kPA tl 40mm</t>
  </si>
  <si>
    <t>1358778401</t>
  </si>
  <si>
    <t>118,28*0,5 'Přepočtené koeficientem množství</t>
  </si>
  <si>
    <t>93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</si>
  <si>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</si>
  <si>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</si>
  <si>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622843887</t>
  </si>
  <si>
    <t>https://podminky.urs.cz/item/CS_URS_2023_01/622251101</t>
  </si>
  <si>
    <t>23,892+89,52+105,676</t>
  </si>
  <si>
    <t>94</t>
  </si>
  <si>
    <t>622252002</t>
  </si>
  <si>
    <t>Montáž profilů kontaktního zateplení ostatních stěnových, dilatačních apod. lepených do tmelu</t>
  </si>
  <si>
    <t>164120050</t>
  </si>
  <si>
    <t>https://podminky.urs.cz/item/CS_URS_2023_01/622252002</t>
  </si>
  <si>
    <t>95</t>
  </si>
  <si>
    <t>63127416</t>
  </si>
  <si>
    <t>profil rohový PVC 23x23mm s výztužnou tkaninou š 100mm pro ETICS</t>
  </si>
  <si>
    <t>1019130230</t>
  </si>
  <si>
    <t>9*1,20</t>
  </si>
  <si>
    <t>"OZN O1"(0,88+2*0,58)*3</t>
  </si>
  <si>
    <t>"OZN O2"(0,90+2*0,60)*3</t>
  </si>
  <si>
    <t>"OZN O3"(1,50+2*1,20)*2</t>
  </si>
  <si>
    <t>"OZN O4"(0,60+2*1,60)*3</t>
  </si>
  <si>
    <t>"OZN O5"(1,20+2*1,20)*1</t>
  </si>
  <si>
    <t>"OZN O6"(0,55+2*1,50)*1</t>
  </si>
  <si>
    <t>"OZN O7"(1,20+2*1,15)*1</t>
  </si>
  <si>
    <t>"OZN O8"(0,88+2*1,60)*1</t>
  </si>
  <si>
    <t>"OZN O9"(0,88+2*1,80)*6</t>
  </si>
  <si>
    <t>"OZN O10"(0,88+2*1,70)*5</t>
  </si>
  <si>
    <t>105,43*1,05 'Přepočtené koeficientem množství</t>
  </si>
  <si>
    <t>96</t>
  </si>
  <si>
    <t>59051476</t>
  </si>
  <si>
    <t>profil začišťovací PVC 9mm s výztužnou tkaninou pro ostění ETICS</t>
  </si>
  <si>
    <t>348286703</t>
  </si>
  <si>
    <t>118,28*1,05 'Přepočtené koeficientem množství</t>
  </si>
  <si>
    <t>97</t>
  </si>
  <si>
    <t>62232311R</t>
  </si>
  <si>
    <t>Vyrovnání nerovnosti podkladu do líce zdiva těsnící maltou</t>
  </si>
  <si>
    <t>1766210286</t>
  </si>
  <si>
    <t>Poznámka k položce:_x000D_
podrobně uvedeno v technické zprávě "Povrchové úpravy vnější" - čl. d)</t>
  </si>
  <si>
    <t>98</t>
  </si>
  <si>
    <t>62232441R</t>
  </si>
  <si>
    <t>Provedení svislé hydroizolace dvoukomponentní hydroizolační stěrkou, tloušťka vyzrálé vrstvy musí být minimálně 3 mm</t>
  </si>
  <si>
    <t>996775196</t>
  </si>
  <si>
    <t>Poznámka k položce:_x000D_
podrobně uvedeno v technické zprávě "Povrchové úpravy vnější" - čl. e)_x000D_
kód intervence 044</t>
  </si>
  <si>
    <t>99</t>
  </si>
  <si>
    <t>622531012</t>
  </si>
  <si>
    <t>Omítka tenkovrstvá silikonová vnějších ploch probarvená bez penetrace zatíraná (škrábaná), zrnitost 1,5 mm stěn</t>
  </si>
  <si>
    <t>88864971</t>
  </si>
  <si>
    <t>https://podminky.urs.cz/item/CS_URS_2023_01/622531012</t>
  </si>
  <si>
    <t>69,629+51,16*0,40</t>
  </si>
  <si>
    <t>Podlahy a podlahové konstrukce</t>
  </si>
  <si>
    <t>100</t>
  </si>
  <si>
    <t>631312141</t>
  </si>
  <si>
    <t>Doplnění dosavadních mazanin prostým betonem s dodáním hmot, bez potěru, plochy jednotlivě rýh v dosavadních mazaninách</t>
  </si>
  <si>
    <t>1979592515</t>
  </si>
  <si>
    <t>https://podminky.urs.cz/item/CS_URS_2023_01/631312141</t>
  </si>
  <si>
    <t>"kanalizace"(17,00+7,00+28,00)*0,40*0,20</t>
  </si>
  <si>
    <t>"voda"5,00*0,10*0,20</t>
  </si>
  <si>
    <t>101</t>
  </si>
  <si>
    <t>632450123</t>
  </si>
  <si>
    <t>Potěr cementový vyrovnávací ze suchých směsí v pásu o průměrné (střední) tl. přes 30 do 40 mm</t>
  </si>
  <si>
    <t>-837294460</t>
  </si>
  <si>
    <t>https://podminky.urs.cz/item/CS_URS_2023_01/632450123</t>
  </si>
  <si>
    <t>"rampa"1,60*6,60</t>
  </si>
  <si>
    <t>102</t>
  </si>
  <si>
    <t>632450124</t>
  </si>
  <si>
    <t>Potěr cementový vyrovnávací ze suchých směsí v pásu o průměrné (střední) tl. přes 40 do 50 mm</t>
  </si>
  <si>
    <t>1289063346</t>
  </si>
  <si>
    <t>https://podminky.urs.cz/item/CS_URS_2023_01/632450124</t>
  </si>
  <si>
    <t>103</t>
  </si>
  <si>
    <t>632451024</t>
  </si>
  <si>
    <t>Potěr cementový vyrovnávací z malty (MC-15) v pásu o průměrné (střední) tl. přes 40 do 50 mm</t>
  </si>
  <si>
    <t>1519259049</t>
  </si>
  <si>
    <t>https://podminky.urs.cz/item/CS_URS_2023_01/632451024</t>
  </si>
  <si>
    <t>"m.č.0.01 klubovna" 72,80</t>
  </si>
  <si>
    <t>"m.č.0.02 chodba"5,00</t>
  </si>
  <si>
    <t>"m.č.0.03 výtvarná dílna"33,40</t>
  </si>
  <si>
    <t>"m.č.0.04 místnost pro počítače"18,60</t>
  </si>
  <si>
    <t>"m.č.0.05 vstup – šatna"14,50</t>
  </si>
  <si>
    <t>"m.č.0.06 hudební zkušebna"25,90</t>
  </si>
  <si>
    <t>"m.č.0.07 místnost pro personál"14,30</t>
  </si>
  <si>
    <t>"m.č.0.08 sklad vátvarných potřeb"12,40</t>
  </si>
  <si>
    <t>"m.č.0.09 chodba"29,30</t>
  </si>
  <si>
    <t>"m.č.0.10 WC zaměstnanci"2,90</t>
  </si>
  <si>
    <t>"m.č.0.11 úklidová komora"1,50</t>
  </si>
  <si>
    <t>"m.č.0.12 chodba"6,80</t>
  </si>
  <si>
    <t>"m.č.0.13 nevyužívaný prostor"2,80</t>
  </si>
  <si>
    <t>"m.č.0.14 čajová kuchyňka"9,60</t>
  </si>
  <si>
    <t>"m.č.0.15 WC dívky"6,20</t>
  </si>
  <si>
    <t>"m.č.0.16 bezbariérové WC"2,60</t>
  </si>
  <si>
    <t>"m.č.0.17 WC chlapci"7,30</t>
  </si>
  <si>
    <t>"m.č.0.18 chodba"18,50</t>
  </si>
  <si>
    <t>"m.č.0.19 schodišťový prostor"21,70</t>
  </si>
  <si>
    <t>104</t>
  </si>
  <si>
    <t>63248111R</t>
  </si>
  <si>
    <t>Vyztužení cementového potěru nebo mazaniny svařovanou sítí</t>
  </si>
  <si>
    <t>446337756</t>
  </si>
  <si>
    <t>10,56*0,003 'Přepočtené koeficientem množství</t>
  </si>
  <si>
    <t>105</t>
  </si>
  <si>
    <t>633811111</t>
  </si>
  <si>
    <t>Broušení betonových podlah nerovností do 2 mm (stržení šlemu)</t>
  </si>
  <si>
    <t>-585474572</t>
  </si>
  <si>
    <t>https://podminky.urs.cz/item/CS_URS_2023_01/633811111</t>
  </si>
  <si>
    <t>106</t>
  </si>
  <si>
    <t>633811119</t>
  </si>
  <si>
    <t>Broušení betonových podlah Příplatek k ceně za každý další 1 mm úběru</t>
  </si>
  <si>
    <t>1840116692</t>
  </si>
  <si>
    <t>https://podminky.urs.cz/item/CS_URS_2023_01/633811119</t>
  </si>
  <si>
    <t>107</t>
  </si>
  <si>
    <t>63712110R</t>
  </si>
  <si>
    <t>Zásyp požárně nebezpečného prostoru kačírkem fr.16/32 tl.40 mm</t>
  </si>
  <si>
    <t>-38563789</t>
  </si>
  <si>
    <t>5,00*6,00</t>
  </si>
  <si>
    <t>Trubní vedení</t>
  </si>
  <si>
    <t>108</t>
  </si>
  <si>
    <t>89411-R</t>
  </si>
  <si>
    <t>Oprava stávajících revizních šachet po výměně stávajícího a napojení nového potrubí</t>
  </si>
  <si>
    <t>kpl</t>
  </si>
  <si>
    <t>557233997</t>
  </si>
  <si>
    <t xml:space="preserve">Doplňující konstrukce a práce </t>
  </si>
  <si>
    <t>109</t>
  </si>
  <si>
    <t>916241113</t>
  </si>
  <si>
    <t>Osazení obrubníku kamenného se zřízením lože, s vyplněním a zatřením spár cementovou maltou ležatého s boční opěrou z betonu prostého, do lože z betonu prostého</t>
  </si>
  <si>
    <t>1316582557</t>
  </si>
  <si>
    <t>https://podminky.urs.cz/item/CS_URS_2023_01/916241113</t>
  </si>
  <si>
    <t>1,20+2,20</t>
  </si>
  <si>
    <t>PI*3,00*0,25</t>
  </si>
  <si>
    <t>110</t>
  </si>
  <si>
    <t>58380006</t>
  </si>
  <si>
    <t>obrubník kamenný žulový přímý 1000x200x200mm</t>
  </si>
  <si>
    <t>1272240302</t>
  </si>
  <si>
    <t>3,4*1,02 'Přepočtené koeficientem množství</t>
  </si>
  <si>
    <t>111</t>
  </si>
  <si>
    <t>58380428</t>
  </si>
  <si>
    <t>obrubník kamenný žulový obloukový R 1-3m 200x200mm</t>
  </si>
  <si>
    <t>-170875281</t>
  </si>
  <si>
    <t>2,356*1,02 'Přepočtené koeficientem množství</t>
  </si>
  <si>
    <t>919735113</t>
  </si>
  <si>
    <t>Řezání stávajícího živičného krytu nebo podkladu hloubky přes 100 do 150 mm</t>
  </si>
  <si>
    <t>-1129960337</t>
  </si>
  <si>
    <t>https://podminky.urs.cz/item/CS_URS_2023_01/919735113</t>
  </si>
  <si>
    <t>14,40+25,50+2*1,44+14,90+2,00-11,00+6,20+1,62</t>
  </si>
  <si>
    <t>"světlík MEA"3*(0,80+2*0,60)</t>
  </si>
  <si>
    <t>Lešení</t>
  </si>
  <si>
    <t>113</t>
  </si>
  <si>
    <t>949101111</t>
  </si>
  <si>
    <t>Lešení pomocné pracovní pro objekty pozemních staveb pro zatížení do 150 kg/m2, o výšce lešeňové podlahy do 1,9 m</t>
  </si>
  <si>
    <t>-1661554737</t>
  </si>
  <si>
    <t>https://podminky.urs.cz/item/CS_URS_2023_01/949101111</t>
  </si>
  <si>
    <t>Různé dokončovací konstrukce a práce</t>
  </si>
  <si>
    <t>114</t>
  </si>
  <si>
    <t>953942425</t>
  </si>
  <si>
    <t>Osazování drobných kovových předmětů se zalitím maltou cementovou, do vysekaných kapes nebo připravených otvorů rámů litinových poklopů v podlahách nebo čisticích dvířek v kouřových kanálech</t>
  </si>
  <si>
    <t>-2141326</t>
  </si>
  <si>
    <t>https://podminky.urs.cz/item/CS_URS_2023_01/953942425</t>
  </si>
  <si>
    <t>115</t>
  </si>
  <si>
    <t>55241070</t>
  </si>
  <si>
    <t>poklop revizní šachty Pz ocelový zadlažďovací zespod vyztužen žebry s těsněním 1100x700 mm</t>
  </si>
  <si>
    <t>1152216965</t>
  </si>
  <si>
    <t>116</t>
  </si>
  <si>
    <t>953943211</t>
  </si>
  <si>
    <t>Osazování drobných kovových předmětů kotvených do stěny hasicího přístroje</t>
  </si>
  <si>
    <t>1002826000</t>
  </si>
  <si>
    <t>https://podminky.urs.cz/item/CS_URS_2023_01/953943211</t>
  </si>
  <si>
    <t>117</t>
  </si>
  <si>
    <t>44932112</t>
  </si>
  <si>
    <t>přístroj hasicí ruční práškový PG 4 LE</t>
  </si>
  <si>
    <t>-1395736283</t>
  </si>
  <si>
    <t>Bourání konstrukcí</t>
  </si>
  <si>
    <t>118</t>
  </si>
  <si>
    <t>33M0001-R</t>
  </si>
  <si>
    <t>Demontáž osobních výtahů včetně odvozu a likvidace</t>
  </si>
  <si>
    <t>soubor</t>
  </si>
  <si>
    <t>1542894306</t>
  </si>
  <si>
    <t>119</t>
  </si>
  <si>
    <t>33M0002-R</t>
  </si>
  <si>
    <t>Demontáž jídelních výtahů včetně odvozu a likvidace</t>
  </si>
  <si>
    <t>1863357131</t>
  </si>
  <si>
    <t>120</t>
  </si>
  <si>
    <t>33M0003-R</t>
  </si>
  <si>
    <t>Demontáž nákladního výtahu včetně odvozu a likvidace</t>
  </si>
  <si>
    <t>-929292847</t>
  </si>
  <si>
    <t>121</t>
  </si>
  <si>
    <t>725110814</t>
  </si>
  <si>
    <t>Demontáž klozetů kombi</t>
  </si>
  <si>
    <t>1621733372</t>
  </si>
  <si>
    <t>https://podminky.urs.cz/item/CS_URS_2023_01/725110814</t>
  </si>
  <si>
    <t>122</t>
  </si>
  <si>
    <t>725122813</t>
  </si>
  <si>
    <t>Demontáž pisoárů s nádrží a 1 záchodkem</t>
  </si>
  <si>
    <t>768295788</t>
  </si>
  <si>
    <t>https://podminky.urs.cz/item/CS_URS_2023_01/725122813</t>
  </si>
  <si>
    <t>123</t>
  </si>
  <si>
    <t>725210821</t>
  </si>
  <si>
    <t>Demontáž umyvadel bez výtokových armatur umyvadel</t>
  </si>
  <si>
    <t>-1868657071</t>
  </si>
  <si>
    <t>https://podminky.urs.cz/item/CS_URS_2023_01/725210821</t>
  </si>
  <si>
    <t>124</t>
  </si>
  <si>
    <t>725330820</t>
  </si>
  <si>
    <t>Demontáž výlevek bez výtokových armatur a bez nádrže a splachovacího potrubí diturvitových</t>
  </si>
  <si>
    <t>443697309</t>
  </si>
  <si>
    <t>https://podminky.urs.cz/item/CS_URS_2023_01/725330820</t>
  </si>
  <si>
    <t>125</t>
  </si>
  <si>
    <t>725820801</t>
  </si>
  <si>
    <t>Demontáž baterií nástěnných do G 3/4</t>
  </si>
  <si>
    <t>1573925086</t>
  </si>
  <si>
    <t>https://podminky.urs.cz/item/CS_URS_2023_01/725820801</t>
  </si>
  <si>
    <t>126</t>
  </si>
  <si>
    <t>7309000-R</t>
  </si>
  <si>
    <t>Odstranění rozvodů vytápění a radiátorů včetně odvozu a likvidace</t>
  </si>
  <si>
    <t>-153624290</t>
  </si>
  <si>
    <t>127</t>
  </si>
  <si>
    <t>7411324.R</t>
  </si>
  <si>
    <t>Dmt koncovka přírubová pro 1kV kabel do 4x35</t>
  </si>
  <si>
    <t>-56226856</t>
  </si>
  <si>
    <t>128</t>
  </si>
  <si>
    <t>7412118.R</t>
  </si>
  <si>
    <t>Demontáž rozvaděč skříňový/ panelový 1 pole do 200kg /dmtž</t>
  </si>
  <si>
    <t>916536223</t>
  </si>
  <si>
    <t>129</t>
  </si>
  <si>
    <t>741371821</t>
  </si>
  <si>
    <t>Demontáž svítidel bez zachování funkčnosti (do suti) interiérových modulového systému zářivkových, délky do 1100 mm</t>
  </si>
  <si>
    <t>-956578788</t>
  </si>
  <si>
    <t>https://podminky.urs.cz/item/CS_URS_2023_01/741371821</t>
  </si>
  <si>
    <t>130</t>
  </si>
  <si>
    <t>7515109-R</t>
  </si>
  <si>
    <t>Demontáž stávajících nefunkčních vzduchotechnických rozvodů včetně odvozu a likvidace</t>
  </si>
  <si>
    <t>-1570546492</t>
  </si>
  <si>
    <t>https://podminky.urs.cz/item/CS_URS_2023_01/7515109-R</t>
  </si>
  <si>
    <t>131</t>
  </si>
  <si>
    <t>763111811</t>
  </si>
  <si>
    <t>Demontáž příček ze sádrokartonových desek s nosnou konstrukcí z ocelových profilů jednoduchých, opláštění jednoduché</t>
  </si>
  <si>
    <t>-1082649346</t>
  </si>
  <si>
    <t>https://podminky.urs.cz/item/CS_URS_2023_01/763111811</t>
  </si>
  <si>
    <t>4,00*2,90</t>
  </si>
  <si>
    <t>132</t>
  </si>
  <si>
    <t>766411811</t>
  </si>
  <si>
    <t>Demontáž obložení stěn panely, plochy do 1,5 m2</t>
  </si>
  <si>
    <t>-1688355601</t>
  </si>
  <si>
    <t>https://podminky.urs.cz/item/CS_URS_2023_01/766411811</t>
  </si>
  <si>
    <t>10,20*1,10</t>
  </si>
  <si>
    <t>133</t>
  </si>
  <si>
    <t>766411822</t>
  </si>
  <si>
    <t>Demontáž obložení stěn podkladových roštů</t>
  </si>
  <si>
    <t>221422574</t>
  </si>
  <si>
    <t>https://podminky.urs.cz/item/CS_URS_2023_01/766411822</t>
  </si>
  <si>
    <t>134</t>
  </si>
  <si>
    <t>772521811</t>
  </si>
  <si>
    <t>Demontáž dlažby z kamene do suti z měkkých kamenů kladených do malty</t>
  </si>
  <si>
    <t>-1054157098</t>
  </si>
  <si>
    <t>https://podminky.urs.cz/item/CS_URS_2023_01/772521811</t>
  </si>
  <si>
    <t>135</t>
  </si>
  <si>
    <t>776201812</t>
  </si>
  <si>
    <t>Demontáž povlakových podlahovin lepených ručně s podložkou</t>
  </si>
  <si>
    <t>746104360</t>
  </si>
  <si>
    <t>https://podminky.urs.cz/item/CS_URS_2023_01/776201812</t>
  </si>
  <si>
    <t>63,50+10,00+8,50</t>
  </si>
  <si>
    <t>136</t>
  </si>
  <si>
    <t>962031132</t>
  </si>
  <si>
    <t>Bourání příček z cihel, tvárnic nebo příčkovek z cihel pálených, plných nebo dutých na maltu vápennou nebo vápenocementovou, tl. do 100 mm</t>
  </si>
  <si>
    <t>1534725040</t>
  </si>
  <si>
    <t>https://podminky.urs.cz/item/CS_URS_2023_01/962031132</t>
  </si>
  <si>
    <t>(2,00+1,20+1,65)*2,90</t>
  </si>
  <si>
    <t>137</t>
  </si>
  <si>
    <t>962031133</t>
  </si>
  <si>
    <t>Bourání příček z cihel, tvárnic nebo příčkovek z cihel pálených, plných nebo dutých na maltu vápennou nebo vápenocementovou, tl. do 150 mm</t>
  </si>
  <si>
    <t>1994650185</t>
  </si>
  <si>
    <t>https://podminky.urs.cz/item/CS_URS_2023_01/962031133</t>
  </si>
  <si>
    <t>(6,14+1,20)*2,90</t>
  </si>
  <si>
    <t>138</t>
  </si>
  <si>
    <t>962032231</t>
  </si>
  <si>
    <t>Bourání zdiva nadzákladového z cihel nebo tvárnic z cihel pálených nebo vápenopískových, na maltu vápennou nebo vápenocementovou, objemu přes 1 m3</t>
  </si>
  <si>
    <t>-527768777</t>
  </si>
  <si>
    <t>https://podminky.urs.cz/item/CS_URS_2023_01/962032231</t>
  </si>
  <si>
    <t>0,25*(3,56+0,16+1,92)*2,90</t>
  </si>
  <si>
    <t>0,27*(2,64)*2,90</t>
  </si>
  <si>
    <t>0,16*(3,10+1,94)*2,90</t>
  </si>
  <si>
    <t>6,60*0,30*1,20</t>
  </si>
  <si>
    <t>1,12*0,54*1,20</t>
  </si>
  <si>
    <t>1,15*0,45*4,00</t>
  </si>
  <si>
    <t>0,45*3,80*2,90</t>
  </si>
  <si>
    <t>0,37*1,10*2,90</t>
  </si>
  <si>
    <t>0,30*(2,75+2,86)*2,90</t>
  </si>
  <si>
    <t>0,20*3,45*2,90</t>
  </si>
  <si>
    <t>0,17*(5,50+2*1,30+1,70)*2,90</t>
  </si>
  <si>
    <t>139</t>
  </si>
  <si>
    <t>963051113</t>
  </si>
  <si>
    <t>Bourání železobetonových stropů deskových, tl. přes 80 mm</t>
  </si>
  <si>
    <t>1672673005</t>
  </si>
  <si>
    <t>https://podminky.urs.cz/item/CS_URS_2023_01/963051113</t>
  </si>
  <si>
    <t>6,60*1,44*0,17</t>
  </si>
  <si>
    <t>140</t>
  </si>
  <si>
    <t>965042131</t>
  </si>
  <si>
    <t>Bourání mazanin betonových nebo z litého asfaltu tl. do 100 mm, plochy do 4 m2</t>
  </si>
  <si>
    <t>1878393912</t>
  </si>
  <si>
    <t>https://podminky.urs.cz/item/CS_URS_2023_01/965042131</t>
  </si>
  <si>
    <t>"S.29"7,30*0,10</t>
  </si>
  <si>
    <t>141</t>
  </si>
  <si>
    <t>965042241</t>
  </si>
  <si>
    <t>Bourání mazanin betonových nebo z litého asfaltu tl. přes 100 mm, plochy přes 4 m2</t>
  </si>
  <si>
    <t>2085472622</t>
  </si>
  <si>
    <t>https://podminky.urs.cz/item/CS_URS_2023_01/965042241</t>
  </si>
  <si>
    <t>"S.27"8,50*0,16</t>
  </si>
  <si>
    <t>"S.30"7,30*0,16</t>
  </si>
  <si>
    <t>142</t>
  </si>
  <si>
    <t>965081223</t>
  </si>
  <si>
    <t>Bourání podlah z dlaždic bez podkladního lože nebo mazaniny, s jakoukoliv výplní spár keramických nebo xylolitových tl. přes 10 mm plochy přes 1 m2</t>
  </si>
  <si>
    <t>519772238</t>
  </si>
  <si>
    <t>https://podminky.urs.cz/item/CS_URS_2023_01/965081223</t>
  </si>
  <si>
    <t>18,50+2,00+3,50+2,70+1,30+3,50+1,50+1,10+6,80+1,71+14,50</t>
  </si>
  <si>
    <t>31,00+1,60+10,90+5,80+1,36+4,40+5,00+10,00+2,00+1,50+8,50</t>
  </si>
  <si>
    <t>5,20+12,60+7,30*2</t>
  </si>
  <si>
    <t>143</t>
  </si>
  <si>
    <t>965081601</t>
  </si>
  <si>
    <t>Odsekání soklíků včetně otlučení podkladní omítky až na zdivo schodišťových</t>
  </si>
  <si>
    <t>825155180</t>
  </si>
  <si>
    <t>https://podminky.urs.cz/item/CS_URS_2023_01/965081601</t>
  </si>
  <si>
    <t>(3,13+7,30)*2+22*0,16</t>
  </si>
  <si>
    <t>144</t>
  </si>
  <si>
    <t>965081611</t>
  </si>
  <si>
    <t>Odsekání soklíků včetně otlučení podkladní omítky až na zdivo rovných</t>
  </si>
  <si>
    <t>-857521725</t>
  </si>
  <si>
    <t>https://podminky.urs.cz/item/CS_URS_2023_01/965081611</t>
  </si>
  <si>
    <t>"S.02"(2,25+8,27)*2</t>
  </si>
  <si>
    <t>145</t>
  </si>
  <si>
    <t>968062374</t>
  </si>
  <si>
    <t>Vybourání dřevěných rámů oken s křídly, dveřních zárubní, vrat, stěn, ostění nebo obkladů rámů oken s křídly zdvojených, plochy do 1 m2</t>
  </si>
  <si>
    <t>908504154</t>
  </si>
  <si>
    <t>https://podminky.urs.cz/item/CS_URS_2023_01/968062374</t>
  </si>
  <si>
    <t>14*0,88*0,58</t>
  </si>
  <si>
    <t>2*0,90*0,60</t>
  </si>
  <si>
    <t>3*0,60*0,60</t>
  </si>
  <si>
    <t>1*0,55*1,50</t>
  </si>
  <si>
    <t>146</t>
  </si>
  <si>
    <t>968062375</t>
  </si>
  <si>
    <t>Vybourání dřevěných rámů oken s křídly, dveřních zárubní, vrat, stěn, ostění nebo obkladů rámů oken s křídly zdvojených, plochy do 2 m2</t>
  </si>
  <si>
    <t>615918983</t>
  </si>
  <si>
    <t>https://podminky.urs.cz/item/CS_URS_2023_01/968062375</t>
  </si>
  <si>
    <t>2*1,50*1,20</t>
  </si>
  <si>
    <t>1*1,20*1,20</t>
  </si>
  <si>
    <t>1*1,20*1,15</t>
  </si>
  <si>
    <t>147</t>
  </si>
  <si>
    <t>968062455</t>
  </si>
  <si>
    <t>Vybourání dřevěných rámů oken s křídly, dveřních zárubní, vrat, stěn, ostění nebo obkladů dveřních zárubní, plochy do 2 m2</t>
  </si>
  <si>
    <t>-627384028</t>
  </si>
  <si>
    <t>https://podminky.urs.cz/item/CS_URS_2023_01/968062455</t>
  </si>
  <si>
    <t>8*0,60*2,00</t>
  </si>
  <si>
    <t>8*0,80*2,00</t>
  </si>
  <si>
    <t>2*0,90*2,00</t>
  </si>
  <si>
    <t>2*1,00*2,00</t>
  </si>
  <si>
    <t>1*1,60*1,00</t>
  </si>
  <si>
    <t>148</t>
  </si>
  <si>
    <t>968062456</t>
  </si>
  <si>
    <t>Vybourání dřevěných rámů oken s křídly, dveřních zárubní, vrat, stěn, ostění nebo obkladů dveřních zárubní, plochy přes 2 m2</t>
  </si>
  <si>
    <t>74426732</t>
  </si>
  <si>
    <t>https://podminky.urs.cz/item/CS_URS_2023_01/968062456</t>
  </si>
  <si>
    <t>1*1,10*2,00</t>
  </si>
  <si>
    <t>2*1,05*2,00</t>
  </si>
  <si>
    <t>1*1,34*2,10</t>
  </si>
  <si>
    <t>149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</si>
  <si>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</si>
  <si>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</si>
  <si>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-260162330</t>
  </si>
  <si>
    <t>https://podminky.urs.cz/item/CS_URS_2023_01/971033131</t>
  </si>
  <si>
    <t>"ZTI"18+3</t>
  </si>
  <si>
    <t>"EI"10</t>
  </si>
  <si>
    <t>150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</si>
  <si>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</si>
  <si>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</si>
  <si>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273885431</t>
  </si>
  <si>
    <t>https://podminky.urs.cz/item/CS_URS_2023_01/971033141</t>
  </si>
  <si>
    <t>"ZTI"12</t>
  </si>
  <si>
    <t>151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</si>
  <si>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</si>
  <si>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</si>
  <si>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-1599672147</t>
  </si>
  <si>
    <t>https://podminky.urs.cz/item/CS_URS_2023_01/971033151</t>
  </si>
  <si>
    <t>152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</si>
  <si>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</si>
  <si>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</si>
  <si>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1455216459</t>
  </si>
  <si>
    <t>https://podminky.urs.cz/item/CS_URS_2023_01/971033231</t>
  </si>
  <si>
    <t>153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</si>
  <si>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</si>
  <si>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</si>
  <si>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1146633977</t>
  </si>
  <si>
    <t>https://podminky.urs.cz/item/CS_URS_2023_01/971033251</t>
  </si>
  <si>
    <t>154</t>
  </si>
  <si>
    <t>971033561</t>
  </si>
  <si>
    <t>Vybourání otvorů ve zdivu základovém nebo nadzákladovém z cihel, tvárnic, příčkovek z cihel pálených na maltu vápennou nebo vápenocementovou plochy do 1 m2, tl. do 600 mm</t>
  </si>
  <si>
    <t>-1730230246</t>
  </si>
  <si>
    <t>https://podminky.urs.cz/item/CS_URS_2023_01/971033561</t>
  </si>
  <si>
    <t>"O4"3*0,60*1,60*0,56</t>
  </si>
  <si>
    <t>"O8"1*0,78*1,22*0,56</t>
  </si>
  <si>
    <t>"O9"6*0,88*1,22*0,56</t>
  </si>
  <si>
    <t>"O10"4*0,88*1,22*0,56</t>
  </si>
  <si>
    <t>155</t>
  </si>
  <si>
    <t>971033631</t>
  </si>
  <si>
    <t>Vybourání otvorů ve zdivu základovém nebo nadzákladovém z cihel, tvárnic, příčkovek z cihel pálených na maltu vápennou nebo vápenocementovou plochy do 4 m2, tl. do 150 mm</t>
  </si>
  <si>
    <t>1949289961</t>
  </si>
  <si>
    <t>https://podminky.urs.cz/item/CS_URS_2023_01/971033631</t>
  </si>
  <si>
    <t>4*2,00</t>
  </si>
  <si>
    <t>156</t>
  </si>
  <si>
    <t>9710403VT</t>
  </si>
  <si>
    <t>Stavební přípomoci pro VZT - vybourání otvorů pro rozvody a stavební připravenost pro jednotky - vč. odvozu suti na skládku a následného zapravení</t>
  </si>
  <si>
    <t>Kč</t>
  </si>
  <si>
    <t>-1217652256</t>
  </si>
  <si>
    <t>157</t>
  </si>
  <si>
    <t>9710429UT</t>
  </si>
  <si>
    <t>Stavební přípomoci pro ÚT - vybourání otvorů a stěnových drážek pro rozvody - vč. odvozu suti na skládku a následného zapravení</t>
  </si>
  <si>
    <t>-93264658</t>
  </si>
  <si>
    <t>158</t>
  </si>
  <si>
    <t>973031344</t>
  </si>
  <si>
    <t>Vysekání výklenků nebo kapes ve zdivu z cihel na maltu vápennou nebo vápenocementovou kapes, plochy do 0,25 m2, hl. do 150 mm</t>
  </si>
  <si>
    <t>-2081659910</t>
  </si>
  <si>
    <t>https://podminky.urs.cz/item/CS_URS_2023_01/973031344</t>
  </si>
  <si>
    <t>2*4</t>
  </si>
  <si>
    <t>159</t>
  </si>
  <si>
    <t>973031614</t>
  </si>
  <si>
    <t>Vysekání výklenků nebo kapes ve zdivu z cihel na maltu vápennou nebo vápenocementovou kapes pro špalíky a krabice, velikosti do 50x50x50 mm</t>
  </si>
  <si>
    <t>1068590579</t>
  </si>
  <si>
    <t>https://podminky.urs.cz/item/CS_URS_2023_01/973031614</t>
  </si>
  <si>
    <t>"EI"160</t>
  </si>
  <si>
    <t>160</t>
  </si>
  <si>
    <t>973031619</t>
  </si>
  <si>
    <t>Vysekání výklenků nebo kapes ve zdivu z cihel na maltu vápennou nebo vápenocementovou kapes pro špalíky a krabice, velikosti do 150x150x100 mm</t>
  </si>
  <si>
    <t>-1351523637</t>
  </si>
  <si>
    <t>https://podminky.urs.cz/item/CS_URS_2023_01/973031619</t>
  </si>
  <si>
    <t>"EI"30</t>
  </si>
  <si>
    <t>161</t>
  </si>
  <si>
    <t>974031121</t>
  </si>
  <si>
    <t>Vysekání rýh ve zdivu cihelném na maltu vápennou nebo vápenocementovou do hl. 30 mm a šířky do 30 mm</t>
  </si>
  <si>
    <t>-576351521</t>
  </si>
  <si>
    <t>https://podminky.urs.cz/item/CS_URS_2023_01/974031121</t>
  </si>
  <si>
    <t>"EI"100</t>
  </si>
  <si>
    <t>162</t>
  </si>
  <si>
    <t>974031123</t>
  </si>
  <si>
    <t>Vysekání rýh ve zdivu cihelném na maltu vápennou nebo vápenocementovou do hl. 30 mm a šířky do 100 mm</t>
  </si>
  <si>
    <t>-62305184</t>
  </si>
  <si>
    <t>https://podminky.urs.cz/item/CS_URS_2023_01/974031123</t>
  </si>
  <si>
    <t>"EI"50,00</t>
  </si>
  <si>
    <t>163</t>
  </si>
  <si>
    <t>974031124</t>
  </si>
  <si>
    <t>Vysekání rýh ve zdivu cihelném na maltu vápennou nebo vápenocementovou do hl. 30 mm a šířky do 150 mm</t>
  </si>
  <si>
    <t>1173618676</t>
  </si>
  <si>
    <t>https://podminky.urs.cz/item/CS_URS_2023_01/974031124</t>
  </si>
  <si>
    <t>"EI"20,00</t>
  </si>
  <si>
    <t>164</t>
  </si>
  <si>
    <t>974031153</t>
  </si>
  <si>
    <t>Vysekání rýh ve zdivu cihelném na maltu vápennou nebo vápenocementovou do hl. 100 mm a šířky do 100 mm</t>
  </si>
  <si>
    <t>-1464029890</t>
  </si>
  <si>
    <t>https://podminky.urs.cz/item/CS_URS_2023_01/974031153</t>
  </si>
  <si>
    <t>"kanalizace"40,00</t>
  </si>
  <si>
    <t>165</t>
  </si>
  <si>
    <t>974031164</t>
  </si>
  <si>
    <t>Vysekání rýh ve zdivu cihelném na maltu vápennou nebo vápenocementovou do hl. 150 mm a šířky do 150 mm</t>
  </si>
  <si>
    <t>-1888719256</t>
  </si>
  <si>
    <t>https://podminky.urs.cz/item/CS_URS_2023_01/974031164</t>
  </si>
  <si>
    <t>"kanalizace"8,00</t>
  </si>
  <si>
    <t>166</t>
  </si>
  <si>
    <t>974031664</t>
  </si>
  <si>
    <t>Vysekání rýh ve zdivu cihelném na maltu vápennou nebo vápenocementovou pro vtahování nosníků do zdí, před vybouráním otvoru do hl. 150 mm, při v. nosníku do 150 mm</t>
  </si>
  <si>
    <t>-298326699</t>
  </si>
  <si>
    <t>https://podminky.urs.cz/item/CS_URS_2023_01/974031664</t>
  </si>
  <si>
    <t>2*4*1,555</t>
  </si>
  <si>
    <t>1*5*1,400</t>
  </si>
  <si>
    <t>167</t>
  </si>
  <si>
    <t>974031666</t>
  </si>
  <si>
    <t>Vysekání rýh ve zdivu cihelném na maltu vápennou nebo vápenocementovou pro vtahování nosníků do zdí, před vybouráním otvoru do hl. 150 mm, při v. nosníku do 250 mm</t>
  </si>
  <si>
    <t>1924267391</t>
  </si>
  <si>
    <t>https://podminky.urs.cz/item/CS_URS_2023_01/974031666</t>
  </si>
  <si>
    <t>1*2*1,80</t>
  </si>
  <si>
    <t>1*3*4,20</t>
  </si>
  <si>
    <t>1*2*3,85</t>
  </si>
  <si>
    <t>168</t>
  </si>
  <si>
    <t>974032142</t>
  </si>
  <si>
    <t>Vysekání rýh ve stěnách nebo příčkách z dutých cihel, tvárnic, desek z dutých cihel nebo tvárnic do hl. 70 mm a šířky do 70 mm</t>
  </si>
  <si>
    <t>1434139739</t>
  </si>
  <si>
    <t>https://podminky.urs.cz/item/CS_URS_2023_01/974032142</t>
  </si>
  <si>
    <t>169</t>
  </si>
  <si>
    <t>974032144</t>
  </si>
  <si>
    <t>Vysekání rýh ve stěnách nebo příčkách z dutých cihel, tvárnic, desek z dutých cihel nebo tvárnic do hl. 70 mm a šířky do 150 mm</t>
  </si>
  <si>
    <t>1246760806</t>
  </si>
  <si>
    <t>https://podminky.urs.cz/item/CS_URS_2023_01/974032144</t>
  </si>
  <si>
    <t>170</t>
  </si>
  <si>
    <t>974042544</t>
  </si>
  <si>
    <t>Vysekání rýh v betonové nebo jiné monolitické dlažbě s betonovým podkladem do hl.70 mm a šířky do 150 mm</t>
  </si>
  <si>
    <t>-1734534247</t>
  </si>
  <si>
    <t>https://podminky.urs.cz/item/CS_URS_2023_01/974042544</t>
  </si>
  <si>
    <t>171</t>
  </si>
  <si>
    <t>977151123</t>
  </si>
  <si>
    <t>Jádrové vrty diamantovými korunkami do stavebních materiálů (železobetonu, betonu, cihel, obkladů, dlažeb, kamene) průměru přes 130 do 150 mm</t>
  </si>
  <si>
    <t>2002893386</t>
  </si>
  <si>
    <t>https://podminky.urs.cz/item/CS_URS_2023_01/977151123</t>
  </si>
  <si>
    <t>172</t>
  </si>
  <si>
    <t>977151127</t>
  </si>
  <si>
    <t>Jádrové vrty diamantovými korunkami do stavebních materiálů (železobetonu, betonu, cihel, obkladů, dlažeb, kamene) průměru přes 225 do 250 mm</t>
  </si>
  <si>
    <t>244159580</t>
  </si>
  <si>
    <t>https://podminky.urs.cz/item/CS_URS_2023_01/977151127</t>
  </si>
  <si>
    <t>173</t>
  </si>
  <si>
    <t>978012141</t>
  </si>
  <si>
    <t>Otlučení vápenných nebo vápenocementových omítek vnitřních ploch stropů rákosovaných, v rozsahu přes 10 do 30 %</t>
  </si>
  <si>
    <t>-784596449</t>
  </si>
  <si>
    <t>https://podminky.urs.cz/item/CS_URS_2023_01/978012141</t>
  </si>
  <si>
    <t>174</t>
  </si>
  <si>
    <t>978013141</t>
  </si>
  <si>
    <t>Otlučení vápenných nebo vápenocementových omítek vnitřních ploch stěn s vyškrabáním spar, s očištěním zdiva, v rozsahu přes 10 do 30 %</t>
  </si>
  <si>
    <t>-135528539</t>
  </si>
  <si>
    <t>https://podminky.urs.cz/item/CS_URS_2023_01/978013141</t>
  </si>
  <si>
    <t>"S.01"(13,43+5,81+1,00+5,93)*2*2,80</t>
  </si>
  <si>
    <t>175</t>
  </si>
  <si>
    <t>978013191</t>
  </si>
  <si>
    <t>Otlučení vápenných nebo vápenocementových omítek vnitřních ploch stěn s vyškrabáním spar, s očištěním zdiva, v rozsahu přes 50 do 100 %</t>
  </si>
  <si>
    <t>1362631285</t>
  </si>
  <si>
    <t>https://podminky.urs.cz/item/CS_URS_2023_01/978013191</t>
  </si>
  <si>
    <t>"S.13"(2,30+3,39)*2*2,90</t>
  </si>
  <si>
    <t>"S.14"(5,10+1,88)*2*2,90</t>
  </si>
  <si>
    <t>"S.15"(2,90+6,20+1,14)*2*2,90</t>
  </si>
  <si>
    <t>"S.16"(3,50+2,10+4,30+7,40+1,90+4,50)*2,90</t>
  </si>
  <si>
    <t>"S.17"(1,40+0,93)*2*2,90</t>
  </si>
  <si>
    <t>"S.18"(7,71+1,90+1,80)*2,90</t>
  </si>
  <si>
    <t>"S.19"(1,92+3,01)*2,90</t>
  </si>
  <si>
    <t>"S.20"(3,56+3,01)*2,90</t>
  </si>
  <si>
    <t>"S.21"2,24*2,90</t>
  </si>
  <si>
    <t>"S.22"(1,86+2,66)*2,90</t>
  </si>
  <si>
    <t>"S.23"(3,65+2,66)*2,90</t>
  </si>
  <si>
    <t>"S.24"(1,60+0,87)*2*2,90</t>
  </si>
  <si>
    <t>"S.25"(1,60+0,93)*2*2,90</t>
  </si>
  <si>
    <t>"S.26"(2,64+2*3,21)*2,90</t>
  </si>
  <si>
    <t>"S.27"(2,64+2*1,95)*2,90</t>
  </si>
  <si>
    <t>"S.28"(2,65+4,65)*2*2,90</t>
  </si>
  <si>
    <t>"S.29"(2,75+2,56)*2,90</t>
  </si>
  <si>
    <t>"S.30"(0,50+1,31+2,96+2,39)*2,90</t>
  </si>
  <si>
    <t>176</t>
  </si>
  <si>
    <t>978015391</t>
  </si>
  <si>
    <t>Otlučení vápenných nebo vápenocementových omítek vnějších ploch s vyškrabáním spar a s očištěním zdiva stupně členitosti 1 a 2, v rozsahu přes 80 do 100 %</t>
  </si>
  <si>
    <t>-204237717</t>
  </si>
  <si>
    <t>https://podminky.urs.cz/item/CS_URS_2023_01/978015391</t>
  </si>
  <si>
    <t>"zateplení"(14,40+25,50+2*1,44+14,90+2,00)*1,10</t>
  </si>
  <si>
    <t>177</t>
  </si>
  <si>
    <t>978059541</t>
  </si>
  <si>
    <t>Odsekání obkladů stěn včetně otlučení podkladní omítky až na zdivo z obkládaček vnitřních, z jakýchkoliv materiálů, plochy přes 1 m2</t>
  </si>
  <si>
    <t>-1023634488</t>
  </si>
  <si>
    <t>https://podminky.urs.cz/item/CS_URS_2023_01/978059541</t>
  </si>
  <si>
    <t>"S.03-09"(3,26+5,60)*2*1,70</t>
  </si>
  <si>
    <t>"S.17"(1,40+0,93)*2*1,70</t>
  </si>
  <si>
    <t>"S.18"(2,00+5,45)*2*1,70</t>
  </si>
  <si>
    <t>"S.24"(1,60+0,87)*2*1,70</t>
  </si>
  <si>
    <t>"S.25"(1,60+0,93)*2*1,70</t>
  </si>
  <si>
    <t>"S.26"(2,64+3,20)*2*1,80</t>
  </si>
  <si>
    <t>"S.27"(2,64+1,95)*2*1,80</t>
  </si>
  <si>
    <t>178</t>
  </si>
  <si>
    <t>97807142R</t>
  </si>
  <si>
    <t>Odsekání izolační přizdívky s odstraněním svislé izolace</t>
  </si>
  <si>
    <t>-938368742</t>
  </si>
  <si>
    <t>(14,40+25,50+2*1,44+14,90+2,00)*1,10</t>
  </si>
  <si>
    <t>997</t>
  </si>
  <si>
    <t>Přesun sutě</t>
  </si>
  <si>
    <t>179</t>
  </si>
  <si>
    <t>997013211</t>
  </si>
  <si>
    <t>Vnitrostaveništní doprava suti a vybouraných hmot vodorovně do 50 m svisle ručně pro budovy a haly výšky do 6 m</t>
  </si>
  <si>
    <t>-450890364</t>
  </si>
  <si>
    <t>https://podminky.urs.cz/item/CS_URS_2023_01/997013211</t>
  </si>
  <si>
    <t>180</t>
  </si>
  <si>
    <t>997013511</t>
  </si>
  <si>
    <t>Odvoz suti a vybouraných hmot z meziskládky na skládku s naložením a se složením, na vzdálenost do 1 km</t>
  </si>
  <si>
    <t>-1865214364</t>
  </si>
  <si>
    <t>https://podminky.urs.cz/item/CS_URS_2023_01/997013511</t>
  </si>
  <si>
    <t>181</t>
  </si>
  <si>
    <t>997013509</t>
  </si>
  <si>
    <t>Odvoz suti a vybouraných hmot na skládku nebo meziskládku se složením, na vzdálenost Příplatek k ceně za každý další i započatý 1 km přes 1 km</t>
  </si>
  <si>
    <t>-225164618</t>
  </si>
  <si>
    <t>https://podminky.urs.cz/item/CS_URS_2023_01/997013509</t>
  </si>
  <si>
    <t>190,844*19 'Přepočtené koeficientem množství</t>
  </si>
  <si>
    <t>182</t>
  </si>
  <si>
    <t>94621000</t>
  </si>
  <si>
    <t>poplatek za uložení stavebního odpadu betonového zatříděného kódem 17 01 01 na recyklační skládku</t>
  </si>
  <si>
    <t>-1838821022</t>
  </si>
  <si>
    <t>183</t>
  </si>
  <si>
    <t>94621002</t>
  </si>
  <si>
    <t>poplatek za uložení stavebního odpadu cihelného zatříděného kódem 17 01 02 na recyklační skládku</t>
  </si>
  <si>
    <t>2028804634</t>
  </si>
  <si>
    <t>184</t>
  </si>
  <si>
    <t>94620150</t>
  </si>
  <si>
    <t>poplatek za uložení stavebního odpadu na bázi sádry zatříděného kódem 17 08 02</t>
  </si>
  <si>
    <t>211270455</t>
  </si>
  <si>
    <t>185</t>
  </si>
  <si>
    <t>94621006</t>
  </si>
  <si>
    <t>poplatek za uložení stavebního odpadu z asfaltových směsí bez obsahu dehtu zatříděného kódem 17 03 02 na recyklační skládku</t>
  </si>
  <si>
    <t>-1213884626</t>
  </si>
  <si>
    <t>186</t>
  </si>
  <si>
    <t>94621003</t>
  </si>
  <si>
    <t>poplatek za uložení stavebního odpadu keramického zatříděného kódem 17 01 03 na recyklační skládku</t>
  </si>
  <si>
    <t>-515529443</t>
  </si>
  <si>
    <t>187</t>
  </si>
  <si>
    <t>94620250</t>
  </si>
  <si>
    <t>poplatek za uložení směsného stavebního a demoličního odpadu zatříděného kódem 17 09 04</t>
  </si>
  <si>
    <t>730390077</t>
  </si>
  <si>
    <t>998</t>
  </si>
  <si>
    <t>Přesun hmot</t>
  </si>
  <si>
    <t>188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</si>
  <si>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</si>
  <si>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</si>
  <si>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16186007</t>
  </si>
  <si>
    <t>https://podminky.urs.cz/item/CS_URS_2023_01/998018001</t>
  </si>
  <si>
    <t>PSV</t>
  </si>
  <si>
    <t>Práce a dodávky PSV</t>
  </si>
  <si>
    <t>711</t>
  </si>
  <si>
    <t>Izolace proti vodě, vlhkosti a plynům</t>
  </si>
  <si>
    <t>189</t>
  </si>
  <si>
    <t>711161212</t>
  </si>
  <si>
    <t>Izolace proti zemní vlhkosti a beztlakové vodě nopovými fóliemi na ploše svislé S vrstva ochranná, odvětrávací a drenážní výška nopku 8,0 mm, tl. fólie do 0,6 mm</t>
  </si>
  <si>
    <t>-1275751877</t>
  </si>
  <si>
    <t>https://podminky.urs.cz/item/CS_URS_2023_01/711161212</t>
  </si>
  <si>
    <t>89,52+98,629</t>
  </si>
  <si>
    <t>190</t>
  </si>
  <si>
    <t>711161384</t>
  </si>
  <si>
    <t>Izolace proti zemní vlhkosti a beztlakové vodě nopovými fóliemi ostatní ukončení izolace provětrávací lištou</t>
  </si>
  <si>
    <t>415863937</t>
  </si>
  <si>
    <t>https://podminky.urs.cz/item/CS_URS_2023_01/711161384</t>
  </si>
  <si>
    <t>14,40+25,50+2*1,44+14,90+2,00</t>
  </si>
  <si>
    <t>191</t>
  </si>
  <si>
    <t>711193121</t>
  </si>
  <si>
    <t>Izolace proti zemní vlhkosti ostatní těsnicí hmotou dvousložkovou na bázi cementu na ploše vodorovné včetně vytažení nad úroveň podlahy</t>
  </si>
  <si>
    <t>1395024941</t>
  </si>
  <si>
    <t>https://podminky.urs.cz/item/CS_URS_2023_01/711193121</t>
  </si>
  <si>
    <t>306,1*1,1 'Přepočtené koeficientem množství</t>
  </si>
  <si>
    <t>192</t>
  </si>
  <si>
    <t>998711101</t>
  </si>
  <si>
    <t>Přesun hmot pro izolace proti vodě, vlhkosti a plynům stanovený z hmotnosti přesunovaného materiálu vodorovná dopravní vzdálenost do 50 m v objektech výšky do 6 m</t>
  </si>
  <si>
    <t>633900571</t>
  </si>
  <si>
    <t>https://podminky.urs.cz/item/CS_URS_2023_01/998711101</t>
  </si>
  <si>
    <t>713</t>
  </si>
  <si>
    <t>Izolace tepelné</t>
  </si>
  <si>
    <t>193</t>
  </si>
  <si>
    <t>713111111</t>
  </si>
  <si>
    <t>Montáž tepelné izolace stropů rohožemi, pásy, dílci, deskami, bloky (izolační materiál ve specifikaci) vrchem bez překrytí lepenkou kladenými volně</t>
  </si>
  <si>
    <t>-871572627</t>
  </si>
  <si>
    <t>https://podminky.urs.cz/item/CS_URS_2023_01/713111111</t>
  </si>
  <si>
    <t>194</t>
  </si>
  <si>
    <t>28375908</t>
  </si>
  <si>
    <t>deska EPS 150 pro konstrukce s vysokým zatížením λ=0,035 tl 40mm</t>
  </si>
  <si>
    <t>1152061596</t>
  </si>
  <si>
    <t>10,56*1,05 'Přepočtené koeficientem množství</t>
  </si>
  <si>
    <t>195</t>
  </si>
  <si>
    <t>713111128</t>
  </si>
  <si>
    <t>Montáž tepelné izolace stropů rohožemi, pásy, dílci, deskami, bloky (izolační materiál ve specifikaci) rovných spodem lepením celoplošně s mechanickým kotvením</t>
  </si>
  <si>
    <t>-314387754</t>
  </si>
  <si>
    <t>https://podminky.urs.cz/item/CS_URS_2023_01/713111128</t>
  </si>
  <si>
    <t>196</t>
  </si>
  <si>
    <t>XLA.10003203</t>
  </si>
  <si>
    <t>tepelněizolační deska Multipor 200 mm</t>
  </si>
  <si>
    <t>1566151194</t>
  </si>
  <si>
    <t>197</t>
  </si>
  <si>
    <t>713411121</t>
  </si>
  <si>
    <t>Montáž izolace tepelné potrubí pásy nebo rohožemi s Al fólií staženými drátem 1x</t>
  </si>
  <si>
    <t>-807244328</t>
  </si>
  <si>
    <t>https://podminky.urs.cz/item/CS_URS_2023_01/713411121</t>
  </si>
  <si>
    <t>"VZT 1" 20</t>
  </si>
  <si>
    <t>198</t>
  </si>
  <si>
    <t>63141792</t>
  </si>
  <si>
    <t>rohož izolační z minerální vlny lamelová s Al fólií 65kg/m3 tl 30mm</t>
  </si>
  <si>
    <t>-98586829</t>
  </si>
  <si>
    <t>20*1,05 "Přepočtené koeficientem množství</t>
  </si>
  <si>
    <t>199</t>
  </si>
  <si>
    <t>998713101</t>
  </si>
  <si>
    <t>Přesun hmot pro izolace tepelné stanovený z hmotnosti přesunovaného materiálu vodorovná dopravní vzdálenost do 50 m v objektech výšky do 6 m</t>
  </si>
  <si>
    <t>-72334649</t>
  </si>
  <si>
    <t>https://podminky.urs.cz/item/CS_URS_2023_01/998713101</t>
  </si>
  <si>
    <t>714</t>
  </si>
  <si>
    <t>Akustická a protiotřesová opatření</t>
  </si>
  <si>
    <t>200</t>
  </si>
  <si>
    <t>714.1</t>
  </si>
  <si>
    <t>D+M - akustický podhled - širokopásmový</t>
  </si>
  <si>
    <t>992505523</t>
  </si>
  <si>
    <t>Poznámka k položce:_x000D_
jedná se o širokopásmově pohltivý rastrový podhled s kazetami s jádrem ze skelné vlny o formátu 600×600 mm; tloušťka podhledové kazety je 40 mm; lícový povrch kazet je tvořen unikátní vrstvou s možností údržby formou denního stírání prachu/vysávání a týdenního čištění za mokra; rubová strana kazet je pokryta skelnou tkaninou; ; podhled je přisazen kontaktně na strop (lepení/šroubování); požadovaný činitel zvukové pohltivosti podhledu při celkové skladebné tloušťce 40 mm v oktávových pásmech je: 125 Hz – α ÷ 0,30; 250 Hz - α ÷ 0,65; 500 Hz - α ÷ 0,90; 1 kHz - α ÷ 0,90; 2 kHz - α ÷ 0,9; 4 kHz - α ÷ 0,9; povrchová úprava kazet v bílé barvě;</t>
  </si>
  <si>
    <t>201</t>
  </si>
  <si>
    <t>714.2</t>
  </si>
  <si>
    <t>D+M - akustický obklad - nízkofrekvenční rezonátory</t>
  </si>
  <si>
    <t>-141733387</t>
  </si>
  <si>
    <t>Poznámka k položce:_x000D_
jedná se o nízkofrekvenčně pohltivý prvek rezonančního charakteru; samostojný prvek bude vyroben z materiálu na bázi dřeva tl. 12 a 18 mm; návrhová rezonanční frekvence je frez = 100 - 130 Hz; šířka a hloubka štěrbiny dle požadovaných akustických parametrů; rubová strana štěrbiny bude celoplošně překryta průzvučnou textilií; celková výška prvku je cca 2650mm; průřezové rozměry cca 500x500mm s pudorysem trojuhelníku; vnitřní objem nízkofrekvenčního rezonátoru bude zatlumený absorpční vložkou o tloušťce, objemové hmotnosti a s umístěním nutným pro dosažení požadovaných hodnot činitele zvukové pohltivosti; hodnoty činitele zvukové pohltivosti v oktávových pásmech pro uvažovaný prvek jsou: 125 Hz α ÷ 0,65; 250 Hz α ÷ 0,35; 500 Hz α ÷ 0,20; 1 kHz α ÷ 0,17; 2 kHz α ÷ 0,15; 4 kHz α ÷ 0,15;  povrchová úprava – bílé lamino; bez požadavku na PBŘ;</t>
  </si>
  <si>
    <t>202</t>
  </si>
  <si>
    <t>714.3</t>
  </si>
  <si>
    <t>D+M - akustický obklad - stěnový panel</t>
  </si>
  <si>
    <t>-523219087</t>
  </si>
  <si>
    <t>Poznámka k položce:_x000D_
jedná se o mechanicky odolný akustický obklad s jádrem ze skelné vlny lisované v plástvích; základ formát jednotlivých panelů je 2700×1200×40 mm; povrch je tvořen silnou sklovláknitou tkaninou bílé barvy s vysokou odolností proti mechanickým nárazům; jednotlivé panely jsou lemovány obvodovým lakovaným, ocelovým U profilem bílé barvy; celková skladená tloušťka obkladu 40 mm; hodnoty činitele zvukové pohltivosti v oktávových pásmech pro tloušťku obkladu 40 mm jsou: 125 Hz α ÷ 0,2; 250 Hz α ÷ 0,6; 500 Hz α ÷ 0,9; 1 kHz α ÷ 0,9; 2 kHz α ÷ 0,9; 4 kHz α ÷ 0,9; povrchová úprava - bílá barva; třída reakce na oheň A2-s1,d0</t>
  </si>
  <si>
    <t>721</t>
  </si>
  <si>
    <t>Zdravotechnika - vnitřní kanalizace</t>
  </si>
  <si>
    <t>203</t>
  </si>
  <si>
    <t>721.1</t>
  </si>
  <si>
    <t>Napojení kanalizace na stávající rozvod a do šachet</t>
  </si>
  <si>
    <t>976812443</t>
  </si>
  <si>
    <t>204</t>
  </si>
  <si>
    <t>721173401</t>
  </si>
  <si>
    <t>Potrubí z trub PVC SN4 svodné (ležaté) DN 110</t>
  </si>
  <si>
    <t>253465822</t>
  </si>
  <si>
    <t>https://podminky.urs.cz/item/CS_URS_2023_01/721173401</t>
  </si>
  <si>
    <t>205</t>
  </si>
  <si>
    <t>721173402</t>
  </si>
  <si>
    <t>Potrubí z trub PVC SN4 svodné (ležaté) DN 125</t>
  </si>
  <si>
    <t>-79326636</t>
  </si>
  <si>
    <t>https://podminky.urs.cz/item/CS_URS_2023_01/721173402</t>
  </si>
  <si>
    <t>206</t>
  </si>
  <si>
    <t>721173404</t>
  </si>
  <si>
    <t>Potrubí z trub PVC SN4 svodné (ležaté) DN 200</t>
  </si>
  <si>
    <t>1002974459</t>
  </si>
  <si>
    <t>https://podminky.urs.cz/item/CS_URS_2023_01/721173404</t>
  </si>
  <si>
    <t>207</t>
  </si>
  <si>
    <t>721174004</t>
  </si>
  <si>
    <t>Potrubí z trub polypropylenových svodné (ležaté) DN 75</t>
  </si>
  <si>
    <t>2014262949</t>
  </si>
  <si>
    <t>https://podminky.urs.cz/item/CS_URS_2023_01/721174004</t>
  </si>
  <si>
    <t>208</t>
  </si>
  <si>
    <t>721174024</t>
  </si>
  <si>
    <t>Potrubí z trub polypropylenových odpadní (svislé) DN 75</t>
  </si>
  <si>
    <t>1440135806</t>
  </si>
  <si>
    <t>https://podminky.urs.cz/item/CS_URS_2023_01/721174024</t>
  </si>
  <si>
    <t>209</t>
  </si>
  <si>
    <t>721174041</t>
  </si>
  <si>
    <t>Potrubí z trub polypropylenových připojovací DN 32</t>
  </si>
  <si>
    <t>-588357394</t>
  </si>
  <si>
    <t>https://podminky.urs.cz/item/CS_URS_2023_01/721174041</t>
  </si>
  <si>
    <t>210</t>
  </si>
  <si>
    <t>721174042</t>
  </si>
  <si>
    <t>Potrubí z trub polypropylenových připojovací DN 40</t>
  </si>
  <si>
    <t>-1958614442</t>
  </si>
  <si>
    <t>https://podminky.urs.cz/item/CS_URS_2023_01/721174042</t>
  </si>
  <si>
    <t>211</t>
  </si>
  <si>
    <t>721174043</t>
  </si>
  <si>
    <t>Potrubí z trub polypropylenových připojovací DN 50</t>
  </si>
  <si>
    <t>969060087</t>
  </si>
  <si>
    <t>https://podminky.urs.cz/item/CS_URS_2023_01/721174043</t>
  </si>
  <si>
    <t>212</t>
  </si>
  <si>
    <t>721174045</t>
  </si>
  <si>
    <t>Potrubí z trub polypropylenových připojovací DN 110</t>
  </si>
  <si>
    <t>-1184646274</t>
  </si>
  <si>
    <t>https://podminky.urs.cz/item/CS_URS_2023_01/721174045</t>
  </si>
  <si>
    <t>213</t>
  </si>
  <si>
    <t>721194103</t>
  </si>
  <si>
    <t>Vyměření přípojek na potrubí vyvedení a upevnění odpadních výpustek DN 32</t>
  </si>
  <si>
    <t>-1921715383</t>
  </si>
  <si>
    <t>https://podminky.urs.cz/item/CS_URS_2023_01/721194103</t>
  </si>
  <si>
    <t>214</t>
  </si>
  <si>
    <t>721194104</t>
  </si>
  <si>
    <t>Vyměření přípojek na potrubí vyvedení a upevnění odpadních výpustek DN 40</t>
  </si>
  <si>
    <t>-2069163944</t>
  </si>
  <si>
    <t>https://podminky.urs.cz/item/CS_URS_2023_01/721194104</t>
  </si>
  <si>
    <t>215</t>
  </si>
  <si>
    <t>721194105</t>
  </si>
  <si>
    <t>Vyměření přípojek na potrubí vyvedení a upevnění odpadních výpustek DN 50</t>
  </si>
  <si>
    <t>1975343323</t>
  </si>
  <si>
    <t>https://podminky.urs.cz/item/CS_URS_2023_01/721194105</t>
  </si>
  <si>
    <t>216</t>
  </si>
  <si>
    <t>721194109</t>
  </si>
  <si>
    <t>Vyměření přípojek na potrubí vyvedení a upevnění odpadních výpustek DN 110</t>
  </si>
  <si>
    <t>-1413103895</t>
  </si>
  <si>
    <t>https://podminky.urs.cz/item/CS_URS_2023_01/721194109</t>
  </si>
  <si>
    <t>217</t>
  </si>
  <si>
    <t>721211422</t>
  </si>
  <si>
    <t>Podlahové vpusti se svislým odtokem DN 50/75/110 mřížka nerez 138x138</t>
  </si>
  <si>
    <t>856810296</t>
  </si>
  <si>
    <t>https://podminky.urs.cz/item/CS_URS_2023_01/721211422</t>
  </si>
  <si>
    <t>218</t>
  </si>
  <si>
    <t>721290111</t>
  </si>
  <si>
    <t>Zkouška těsnosti kanalizace v objektech vodou do DN 125</t>
  </si>
  <si>
    <t>-1039364607</t>
  </si>
  <si>
    <t>https://podminky.urs.cz/item/CS_URS_2023_01/721290111</t>
  </si>
  <si>
    <t>219</t>
  </si>
  <si>
    <t>721290112</t>
  </si>
  <si>
    <t>Zkouška těsnosti kanalizace v objektech vodou DN 150 nebo DN 200</t>
  </si>
  <si>
    <t>-716500773</t>
  </si>
  <si>
    <t>https://podminky.urs.cz/item/CS_URS_2023_01/721290112</t>
  </si>
  <si>
    <t>220</t>
  </si>
  <si>
    <t>998721101</t>
  </si>
  <si>
    <t>Přesun hmot pro vnitřní kanalizace stanovený z hmotnosti přesunovaného materiálu vodorovná dopravní vzdálenost do 50 m v objektech výšky do 6 m</t>
  </si>
  <si>
    <t>33894830</t>
  </si>
  <si>
    <t>https://podminky.urs.cz/item/CS_URS_2023_01/998721101</t>
  </si>
  <si>
    <t>722</t>
  </si>
  <si>
    <t>Zdravotechnika - vnitřní vodovod</t>
  </si>
  <si>
    <t>221</t>
  </si>
  <si>
    <t>722.1</t>
  </si>
  <si>
    <t>Napojení potrubí na stávající rozvod</t>
  </si>
  <si>
    <t>641498897</t>
  </si>
  <si>
    <t>222</t>
  </si>
  <si>
    <t>722174002</t>
  </si>
  <si>
    <t>Potrubí z plastových trubek z polypropylenu PPR svařovaných polyfúzně PN 16 (SDR 7,4) D 20 x 2,8</t>
  </si>
  <si>
    <t>1929205476</t>
  </si>
  <si>
    <t>https://podminky.urs.cz/item/CS_URS_2023_01/722174002</t>
  </si>
  <si>
    <t>223</t>
  </si>
  <si>
    <t>722174003</t>
  </si>
  <si>
    <t>Potrubí z plastových trubek z polypropylenu PPR svařovaných polyfúzně PN 16 (SDR 7,4) D 25 x 3,5</t>
  </si>
  <si>
    <t>1935482044</t>
  </si>
  <si>
    <t>https://podminky.urs.cz/item/CS_URS_2023_01/722174003</t>
  </si>
  <si>
    <t>224</t>
  </si>
  <si>
    <t>722174004</t>
  </si>
  <si>
    <t>Potrubí z plastových trubek z polypropylenu PPR svařovaných polyfúzně PN 16 (SDR 7,4) D 32 x 4,4</t>
  </si>
  <si>
    <t>-1621380474</t>
  </si>
  <si>
    <t>https://podminky.urs.cz/item/CS_URS_2023_01/722174004</t>
  </si>
  <si>
    <t>225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</si>
  <si>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</si>
  <si>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</si>
  <si>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799481229</t>
  </si>
  <si>
    <t>https://podminky.urs.cz/item/CS_URS_2023_01/722181231</t>
  </si>
  <si>
    <t>226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</si>
  <si>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</si>
  <si>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</si>
  <si>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-1301511423</t>
  </si>
  <si>
    <t>https://podminky.urs.cz/item/CS_URS_2023_01/722181232</t>
  </si>
  <si>
    <t>227</t>
  </si>
  <si>
    <t>722190401</t>
  </si>
  <si>
    <t>Zřízení přípojek na potrubí vyvedení a upevnění výpustek do DN 25</t>
  </si>
  <si>
    <t>2010837545</t>
  </si>
  <si>
    <t>https://podminky.urs.cz/item/CS_URS_2023_01/722190401</t>
  </si>
  <si>
    <t>228</t>
  </si>
  <si>
    <t>722230102</t>
  </si>
  <si>
    <t>Armatury se dvěma závity ventily přímé G 3/4"</t>
  </si>
  <si>
    <t>1195929510</t>
  </si>
  <si>
    <t>https://podminky.urs.cz/item/CS_URS_2023_01/722230102</t>
  </si>
  <si>
    <t>229</t>
  </si>
  <si>
    <t>722254126</t>
  </si>
  <si>
    <t>Požární příslušenství a armatury hydrantové skříně vnitřní s výzbrojí C 52 (s hydrantovým nástavcem a klíčem, polyesterová hadice)</t>
  </si>
  <si>
    <t>-1183076345</t>
  </si>
  <si>
    <t>https://podminky.urs.cz/item/CS_URS_2023_01/722254126</t>
  </si>
  <si>
    <t>230</t>
  </si>
  <si>
    <t>722290226</t>
  </si>
  <si>
    <t>Zkoušky, proplach a desinfekce vodovodního potrubí zkoušky těsnosti vodovodního potrubí závitového do DN 50</t>
  </si>
  <si>
    <t>-273371053</t>
  </si>
  <si>
    <t>https://podminky.urs.cz/item/CS_URS_2023_01/722290226</t>
  </si>
  <si>
    <t>231</t>
  </si>
  <si>
    <t>722290234</t>
  </si>
  <si>
    <t>Zkoušky, proplach a desinfekce vodovodního potrubí proplach a desinfekce vodovodního potrubí do DN 80</t>
  </si>
  <si>
    <t>568929993</t>
  </si>
  <si>
    <t>https://podminky.urs.cz/item/CS_URS_2023_01/722290234</t>
  </si>
  <si>
    <t>232</t>
  </si>
  <si>
    <t>998722101</t>
  </si>
  <si>
    <t>Přesun hmot pro vnitřní vodovod stanovený z hmotnosti přesunovaného materiálu vodorovná dopravní vzdálenost do 50 m v objektech výšky do 6 m</t>
  </si>
  <si>
    <t>1286557618</t>
  </si>
  <si>
    <t>https://podminky.urs.cz/item/CS_URS_2023_01/998722101</t>
  </si>
  <si>
    <t>725</t>
  </si>
  <si>
    <t>Zdravotechnika - zařizovací předměty</t>
  </si>
  <si>
    <t>233</t>
  </si>
  <si>
    <t>725112022</t>
  </si>
  <si>
    <t>Zařízení záchodů klozety keramické závěsné na nosné stěny s hlubokým splachováním odpad vodorovný</t>
  </si>
  <si>
    <t>838563521</t>
  </si>
  <si>
    <t>https://podminky.urs.cz/item/CS_URS_2023_01/725112022</t>
  </si>
  <si>
    <t>Poznámka k položce:_x000D_
WC, zahrnující soupravy, mísy a splachovací nádrže, mají úplný objem splachovací      vody maximálně 6 litrů a maximální průměrný objem splachovací vody 3,5 litru</t>
  </si>
  <si>
    <t>234</t>
  </si>
  <si>
    <t>725121015</t>
  </si>
  <si>
    <t>Pisoárové záchodky splachovače automatické s montážní krabicí teplotní</t>
  </si>
  <si>
    <t>2000366343</t>
  </si>
  <si>
    <t>https://podminky.urs.cz/item/CS_URS_2023_01/725121015</t>
  </si>
  <si>
    <t xml:space="preserve">Poznámka k položce:_x000D_
pisoáry spotřebují maximálně 2 litry </t>
  </si>
  <si>
    <t>235</t>
  </si>
  <si>
    <t>725211602</t>
  </si>
  <si>
    <t>Umyvadla keramická bílá bez výtokových armatur připevněná na stěnu šrouby bez sloupu nebo krytu na sifon, šířka umyvadla 550 mm</t>
  </si>
  <si>
    <t>403403339</t>
  </si>
  <si>
    <t>https://podminky.urs.cz/item/CS_URS_2023_01/725211602</t>
  </si>
  <si>
    <t>236</t>
  </si>
  <si>
    <t>725331111</t>
  </si>
  <si>
    <t>Výlevky bez výtokových armatur a splachovací nádrže keramické se sklopnou plastovou mřížkou 425 mm</t>
  </si>
  <si>
    <t>-187446432</t>
  </si>
  <si>
    <t>https://podminky.urs.cz/item/CS_URS_2023_01/725331111</t>
  </si>
  <si>
    <t>237</t>
  </si>
  <si>
    <t>725531102</t>
  </si>
  <si>
    <t>Elektrické ohřívače zásobníkové beztlakové přepadové objem nádrže (příkon) 10 l (2,0 kW)</t>
  </si>
  <si>
    <t>-788169262</t>
  </si>
  <si>
    <t>https://podminky.urs.cz/item/CS_URS_2023_01/725531102</t>
  </si>
  <si>
    <t>238</t>
  </si>
  <si>
    <t>725532118</t>
  </si>
  <si>
    <t>Elektrické ohřívače zásobníkové beztlakové přepadové akumulační s pojistným ventilem závěsné svislé objem nádrže (příkon) 120 l (3,0 kW) rychloohřev 220 V</t>
  </si>
  <si>
    <t>1613472877</t>
  </si>
  <si>
    <t>https://podminky.urs.cz/item/CS_URS_2023_01/725532118</t>
  </si>
  <si>
    <t>239</t>
  </si>
  <si>
    <t>725813111</t>
  </si>
  <si>
    <t>Ventily rohové bez připojovací trubičky nebo flexi hadičky G 1/2"</t>
  </si>
  <si>
    <t>-1873052400</t>
  </si>
  <si>
    <t>https://podminky.urs.cz/item/CS_URS_2023_01/725813111</t>
  </si>
  <si>
    <t>5+1+18+2+2</t>
  </si>
  <si>
    <t>240</t>
  </si>
  <si>
    <t>725821325</t>
  </si>
  <si>
    <t>Baterie dřezové stojánkové pákové s otáčivým ústím a délkou ramínka 220 mm</t>
  </si>
  <si>
    <t>2106881820</t>
  </si>
  <si>
    <t>https://podminky.urs.cz/item/CS_URS_2023_01/725821325</t>
  </si>
  <si>
    <t>Poznámka k položce:_x000D_
umyvadlové baterie a kuchyňské baterie mají maximální průtok vody 6 litrů/min</t>
  </si>
  <si>
    <t>241</t>
  </si>
  <si>
    <t>725822611</t>
  </si>
  <si>
    <t>Baterie umyvadlové stojánkové pákové bez výpusti</t>
  </si>
  <si>
    <t>-437288532</t>
  </si>
  <si>
    <t>https://podminky.urs.cz/item/CS_URS_2023_01/725822611</t>
  </si>
  <si>
    <t>242</t>
  </si>
  <si>
    <t>72582263R</t>
  </si>
  <si>
    <t>Baterie výlevka</t>
  </si>
  <si>
    <t>-4927548</t>
  </si>
  <si>
    <t>https://podminky.urs.cz/item/CS_URS_2023_01/72582263R</t>
  </si>
  <si>
    <t>243</t>
  </si>
  <si>
    <t>998725101</t>
  </si>
  <si>
    <t>Přesun hmot pro zařizovací předměty stanovený z hmotnosti přesunovaného materiálu vodorovná dopravní vzdálenost do 50 m v objektech výšky do 6 m</t>
  </si>
  <si>
    <t>-206341799</t>
  </si>
  <si>
    <t>https://podminky.urs.cz/item/CS_URS_2023_01/998725101</t>
  </si>
  <si>
    <t>726</t>
  </si>
  <si>
    <t>Zdravotechnika - předstěnové instalace</t>
  </si>
  <si>
    <t>244</t>
  </si>
  <si>
    <t>726111031</t>
  </si>
  <si>
    <t>Předstěnové instalační systémy pro zazdění do masivních zděných konstrukcí pro závěsné klozety ovládání zepředu, stavební výška 1080 mm</t>
  </si>
  <si>
    <t>535393835</t>
  </si>
  <si>
    <t>https://podminky.urs.cz/item/CS_URS_2023_01/726111031</t>
  </si>
  <si>
    <t>245</t>
  </si>
  <si>
    <t>998726111</t>
  </si>
  <si>
    <t>Přesun hmot pro instalační prefabrikáty stanovený z hmotnosti přesunovaného materiálu vodorovná dopravní vzdálenost do 50 m v objektech výšky do 6 m</t>
  </si>
  <si>
    <t>-409060412</t>
  </si>
  <si>
    <t>https://podminky.urs.cz/item/CS_URS_2023_01/998726111</t>
  </si>
  <si>
    <t>733</t>
  </si>
  <si>
    <t>Ústřední vytápění - rozvodné potrubí</t>
  </si>
  <si>
    <t>246</t>
  </si>
  <si>
    <t>733223301</t>
  </si>
  <si>
    <t>Potrubí měděné tvrdé spojované lisováním D 15x1 mm</t>
  </si>
  <si>
    <t>1633711748</t>
  </si>
  <si>
    <t>https://podminky.urs.cz/item/CS_URS_2023_01/733223301</t>
  </si>
  <si>
    <t>247</t>
  </si>
  <si>
    <t>733223302</t>
  </si>
  <si>
    <t>Potrubí měděné tvrdé spojované lisováním D 18x1 mm</t>
  </si>
  <si>
    <t>-695914343</t>
  </si>
  <si>
    <t>https://podminky.urs.cz/item/CS_URS_2023_01/733223302</t>
  </si>
  <si>
    <t>248</t>
  </si>
  <si>
    <t>733223303</t>
  </si>
  <si>
    <t>Potrubí měděné tvrdé spojované lisováním D 22x1 mm</t>
  </si>
  <si>
    <t>1566150159</t>
  </si>
  <si>
    <t>https://podminky.urs.cz/item/CS_URS_2023_01/733223303</t>
  </si>
  <si>
    <t>249</t>
  </si>
  <si>
    <t>73322422R</t>
  </si>
  <si>
    <t>Napojení na stávající zdroj topné vody</t>
  </si>
  <si>
    <t>1807726163</t>
  </si>
  <si>
    <t>250</t>
  </si>
  <si>
    <t>733291101</t>
  </si>
  <si>
    <t>Zkouška těsnosti potrubí měděné D do 35x1,5</t>
  </si>
  <si>
    <t>1077970661</t>
  </si>
  <si>
    <t>https://podminky.urs.cz/item/CS_URS_2023_01/733291101</t>
  </si>
  <si>
    <t>135+25+30</t>
  </si>
  <si>
    <t>251</t>
  </si>
  <si>
    <t>733811241</t>
  </si>
  <si>
    <t>Ochrana potrubí ústředního vytápění termoizolačními trubicemi z PE tl přes 13 do 20 mm DN do 22 mm</t>
  </si>
  <si>
    <t>1586843038</t>
  </si>
  <si>
    <t>https://podminky.urs.cz/item/CS_URS_2023_01/733811241</t>
  </si>
  <si>
    <t>252</t>
  </si>
  <si>
    <t>998733101</t>
  </si>
  <si>
    <t>Přesun hmot tonážní pro rozvody potrubí v objektech v do 6 m</t>
  </si>
  <si>
    <t>2078649524</t>
  </si>
  <si>
    <t>https://podminky.urs.cz/item/CS_URS_2023_01/998733101</t>
  </si>
  <si>
    <t>734</t>
  </si>
  <si>
    <t>Ústřední vytápění - armatury - kód intervence 044</t>
  </si>
  <si>
    <t>253</t>
  </si>
  <si>
    <t>734221682</t>
  </si>
  <si>
    <t>Termostatická hlavice kapalinová PN 10 do 110°C otopných těles</t>
  </si>
  <si>
    <t>98432361</t>
  </si>
  <si>
    <t>https://podminky.urs.cz/item/CS_URS_2023_01/734221682</t>
  </si>
  <si>
    <t>254</t>
  </si>
  <si>
    <t>734261402</t>
  </si>
  <si>
    <t>Armatura připojovací rohová G 1/2x18 PN 10 do 110°C radiátorů typu VK</t>
  </si>
  <si>
    <t>-1724476291</t>
  </si>
  <si>
    <t>https://podminky.urs.cz/item/CS_URS_2023_01/734261402</t>
  </si>
  <si>
    <t>255</t>
  </si>
  <si>
    <t>73499900R</t>
  </si>
  <si>
    <t>Uzavírací, vypouštěcí a odvzdušňovací armatury na rozvodném potrubí……… dle montáže</t>
  </si>
  <si>
    <t>1672452813</t>
  </si>
  <si>
    <t>256</t>
  </si>
  <si>
    <t>998734101</t>
  </si>
  <si>
    <t>Přesun hmot tonážní pro armatury v objektech v do 6 m</t>
  </si>
  <si>
    <t>1786603095</t>
  </si>
  <si>
    <t>https://podminky.urs.cz/item/CS_URS_2023_01/998734101</t>
  </si>
  <si>
    <t>735</t>
  </si>
  <si>
    <t>Ústřední vytápění - otopná tělesa - kód intervence 044</t>
  </si>
  <si>
    <t>257</t>
  </si>
  <si>
    <t>735152171</t>
  </si>
  <si>
    <t>Otopné těleso panel VK jednodeskové bez přídavné přestupní plochy výška/délka 600/400 mm</t>
  </si>
  <si>
    <t>-1773040543</t>
  </si>
  <si>
    <t>https://podminky.urs.cz/item/CS_URS_2023_01/735152171</t>
  </si>
  <si>
    <t>258</t>
  </si>
  <si>
    <t>735152273</t>
  </si>
  <si>
    <t>Otopné těleso panelové VK jednodeskové 1 přídavná přestupní plocha výška/délka 600/600 mm</t>
  </si>
  <si>
    <t>730355175</t>
  </si>
  <si>
    <t>https://podminky.urs.cz/item/CS_URS_2023_01/735152273</t>
  </si>
  <si>
    <t>259</t>
  </si>
  <si>
    <t>735152278</t>
  </si>
  <si>
    <t>Otopné těleso panel VK jednodeskové 1 přídavná přestupní plocha výška/délka 600/1100 mm</t>
  </si>
  <si>
    <t>-622185318</t>
  </si>
  <si>
    <t>https://podminky.urs.cz/item/CS_URS_2023_01/735152278</t>
  </si>
  <si>
    <t>260</t>
  </si>
  <si>
    <t>735152573</t>
  </si>
  <si>
    <t>Otopné těleso panelové VK dvoudeskové 2 přídavné přestupní plochy výška/délka 600/600 mm</t>
  </si>
  <si>
    <t>87527054</t>
  </si>
  <si>
    <t>https://podminky.urs.cz/item/CS_URS_2023_01/735152573</t>
  </si>
  <si>
    <t>261</t>
  </si>
  <si>
    <t>735152574</t>
  </si>
  <si>
    <t>Otopné těleso panelové VK dvoudeskové 2 přídavné přestupní plochy výška/délka 600/700 mm</t>
  </si>
  <si>
    <t>-531658217</t>
  </si>
  <si>
    <t>https://podminky.urs.cz/item/CS_URS_2023_01/735152574</t>
  </si>
  <si>
    <t>262</t>
  </si>
  <si>
    <t>735152575</t>
  </si>
  <si>
    <t>Otopné těleso panelové VK dvoudeskové 2 přídavné přestupní plochy výška/délka 600/800 mm</t>
  </si>
  <si>
    <t>-1956013074</t>
  </si>
  <si>
    <t>https://podminky.urs.cz/item/CS_URS_2023_01/735152575</t>
  </si>
  <si>
    <t>263</t>
  </si>
  <si>
    <t>735152576</t>
  </si>
  <si>
    <t>Otopné těleso panelové VK dvoudeskové 2 přídavné přestupní plochy výška/délka 600/900 mm</t>
  </si>
  <si>
    <t>619479735</t>
  </si>
  <si>
    <t>https://podminky.urs.cz/item/CS_URS_2023_01/735152576</t>
  </si>
  <si>
    <t>264</t>
  </si>
  <si>
    <t>735152578</t>
  </si>
  <si>
    <t>Otopné těleso panelové VK dvoudeskové 2 přídavné přestupní plochy výška/délka 600/1100 mm</t>
  </si>
  <si>
    <t>2025279003</t>
  </si>
  <si>
    <t>https://podminky.urs.cz/item/CS_URS_2023_01/735152578</t>
  </si>
  <si>
    <t>265</t>
  </si>
  <si>
    <t>735152579</t>
  </si>
  <si>
    <t>Otopné těleso panelové VK dvoudeskové 2 přídavné přestupní plochy výška/délka 600/1200 mm</t>
  </si>
  <si>
    <t>777245911</t>
  </si>
  <si>
    <t>https://podminky.urs.cz/item/CS_URS_2023_01/735152579</t>
  </si>
  <si>
    <t>266</t>
  </si>
  <si>
    <t>998735101</t>
  </si>
  <si>
    <t>Přesun hmot tonážní pro otopná tělesa v objektech v do 6 m</t>
  </si>
  <si>
    <t>-861396176</t>
  </si>
  <si>
    <t>https://podminky.urs.cz/item/CS_URS_2023_01/998735101</t>
  </si>
  <si>
    <t>741</t>
  </si>
  <si>
    <t>Elektroinstalace - silnoproud</t>
  </si>
  <si>
    <t>267</t>
  </si>
  <si>
    <t>741000001</t>
  </si>
  <si>
    <t>Mt rozvodnice/elektrozařízení do hmotnosti 200kg RN</t>
  </si>
  <si>
    <t>rozpočet Sedlecký</t>
  </si>
  <si>
    <t>516257580</t>
  </si>
  <si>
    <t>268</t>
  </si>
  <si>
    <t>741000002</t>
  </si>
  <si>
    <t>MT kabel Cu(-CYKY) pod omítkou do 2x4/3x2,5/5x1,5</t>
  </si>
  <si>
    <t>278314865</t>
  </si>
  <si>
    <t>269</t>
  </si>
  <si>
    <t>741000003</t>
  </si>
  <si>
    <t>-1185666852</t>
  </si>
  <si>
    <t>270</t>
  </si>
  <si>
    <t>741000004</t>
  </si>
  <si>
    <t>966847241</t>
  </si>
  <si>
    <t>271</t>
  </si>
  <si>
    <t>741000005</t>
  </si>
  <si>
    <t>1572468265</t>
  </si>
  <si>
    <t>272</t>
  </si>
  <si>
    <t>741000006</t>
  </si>
  <si>
    <t>MT kabel Cu(-CYKY) pod omítkou do 5x6</t>
  </si>
  <si>
    <t>1801415939</t>
  </si>
  <si>
    <t>273</t>
  </si>
  <si>
    <t>741000007</t>
  </si>
  <si>
    <t>-1457180740</t>
  </si>
  <si>
    <t>274</t>
  </si>
  <si>
    <t>741000008</t>
  </si>
  <si>
    <t>MT vodič Cu(-CY,CYA) pevně uložený do 1x35</t>
  </si>
  <si>
    <t>-1912000570</t>
  </si>
  <si>
    <t>275</t>
  </si>
  <si>
    <t>741000009</t>
  </si>
  <si>
    <t>742224210</t>
  </si>
  <si>
    <t>276</t>
  </si>
  <si>
    <t>741000010</t>
  </si>
  <si>
    <t>MT ukončení v rozvaděči vč.zapojení vodiče do 2,5mm2</t>
  </si>
  <si>
    <t>1127489858</t>
  </si>
  <si>
    <t>277</t>
  </si>
  <si>
    <t>741000011</t>
  </si>
  <si>
    <t>MT ukončení v rozvaděči vč.zapojení vodiče do 35mm2</t>
  </si>
  <si>
    <t>1915746393</t>
  </si>
  <si>
    <t>278</t>
  </si>
  <si>
    <t>741000012</t>
  </si>
  <si>
    <t>MT ochranná svorkovnice(nulový můstek)vč.zapoj.do 63A</t>
  </si>
  <si>
    <t>1546394945</t>
  </si>
  <si>
    <t>279</t>
  </si>
  <si>
    <t>741000013</t>
  </si>
  <si>
    <t>MT ukončení kabelu smršťovací trubicí do 5x10</t>
  </si>
  <si>
    <t>841905515</t>
  </si>
  <si>
    <t>280</t>
  </si>
  <si>
    <t>741000014</t>
  </si>
  <si>
    <t>MT spínač zapuštěný vč.zapojení 1pólový/řazení 1</t>
  </si>
  <si>
    <t>290816973</t>
  </si>
  <si>
    <t>281</t>
  </si>
  <si>
    <t>741000015</t>
  </si>
  <si>
    <t>MT ovladač zapuštěný vč.zapojení tlačítkový/ř.1/0</t>
  </si>
  <si>
    <t>-632582308</t>
  </si>
  <si>
    <t>282</t>
  </si>
  <si>
    <t>741000016</t>
  </si>
  <si>
    <t>MT přepínač zapuštěný vč.zapojení sériový/řazení 5-5A</t>
  </si>
  <si>
    <t>54605441</t>
  </si>
  <si>
    <t>283</t>
  </si>
  <si>
    <t>741000017</t>
  </si>
  <si>
    <t>MT přepínač zapuštěný vč.zapojení střídavý/řazení 6</t>
  </si>
  <si>
    <t>443532800</t>
  </si>
  <si>
    <t>284</t>
  </si>
  <si>
    <t>741000018</t>
  </si>
  <si>
    <t>1662501634</t>
  </si>
  <si>
    <t>285</t>
  </si>
  <si>
    <t>741000019</t>
  </si>
  <si>
    <t>MT spínač zapuštěný vč.zapojení s plynulou regulací</t>
  </si>
  <si>
    <t>-1134171050</t>
  </si>
  <si>
    <t>286</t>
  </si>
  <si>
    <t>741000020</t>
  </si>
  <si>
    <t>MT zásuvka domovní zapuštěná vč.zapojení průběžně</t>
  </si>
  <si>
    <t>258400817</t>
  </si>
  <si>
    <t>287</t>
  </si>
  <si>
    <t>741000021</t>
  </si>
  <si>
    <t>-987748018</t>
  </si>
  <si>
    <t>288</t>
  </si>
  <si>
    <t>741000022</t>
  </si>
  <si>
    <t>MT zásuvka domovní sdělovací 2násobná vč.zapojení</t>
  </si>
  <si>
    <t>-824863829</t>
  </si>
  <si>
    <t>289</t>
  </si>
  <si>
    <t>741000023</t>
  </si>
  <si>
    <t>MT krabice přístrojová bez zapojení</t>
  </si>
  <si>
    <t>-1535492260</t>
  </si>
  <si>
    <t>290</t>
  </si>
  <si>
    <t>741000024</t>
  </si>
  <si>
    <t>MT krabice odbočná bez svorkovnice a zapojení(-KO97)</t>
  </si>
  <si>
    <t>-246709922</t>
  </si>
  <si>
    <t>291</t>
  </si>
  <si>
    <t>741000025</t>
  </si>
  <si>
    <t>MT vodič/kabel v trubce jednotková hmotnost do 0,4kg</t>
  </si>
  <si>
    <t>-233894531</t>
  </si>
  <si>
    <t>292</t>
  </si>
  <si>
    <t>741000026</t>
  </si>
  <si>
    <t>-821126498</t>
  </si>
  <si>
    <t>293</t>
  </si>
  <si>
    <t>741000027</t>
  </si>
  <si>
    <t>-1863949161</t>
  </si>
  <si>
    <t>294</t>
  </si>
  <si>
    <t>741000028</t>
  </si>
  <si>
    <t>MT trubka plast ohebná,pod omítkou,typ 2316/pr.16</t>
  </si>
  <si>
    <t>2015439384</t>
  </si>
  <si>
    <t>295</t>
  </si>
  <si>
    <t>741000029</t>
  </si>
  <si>
    <t>MT trubka plast ohebná,pod omítkou,typ 2323/pr.23</t>
  </si>
  <si>
    <t>1986518417</t>
  </si>
  <si>
    <t>296</t>
  </si>
  <si>
    <t>741000030</t>
  </si>
  <si>
    <t>MT svítidlo zářivkové bytové stropní/1 zdroj</t>
  </si>
  <si>
    <t>-155439307</t>
  </si>
  <si>
    <t>297</t>
  </si>
  <si>
    <t>741000031</t>
  </si>
  <si>
    <t>-260094274</t>
  </si>
  <si>
    <t>298</t>
  </si>
  <si>
    <t>741000032</t>
  </si>
  <si>
    <t>-328552547</t>
  </si>
  <si>
    <t>299</t>
  </si>
  <si>
    <t>741000033</t>
  </si>
  <si>
    <t>-376443635</t>
  </si>
  <si>
    <t>300</t>
  </si>
  <si>
    <t>741000034</t>
  </si>
  <si>
    <t>MT svítidlo žárovkové bytové stropní/více zdrojů</t>
  </si>
  <si>
    <t>-833294089</t>
  </si>
  <si>
    <t>301</t>
  </si>
  <si>
    <t>741000035</t>
  </si>
  <si>
    <t>-254812410</t>
  </si>
  <si>
    <t>302</t>
  </si>
  <si>
    <t>741000036</t>
  </si>
  <si>
    <t>MT nouzové orientační svítidlo zářivkové</t>
  </si>
  <si>
    <t>56919598</t>
  </si>
  <si>
    <t>303</t>
  </si>
  <si>
    <t>741000037</t>
  </si>
  <si>
    <t>-1187479830</t>
  </si>
  <si>
    <t>304</t>
  </si>
  <si>
    <t>741000038</t>
  </si>
  <si>
    <t>MT svod vč.podpěr drát do pr.10mm</t>
  </si>
  <si>
    <t>-1049280970</t>
  </si>
  <si>
    <t>305</t>
  </si>
  <si>
    <t>741000039</t>
  </si>
  <si>
    <t>MT jímací tyč do 3m montáž na stojan</t>
  </si>
  <si>
    <t>2038816942</t>
  </si>
  <si>
    <t>306</t>
  </si>
  <si>
    <t>741000040</t>
  </si>
  <si>
    <t>MT svorka hromosvodová do 2 šroubů</t>
  </si>
  <si>
    <t>2054985506</t>
  </si>
  <si>
    <t>307</t>
  </si>
  <si>
    <t>741000041</t>
  </si>
  <si>
    <t>415274290</t>
  </si>
  <si>
    <t>308</t>
  </si>
  <si>
    <t>741000042</t>
  </si>
  <si>
    <t>MT Demontáže stáv. elektroinstalace</t>
  </si>
  <si>
    <t>hod</t>
  </si>
  <si>
    <t>-329700088</t>
  </si>
  <si>
    <t>309</t>
  </si>
  <si>
    <t>741000045</t>
  </si>
  <si>
    <t>MT ovladač v Al skříni vč.zapojení 1-tlačítkový</t>
  </si>
  <si>
    <t>1035370951</t>
  </si>
  <si>
    <t>310</t>
  </si>
  <si>
    <t>741000046</t>
  </si>
  <si>
    <t>Montáž a zapojení soupravy na WC</t>
  </si>
  <si>
    <t>-1486363190</t>
  </si>
  <si>
    <t>311</t>
  </si>
  <si>
    <t>741000047</t>
  </si>
  <si>
    <t>Mt svítidlo LED nástěnné</t>
  </si>
  <si>
    <t>100806937</t>
  </si>
  <si>
    <t>312</t>
  </si>
  <si>
    <t>741000048</t>
  </si>
  <si>
    <t>D+M přepínač zapuštěný vč.zapojení křížový/řazení 7</t>
  </si>
  <si>
    <t>-1779913567</t>
  </si>
  <si>
    <t>313</t>
  </si>
  <si>
    <t>341000001</t>
  </si>
  <si>
    <t>kabel CYKY-O 3x1,5</t>
  </si>
  <si>
    <t>-661979772</t>
  </si>
  <si>
    <t>314</t>
  </si>
  <si>
    <t>341000002</t>
  </si>
  <si>
    <t>kabel CYKY-J 3x1,5</t>
  </si>
  <si>
    <t>-2126421116</t>
  </si>
  <si>
    <t>315</t>
  </si>
  <si>
    <t>341000003</t>
  </si>
  <si>
    <t>kabel CYKY 3x2,5</t>
  </si>
  <si>
    <t>1451347709</t>
  </si>
  <si>
    <t>316</t>
  </si>
  <si>
    <t>341000004</t>
  </si>
  <si>
    <t>kabel CYKY 5x1,5</t>
  </si>
  <si>
    <t>-1352419519</t>
  </si>
  <si>
    <t>317</t>
  </si>
  <si>
    <t>341000005</t>
  </si>
  <si>
    <t>kabel CYKY 5x2,5</t>
  </si>
  <si>
    <t>624507630</t>
  </si>
  <si>
    <t>318</t>
  </si>
  <si>
    <t>341000006</t>
  </si>
  <si>
    <t>kabel CYKY 5x4</t>
  </si>
  <si>
    <t>1036832095</t>
  </si>
  <si>
    <t>319</t>
  </si>
  <si>
    <t>341000007</t>
  </si>
  <si>
    <t>vodič CYA 10  /H07V-K/</t>
  </si>
  <si>
    <t>-508136139</t>
  </si>
  <si>
    <t>320</t>
  </si>
  <si>
    <t>341000008</t>
  </si>
  <si>
    <t>vodič CY 16  /H07V-U/</t>
  </si>
  <si>
    <t>-401345890</t>
  </si>
  <si>
    <t>321</t>
  </si>
  <si>
    <t>341000009</t>
  </si>
  <si>
    <t>ekvipotenciální svorkovnice EPS 3 v krabici KO100E</t>
  </si>
  <si>
    <t>-970386501</t>
  </si>
  <si>
    <t>322</t>
  </si>
  <si>
    <t>341000010</t>
  </si>
  <si>
    <t>smršťovací trubice RPK 30/8</t>
  </si>
  <si>
    <t>982127238</t>
  </si>
  <si>
    <t>323</t>
  </si>
  <si>
    <t>341000011</t>
  </si>
  <si>
    <t>spínač/strojek 10A/250Vstř 3558-A01340 řaz. 1,1So</t>
  </si>
  <si>
    <t>40920652</t>
  </si>
  <si>
    <t>324</t>
  </si>
  <si>
    <t>341000012</t>
  </si>
  <si>
    <t>kryt spínače 1-duchý 3558A-A651 pro ř.1,6,7,1/0</t>
  </si>
  <si>
    <t>-960225295</t>
  </si>
  <si>
    <t>325</t>
  </si>
  <si>
    <t>341000013</t>
  </si>
  <si>
    <t>rámeček pro 1 přístroj Tango 3901A-B10</t>
  </si>
  <si>
    <t>-381830423</t>
  </si>
  <si>
    <t>326</t>
  </si>
  <si>
    <t>341000014</t>
  </si>
  <si>
    <t>ovladač/strojek 10A/250Vstř 3558-A91342 ř.1/0,S,So</t>
  </si>
  <si>
    <t>-1048751726</t>
  </si>
  <si>
    <t>327</t>
  </si>
  <si>
    <t>341000015</t>
  </si>
  <si>
    <t>1646707239</t>
  </si>
  <si>
    <t>328</t>
  </si>
  <si>
    <t>341000016</t>
  </si>
  <si>
    <t>-2079911112</t>
  </si>
  <si>
    <t>329</t>
  </si>
  <si>
    <t>341000017</t>
  </si>
  <si>
    <t>přepínač/strojek 10A/250Vstř 3558-A05340 řazení 5</t>
  </si>
  <si>
    <t>2144160235</t>
  </si>
  <si>
    <t>330</t>
  </si>
  <si>
    <t>341000018</t>
  </si>
  <si>
    <t>kryt spínače dělený 3558A-A652 pro ř.5,6+6,1/0+1/0</t>
  </si>
  <si>
    <t>-240339446</t>
  </si>
  <si>
    <t>331</t>
  </si>
  <si>
    <t>341000019</t>
  </si>
  <si>
    <t>1721424677</t>
  </si>
  <si>
    <t>332</t>
  </si>
  <si>
    <t>341000020</t>
  </si>
  <si>
    <t>přepínač/strojek 10A/250Vstř 3558-A06340 řaz.6,6So</t>
  </si>
  <si>
    <t>399115163</t>
  </si>
  <si>
    <t>333</t>
  </si>
  <si>
    <t>341000021</t>
  </si>
  <si>
    <t>-732111515</t>
  </si>
  <si>
    <t>334</t>
  </si>
  <si>
    <t>341000022</t>
  </si>
  <si>
    <t>-831233232</t>
  </si>
  <si>
    <t>335</t>
  </si>
  <si>
    <t>341000023</t>
  </si>
  <si>
    <t>přepínač/strojek 10A/250Vstř 3558-A52340 řaz.6+6</t>
  </si>
  <si>
    <t>-1839442413</t>
  </si>
  <si>
    <t>336</t>
  </si>
  <si>
    <t>341000024</t>
  </si>
  <si>
    <t>1685117703</t>
  </si>
  <si>
    <t>337</t>
  </si>
  <si>
    <t>341000025</t>
  </si>
  <si>
    <t>1492590792</t>
  </si>
  <si>
    <t>338</t>
  </si>
  <si>
    <t>341000026</t>
  </si>
  <si>
    <t>strojek spínače automat/snímač poh/ 3299U-A00007</t>
  </si>
  <si>
    <t>1304680872</t>
  </si>
  <si>
    <t>339</t>
  </si>
  <si>
    <t>341000027</t>
  </si>
  <si>
    <t>snímač pohybu spínače automatického 3299A-A02180B</t>
  </si>
  <si>
    <t>-1978220332</t>
  </si>
  <si>
    <t>340</t>
  </si>
  <si>
    <t>341000028</t>
  </si>
  <si>
    <t>1562993875</t>
  </si>
  <si>
    <t>341</t>
  </si>
  <si>
    <t>341000029</t>
  </si>
  <si>
    <t>zásuvka 16A/250Vstř Tango 5518A-A2359 clonky</t>
  </si>
  <si>
    <t>-209359460</t>
  </si>
  <si>
    <t>342</t>
  </si>
  <si>
    <t>341000030</t>
  </si>
  <si>
    <t>1512939909</t>
  </si>
  <si>
    <t>343</t>
  </si>
  <si>
    <t>341000031</t>
  </si>
  <si>
    <t>zásuvka 16A/250Vstř Tango 5598A-A2349 chráněná</t>
  </si>
  <si>
    <t>-1188751272</t>
  </si>
  <si>
    <t>344</t>
  </si>
  <si>
    <t>341000032</t>
  </si>
  <si>
    <t>1787089737</t>
  </si>
  <si>
    <t>345</t>
  </si>
  <si>
    <t>341000033</t>
  </si>
  <si>
    <t>rámeček pro 2 přístroje Tango 3901A-B20 vodorovný</t>
  </si>
  <si>
    <t>-426411316</t>
  </si>
  <si>
    <t>346</t>
  </si>
  <si>
    <t>341000034</t>
  </si>
  <si>
    <t>rámeček pro 3 přístroje Tango 3901A-B30 vodorovný</t>
  </si>
  <si>
    <t>1372872869</t>
  </si>
  <si>
    <t>347</t>
  </si>
  <si>
    <t>341000035</t>
  </si>
  <si>
    <t>kryt zásuvky komunikační Tango 5014A-A100</t>
  </si>
  <si>
    <t>978351118</t>
  </si>
  <si>
    <t>348</t>
  </si>
  <si>
    <t>341000036</t>
  </si>
  <si>
    <t>2021066014</t>
  </si>
  <si>
    <t>349</t>
  </si>
  <si>
    <t>341000037</t>
  </si>
  <si>
    <t>zásuvka komunik ModularJack RJ45-8Cat.5e/u R302518</t>
  </si>
  <si>
    <t>824127158</t>
  </si>
  <si>
    <t>350</t>
  </si>
  <si>
    <t>341000038</t>
  </si>
  <si>
    <t>nosná maska pro 2xZásuvka ModularJack 5014A-B1018</t>
  </si>
  <si>
    <t>-1042566527</t>
  </si>
  <si>
    <t>351</t>
  </si>
  <si>
    <t>341000039</t>
  </si>
  <si>
    <t>krabice přístrojová KP67/2</t>
  </si>
  <si>
    <t>1327574121</t>
  </si>
  <si>
    <t>352</t>
  </si>
  <si>
    <t>341000040</t>
  </si>
  <si>
    <t>krabice odbočná kruhová KO97/5 vč.KO97V</t>
  </si>
  <si>
    <t>-77304372</t>
  </si>
  <si>
    <t>353</t>
  </si>
  <si>
    <t>341000041</t>
  </si>
  <si>
    <t>kabel U/UTP Cat.6 4x2x0,5mm</t>
  </si>
  <si>
    <t>2090751498</t>
  </si>
  <si>
    <t>354</t>
  </si>
  <si>
    <t>341000042</t>
  </si>
  <si>
    <t>kabel EZS- CC-01 JA-100 2x0,8+2x0,5</t>
  </si>
  <si>
    <t>545615388</t>
  </si>
  <si>
    <t>355</t>
  </si>
  <si>
    <t>341000043</t>
  </si>
  <si>
    <t>kabel VDT-UTP 4x2x0,8mm</t>
  </si>
  <si>
    <t>-320636634</t>
  </si>
  <si>
    <t>356</t>
  </si>
  <si>
    <t>341000044</t>
  </si>
  <si>
    <t>trubka ohebná PVC superflex 1216E</t>
  </si>
  <si>
    <t>-1970304200</t>
  </si>
  <si>
    <t>357</t>
  </si>
  <si>
    <t>341000045</t>
  </si>
  <si>
    <t>trubka ohebná PVC superflex 1220</t>
  </si>
  <si>
    <t>-1446586417</t>
  </si>
  <si>
    <t>358</t>
  </si>
  <si>
    <t>341000046</t>
  </si>
  <si>
    <t>drát AlMgSi pr.8mm polotvrdý 0,135kg/m</t>
  </si>
  <si>
    <t>1537101458</t>
  </si>
  <si>
    <t>359</t>
  </si>
  <si>
    <t>341000047</t>
  </si>
  <si>
    <t>jímací tyč hladká JR1,5 AlMgSi pr.19/1500mm</t>
  </si>
  <si>
    <t>816745612</t>
  </si>
  <si>
    <t>360</t>
  </si>
  <si>
    <t>341000048</t>
  </si>
  <si>
    <t>ochranná stříška jímače OSH FeZn horní</t>
  </si>
  <si>
    <t>1090813740</t>
  </si>
  <si>
    <t>361</t>
  </si>
  <si>
    <t>341000049</t>
  </si>
  <si>
    <t>ochranná stříška jímače OSD FeZn dolní</t>
  </si>
  <si>
    <t>908742781</t>
  </si>
  <si>
    <t>362</t>
  </si>
  <si>
    <t>341000050</t>
  </si>
  <si>
    <t>svorka k jímači/zkuš SJ1/SZ 16/8mm 2šrou Al 221330</t>
  </si>
  <si>
    <t>-1852743678</t>
  </si>
  <si>
    <t>363</t>
  </si>
  <si>
    <t>341000051</t>
  </si>
  <si>
    <t>podstavec k jímací tyči beton 16kg hranol 22103191</t>
  </si>
  <si>
    <t>1051796749</t>
  </si>
  <si>
    <t>364</t>
  </si>
  <si>
    <t>341000052</t>
  </si>
  <si>
    <t>podložka plast čtvercová k podstavci JT  22103188</t>
  </si>
  <si>
    <t>1577869505</t>
  </si>
  <si>
    <t>365</t>
  </si>
  <si>
    <t>341000053</t>
  </si>
  <si>
    <t>svorka univerzální SU Al</t>
  </si>
  <si>
    <t>845164761</t>
  </si>
  <si>
    <t>366</t>
  </si>
  <si>
    <t>341000054</t>
  </si>
  <si>
    <t>124588000</t>
  </si>
  <si>
    <t>367</t>
  </si>
  <si>
    <t>341000055</t>
  </si>
  <si>
    <t>podpěra vedení na ploché střechy PV21c 0,9kg plast</t>
  </si>
  <si>
    <t>-924008938</t>
  </si>
  <si>
    <t>368</t>
  </si>
  <si>
    <t>341000056</t>
  </si>
  <si>
    <t>Baterie AKU12V/7Ah</t>
  </si>
  <si>
    <t>-1044158646</t>
  </si>
  <si>
    <t>369</t>
  </si>
  <si>
    <t>341000057</t>
  </si>
  <si>
    <t>Klávesnice JA-114E</t>
  </si>
  <si>
    <t>-902475914</t>
  </si>
  <si>
    <t>370</t>
  </si>
  <si>
    <t>341000058</t>
  </si>
  <si>
    <t>Pohybový detektor JA-110P</t>
  </si>
  <si>
    <t>-1571007016</t>
  </si>
  <si>
    <t>371</t>
  </si>
  <si>
    <t>341000059</t>
  </si>
  <si>
    <t>konektor komunikační RJ45-D 8pol drát</t>
  </si>
  <si>
    <t>2086682192</t>
  </si>
  <si>
    <t>372</t>
  </si>
  <si>
    <t>341000060</t>
  </si>
  <si>
    <t>Hager Univers typ FW536FT      ozn.RN</t>
  </si>
  <si>
    <t>1720657440</t>
  </si>
  <si>
    <t>373</t>
  </si>
  <si>
    <t>341000061</t>
  </si>
  <si>
    <t>ZCLED3G32Q830/EASY-M600-MIKRO-C           "A"</t>
  </si>
  <si>
    <t>962512879</t>
  </si>
  <si>
    <t>374</t>
  </si>
  <si>
    <t>341000062</t>
  </si>
  <si>
    <t>ZCLED3G32Q940/EASY-M600-MIKRO-C           B90"</t>
  </si>
  <si>
    <t>-1731551532</t>
  </si>
  <si>
    <t>375</t>
  </si>
  <si>
    <t>341000063</t>
  </si>
  <si>
    <t>ZCLED3G26Q830/EASY-M600-OPAL               "C"</t>
  </si>
  <si>
    <t>-1738302281</t>
  </si>
  <si>
    <t>376</t>
  </si>
  <si>
    <t>341000064</t>
  </si>
  <si>
    <t>ZCLED3G25Q840/SMALL-ZK-OPAL               "C1"</t>
  </si>
  <si>
    <t>-933690342</t>
  </si>
  <si>
    <t>377</t>
  </si>
  <si>
    <t>341000065</t>
  </si>
  <si>
    <t>LED prů.280mm;4000K;2050lm;CRI&gt;80 se senzorem "E"</t>
  </si>
  <si>
    <t>869981072</t>
  </si>
  <si>
    <t>378</t>
  </si>
  <si>
    <t>341000066</t>
  </si>
  <si>
    <t>LED prů.280mm;4000K;2050lm;CRI&gt;80 bez senzoru "E1"</t>
  </si>
  <si>
    <t>1214374357</t>
  </si>
  <si>
    <t>379</t>
  </si>
  <si>
    <t>341000067</t>
  </si>
  <si>
    <t>LED nouz. svítidlo 1W/135lm/1hod, s piktogramem</t>
  </si>
  <si>
    <t>-96726363</t>
  </si>
  <si>
    <t>380</t>
  </si>
  <si>
    <t>341000068</t>
  </si>
  <si>
    <t>LED nouz. svítidlo 1W/135lm/1hod, bez piktogramu</t>
  </si>
  <si>
    <t>558272595</t>
  </si>
  <si>
    <t>381</t>
  </si>
  <si>
    <t>341000088</t>
  </si>
  <si>
    <t>Nouz. signal. na WC pro imobilní obč.(komplet)</t>
  </si>
  <si>
    <t>-739566816</t>
  </si>
  <si>
    <t>382</t>
  </si>
  <si>
    <t>341000089</t>
  </si>
  <si>
    <t>Svítidlo LED WALL G1 6 DPO 5k0 840/29W    "D"</t>
  </si>
  <si>
    <t>1377911780</t>
  </si>
  <si>
    <t>383</t>
  </si>
  <si>
    <t>341000090</t>
  </si>
  <si>
    <t>Požární Tlačítko TOTAL STOP</t>
  </si>
  <si>
    <t>-1646979000</t>
  </si>
  <si>
    <t>384</t>
  </si>
  <si>
    <t>341000091</t>
  </si>
  <si>
    <t>přepínač/strojek 10A/250Vstř 3558-A07340 řaz.7,7So</t>
  </si>
  <si>
    <t>564593332</t>
  </si>
  <si>
    <t>385</t>
  </si>
  <si>
    <t>341000092</t>
  </si>
  <si>
    <t>302043509</t>
  </si>
  <si>
    <t>386</t>
  </si>
  <si>
    <t>341000093</t>
  </si>
  <si>
    <t>-1394691375</t>
  </si>
  <si>
    <t>387</t>
  </si>
  <si>
    <t>741810003</t>
  </si>
  <si>
    <t>Zkoušky a prohlídky elektrických rozvodů a zařízení celková prohlídka a vyhotovení revizní zprávy pro objem montážních prací přes 500 do 1000 tis. Kč</t>
  </si>
  <si>
    <t>441346305</t>
  </si>
  <si>
    <t>https://podminky.urs.cz/item/CS_URS_2023_01/741810003</t>
  </si>
  <si>
    <t>741.1</t>
  </si>
  <si>
    <t>Elektroinstalace - silnoproud - rozvaděč RN</t>
  </si>
  <si>
    <t>388</t>
  </si>
  <si>
    <t>741000043</t>
  </si>
  <si>
    <t>Výroba rozvaděče</t>
  </si>
  <si>
    <t>-1725197641</t>
  </si>
  <si>
    <t>389</t>
  </si>
  <si>
    <t>741000044</t>
  </si>
  <si>
    <t>Zkoušky rozvaděče</t>
  </si>
  <si>
    <t>866662516</t>
  </si>
  <si>
    <t>390</t>
  </si>
  <si>
    <t>341000069</t>
  </si>
  <si>
    <t>Rozv. zapuštěný FW536FT/IP40 180mod 920x766x110</t>
  </si>
  <si>
    <t>683587970</t>
  </si>
  <si>
    <t>391</t>
  </si>
  <si>
    <t>341000070</t>
  </si>
  <si>
    <t>svorkovnice KH35-A 5pól 2x35/2x25mm2</t>
  </si>
  <si>
    <t>-1728380111</t>
  </si>
  <si>
    <t>392</t>
  </si>
  <si>
    <t>341000071</t>
  </si>
  <si>
    <t>Svodič přepětí Typ1+typ2 svodič bleskových</t>
  </si>
  <si>
    <t>1572597134</t>
  </si>
  <si>
    <t>393</t>
  </si>
  <si>
    <t>341000072</t>
  </si>
  <si>
    <t>jistič 3pól/ch.B/10kA/ 63A</t>
  </si>
  <si>
    <t>-1530238615</t>
  </si>
  <si>
    <t>394</t>
  </si>
  <si>
    <t>341000073</t>
  </si>
  <si>
    <t>/jistič hager/ MZ203 pracovní spoušť 230-400Vstř</t>
  </si>
  <si>
    <t>-1720287948</t>
  </si>
  <si>
    <t>395</t>
  </si>
  <si>
    <t>341000074</t>
  </si>
  <si>
    <t>jistič 1pól/ch.B/10kA/ 6A</t>
  </si>
  <si>
    <t>748312863</t>
  </si>
  <si>
    <t>396</t>
  </si>
  <si>
    <t>341000075</t>
  </si>
  <si>
    <t>jistič 1pól/ch.B/10kA/ 10A</t>
  </si>
  <si>
    <t>-464972836</t>
  </si>
  <si>
    <t>397</t>
  </si>
  <si>
    <t>341000076</t>
  </si>
  <si>
    <t>jistič 1pól/ch.C/10kA/ 10A</t>
  </si>
  <si>
    <t>-1587071208</t>
  </si>
  <si>
    <t>398</t>
  </si>
  <si>
    <t>341000077</t>
  </si>
  <si>
    <t>jistič 1pól/ch.C/10kA/ 2A</t>
  </si>
  <si>
    <t>2065283087</t>
  </si>
  <si>
    <t>399</t>
  </si>
  <si>
    <t>341000078</t>
  </si>
  <si>
    <t>jistič 1pól/ch.B/10kA/ 16A</t>
  </si>
  <si>
    <t>-1303019101</t>
  </si>
  <si>
    <t>400</t>
  </si>
  <si>
    <t>341000079</t>
  </si>
  <si>
    <t>jistič 3pól/ch.B/10kA/ 16A</t>
  </si>
  <si>
    <t>388117281</t>
  </si>
  <si>
    <t>401</t>
  </si>
  <si>
    <t>341000080</t>
  </si>
  <si>
    <t>jistič 3pól/ch.B/10kA/ 32A</t>
  </si>
  <si>
    <t>-266660877</t>
  </si>
  <si>
    <t>402</t>
  </si>
  <si>
    <t>341000081</t>
  </si>
  <si>
    <t>jistič 3pól/ch.B/10kA/ 40A</t>
  </si>
  <si>
    <t>222300524</t>
  </si>
  <si>
    <t>403</t>
  </si>
  <si>
    <t>341000082</t>
  </si>
  <si>
    <t>chránič komb 1P+N 10kA/10A/0,03A/chaB typA</t>
  </si>
  <si>
    <t>1200041451</t>
  </si>
  <si>
    <t>404</t>
  </si>
  <si>
    <t>341000083</t>
  </si>
  <si>
    <t>chránič komb 1P+N 10kA/16A/0,03A/chaB typA</t>
  </si>
  <si>
    <t>-636417566</t>
  </si>
  <si>
    <t>405</t>
  </si>
  <si>
    <t>341000084</t>
  </si>
  <si>
    <t>stykač 2pól ESC225 2xS/25A/240Vac</t>
  </si>
  <si>
    <t>-746502864</t>
  </si>
  <si>
    <t>406</t>
  </si>
  <si>
    <t>341000085</t>
  </si>
  <si>
    <t>elektroměr 3fázový přímý ET414/20-80A</t>
  </si>
  <si>
    <t>1889039534</t>
  </si>
  <si>
    <t>407</t>
  </si>
  <si>
    <t>341000086</t>
  </si>
  <si>
    <t>příplatek na 2-tarif</t>
  </si>
  <si>
    <t>1647157357</t>
  </si>
  <si>
    <t>408</t>
  </si>
  <si>
    <t>341000087</t>
  </si>
  <si>
    <t>Přijímač HDO FMX 519-2R</t>
  </si>
  <si>
    <t>-2124896237</t>
  </si>
  <si>
    <t>742</t>
  </si>
  <si>
    <t>Elektroinstalace - slaboproud</t>
  </si>
  <si>
    <t>409</t>
  </si>
  <si>
    <t>742000001</t>
  </si>
  <si>
    <t>montáž AKU baterie 12V/7Ah</t>
  </si>
  <si>
    <t>200798071</t>
  </si>
  <si>
    <t>410</t>
  </si>
  <si>
    <t>742000002</t>
  </si>
  <si>
    <t>montáž klávesnice vč. zapojení</t>
  </si>
  <si>
    <t>-1785759595</t>
  </si>
  <si>
    <t>411</t>
  </si>
  <si>
    <t>742000003</t>
  </si>
  <si>
    <t>montáž detektoru kouře</t>
  </si>
  <si>
    <t>303424539</t>
  </si>
  <si>
    <t>412</t>
  </si>
  <si>
    <t>742000004</t>
  </si>
  <si>
    <t>Montáž ústředny</t>
  </si>
  <si>
    <t>-1468044883</t>
  </si>
  <si>
    <t>413</t>
  </si>
  <si>
    <t>742000005</t>
  </si>
  <si>
    <t>Montáž vstupního panelu</t>
  </si>
  <si>
    <t>680501441</t>
  </si>
  <si>
    <t>414</t>
  </si>
  <si>
    <t>742000006</t>
  </si>
  <si>
    <t>telefon domovní vč.zapojení</t>
  </si>
  <si>
    <t>994075335</t>
  </si>
  <si>
    <t>415</t>
  </si>
  <si>
    <t>742000007</t>
  </si>
  <si>
    <t>Montáž datového rozvaděče</t>
  </si>
  <si>
    <t>1885281957</t>
  </si>
  <si>
    <t>416</t>
  </si>
  <si>
    <t>742000008</t>
  </si>
  <si>
    <t>zástrčka komunikační/konektor vč.zapojení 8pol</t>
  </si>
  <si>
    <t>-391721283</t>
  </si>
  <si>
    <t>417</t>
  </si>
  <si>
    <t>404000001</t>
  </si>
  <si>
    <t>Ústředna JA-103K-7AH s GSM komunikátorem JA-192Y</t>
  </si>
  <si>
    <t>205162753</t>
  </si>
  <si>
    <t>418</t>
  </si>
  <si>
    <t>404000002</t>
  </si>
  <si>
    <t>Přívěsek JA-192J RFID- JA-100</t>
  </si>
  <si>
    <t>-1587995238</t>
  </si>
  <si>
    <t>419</t>
  </si>
  <si>
    <t>404000003</t>
  </si>
  <si>
    <t>Vstupní VDT - ze dvou míst</t>
  </si>
  <si>
    <t>-1481948706</t>
  </si>
  <si>
    <t>420</t>
  </si>
  <si>
    <t>404000004</t>
  </si>
  <si>
    <t>video telefon</t>
  </si>
  <si>
    <t>1384159175</t>
  </si>
  <si>
    <t>421</t>
  </si>
  <si>
    <t>404000005</t>
  </si>
  <si>
    <t>Datový rozvaděč LAN</t>
  </si>
  <si>
    <t>-806401799</t>
  </si>
  <si>
    <t>751</t>
  </si>
  <si>
    <t>Vzduchotechnika -kód intervence 044</t>
  </si>
  <si>
    <t>422</t>
  </si>
  <si>
    <t>751133012</t>
  </si>
  <si>
    <t>Montáž ventilátoru diagonálního nízkotlakého potrubního D přes 100 do 200 mm</t>
  </si>
  <si>
    <t>1758479551</t>
  </si>
  <si>
    <t>https://podminky.urs.cz/item/CS_URS_2023_01/751133012</t>
  </si>
  <si>
    <t>423</t>
  </si>
  <si>
    <t>42914527</t>
  </si>
  <si>
    <t>diagonální ventilátor do kruhového potrubí MIXVENT-TD 500/160, vzduchový výkon 380 m3/hod (180 Pa); el.příkon 49 W (230 V); akust.tlak 33 dB(A) (3 m)</t>
  </si>
  <si>
    <t>-1959357910</t>
  </si>
  <si>
    <t>"VZT 2 - větrání WC" 1</t>
  </si>
  <si>
    <t>424</t>
  </si>
  <si>
    <t>751322011</t>
  </si>
  <si>
    <t>Montáž talířového ventilu D do 100 mm</t>
  </si>
  <si>
    <t>-1553145769</t>
  </si>
  <si>
    <t>https://podminky.urs.cz/item/CS_URS_2023_01/751322011</t>
  </si>
  <si>
    <t>425</t>
  </si>
  <si>
    <t>42972206</t>
  </si>
  <si>
    <t>ventil talířový pro přívod vzduchu kovový D 100mm</t>
  </si>
  <si>
    <t>-1255284344</t>
  </si>
  <si>
    <t>"VZT 1" 1</t>
  </si>
  <si>
    <t>426</t>
  </si>
  <si>
    <t>42972212</t>
  </si>
  <si>
    <t>ventil talířový pro odvod vzduchu kovový D 100mm</t>
  </si>
  <si>
    <t>-598840690</t>
  </si>
  <si>
    <t>"VZT 1" 4</t>
  </si>
  <si>
    <t>"VZT 2 - větrání WC" 7</t>
  </si>
  <si>
    <t>427</t>
  </si>
  <si>
    <t>751322012</t>
  </si>
  <si>
    <t>Montáž talířového ventilu D přes 100 do 200 mm</t>
  </si>
  <si>
    <t>-857680866</t>
  </si>
  <si>
    <t>https://podminky.urs.cz/item/CS_URS_2023_01/751322012</t>
  </si>
  <si>
    <t>428</t>
  </si>
  <si>
    <t>42972209</t>
  </si>
  <si>
    <t>ventil talířový pro přívod vzduchu kovový D 160mm</t>
  </si>
  <si>
    <t>-1092004271</t>
  </si>
  <si>
    <t>429</t>
  </si>
  <si>
    <t>42972210</t>
  </si>
  <si>
    <t>ventil talířový pro přívod vzduchu kovový D 200mm</t>
  </si>
  <si>
    <t>1623664944</t>
  </si>
  <si>
    <t>430</t>
  </si>
  <si>
    <t>42972215</t>
  </si>
  <si>
    <t>ventil talířový pro odvod vzduchu kovový D 160mm</t>
  </si>
  <si>
    <t>-454168278</t>
  </si>
  <si>
    <t>"VZT 1" 9</t>
  </si>
  <si>
    <t>431</t>
  </si>
  <si>
    <t>751344114</t>
  </si>
  <si>
    <t>Montáž tlumiče hluku pro kruhové potrubí D přes 300 do 400 mm</t>
  </si>
  <si>
    <t>-1710927859</t>
  </si>
  <si>
    <t>https://podminky.urs.cz/item/CS_URS_2023_01/751344114</t>
  </si>
  <si>
    <t>432</t>
  </si>
  <si>
    <t>42976010</t>
  </si>
  <si>
    <t>tlumič hluku kruhový Pz, D 315mm, l=1000mm</t>
  </si>
  <si>
    <t>472913131</t>
  </si>
  <si>
    <t>"VZT 1" 2</t>
  </si>
  <si>
    <t>433</t>
  </si>
  <si>
    <t>751398041</t>
  </si>
  <si>
    <t>Montáž protidešťové žaluzie nebo žaluziové klapky na kruhové potrubí D do 300 mm</t>
  </si>
  <si>
    <t>-690739618</t>
  </si>
  <si>
    <t>https://podminky.urs.cz/item/CS_URS_2023_01/751398041</t>
  </si>
  <si>
    <t>434</t>
  </si>
  <si>
    <t>42972901</t>
  </si>
  <si>
    <t>žaluzie protidešťová plastová s pevnými lamelami, pro potrubí D 160mm</t>
  </si>
  <si>
    <t>-864062540</t>
  </si>
  <si>
    <t>435</t>
  </si>
  <si>
    <t>751510041</t>
  </si>
  <si>
    <t>Vzduchotechnické potrubí z pozinkovaného plechu kruhové spirálně vinutá trouba bez příruby D do 100 mm</t>
  </si>
  <si>
    <t>-72645402</t>
  </si>
  <si>
    <t>https://podminky.urs.cz/item/CS_URS_2023_01/751510041</t>
  </si>
  <si>
    <t>"VZT 2 - větrání WC" 6</t>
  </si>
  <si>
    <t>436</t>
  </si>
  <si>
    <t>751510042</t>
  </si>
  <si>
    <t>Vzduchotechnické potrubí z pozinkovaného plechu kruhové spirálně vinutá trouba bez příruby D přes 100 do 200 mm</t>
  </si>
  <si>
    <t>349054614</t>
  </si>
  <si>
    <t>https://podminky.urs.cz/item/CS_URS_2023_01/751510042</t>
  </si>
  <si>
    <t>"VZT 1" 18+25</t>
  </si>
  <si>
    <t>"VZT 2 - větrání WC" 2+6</t>
  </si>
  <si>
    <t>437</t>
  </si>
  <si>
    <t>751510043</t>
  </si>
  <si>
    <t>Vzduchotechnické potrubí z pozinkovaného plechu kruhové spirálně vinutá trouba bez příruby D přes 200 do 300 mm</t>
  </si>
  <si>
    <t>2090896149</t>
  </si>
  <si>
    <t>https://podminky.urs.cz/item/CS_URS_2023_01/751510043</t>
  </si>
  <si>
    <t>"VZT 1" 10</t>
  </si>
  <si>
    <t>438</t>
  </si>
  <si>
    <t>751510044</t>
  </si>
  <si>
    <t>Vzduchotechnické potrubí z pozinkovaného plechu kruhové spirálně vinutá trouba bez příruby D přes 300 do 400 mm</t>
  </si>
  <si>
    <t>-1980482274</t>
  </si>
  <si>
    <t>https://podminky.urs.cz/item/CS_URS_2023_01/751510044</t>
  </si>
  <si>
    <t>"VZT 1" 40</t>
  </si>
  <si>
    <t>439</t>
  </si>
  <si>
    <t>751514678</t>
  </si>
  <si>
    <t>Montáž škrtící klapky nebo zpětné klapky do plechového potrubí kruhové bez příruby D do 100 mm</t>
  </si>
  <si>
    <t>1987157496</t>
  </si>
  <si>
    <t>https://podminky.urs.cz/item/CS_URS_2023_01/751514678</t>
  </si>
  <si>
    <t>440</t>
  </si>
  <si>
    <t>42981300</t>
  </si>
  <si>
    <t>klapka kruhová regulační Pz D 100mm</t>
  </si>
  <si>
    <t>86893391</t>
  </si>
  <si>
    <t>441</t>
  </si>
  <si>
    <t>751572031</t>
  </si>
  <si>
    <t>Uchycení potrubí kruhového do zdiva D do 100 mm</t>
  </si>
  <si>
    <t>-1185783822</t>
  </si>
  <si>
    <t>https://podminky.urs.cz/item/CS_URS_2023_01/751572031</t>
  </si>
  <si>
    <t>442</t>
  </si>
  <si>
    <t>751572032</t>
  </si>
  <si>
    <t>Uchycení potrubí kruhového do zdiva D přes 100 do 200 mm</t>
  </si>
  <si>
    <t>152254856</t>
  </si>
  <si>
    <t>https://podminky.urs.cz/item/CS_URS_2023_01/751572032</t>
  </si>
  <si>
    <t>443</t>
  </si>
  <si>
    <t>751572033</t>
  </si>
  <si>
    <t>Uchycení potrubí kruhového do zdiva D přes 200 do 300 mm</t>
  </si>
  <si>
    <t>-2013490829</t>
  </si>
  <si>
    <t>https://podminky.urs.cz/item/CS_URS_2023_01/751572033</t>
  </si>
  <si>
    <t>444</t>
  </si>
  <si>
    <t>751572034</t>
  </si>
  <si>
    <t>Uchycení potrubí kruhového do zdiva D přes 300 do 400 mm</t>
  </si>
  <si>
    <t>477650658</t>
  </si>
  <si>
    <t>https://podminky.urs.cz/item/CS_URS_2023_01/751572034</t>
  </si>
  <si>
    <t>445</t>
  </si>
  <si>
    <t>751611116</t>
  </si>
  <si>
    <t>Montáž centrální vzduchotechnické jednotky s rekuperací tepla stojaté s výměnou vzduchu přes 1000 do 5000 m3/h</t>
  </si>
  <si>
    <t>-861459341</t>
  </si>
  <si>
    <t>https://podminky.urs.cz/item/CS_URS_2023_01/751611116</t>
  </si>
  <si>
    <t>446</t>
  </si>
  <si>
    <t>4294403R</t>
  </si>
  <si>
    <t>větrací jednotka s rekuperací tepla, max.vzduchový výkon - přívod i odvod 1280 m3/h (250 Pa), přímý výparník pro připojení k vněj. jednotce s funkcí tepelného čerpadla, chladící výkon 3,2 kW; topný výkon 3,7 kW - vč. příslušenství dle specifikace pol. 1.1</t>
  </si>
  <si>
    <t>217788726</t>
  </si>
  <si>
    <t>447</t>
  </si>
  <si>
    <t>75199998R</t>
  </si>
  <si>
    <t>Vyregulování systému</t>
  </si>
  <si>
    <t>1047879283</t>
  </si>
  <si>
    <t>448</t>
  </si>
  <si>
    <t>998751101</t>
  </si>
  <si>
    <t>Přesun hmot tonážní pro vzduchotechniku v objektech výšky do 12 m</t>
  </si>
  <si>
    <t>-1009946366</t>
  </si>
  <si>
    <t>https://podminky.urs.cz/item/CS_URS_2023_01/998751101</t>
  </si>
  <si>
    <t>751.1</t>
  </si>
  <si>
    <t>Vzduchotechnika - vnější jednotka - kód intervence 044</t>
  </si>
  <si>
    <t>449</t>
  </si>
  <si>
    <t>75108R12</t>
  </si>
  <si>
    <t>Vnější kondenzační jednotka; včetně chladiva, propojovacího potrubí a kabeláže, chladící výkon 3,6 kW; topný výkon 4,0 kW, umístěna na sntřeše objektu, odvod kondenzátu - do nejbližšího odpadu, zajistit proti zamrznutí - viz. specifikace pol 1.9</t>
  </si>
  <si>
    <t>-1204540826</t>
  </si>
  <si>
    <t>450</t>
  </si>
  <si>
    <t>75108R13</t>
  </si>
  <si>
    <t>DX-kit pro přímý výpar do VZT - řízení dle teploty</t>
  </si>
  <si>
    <t>353128572</t>
  </si>
  <si>
    <t>451</t>
  </si>
  <si>
    <t>75108R14</t>
  </si>
  <si>
    <t>Technologické Cu potrubí vč. izolace</t>
  </si>
  <si>
    <t>-924687987</t>
  </si>
  <si>
    <t>452</t>
  </si>
  <si>
    <t>75108R15</t>
  </si>
  <si>
    <t>Kabelové propojení VZT a vnější jednotky</t>
  </si>
  <si>
    <t>-1006918625</t>
  </si>
  <si>
    <t>453</t>
  </si>
  <si>
    <t>75108R16</t>
  </si>
  <si>
    <t>Drobný montážní a spojovací materiál</t>
  </si>
  <si>
    <t>-2026910229</t>
  </si>
  <si>
    <t>454</t>
  </si>
  <si>
    <t>75108R17</t>
  </si>
  <si>
    <t>Konstrukce pro venkovní jednotky</t>
  </si>
  <si>
    <t>-1084869838</t>
  </si>
  <si>
    <t>455</t>
  </si>
  <si>
    <t>75108R18</t>
  </si>
  <si>
    <t>Montáž, oživení, odzkoušení venkovní jednotky</t>
  </si>
  <si>
    <t>-1010867959</t>
  </si>
  <si>
    <t>761</t>
  </si>
  <si>
    <t>Konstrukce prosvětlovací</t>
  </si>
  <si>
    <t>456</t>
  </si>
  <si>
    <t>761661021</t>
  </si>
  <si>
    <t>Osazení sklepních světlíků (anglických dvorků) včetně osazení roštu, osazení odvodňovacího prvku a osazení pojistky (proti vloupání ) hloubky přes 0,6 m do 1,0 m, šířky do 1,0 m</t>
  </si>
  <si>
    <t>-1878656785</t>
  </si>
  <si>
    <t>https://podminky.urs.cz/item/CS_URS_2023_01/761661021</t>
  </si>
  <si>
    <t>457</t>
  </si>
  <si>
    <t>5624530R</t>
  </si>
  <si>
    <t>světlík sklepní (anglický dvorek) pojizdný MEAMAX 800x600-850 mm</t>
  </si>
  <si>
    <t>853374932</t>
  </si>
  <si>
    <t>Poznámka k položce:_x000D_
Uvedený materiál je považován jako odkaz na konkrétní výrobek, materiál, technologii či obchodní firmu či název a má se za to, že se jedná o vymezení požadovaných vlastností materiálu</t>
  </si>
  <si>
    <t>458</t>
  </si>
  <si>
    <t>998761101</t>
  </si>
  <si>
    <t>Přesun hmot pro konstrukce prosvětlovací stanovený z hmotnosti přesunovaného materiálu vodorovná dopravní vzdálenost do 50 m v objektech výšky do 6 m</t>
  </si>
  <si>
    <t>635910856</t>
  </si>
  <si>
    <t>https://podminky.urs.cz/item/CS_URS_2023_01/998761101</t>
  </si>
  <si>
    <t>763</t>
  </si>
  <si>
    <t>Konstrukce suché výstavby</t>
  </si>
  <si>
    <t>459</t>
  </si>
  <si>
    <t>763121443</t>
  </si>
  <si>
    <t>Stěna předsazená ze sádrokartonových desek s nosnou konstrukcí z ocelových profilů CW, UW jednoduše opláštěná deskou protipožární DF tl. 15 mm s izolací, EI 30, stěna tl. 115 mm, profil 100</t>
  </si>
  <si>
    <t>890808499</t>
  </si>
  <si>
    <t>https://podminky.urs.cz/item/CS_URS_2023_01/763121443</t>
  </si>
  <si>
    <t>2*1,20*1,20</t>
  </si>
  <si>
    <t>460</t>
  </si>
  <si>
    <t>763121483</t>
  </si>
  <si>
    <t>Stěna předsazená ze sádrokartonových desek s nosnou konstrukcí z ocelových profilů CW, UW dvojitě opláštěná deskami akustickými tl. 2 x 12,5 mm s izolací, EI 30, Rw do 28 dB, stěna tl. 127,5 mm, profil 100</t>
  </si>
  <si>
    <t>1729319037</t>
  </si>
  <si>
    <t>https://podminky.urs.cz/item/CS_URS_2023_01/763121483</t>
  </si>
  <si>
    <t>4,50*2,80</t>
  </si>
  <si>
    <t>461</t>
  </si>
  <si>
    <t>763131411</t>
  </si>
  <si>
    <t>Podhled ze sádrokartonových desek dvouvrstvá zavěšená spodní konstrukce z ocelových profilů CD, UD jednoduše opláštěná deskou standardní A, tl. 12,5 mm, bez izolace</t>
  </si>
  <si>
    <t>-184623515</t>
  </si>
  <si>
    <t>https://podminky.urs.cz/item/CS_URS_2023_01/763131411</t>
  </si>
  <si>
    <t>5,60*1,20</t>
  </si>
  <si>
    <t>72,8+5,00+33,40+18,60+14,50+25,90+14,30+12,40+29,28+6,80+2,80+9,60+18,50</t>
  </si>
  <si>
    <t>462</t>
  </si>
  <si>
    <t>763131451</t>
  </si>
  <si>
    <t>Podhled ze sádrokartonových desek dvouvrstvá zavěšená spodní konstrukce z ocelových profilů CD, UD jednoduše opláštěná deskou impregnovanou H2, tl. 12,5 mm, bez izolace</t>
  </si>
  <si>
    <t>-1209599612</t>
  </si>
  <si>
    <t>https://podminky.urs.cz/item/CS_URS_2023_01/763131451</t>
  </si>
  <si>
    <t>2,90+1,50+6,20+2,60+7,30</t>
  </si>
  <si>
    <t>463</t>
  </si>
  <si>
    <t>763131751</t>
  </si>
  <si>
    <t>Podhled ze sádrokartonových desek ostatní práce a konstrukce na podhledech ze sádrokartonových desek montáž parotěsné zábrany</t>
  </si>
  <si>
    <t>1809078996</t>
  </si>
  <si>
    <t>https://podminky.urs.cz/item/CS_URS_2023_01/763131751</t>
  </si>
  <si>
    <t>464</t>
  </si>
  <si>
    <t>28329274</t>
  </si>
  <si>
    <t>fólie PE vyztužená pro parotěsnou vrstvu (reakce na oheň - třída E) 110g/m2</t>
  </si>
  <si>
    <t>-1215946828</t>
  </si>
  <si>
    <t>6,72*1,1235 'Přepočtené koeficientem množství</t>
  </si>
  <si>
    <t>465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</si>
  <si>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</si>
  <si>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</si>
  <si>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-2073835483</t>
  </si>
  <si>
    <t>https://podminky.urs.cz/item/CS_URS_2023_01/998763302</t>
  </si>
  <si>
    <t>764</t>
  </si>
  <si>
    <t>Konstrukce klempířské - kód intervence 044</t>
  </si>
  <si>
    <t>466</t>
  </si>
  <si>
    <t>764246305</t>
  </si>
  <si>
    <t>Oplechování parapetů z titanzinkového lesklého válcovaného plechu rovných mechanicky kotvené, bez rohů rš 400 mm</t>
  </si>
  <si>
    <t>770886093</t>
  </si>
  <si>
    <t>https://podminky.urs.cz/item/CS_URS_2023_01/764246305</t>
  </si>
  <si>
    <t>14*0,88</t>
  </si>
  <si>
    <t>2*0,90</t>
  </si>
  <si>
    <t>2*1,50</t>
  </si>
  <si>
    <t>3*0,60</t>
  </si>
  <si>
    <t>2*1,20</t>
  </si>
  <si>
    <t>1*0,55</t>
  </si>
  <si>
    <t>467</t>
  </si>
  <si>
    <t>764248304</t>
  </si>
  <si>
    <t>Oplechování říms a ozdobných prvků z titanzinkového lesklého válcovaného plechu rovných, bez rohů mechanicky kotvené rš 330 mm</t>
  </si>
  <si>
    <t>662089594</t>
  </si>
  <si>
    <t>https://podminky.urs.cz/item/CS_URS_2023_01/764248304</t>
  </si>
  <si>
    <t>468</t>
  </si>
  <si>
    <t>998764101</t>
  </si>
  <si>
    <t>Přesun hmot pro konstrukce klempířské stanovený z hmotnosti přesunovaného materiálu vodorovná dopravní vzdálenost do 50 m v objektech výšky do 6 m</t>
  </si>
  <si>
    <t>698924595</t>
  </si>
  <si>
    <t>https://podminky.urs.cz/item/CS_URS_2023_01/998764101</t>
  </si>
  <si>
    <t>766</t>
  </si>
  <si>
    <t>Konstrukce truhlářské</t>
  </si>
  <si>
    <t>469</t>
  </si>
  <si>
    <t>766660171</t>
  </si>
  <si>
    <t>Montáž dveřních křídel dřevěných nebo plastových otevíravých do obložkové zárubně povrchově upravených jednokřídlových, šířky do 800 mm</t>
  </si>
  <si>
    <t>885784936</t>
  </si>
  <si>
    <t>https://podminky.urs.cz/item/CS_URS_2023_01/766660171</t>
  </si>
  <si>
    <t>470</t>
  </si>
  <si>
    <t>61162R01</t>
  </si>
  <si>
    <t>dveře jednokřídlé dýhované plné 800x1970 mm vč. kování a podle popisu ve výkresu č.11, označené 2L</t>
  </si>
  <si>
    <t>-1174187408</t>
  </si>
  <si>
    <t>471</t>
  </si>
  <si>
    <t>61162R02</t>
  </si>
  <si>
    <t>dveře jednokřídlé dýhované plné 800x1970 mm vč. kování a podle popisu ve výkresu č.11, označené 3P</t>
  </si>
  <si>
    <t>959542722</t>
  </si>
  <si>
    <t>472</t>
  </si>
  <si>
    <t>61162R03</t>
  </si>
  <si>
    <t>dveře jednokřídlé dýhované plné 800x1970 mm vč. kování, madel a podle popisu ve výkresu č.11, označené 4P</t>
  </si>
  <si>
    <t>-753224776</t>
  </si>
  <si>
    <t>473</t>
  </si>
  <si>
    <t>61162R04</t>
  </si>
  <si>
    <t>dveře jednokřídlé dýhované 1/3 sklo 800x1970 mm vč. kování a podle popisu ve výkresu č.11, označené 5P</t>
  </si>
  <si>
    <t>-1924150910</t>
  </si>
  <si>
    <t>474</t>
  </si>
  <si>
    <t>61162R05</t>
  </si>
  <si>
    <t>dveře jednokřídlé dýhované 1/3 sklo 800x1970 mm vč. kování a podle popisu ve výkresu č.11, označené 5L</t>
  </si>
  <si>
    <t>-1528083853</t>
  </si>
  <si>
    <t>475</t>
  </si>
  <si>
    <t>61162R07</t>
  </si>
  <si>
    <t>dveře jednokřídlé dýhované plné 600x1970 mm vč. kování a podle popisu ve výkresu č.11, označené 7P</t>
  </si>
  <si>
    <t>-1570972116</t>
  </si>
  <si>
    <t>476</t>
  </si>
  <si>
    <t>61162R08</t>
  </si>
  <si>
    <t>dveře jednokřídlé dýhované plné 600x1970 mm vč. kování a podle popisu ve výkresu č.11, označené 7L</t>
  </si>
  <si>
    <t>-891942017</t>
  </si>
  <si>
    <t>477</t>
  </si>
  <si>
    <t>61162R09</t>
  </si>
  <si>
    <t>dveře jednokřídlé dýhované plné 600x1970 mm vč. kování a podle popisu ve výkresu č.11, označené 8L</t>
  </si>
  <si>
    <t>-1305483372</t>
  </si>
  <si>
    <t>478</t>
  </si>
  <si>
    <t>61162R10</t>
  </si>
  <si>
    <t>dveře jednokřídlé dýhované plné 700x1970 mm vč. kování a podle popisu ve výkresu č.12, označené 9P</t>
  </si>
  <si>
    <t>-637887579</t>
  </si>
  <si>
    <t>479</t>
  </si>
  <si>
    <t>61162R11</t>
  </si>
  <si>
    <t>dveře jednokřídlé dýhované plné 700x1970 mm vč. kování a podle popisu ve výkresu č.12, označené 9L</t>
  </si>
  <si>
    <t>769190687</t>
  </si>
  <si>
    <t>480</t>
  </si>
  <si>
    <t>61162R12</t>
  </si>
  <si>
    <t>dveře jednokřídlé dýhované zvukotěsné 38 dB 800x1970 mm vč. kování a podle popisu ve výkresu č.12, označené 10L</t>
  </si>
  <si>
    <t>779462250</t>
  </si>
  <si>
    <t>481</t>
  </si>
  <si>
    <t>61162R13</t>
  </si>
  <si>
    <t>dveře jednokřídlé dýhované zvukotěsné 42 dB 800x1970 mm vč. kování a podle popisu ve výkresu č.12, označené 11P</t>
  </si>
  <si>
    <t>239536575</t>
  </si>
  <si>
    <t>482</t>
  </si>
  <si>
    <t>766660172</t>
  </si>
  <si>
    <t>Montáž dveřních křídel dřevěných nebo plastových otevíravých do obložkové zárubně povrchově upravených jednokřídlových, šířky přes 800 mm</t>
  </si>
  <si>
    <t>-1594427276</t>
  </si>
  <si>
    <t>https://podminky.urs.cz/item/CS_URS_2023_01/766660172</t>
  </si>
  <si>
    <t>483</t>
  </si>
  <si>
    <t>61162R06</t>
  </si>
  <si>
    <t>dveře jednokřídlé dýhované 1/3 sklo 900x1970 mm vč. kování a podle popisu ve výkresu č.11, označené 6P</t>
  </si>
  <si>
    <t>543898651</t>
  </si>
  <si>
    <t>484</t>
  </si>
  <si>
    <t>766660181</t>
  </si>
  <si>
    <t>Montáž dveřních křídel dřevěných nebo plastových otevíravých do obložkové zárubně protipožárních jednokřídlových, šířky do 800 mm</t>
  </si>
  <si>
    <t>-2053977717</t>
  </si>
  <si>
    <t>https://podminky.urs.cz/item/CS_URS_2023_01/766660181</t>
  </si>
  <si>
    <t>485</t>
  </si>
  <si>
    <t>6116209R</t>
  </si>
  <si>
    <t>dveře jednokřídlé dýhované 1/3 sklo protipožární EI (EW) 30 D3 800x1970mm podle popisu ve výkresu č.12, označené 14L</t>
  </si>
  <si>
    <t>-1511595212</t>
  </si>
  <si>
    <t>"podle výkresu č.11, OZN. 5P"1</t>
  </si>
  <si>
    <t>486</t>
  </si>
  <si>
    <t>6116209R1</t>
  </si>
  <si>
    <t>dveře jednokřídlé dýhované plné protipožární EI (EW) 30 D3 800x1970mm podle popisu ve výkresu č.12, označené 13L</t>
  </si>
  <si>
    <t>-1398550836</t>
  </si>
  <si>
    <t>"podle výkresu č.12, OZN.13L"1</t>
  </si>
  <si>
    <t>487</t>
  </si>
  <si>
    <t>766660182</t>
  </si>
  <si>
    <t>Montáž dveřních křídel dřevěných nebo plastových otevíravých do obložkové zárubně protipožárních jednokřídlových, šířky přes 800 mm</t>
  </si>
  <si>
    <t>568157135</t>
  </si>
  <si>
    <t>https://podminky.urs.cz/item/CS_URS_2023_01/766660182</t>
  </si>
  <si>
    <t>488</t>
  </si>
  <si>
    <t>61165314</t>
  </si>
  <si>
    <t>dveře jednokřídlé dýhované protipožární EI (EW) 30 D3 povrch laminátový plné 900x1970mm podle popisu ve výkresu č.12, označené 12L</t>
  </si>
  <si>
    <t>-1253653266</t>
  </si>
  <si>
    <t>"podle výkresu č.12, OZN.12L"1</t>
  </si>
  <si>
    <t>489</t>
  </si>
  <si>
    <t>766660716</t>
  </si>
  <si>
    <t>Montáž dveřních doplňků samozavírače na zárubeň dřevěnou</t>
  </si>
  <si>
    <t>-1772163179</t>
  </si>
  <si>
    <t>https://podminky.urs.cz/item/CS_URS_2023_01/766660716</t>
  </si>
  <si>
    <t>490</t>
  </si>
  <si>
    <t>54917250</t>
  </si>
  <si>
    <t>samozavírač dveří hydraulický</t>
  </si>
  <si>
    <t>-1429318388</t>
  </si>
  <si>
    <t>491</t>
  </si>
  <si>
    <t>766682111</t>
  </si>
  <si>
    <t>Montáž zárubní dřevěných, plastových nebo z lamina obložkových, pro dveře jednokřídlové, tloušťky stěny do 170 mm</t>
  </si>
  <si>
    <t>-1985563871</t>
  </si>
  <si>
    <t>https://podminky.urs.cz/item/CS_URS_2023_01/766682111</t>
  </si>
  <si>
    <t>492</t>
  </si>
  <si>
    <t>61181101</t>
  </si>
  <si>
    <t>zárubeň jednokřídlá obložková s dýhovaným povrchem tl stěny 60-150mm rozměru 600-900/1970mm</t>
  </si>
  <si>
    <t>578232529</t>
  </si>
  <si>
    <t>493</t>
  </si>
  <si>
    <t>766682112</t>
  </si>
  <si>
    <t>Montáž zárubní dřevěných, plastových nebo z lamina obložkových, pro dveře jednokřídlové, tloušťky stěny přes 170 do 350 mm</t>
  </si>
  <si>
    <t>-810659612</t>
  </si>
  <si>
    <t>https://podminky.urs.cz/item/CS_URS_2023_01/766682112</t>
  </si>
  <si>
    <t>494</t>
  </si>
  <si>
    <t>61181102</t>
  </si>
  <si>
    <t>zárubeň jednokřídlá obložková s dýhovaným povrchem tl stěny 160-250mm rozměru 600-900/1970mm</t>
  </si>
  <si>
    <t>-1773188788</t>
  </si>
  <si>
    <t>495</t>
  </si>
  <si>
    <t>766682211</t>
  </si>
  <si>
    <t>Montáž zárubní dřevěných, plastových nebo z lamina obložkových protipožárních, pro dveře jednokřídlové, tloušťky stěny do 170 mm</t>
  </si>
  <si>
    <t>-1882661420</t>
  </si>
  <si>
    <t>https://podminky.urs.cz/item/CS_URS_2023_01/766682211</t>
  </si>
  <si>
    <t>496</t>
  </si>
  <si>
    <t>61181107</t>
  </si>
  <si>
    <t>zárubeň obložková protipožární s dýhovaným povrchem tl stěny do 170mm rozměru šířky do 1250/1970mm</t>
  </si>
  <si>
    <t>1747542400</t>
  </si>
  <si>
    <t>497</t>
  </si>
  <si>
    <t>7668199-R</t>
  </si>
  <si>
    <t>Dodání a montáž kuchyňské linky podle výkresu truhlářských výrobků č.13, OZN. T1</t>
  </si>
  <si>
    <t>2100567545</t>
  </si>
  <si>
    <t>498</t>
  </si>
  <si>
    <t>7668299-R</t>
  </si>
  <si>
    <t>Dodání a montáž vestavěné skříně podle výkresu truhlářských výrobků č.13, OZN. T2</t>
  </si>
  <si>
    <t>190325843</t>
  </si>
  <si>
    <t>499</t>
  </si>
  <si>
    <t>7668399-R</t>
  </si>
  <si>
    <t>Dodání a montáž dřevěného pdia podle výkresu truhlářských výrobků č.13, OZN. T3</t>
  </si>
  <si>
    <t>80485790</t>
  </si>
  <si>
    <t>500</t>
  </si>
  <si>
    <t>998766101</t>
  </si>
  <si>
    <t>Přesun hmot pro konstrukce truhlářské stanovený z hmotnosti přesunovaného materiálu vodorovná dopravní vzdálenost do 50 m v objektech výšky do 6 m</t>
  </si>
  <si>
    <t>606639841</t>
  </si>
  <si>
    <t>https://podminky.urs.cz/item/CS_URS_2023_01/998766101</t>
  </si>
  <si>
    <t>767</t>
  </si>
  <si>
    <t>Konstrukce zámečnické - kód intervence 044</t>
  </si>
  <si>
    <t>501</t>
  </si>
  <si>
    <t>767.NR2</t>
  </si>
  <si>
    <t>D+M nová mříž 900x600 mm podle výkresu č.15</t>
  </si>
  <si>
    <t>1946796980</t>
  </si>
  <si>
    <t>502</t>
  </si>
  <si>
    <t>767.NR4</t>
  </si>
  <si>
    <t>D+M nová mříž 900x1600 mm podle výkresu č.15</t>
  </si>
  <si>
    <t>-781000231</t>
  </si>
  <si>
    <t>503</t>
  </si>
  <si>
    <t>767.NR8</t>
  </si>
  <si>
    <t>D+M nová mříž 880x1600 mm podle výkresu č.15</t>
  </si>
  <si>
    <t>-1105820798</t>
  </si>
  <si>
    <t>504</t>
  </si>
  <si>
    <t>767.NR9</t>
  </si>
  <si>
    <t>D+M nová mříž 880x1800 mm podle výkresu č.15</t>
  </si>
  <si>
    <t>-1167876402</t>
  </si>
  <si>
    <t>505</t>
  </si>
  <si>
    <t>767.NR10</t>
  </si>
  <si>
    <t>D+M nová mříž 880x1700 mm podle výkresu č.15</t>
  </si>
  <si>
    <t>1344284477</t>
  </si>
  <si>
    <t>1*5 'Přepočtené koeficientem množství</t>
  </si>
  <si>
    <t>506</t>
  </si>
  <si>
    <t>767.R1</t>
  </si>
  <si>
    <t>Demontáž mříže 880x580 mm, repase a zpětné osazení podle výkresu č.15</t>
  </si>
  <si>
    <t>1994820048</t>
  </si>
  <si>
    <t>507</t>
  </si>
  <si>
    <t>767.R2</t>
  </si>
  <si>
    <t>Demontáž mříže 900x600 mm, repase a zpětné osazení podle výkresu č.15</t>
  </si>
  <si>
    <t>-1366696853</t>
  </si>
  <si>
    <t>508</t>
  </si>
  <si>
    <t>767.R4</t>
  </si>
  <si>
    <t>D+M kované zábradlí, barva kovářská čerň</t>
  </si>
  <si>
    <t>1891732558</t>
  </si>
  <si>
    <t>509</t>
  </si>
  <si>
    <t>767.R5</t>
  </si>
  <si>
    <t>D+M pojízdný rošt 5900/1140 mm, oka 30/10mm včetně spojovacího materiálu</t>
  </si>
  <si>
    <t>-1509148261</t>
  </si>
  <si>
    <t>Poznámka k položce:_x000D_
prováděcí dokumentaci zajistí dodavatel stavby</t>
  </si>
  <si>
    <t>5,90*1,14</t>
  </si>
  <si>
    <t>510</t>
  </si>
  <si>
    <t>767416411</t>
  </si>
  <si>
    <t>Montáž lehkých obvodových plášťů doplňky skleněná markýza nad vstupy bodově uchycená</t>
  </si>
  <si>
    <t>299741941</t>
  </si>
  <si>
    <t>https://podminky.urs.cz/item/CS_URS_2023_01/767416411</t>
  </si>
  <si>
    <t>0,60*1,14</t>
  </si>
  <si>
    <t>511</t>
  </si>
  <si>
    <t>2831501R</t>
  </si>
  <si>
    <t>markýza z bezpečnostního skla1140x600mm</t>
  </si>
  <si>
    <t>1785769625</t>
  </si>
  <si>
    <t>512</t>
  </si>
  <si>
    <t>767620321</t>
  </si>
  <si>
    <t>Montáž oken s izolačními skly z hliníkových nebo ocelových profilů na polyuretanovou pěnu s trojskly pevných do zdiva, plochy do 0,6 m2</t>
  </si>
  <si>
    <t>1600505115</t>
  </si>
  <si>
    <t>https://podminky.urs.cz/item/CS_URS_2023_01/767620321</t>
  </si>
  <si>
    <t>"OZN. O1"0,88*0,58*3</t>
  </si>
  <si>
    <t>"OZN. O2"0,90*0,60*3</t>
  </si>
  <si>
    <t>"OZN. O4"0,60*1,60*3</t>
  </si>
  <si>
    <t>"OZN. O6"0,55*1,50*1</t>
  </si>
  <si>
    <t>513</t>
  </si>
  <si>
    <t>55341009</t>
  </si>
  <si>
    <t>okno Al otevíravé/sklopné trojsklo do plochy 1m2</t>
  </si>
  <si>
    <t>1268489731</t>
  </si>
  <si>
    <t>514</t>
  </si>
  <si>
    <t>767620322</t>
  </si>
  <si>
    <t>Montáž oken s izolačními skly z hliníkových nebo ocelových profilů na polyuretanovou pěnu s trojskly pevných do zdiva, plochy přes 0,6 do 1,5 m2</t>
  </si>
  <si>
    <t>133148455</t>
  </si>
  <si>
    <t>https://podminky.urs.cz/item/CS_URS_2023_01/767620322</t>
  </si>
  <si>
    <t>"OZN. O3"1,50*1,20*2</t>
  </si>
  <si>
    <t>"OZN. O5"1,20*1,20*1</t>
  </si>
  <si>
    <t>"OZN. O7"1,20*1,15*1</t>
  </si>
  <si>
    <t>515</t>
  </si>
  <si>
    <t>55341011</t>
  </si>
  <si>
    <t>okno Al otevíravé/sklopné trojsklo přes plochu 1m2 do v 1,5m</t>
  </si>
  <si>
    <t>-1387731709</t>
  </si>
  <si>
    <t>516</t>
  </si>
  <si>
    <t>767620323</t>
  </si>
  <si>
    <t>Montáž oken s izolačními skly z hliníkových nebo ocelových profilů na polyuretanovou pěnu s trojskly pevných do zdiva, plochy přes 1,5 do 2,5 m2</t>
  </si>
  <si>
    <t>-273725879</t>
  </si>
  <si>
    <t>https://podminky.urs.cz/item/CS_URS_2023_01/767620323</t>
  </si>
  <si>
    <t>"OZN. O8"0,88*1,60*1</t>
  </si>
  <si>
    <t>"OZN. O9"0,88*1,80*6</t>
  </si>
  <si>
    <t>"OZN. O10"0,88*1,70*5</t>
  </si>
  <si>
    <t>517</t>
  </si>
  <si>
    <t>55341013</t>
  </si>
  <si>
    <t>okno Al otevíravé/sklopné trojsklo přes plochu 1m2 v 1,5-2,5m</t>
  </si>
  <si>
    <t>1969939801</t>
  </si>
  <si>
    <t>518</t>
  </si>
  <si>
    <t>767627306</t>
  </si>
  <si>
    <t>Ostatní práce a doplňky při montáži oken a stěn připojovací spára oken a stěn mezi ostěním a rámem vnitřní parotěsná páska</t>
  </si>
  <si>
    <t>83517949</t>
  </si>
  <si>
    <t>https://podminky.urs.cz/item/CS_URS_2023_01/767627306</t>
  </si>
  <si>
    <t>"OZN. O1"(0,88+0,58)*2*3</t>
  </si>
  <si>
    <t>"OZN. O2"(0,90+0,60)*2*3</t>
  </si>
  <si>
    <t>"OZN. O3"(1,50+1,20)*2*2</t>
  </si>
  <si>
    <t>"OZN. O4"(0,60+1,60)*2*3</t>
  </si>
  <si>
    <t>"OZN. O5"(1,20+1,20)*2*1</t>
  </si>
  <si>
    <t>"OZN. O6"(0,55+1,50)*2*1</t>
  </si>
  <si>
    <t>"OZN. O7"(1,20+1,15)*2*1</t>
  </si>
  <si>
    <t>"OZN. O8"(0,88+1,60)*2*1</t>
  </si>
  <si>
    <t>"OZN. O9"(0,88+1,80)*2*6</t>
  </si>
  <si>
    <t>"OZN. O10"(0,88+1,70)*2*5</t>
  </si>
  <si>
    <t>Mezisoučet okna</t>
  </si>
  <si>
    <t>"podle výkresu č.11, OZN. D2"0,90+2*1,97</t>
  </si>
  <si>
    <t>"podle výkresu č.11, OZN. D1"1,36+2*2,10</t>
  </si>
  <si>
    <t>Mezisoučet dveře</t>
  </si>
  <si>
    <t>519</t>
  </si>
  <si>
    <t>767627307</t>
  </si>
  <si>
    <t>Ostatní práce a doplňky při montáži oken a stěn připojovací spára oken a stěn mezi ostěním a rámem venkovní paropropustna páska</t>
  </si>
  <si>
    <t>1052102912</t>
  </si>
  <si>
    <t>https://podminky.urs.cz/item/CS_URS_2023_01/767627307</t>
  </si>
  <si>
    <t>520</t>
  </si>
  <si>
    <t>767640111</t>
  </si>
  <si>
    <t>Montáž dveří ocelových nebo hliníkových vchodových jednokřídlových bez nadsvětlíku</t>
  </si>
  <si>
    <t>1630838773</t>
  </si>
  <si>
    <t>https://podminky.urs.cz/item/CS_URS_2023_01/767640111</t>
  </si>
  <si>
    <t>521</t>
  </si>
  <si>
    <t>55341330</t>
  </si>
  <si>
    <t>dveře jednokřídlé Al plné max rozměru otvoru 2,42m2 bezpečnostní třídy RC2</t>
  </si>
  <si>
    <t>-2115895402</t>
  </si>
  <si>
    <t>"podle výkresu č.11, OZN. D2"0,90*1,97</t>
  </si>
  <si>
    <t>522</t>
  </si>
  <si>
    <t>767640221</t>
  </si>
  <si>
    <t>Montáž dveří ocelových nebo hliníkových vchodových dvoukřídlové bez nadsvětlíku</t>
  </si>
  <si>
    <t>-419007900</t>
  </si>
  <si>
    <t>https://podminky.urs.cz/item/CS_URS_2023_01/767640221</t>
  </si>
  <si>
    <t>523</t>
  </si>
  <si>
    <t>55341335</t>
  </si>
  <si>
    <t>dveře dvoukřídlé Al prosklené max rozměru otvoru 4,84m2 bezpečnostní třídy RC2</t>
  </si>
  <si>
    <t>-1068067643</t>
  </si>
  <si>
    <t>"podle výkresu č.11, OZN. D1"1,36*2,10</t>
  </si>
  <si>
    <t>524</t>
  </si>
  <si>
    <t>76799.V-R</t>
  </si>
  <si>
    <t>Výroba úhelníkového rámu</t>
  </si>
  <si>
    <t>kg</t>
  </si>
  <si>
    <t>-1376263215</t>
  </si>
  <si>
    <t>Poznámka k položce:_x000D_
VZT jednotka na střeše</t>
  </si>
  <si>
    <t>525</t>
  </si>
  <si>
    <t>767995115</t>
  </si>
  <si>
    <t>Montáž ostatních atypických zámečnických konstrukcí hmotnosti přes 50 do 100 kg</t>
  </si>
  <si>
    <t>749885245</t>
  </si>
  <si>
    <t>https://podminky.urs.cz/item/CS_URS_2023_01/767995115</t>
  </si>
  <si>
    <t>0,063*1000 'Přepočtené koeficientem množství</t>
  </si>
  <si>
    <t>526</t>
  </si>
  <si>
    <t>13010414</t>
  </si>
  <si>
    <t>úhelník ocelový rovnostranný jakost S235JR (11 375) 40x40x4mm</t>
  </si>
  <si>
    <t>489638567</t>
  </si>
  <si>
    <t>(6,00+5,50)*2*0,00261</t>
  </si>
  <si>
    <t>0,06*1,08 'Přepočtené koeficientem množství</t>
  </si>
  <si>
    <t>527</t>
  </si>
  <si>
    <t>13010200</t>
  </si>
  <si>
    <t>tyč ocelová plochá jakost S235JR (11 375) 40x4mm</t>
  </si>
  <si>
    <t>1856029513</t>
  </si>
  <si>
    <t>4*4*0,15*0,00126</t>
  </si>
  <si>
    <t>0,003*1,08 'Přepočtené koeficientem množství</t>
  </si>
  <si>
    <t>528</t>
  </si>
  <si>
    <t>283199-R</t>
  </si>
  <si>
    <t>kotvící materiál</t>
  </si>
  <si>
    <t>-1073791755</t>
  </si>
  <si>
    <t>529</t>
  </si>
  <si>
    <t>76799ZN-R</t>
  </si>
  <si>
    <t>Žárové zinkování úhelníkového rámu</t>
  </si>
  <si>
    <t>1848645110</t>
  </si>
  <si>
    <t>530</t>
  </si>
  <si>
    <t>998767102</t>
  </si>
  <si>
    <t>Přesun hmot pro zámečnické konstrukce stanovený z hmotnosti přesunovaného materiálu vodorovná dopravní vzdálenost do 50 m v objektech výšky přes 6 do 12 m</t>
  </si>
  <si>
    <t>-330041559</t>
  </si>
  <si>
    <t>https://podminky.urs.cz/item/CS_URS_2023_01/998767102</t>
  </si>
  <si>
    <t>771</t>
  </si>
  <si>
    <t>Podlahy z dlaždic</t>
  </si>
  <si>
    <t>531</t>
  </si>
  <si>
    <t>771121011</t>
  </si>
  <si>
    <t>Příprava podkladu před provedením dlažby nátěr penetrační na podlahu</t>
  </si>
  <si>
    <t>2130245175</t>
  </si>
  <si>
    <t>https://podminky.urs.cz/item/CS_URS_2023_01/771121011</t>
  </si>
  <si>
    <t>532</t>
  </si>
  <si>
    <t>771151021</t>
  </si>
  <si>
    <t>Příprava podkladu před provedením dlažby samonivelační stěrka min.pevnosti 30 MPa, tloušťky do 3 mm</t>
  </si>
  <si>
    <t>597119622</t>
  </si>
  <si>
    <t>https://podminky.urs.cz/item/CS_URS_2023_01/771151021</t>
  </si>
  <si>
    <t>533</t>
  </si>
  <si>
    <t>771474113</t>
  </si>
  <si>
    <t>Montáž soklů z dlaždic keramických lepených flexibilním lepidlem rovných, výšky přes 90 do 120 mm</t>
  </si>
  <si>
    <t>1929801472</t>
  </si>
  <si>
    <t>https://podminky.urs.cz/item/CS_URS_2023_01/771474113</t>
  </si>
  <si>
    <t>"0,02"(3,20+1,50)*2</t>
  </si>
  <si>
    <t>"0,05"(7,64+2,90)*2</t>
  </si>
  <si>
    <t>"0,09"(16,55+1,95)*2</t>
  </si>
  <si>
    <t>"0,18"(8,27+2,25)*2</t>
  </si>
  <si>
    <t>"0,19"(3,13+6,74)*2</t>
  </si>
  <si>
    <t>534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</si>
  <si>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</si>
  <si>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</si>
  <si>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1635814978</t>
  </si>
  <si>
    <t>https://podminky.urs.cz/item/CS_URS_2023_01/771574263</t>
  </si>
  <si>
    <t>535</t>
  </si>
  <si>
    <t>59761409</t>
  </si>
  <si>
    <t>dlažba keramická slinutá protiskluzná do interiéru i exteriéru pro vysoké mechanické namáhání přes 9 do 12ks/m2</t>
  </si>
  <si>
    <t>-827018457</t>
  </si>
  <si>
    <t>"0,02"5,00</t>
  </si>
  <si>
    <t>"0,05"14,50</t>
  </si>
  <si>
    <t>"0,09"29,28</t>
  </si>
  <si>
    <t>"0,10"2,90</t>
  </si>
  <si>
    <t>"0,11"1,50</t>
  </si>
  <si>
    <t>"0,15"6,20</t>
  </si>
  <si>
    <t>"0,16"2,60</t>
  </si>
  <si>
    <t>"0,17"7,30</t>
  </si>
  <si>
    <t>"0,18"18,50</t>
  </si>
  <si>
    <t>"0,19"21,70</t>
  </si>
  <si>
    <t>"soklík"120,04*0,12</t>
  </si>
  <si>
    <t>123,885*1,1 'Přepočtené koeficientem množství</t>
  </si>
  <si>
    <t>536</t>
  </si>
  <si>
    <t>59761433</t>
  </si>
  <si>
    <t>dlažba keramická slinutá protiskluzná do iexteriéru pro vysoké mechanické namáhání přes 9 do 12ks/m2 tl 10mm</t>
  </si>
  <si>
    <t>749624914</t>
  </si>
  <si>
    <t>10,56*1,1 'Přepočtené koeficientem množství</t>
  </si>
  <si>
    <t>537</t>
  </si>
  <si>
    <t>771591112</t>
  </si>
  <si>
    <t>Izolace podlahy pod dlažbu nátěrem nebo stěrkou ve dvou vrstvách</t>
  </si>
  <si>
    <t>889589528</t>
  </si>
  <si>
    <t>https://podminky.urs.cz/item/CS_URS_2023_01/771591112</t>
  </si>
  <si>
    <t>538</t>
  </si>
  <si>
    <t>998771101</t>
  </si>
  <si>
    <t>Přesun hmot pro podlahy z dlaždic stanovený z hmotnosti přesunovaného materiálu vodorovná dopravní vzdálenost do 50 m v objektech výšky do 6 m</t>
  </si>
  <si>
    <t>-1785682100</t>
  </si>
  <si>
    <t>https://podminky.urs.cz/item/CS_URS_2023_01/998771101</t>
  </si>
  <si>
    <t>776</t>
  </si>
  <si>
    <t>Podlahy povlakové</t>
  </si>
  <si>
    <t>539</t>
  </si>
  <si>
    <t>776111115</t>
  </si>
  <si>
    <t>Příprava podkladu broušení podlah stávajícího podkladu před litím stěrky</t>
  </si>
  <si>
    <t>1466456990</t>
  </si>
  <si>
    <t>https://podminky.urs.cz/item/CS_URS_2023_01/776111115</t>
  </si>
  <si>
    <t>"0.01"72,80</t>
  </si>
  <si>
    <t>"0.04"18,60</t>
  </si>
  <si>
    <t>"0.06"25,90</t>
  </si>
  <si>
    <t>"0.07"14,30</t>
  </si>
  <si>
    <t>Mezisoučet zátěžový koberec</t>
  </si>
  <si>
    <t>"0.08"12,40</t>
  </si>
  <si>
    <t>"0.12"6,80</t>
  </si>
  <si>
    <t>"0.13"2,80</t>
  </si>
  <si>
    <t>"0.14"9,60</t>
  </si>
  <si>
    <t>Mezisoučet PVC</t>
  </si>
  <si>
    <t>540</t>
  </si>
  <si>
    <t>776111311</t>
  </si>
  <si>
    <t>Příprava podkladu vysátí podlah</t>
  </si>
  <si>
    <t>665122370</t>
  </si>
  <si>
    <t>https://podminky.urs.cz/item/CS_URS_2023_01/776111311</t>
  </si>
  <si>
    <t>541</t>
  </si>
  <si>
    <t>776121112</t>
  </si>
  <si>
    <t>Příprava podkladu penetrace vodou ředitelná podlah</t>
  </si>
  <si>
    <t>-716384773</t>
  </si>
  <si>
    <t>https://podminky.urs.cz/item/CS_URS_2023_01/776121112</t>
  </si>
  <si>
    <t>542</t>
  </si>
  <si>
    <t>776121321</t>
  </si>
  <si>
    <t>Příprava podkladu penetrace neředěná podlah</t>
  </si>
  <si>
    <t>-836560711</t>
  </si>
  <si>
    <t>https://podminky.urs.cz/item/CS_URS_2023_01/776121321</t>
  </si>
  <si>
    <t>543</t>
  </si>
  <si>
    <t>776141121</t>
  </si>
  <si>
    <t>Příprava podkladu vyrovnání samonivelační stěrkou podlah min.pevnosti 30 MPa, tloušťky do 3 mm</t>
  </si>
  <si>
    <t>-893637485</t>
  </si>
  <si>
    <t>https://podminky.urs.cz/item/CS_URS_2023_01/776141121</t>
  </si>
  <si>
    <t>544</t>
  </si>
  <si>
    <t>776211111</t>
  </si>
  <si>
    <t>Montáž textilních podlahovin lepením pásů standardních</t>
  </si>
  <si>
    <t>-1070742826</t>
  </si>
  <si>
    <t>https://podminky.urs.cz/item/CS_URS_2023_01/776211111</t>
  </si>
  <si>
    <t>545</t>
  </si>
  <si>
    <t>69751060</t>
  </si>
  <si>
    <t>koberec zátěžový vpichovaný, vlákno 100% PA, hm 540g/m2, R ≤ 100MΩ, zátěž 33, útlum 21dB, hořlavost Bfl S1</t>
  </si>
  <si>
    <t>229931727</t>
  </si>
  <si>
    <t>"podlahy"131,60</t>
  </si>
  <si>
    <t>"kobercová lišta"100,42*0,05</t>
  </si>
  <si>
    <t>136,621*1,1 'Přepočtené koeficientem množství</t>
  </si>
  <si>
    <t>546</t>
  </si>
  <si>
    <t>776221111</t>
  </si>
  <si>
    <t>Montáž podlahovin z PVC lepením standardním lepidlem z pásů standardních</t>
  </si>
  <si>
    <t>-1998676680</t>
  </si>
  <si>
    <t>https://podminky.urs.cz/item/CS_URS_2023_01/776221111</t>
  </si>
  <si>
    <t>547</t>
  </si>
  <si>
    <t>28412245</t>
  </si>
  <si>
    <t>krytina podlahová heterogenní š 1,5m tl 2mm</t>
  </si>
  <si>
    <t>-1347045687</t>
  </si>
  <si>
    <t>31,6*1,1 'Přepočtené koeficientem množství</t>
  </si>
  <si>
    <t>548</t>
  </si>
  <si>
    <t>776411111</t>
  </si>
  <si>
    <t>Montáž soklíků lepením obvodových, výšky do 80 mm</t>
  </si>
  <si>
    <t>2069058884</t>
  </si>
  <si>
    <t>https://podminky.urs.cz/item/CS_URS_2023_01/776411111</t>
  </si>
  <si>
    <t>"0.08"(2,65+4,65)*2</t>
  </si>
  <si>
    <t>"0.12"(2,30+3,30)*2</t>
  </si>
  <si>
    <t>"0.13"(3,50+2,00)*2</t>
  </si>
  <si>
    <t>"0.14"(5,70+2,00)*2</t>
  </si>
  <si>
    <t>549</t>
  </si>
  <si>
    <t>28411009</t>
  </si>
  <si>
    <t>lišta soklová PVC 18x80mm</t>
  </si>
  <si>
    <t>841447144</t>
  </si>
  <si>
    <t>52,2*1,02 'Přepočtené koeficientem množství</t>
  </si>
  <si>
    <t>550</t>
  </si>
  <si>
    <t>776421111</t>
  </si>
  <si>
    <t>Montáž lišt obvodových lepených</t>
  </si>
  <si>
    <t>1225923951</t>
  </si>
  <si>
    <t>https://podminky.urs.cz/item/CS_URS_2023_01/776421111</t>
  </si>
  <si>
    <t>"0.01"(13,43+5,81+1,04+0,90)*2</t>
  </si>
  <si>
    <t>"0.04"(2,57+7,64)*2</t>
  </si>
  <si>
    <t>"0.06"(5,50+5,25)*2</t>
  </si>
  <si>
    <t>"0.07"(2,64+5,43)*2</t>
  </si>
  <si>
    <t>551</t>
  </si>
  <si>
    <t>69751200</t>
  </si>
  <si>
    <t>lišta kobercová 50x7mm</t>
  </si>
  <si>
    <t>-1470575591</t>
  </si>
  <si>
    <t>100,42*1,02 'Přepočtené koeficientem množství</t>
  </si>
  <si>
    <t>552</t>
  </si>
  <si>
    <t>776421711</t>
  </si>
  <si>
    <t>Montáž lišt vložení pásků z podlahoviny do lišt včetně nařezání</t>
  </si>
  <si>
    <t>76892887</t>
  </si>
  <si>
    <t>https://podminky.urs.cz/item/CS_URS_2023_01/776421711</t>
  </si>
  <si>
    <t>553</t>
  </si>
  <si>
    <t>998776101</t>
  </si>
  <si>
    <t>Přesun hmot pro podlahy povlakové stanovený z hmotnosti přesunovaného materiálu vodorovná dopravní vzdálenost do 50 m v objektech výšky do 6 m</t>
  </si>
  <si>
    <t>1502889905</t>
  </si>
  <si>
    <t>https://podminky.urs.cz/item/CS_URS_2023_01/998776101</t>
  </si>
  <si>
    <t>781</t>
  </si>
  <si>
    <t>Dokončovací práce - obklady</t>
  </si>
  <si>
    <t>554</t>
  </si>
  <si>
    <t>781121011</t>
  </si>
  <si>
    <t>Příprava podkladu před provedením obkladu nátěr penetrační na stěnu</t>
  </si>
  <si>
    <t>-104564752</t>
  </si>
  <si>
    <t>https://podminky.urs.cz/item/CS_URS_2023_01/781121011</t>
  </si>
  <si>
    <t>"0.10"(4*1,60+2*0,87+2*0,93)*2,00</t>
  </si>
  <si>
    <t>"0.11"(1,40+1,10)*2*2,00</t>
  </si>
  <si>
    <t>"0.14"(3,00+0,60)*1,50</t>
  </si>
  <si>
    <t>"0.15"(4*1,60+4*0,97+2*1,52+2*2,03)*2,00</t>
  </si>
  <si>
    <t>"0.16"(2*1,41+2*0,90+4*1,60)*2,00</t>
  </si>
  <si>
    <t>"0.17"(2*1,40+2*2,35+2*1,60+2*1,69)*2,00</t>
  </si>
  <si>
    <t>555</t>
  </si>
  <si>
    <t>781474115</t>
  </si>
  <si>
    <t>Montáž obkladů vnitřních stěn z dlaždic keramických lepených flexibilním lepidlem maloformátových hladkých přes 22 do 25 ks/m2</t>
  </si>
  <si>
    <t>141851574</t>
  </si>
  <si>
    <t>https://podminky.urs.cz/item/CS_URS_2023_01/781474115</t>
  </si>
  <si>
    <t>556</t>
  </si>
  <si>
    <t>59761039</t>
  </si>
  <si>
    <t>obklad keramický hladký přes 22 do 25ks/m2</t>
  </si>
  <si>
    <t>-1648653291</t>
  </si>
  <si>
    <t>120,36*1,1 'Přepočtené koeficientem množství</t>
  </si>
  <si>
    <t>557</t>
  </si>
  <si>
    <t>781495141</t>
  </si>
  <si>
    <t>Obklad - dokončující práce průnik obkladem kruhový, bez izolace do DN 30</t>
  </si>
  <si>
    <t>-112846205</t>
  </si>
  <si>
    <t>https://podminky.urs.cz/item/CS_URS_2023_01/781495141</t>
  </si>
  <si>
    <t>558</t>
  </si>
  <si>
    <t>781495142</t>
  </si>
  <si>
    <t>Obklad - dokončující práce průnik obkladem kruhový, bez izolace přes DN 30 do DN 90</t>
  </si>
  <si>
    <t>954182831</t>
  </si>
  <si>
    <t>https://podminky.urs.cz/item/CS_URS_2023_01/781495142</t>
  </si>
  <si>
    <t>559</t>
  </si>
  <si>
    <t>998781101</t>
  </si>
  <si>
    <t>Přesun hmot pro obklady keramické stanovený z hmotnosti přesunovaného materiálu vodorovná dopravní vzdálenost do 50 m v objektech výšky do 6 m</t>
  </si>
  <si>
    <t>-1823703726</t>
  </si>
  <si>
    <t>https://podminky.urs.cz/item/CS_URS_2023_01/998781101</t>
  </si>
  <si>
    <t>783</t>
  </si>
  <si>
    <t>Dokončovací práce - nátěry</t>
  </si>
  <si>
    <t>560</t>
  </si>
  <si>
    <t>783444201</t>
  </si>
  <si>
    <t>Základní antikorozní nátěr klempířských konstrukcí jednonásobný polyuretanový</t>
  </si>
  <si>
    <t>67808414</t>
  </si>
  <si>
    <t>https://podminky.urs.cz/item/CS_URS_2023_01/783444201</t>
  </si>
  <si>
    <t>Poznámka k položce:_x000D_
vzduchotechnické potrubí v barvě fasády</t>
  </si>
  <si>
    <t>(4,00+2,30+4,90+1,20+2*3,20+2*0,50)*PI*0,40+4,00</t>
  </si>
  <si>
    <t>561</t>
  </si>
  <si>
    <t>783447101</t>
  </si>
  <si>
    <t>Krycí nátěr (email) klempířských konstrukcí jednonásobný polyuretanový</t>
  </si>
  <si>
    <t>644568223</t>
  </si>
  <si>
    <t>https://podminky.urs.cz/item/CS_URS_2023_01/783447101</t>
  </si>
  <si>
    <t>562</t>
  </si>
  <si>
    <t>783823135</t>
  </si>
  <si>
    <t>Penetrační nátěr omítek hladkých omítek hladkých, zrnitých tenkovrstvých nebo štukových stupně členitosti 1 a 2 silikonový</t>
  </si>
  <si>
    <t>348801882</t>
  </si>
  <si>
    <t>https://podminky.urs.cz/item/CS_URS_2023_01/783823135</t>
  </si>
  <si>
    <t>Součet světlík a schodiště</t>
  </si>
  <si>
    <t>563</t>
  </si>
  <si>
    <t>783827425</t>
  </si>
  <si>
    <t>Krycí (ochranný ) nátěr omítek dvojnásobný hladkých omítek hladkých, zrnitých tenkovrstvých nebo štukových stupně členitosti 1 a 2 silikonový</t>
  </si>
  <si>
    <t>1606627593</t>
  </si>
  <si>
    <t>https://podminky.urs.cz/item/CS_URS_2023_01/783827425</t>
  </si>
  <si>
    <t>784</t>
  </si>
  <si>
    <t>Dokončovací práce - malby a tapety</t>
  </si>
  <si>
    <t>564</t>
  </si>
  <si>
    <t>784111011</t>
  </si>
  <si>
    <t>Obroušení podkladu omítky v místnostech výšky do 3,80 m</t>
  </si>
  <si>
    <t>1095653540</t>
  </si>
  <si>
    <t>https://podminky.urs.cz/item/CS_URS_2023_01/784111011</t>
  </si>
  <si>
    <t>"m.č.0.01"(13,43+5,81+1,00+5,93)*2*2,80</t>
  </si>
  <si>
    <t>"m.č.0.02"(3,21+1,60)*2*2,80</t>
  </si>
  <si>
    <t>"m.č.0.03"(5,64+5,92)*2*2,80</t>
  </si>
  <si>
    <t>"m.č.0.04"(2,56+7,64)*1*2,80</t>
  </si>
  <si>
    <t>"m.č.0.05"(2,90+5,93)*2*2,80</t>
  </si>
  <si>
    <t>"m.č.0.06"(5,50+5,25)*2*2,75</t>
  </si>
  <si>
    <t>"m.č.0.07"(2,64+5,43)*2*2,80</t>
  </si>
  <si>
    <t>"m.č.0.08"(2,65+4,65)*2*2,80</t>
  </si>
  <si>
    <t>"m.č.0.09"(16,5+2,71)*2*2,80</t>
  </si>
  <si>
    <t>"m.č.0.10"(4*1,60+2*0,93+2*0,87)*2,80</t>
  </si>
  <si>
    <t>"m.č.0.11"(1,40+1,04)*2*2,80</t>
  </si>
  <si>
    <t>"m.č.0.12"(2,30+3,27)*2*2,80</t>
  </si>
  <si>
    <t>"m.č.0.13"(3,60+2,00)*2*1,00</t>
  </si>
  <si>
    <t>"m.č.0.14"(5,70+1,90)*2*2,80</t>
  </si>
  <si>
    <t>"m.č.0.15"(3,20+2,03)*2*2,80</t>
  </si>
  <si>
    <t>"m.č.0.16"(3,10+3,40)*2*2,80</t>
  </si>
  <si>
    <t>"m.č.0.17"(3,10+1,70+2,35)*2,80</t>
  </si>
  <si>
    <t>"m.č.0.18"(2,30+8,27)*2*2,80</t>
  </si>
  <si>
    <t>"m.č.0.19"(3,13+6,80)*2*2,80</t>
  </si>
  <si>
    <t>Mezisoučet</t>
  </si>
  <si>
    <t>565</t>
  </si>
  <si>
    <t>784221101</t>
  </si>
  <si>
    <t>Malby z malířských směsí otěruvzdorných za sucha dvojnásobné, bílé za sucha otěruvzdorné dobře v místnostech výšky do 3,80 m</t>
  </si>
  <si>
    <t>2004263020</t>
  </si>
  <si>
    <t>https://podminky.urs.cz/item/CS_URS_2023_01/784221101</t>
  </si>
  <si>
    <t>VRN</t>
  </si>
  <si>
    <t>Vedlejší rozpočtové náklady</t>
  </si>
  <si>
    <t>VRN1</t>
  </si>
  <si>
    <t>Průzkumné, geodetické a projektové práce</t>
  </si>
  <si>
    <t>566</t>
  </si>
  <si>
    <t>012103000</t>
  </si>
  <si>
    <t>Vytyčení podzemních inženýrských sítí včetně ochranných pásem nadzemních vedení, uvedených v projektové dokumentaci a dodržení podmínek správců sítí. Za jejich případné poškození nese Zhotovitel plnou odpovědnost</t>
  </si>
  <si>
    <t>…</t>
  </si>
  <si>
    <t>1024</t>
  </si>
  <si>
    <t>-388780273</t>
  </si>
  <si>
    <t>567</t>
  </si>
  <si>
    <t>012103001</t>
  </si>
  <si>
    <t xml:space="preserve">Vytyčení prostorové polohy stavby v souladu s předanou projektovou dokumentací oprávněným geodetem (před zahájením stavby); </t>
  </si>
  <si>
    <t>-1068704638</t>
  </si>
  <si>
    <t>568</t>
  </si>
  <si>
    <t>012303000</t>
  </si>
  <si>
    <t>Geodetické zaměření stavby dle skutečného provedení vč. digitální podoby</t>
  </si>
  <si>
    <t>-1693515620</t>
  </si>
  <si>
    <t>569</t>
  </si>
  <si>
    <t>013203000</t>
  </si>
  <si>
    <t>Barevnou fotodokumentaci staveniště před zahájením prací a průběhu stavby (v rozsahu minimálně 7 fotografií za týden</t>
  </si>
  <si>
    <t>-1496994794</t>
  </si>
  <si>
    <t>570</t>
  </si>
  <si>
    <t>013254000</t>
  </si>
  <si>
    <t>Dokumentace skutečného provedení stavby</t>
  </si>
  <si>
    <t>2075909071</t>
  </si>
  <si>
    <t>VRN3</t>
  </si>
  <si>
    <t>Zařízení staveniště</t>
  </si>
  <si>
    <t>571</t>
  </si>
  <si>
    <t>030001000</t>
  </si>
  <si>
    <t>525791247</t>
  </si>
  <si>
    <t>https://podminky.urs.cz/item/CS_URS_2023_01/030001000</t>
  </si>
  <si>
    <t>572</t>
  </si>
  <si>
    <t>034503000</t>
  </si>
  <si>
    <t>Označení stavby v souladu s požadavky zák. č. 183/2006 Sb., stavební zákon, a dalších předpisů</t>
  </si>
  <si>
    <t>1926646796</t>
  </si>
  <si>
    <t>573</t>
  </si>
  <si>
    <t>034503001</t>
  </si>
  <si>
    <t>Označení stavby informačními cedulemi dle požadavku Objednatele, a to nejpozději v den zahájení stavebních prací</t>
  </si>
  <si>
    <t>-1049195977</t>
  </si>
  <si>
    <t>574</t>
  </si>
  <si>
    <t>034503002</t>
  </si>
  <si>
    <t>Vstupy na okolní pozemky a nemovitosti, včetně jejich zpětného předání zpět jejich vlastníkům</t>
  </si>
  <si>
    <t>-247928668</t>
  </si>
  <si>
    <t>575</t>
  </si>
  <si>
    <t>034503003</t>
  </si>
  <si>
    <t>Při realizaci stavby minimalizaci prašnosti – plocha a příjezdové komunikace budou čištěny, v případě dlouhodobého sucha kropeny</t>
  </si>
  <si>
    <t>-1739937465</t>
  </si>
  <si>
    <t>VRN4</t>
  </si>
  <si>
    <t>Inženýrská činnost</t>
  </si>
  <si>
    <t>576</t>
  </si>
  <si>
    <t>043203000</t>
  </si>
  <si>
    <t>Měření měření osvětlení</t>
  </si>
  <si>
    <t>2128196501</t>
  </si>
  <si>
    <t>https://podminky.urs.cz/item/CS_URS_2023_01/043203000</t>
  </si>
  <si>
    <t>577</t>
  </si>
  <si>
    <t>043203001</t>
  </si>
  <si>
    <t>Měření doby dozvuku - etapové</t>
  </si>
  <si>
    <t>922409966</t>
  </si>
  <si>
    <t>https://podminky.urs.cz/item/CS_URS_2023_01/043203001</t>
  </si>
  <si>
    <t xml:space="preserve">Poznámka k položce:_x000D_
jedná se o etapové měření doby dozvuku prostorů dle normy ČSN EN ISO 3382-1; součástí měření je také vyhodnocení a protokolární zpracování výsledků s příslušnými závěry v komplexní vazbě na akustiku prostoru jako celku </t>
  </si>
  <si>
    <t>578</t>
  </si>
  <si>
    <t>043203002</t>
  </si>
  <si>
    <t xml:space="preserve">Měření doby dozvuku - závěrečné </t>
  </si>
  <si>
    <t>760086533</t>
  </si>
  <si>
    <t>https://podminky.urs.cz/item/CS_URS_2023_01/043203002</t>
  </si>
  <si>
    <t xml:space="preserve">Poznámka k položce:_x000D_
jedná se o závěrečné měření doby dozvuku prostorů dle normy ČSN EN ISO 3382-1; součástí měření je také vyhodnocení a protokolární zpracování výsledků </t>
  </si>
  <si>
    <t>VRN7</t>
  </si>
  <si>
    <t>Provozní vlivy</t>
  </si>
  <si>
    <t>579</t>
  </si>
  <si>
    <t>072103001</t>
  </si>
  <si>
    <t>Povolení ke zvláštnímu užívání komunikace pro provádění stavebních prací podle zákona č. 13/1997 Sb., o pozemních komunikacích, pokud je to k provedení stavby nutné, povolení k zásahům do veřejného prostranství, uzavírek, umístění a údržbu dopravních značek a provede nutná opatření, která příslušný úřad nařídí</t>
  </si>
  <si>
    <t>1037812936</t>
  </si>
  <si>
    <t>Ostatní</t>
  </si>
  <si>
    <t>Ostatní náklady - nepřímé náklady</t>
  </si>
  <si>
    <t>580</t>
  </si>
  <si>
    <t>PS.1</t>
  </si>
  <si>
    <t>Dodání a montáž šikmé schodišťové plošiny pro imobilní osoby</t>
  </si>
  <si>
    <t>262144</t>
  </si>
  <si>
    <t>-210554590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</si>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</sst>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971033231" TargetMode="External"/><Relationship Id="rId21" Type="http://schemas.openxmlformats.org/officeDocument/2006/relationships/hyperlink" Target="https://podminky.urs.cz/item/CS_URS_2023_01/310279842" TargetMode="External"/><Relationship Id="rId63" Type="http://schemas.openxmlformats.org/officeDocument/2006/relationships/hyperlink" Target="https://podminky.urs.cz/item/CS_URS_2023_01/612321131" TargetMode="External"/><Relationship Id="rId159" Type="http://schemas.openxmlformats.org/officeDocument/2006/relationships/hyperlink" Target="https://podminky.urs.cz/item/CS_URS_2023_01/721174042" TargetMode="External"/><Relationship Id="rId170" Type="http://schemas.openxmlformats.org/officeDocument/2006/relationships/hyperlink" Target="https://podminky.urs.cz/item/CS_URS_2023_01/722174002" TargetMode="External"/><Relationship Id="rId226" Type="http://schemas.openxmlformats.org/officeDocument/2006/relationships/hyperlink" Target="https://podminky.urs.cz/item/CS_URS_2023_01/751572033" TargetMode="External"/><Relationship Id="rId268" Type="http://schemas.openxmlformats.org/officeDocument/2006/relationships/hyperlink" Target="https://podminky.urs.cz/item/CS_URS_2023_01/776121112" TargetMode="External"/><Relationship Id="rId32" Type="http://schemas.openxmlformats.org/officeDocument/2006/relationships/hyperlink" Target="https://podminky.urs.cz/item/CS_URS_2023_01/346244361" TargetMode="External"/><Relationship Id="rId74" Type="http://schemas.openxmlformats.org/officeDocument/2006/relationships/hyperlink" Target="https://podminky.urs.cz/item/CS_URS_2023_01/622212051" TargetMode="External"/><Relationship Id="rId128" Type="http://schemas.openxmlformats.org/officeDocument/2006/relationships/hyperlink" Target="https://podminky.urs.cz/item/CS_URS_2023_01/974031164" TargetMode="External"/><Relationship Id="rId5" Type="http://schemas.openxmlformats.org/officeDocument/2006/relationships/hyperlink" Target="https://podminky.urs.cz/item/CS_URS_2023_01/132251251" TargetMode="External"/><Relationship Id="rId181" Type="http://schemas.openxmlformats.org/officeDocument/2006/relationships/hyperlink" Target="https://podminky.urs.cz/item/CS_URS_2023_01/725112022" TargetMode="External"/><Relationship Id="rId237" Type="http://schemas.openxmlformats.org/officeDocument/2006/relationships/hyperlink" Target="https://podminky.urs.cz/item/CS_URS_2023_01/998763302" TargetMode="External"/><Relationship Id="rId279" Type="http://schemas.openxmlformats.org/officeDocument/2006/relationships/hyperlink" Target="https://podminky.urs.cz/item/CS_URS_2023_01/781495141" TargetMode="External"/><Relationship Id="rId43" Type="http://schemas.openxmlformats.org/officeDocument/2006/relationships/hyperlink" Target="https://podminky.urs.cz/item/CS_URS_2023_01/413941123" TargetMode="External"/><Relationship Id="rId139" Type="http://schemas.openxmlformats.org/officeDocument/2006/relationships/hyperlink" Target="https://podminky.urs.cz/item/CS_URS_2023_01/978015391" TargetMode="External"/><Relationship Id="rId290" Type="http://schemas.openxmlformats.org/officeDocument/2006/relationships/hyperlink" Target="https://podminky.urs.cz/item/CS_URS_2023_01/043203001" TargetMode="External"/><Relationship Id="rId85" Type="http://schemas.openxmlformats.org/officeDocument/2006/relationships/hyperlink" Target="https://podminky.urs.cz/item/CS_URS_2023_01/919735113" TargetMode="External"/><Relationship Id="rId150" Type="http://schemas.openxmlformats.org/officeDocument/2006/relationships/hyperlink" Target="https://podminky.urs.cz/item/CS_URS_2023_01/713111128" TargetMode="External"/><Relationship Id="rId192" Type="http://schemas.openxmlformats.org/officeDocument/2006/relationships/hyperlink" Target="https://podminky.urs.cz/item/CS_URS_2023_01/726111031" TargetMode="External"/><Relationship Id="rId206" Type="http://schemas.openxmlformats.org/officeDocument/2006/relationships/hyperlink" Target="https://podminky.urs.cz/item/CS_URS_2023_01/735152573" TargetMode="External"/><Relationship Id="rId248" Type="http://schemas.openxmlformats.org/officeDocument/2006/relationships/hyperlink" Target="https://podminky.urs.cz/item/CS_URS_2023_01/766682211" TargetMode="External"/><Relationship Id="rId269" Type="http://schemas.openxmlformats.org/officeDocument/2006/relationships/hyperlink" Target="https://podminky.urs.cz/item/CS_URS_2023_01/776121321" TargetMode="External"/><Relationship Id="rId12" Type="http://schemas.openxmlformats.org/officeDocument/2006/relationships/hyperlink" Target="https://podminky.urs.cz/item/CS_URS_2023_01/162751119" TargetMode="External"/><Relationship Id="rId33" Type="http://schemas.openxmlformats.org/officeDocument/2006/relationships/hyperlink" Target="https://podminky.urs.cz/item/CS_URS_2023_01/346244371" TargetMode="External"/><Relationship Id="rId108" Type="http://schemas.openxmlformats.org/officeDocument/2006/relationships/hyperlink" Target="https://podminky.urs.cz/item/CS_URS_2023_01/965081601" TargetMode="External"/><Relationship Id="rId129" Type="http://schemas.openxmlformats.org/officeDocument/2006/relationships/hyperlink" Target="https://podminky.urs.cz/item/CS_URS_2023_01/974031664" TargetMode="External"/><Relationship Id="rId280" Type="http://schemas.openxmlformats.org/officeDocument/2006/relationships/hyperlink" Target="https://podminky.urs.cz/item/CS_URS_2023_01/781495142" TargetMode="External"/><Relationship Id="rId54" Type="http://schemas.openxmlformats.org/officeDocument/2006/relationships/hyperlink" Target="https://podminky.urs.cz/item/CS_URS_2023_01/573911121" TargetMode="External"/><Relationship Id="rId75" Type="http://schemas.openxmlformats.org/officeDocument/2006/relationships/hyperlink" Target="https://podminky.urs.cz/item/CS_URS_2023_01/622251101" TargetMode="External"/><Relationship Id="rId96" Type="http://schemas.openxmlformats.org/officeDocument/2006/relationships/hyperlink" Target="https://podminky.urs.cz/item/CS_URS_2023_01/763111811" TargetMode="External"/><Relationship Id="rId140" Type="http://schemas.openxmlformats.org/officeDocument/2006/relationships/hyperlink" Target="https://podminky.urs.cz/item/CS_URS_2023_01/978059541" TargetMode="External"/><Relationship Id="rId161" Type="http://schemas.openxmlformats.org/officeDocument/2006/relationships/hyperlink" Target="https://podminky.urs.cz/item/CS_URS_2023_01/721174045" TargetMode="External"/><Relationship Id="rId182" Type="http://schemas.openxmlformats.org/officeDocument/2006/relationships/hyperlink" Target="https://podminky.urs.cz/item/CS_URS_2023_01/725121015" TargetMode="External"/><Relationship Id="rId217" Type="http://schemas.openxmlformats.org/officeDocument/2006/relationships/hyperlink" Target="https://podminky.urs.cz/item/CS_URS_2023_01/751344114" TargetMode="External"/><Relationship Id="rId6" Type="http://schemas.openxmlformats.org/officeDocument/2006/relationships/hyperlink" Target="https://podminky.urs.cz/item/CS_URS_2023_01/133112811" TargetMode="External"/><Relationship Id="rId238" Type="http://schemas.openxmlformats.org/officeDocument/2006/relationships/hyperlink" Target="https://podminky.urs.cz/item/CS_URS_2023_01/764246305" TargetMode="External"/><Relationship Id="rId259" Type="http://schemas.openxmlformats.org/officeDocument/2006/relationships/hyperlink" Target="https://podminky.urs.cz/item/CS_URS_2023_01/998767102" TargetMode="External"/><Relationship Id="rId23" Type="http://schemas.openxmlformats.org/officeDocument/2006/relationships/hyperlink" Target="https://podminky.urs.cz/item/CS_URS_2023_01/311272211" TargetMode="External"/><Relationship Id="rId119" Type="http://schemas.openxmlformats.org/officeDocument/2006/relationships/hyperlink" Target="https://podminky.urs.cz/item/CS_URS_2023_01/971033561" TargetMode="External"/><Relationship Id="rId270" Type="http://schemas.openxmlformats.org/officeDocument/2006/relationships/hyperlink" Target="https://podminky.urs.cz/item/CS_URS_2023_01/776141121" TargetMode="External"/><Relationship Id="rId291" Type="http://schemas.openxmlformats.org/officeDocument/2006/relationships/hyperlink" Target="https://podminky.urs.cz/item/CS_URS_2023_01/043203002" TargetMode="External"/><Relationship Id="rId44" Type="http://schemas.openxmlformats.org/officeDocument/2006/relationships/hyperlink" Target="https://podminky.urs.cz/item/CS_URS_2023_01/430321515" TargetMode="External"/><Relationship Id="rId65" Type="http://schemas.openxmlformats.org/officeDocument/2006/relationships/hyperlink" Target="https://podminky.urs.cz/item/CS_URS_2023_01/612325121" TargetMode="External"/><Relationship Id="rId86" Type="http://schemas.openxmlformats.org/officeDocument/2006/relationships/hyperlink" Target="https://podminky.urs.cz/item/CS_URS_2023_01/949101111" TargetMode="External"/><Relationship Id="rId130" Type="http://schemas.openxmlformats.org/officeDocument/2006/relationships/hyperlink" Target="https://podminky.urs.cz/item/CS_URS_2023_01/974031666" TargetMode="External"/><Relationship Id="rId151" Type="http://schemas.openxmlformats.org/officeDocument/2006/relationships/hyperlink" Target="https://podminky.urs.cz/item/CS_URS_2023_01/713411121" TargetMode="External"/><Relationship Id="rId172" Type="http://schemas.openxmlformats.org/officeDocument/2006/relationships/hyperlink" Target="https://podminky.urs.cz/item/CS_URS_2023_01/722174004" TargetMode="External"/><Relationship Id="rId193" Type="http://schemas.openxmlformats.org/officeDocument/2006/relationships/hyperlink" Target="https://podminky.urs.cz/item/CS_URS_2023_01/998726111" TargetMode="External"/><Relationship Id="rId207" Type="http://schemas.openxmlformats.org/officeDocument/2006/relationships/hyperlink" Target="https://podminky.urs.cz/item/CS_URS_2023_01/735152574" TargetMode="External"/><Relationship Id="rId228" Type="http://schemas.openxmlformats.org/officeDocument/2006/relationships/hyperlink" Target="https://podminky.urs.cz/item/CS_URS_2023_01/751611116" TargetMode="External"/><Relationship Id="rId249" Type="http://schemas.openxmlformats.org/officeDocument/2006/relationships/hyperlink" Target="https://podminky.urs.cz/item/CS_URS_2023_01/998766101" TargetMode="External"/><Relationship Id="rId13" Type="http://schemas.openxmlformats.org/officeDocument/2006/relationships/hyperlink" Target="https://podminky.urs.cz/item/CS_URS_2023_01/167151101" TargetMode="External"/><Relationship Id="rId109" Type="http://schemas.openxmlformats.org/officeDocument/2006/relationships/hyperlink" Target="https://podminky.urs.cz/item/CS_URS_2023_01/965081611" TargetMode="External"/><Relationship Id="rId260" Type="http://schemas.openxmlformats.org/officeDocument/2006/relationships/hyperlink" Target="https://podminky.urs.cz/item/CS_URS_2023_01/771121011" TargetMode="External"/><Relationship Id="rId281" Type="http://schemas.openxmlformats.org/officeDocument/2006/relationships/hyperlink" Target="https://podminky.urs.cz/item/CS_URS_2023_01/998781101" TargetMode="External"/><Relationship Id="rId34" Type="http://schemas.openxmlformats.org/officeDocument/2006/relationships/hyperlink" Target="https://podminky.urs.cz/item/CS_URS_2023_01/346244381" TargetMode="External"/><Relationship Id="rId55" Type="http://schemas.openxmlformats.org/officeDocument/2006/relationships/hyperlink" Target="https://podminky.urs.cz/item/CS_URS_2023_01/591211111" TargetMode="External"/><Relationship Id="rId76" Type="http://schemas.openxmlformats.org/officeDocument/2006/relationships/hyperlink" Target="https://podminky.urs.cz/item/CS_URS_2023_01/622252002" TargetMode="External"/><Relationship Id="rId97" Type="http://schemas.openxmlformats.org/officeDocument/2006/relationships/hyperlink" Target="https://podminky.urs.cz/item/CS_URS_2023_01/766411811" TargetMode="External"/><Relationship Id="rId120" Type="http://schemas.openxmlformats.org/officeDocument/2006/relationships/hyperlink" Target="https://podminky.urs.cz/item/CS_URS_2023_01/971033631" TargetMode="External"/><Relationship Id="rId141" Type="http://schemas.openxmlformats.org/officeDocument/2006/relationships/hyperlink" Target="https://podminky.urs.cz/item/CS_URS_2023_01/997013211" TargetMode="External"/><Relationship Id="rId7" Type="http://schemas.openxmlformats.org/officeDocument/2006/relationships/hyperlink" Target="https://podminky.urs.cz/item/CS_URS_2023_01/151201102" TargetMode="External"/><Relationship Id="rId162" Type="http://schemas.openxmlformats.org/officeDocument/2006/relationships/hyperlink" Target="https://podminky.urs.cz/item/CS_URS_2023_01/721194103" TargetMode="External"/><Relationship Id="rId183" Type="http://schemas.openxmlformats.org/officeDocument/2006/relationships/hyperlink" Target="https://podminky.urs.cz/item/CS_URS_2023_01/725211602" TargetMode="External"/><Relationship Id="rId218" Type="http://schemas.openxmlformats.org/officeDocument/2006/relationships/hyperlink" Target="https://podminky.urs.cz/item/CS_URS_2023_01/751398041" TargetMode="External"/><Relationship Id="rId239" Type="http://schemas.openxmlformats.org/officeDocument/2006/relationships/hyperlink" Target="https://podminky.urs.cz/item/CS_URS_2023_01/764248304" TargetMode="External"/><Relationship Id="rId250" Type="http://schemas.openxmlformats.org/officeDocument/2006/relationships/hyperlink" Target="https://podminky.urs.cz/item/CS_URS_2023_01/767416411" TargetMode="External"/><Relationship Id="rId271" Type="http://schemas.openxmlformats.org/officeDocument/2006/relationships/hyperlink" Target="https://podminky.urs.cz/item/CS_URS_2023_01/776211111" TargetMode="External"/><Relationship Id="rId292" Type="http://schemas.openxmlformats.org/officeDocument/2006/relationships/drawing" Target="../drawings/drawing2.xml"/><Relationship Id="rId24" Type="http://schemas.openxmlformats.org/officeDocument/2006/relationships/hyperlink" Target="https://podminky.urs.cz/item/CS_URS_2023_01/317143441" TargetMode="External"/><Relationship Id="rId45" Type="http://schemas.openxmlformats.org/officeDocument/2006/relationships/hyperlink" Target="https://podminky.urs.cz/item/CS_URS_2023_01/430361121" TargetMode="External"/><Relationship Id="rId66" Type="http://schemas.openxmlformats.org/officeDocument/2006/relationships/hyperlink" Target="https://podminky.urs.cz/item/CS_URS_2023_01/612325122" TargetMode="External"/><Relationship Id="rId87" Type="http://schemas.openxmlformats.org/officeDocument/2006/relationships/hyperlink" Target="https://podminky.urs.cz/item/CS_URS_2023_01/953942425" TargetMode="External"/><Relationship Id="rId110" Type="http://schemas.openxmlformats.org/officeDocument/2006/relationships/hyperlink" Target="https://podminky.urs.cz/item/CS_URS_2023_01/968062374" TargetMode="External"/><Relationship Id="rId131" Type="http://schemas.openxmlformats.org/officeDocument/2006/relationships/hyperlink" Target="https://podminky.urs.cz/item/CS_URS_2023_01/974032142" TargetMode="External"/><Relationship Id="rId152" Type="http://schemas.openxmlformats.org/officeDocument/2006/relationships/hyperlink" Target="https://podminky.urs.cz/item/CS_URS_2023_01/998713101" TargetMode="External"/><Relationship Id="rId173" Type="http://schemas.openxmlformats.org/officeDocument/2006/relationships/hyperlink" Target="https://podminky.urs.cz/item/CS_URS_2023_01/722181231" TargetMode="External"/><Relationship Id="rId194" Type="http://schemas.openxmlformats.org/officeDocument/2006/relationships/hyperlink" Target="https://podminky.urs.cz/item/CS_URS_2023_01/733223301" TargetMode="External"/><Relationship Id="rId208" Type="http://schemas.openxmlformats.org/officeDocument/2006/relationships/hyperlink" Target="https://podminky.urs.cz/item/CS_URS_2023_01/735152575" TargetMode="External"/><Relationship Id="rId229" Type="http://schemas.openxmlformats.org/officeDocument/2006/relationships/hyperlink" Target="https://podminky.urs.cz/item/CS_URS_2023_01/998751101" TargetMode="External"/><Relationship Id="rId240" Type="http://schemas.openxmlformats.org/officeDocument/2006/relationships/hyperlink" Target="https://podminky.urs.cz/item/CS_URS_2023_01/998764101" TargetMode="External"/><Relationship Id="rId261" Type="http://schemas.openxmlformats.org/officeDocument/2006/relationships/hyperlink" Target="https://podminky.urs.cz/item/CS_URS_2023_01/771151021" TargetMode="External"/><Relationship Id="rId14" Type="http://schemas.openxmlformats.org/officeDocument/2006/relationships/hyperlink" Target="https://podminky.urs.cz/item/CS_URS_2023_01/171251201" TargetMode="External"/><Relationship Id="rId35" Type="http://schemas.openxmlformats.org/officeDocument/2006/relationships/hyperlink" Target="https://podminky.urs.cz/item/CS_URS_2023_01/389381001" TargetMode="External"/><Relationship Id="rId56" Type="http://schemas.openxmlformats.org/officeDocument/2006/relationships/hyperlink" Target="https://podminky.urs.cz/item/CS_URS_2023_01/599142111" TargetMode="External"/><Relationship Id="rId77" Type="http://schemas.openxmlformats.org/officeDocument/2006/relationships/hyperlink" Target="https://podminky.urs.cz/item/CS_URS_2023_01/622531012" TargetMode="External"/><Relationship Id="rId100" Type="http://schemas.openxmlformats.org/officeDocument/2006/relationships/hyperlink" Target="https://podminky.urs.cz/item/CS_URS_2023_01/776201812" TargetMode="External"/><Relationship Id="rId282" Type="http://schemas.openxmlformats.org/officeDocument/2006/relationships/hyperlink" Target="https://podminky.urs.cz/item/CS_URS_2023_01/783444201" TargetMode="External"/><Relationship Id="rId8" Type="http://schemas.openxmlformats.org/officeDocument/2006/relationships/hyperlink" Target="https://podminky.urs.cz/item/CS_URS_2023_01/151201112" TargetMode="External"/><Relationship Id="rId98" Type="http://schemas.openxmlformats.org/officeDocument/2006/relationships/hyperlink" Target="https://podminky.urs.cz/item/CS_URS_2023_01/766411822" TargetMode="External"/><Relationship Id="rId121" Type="http://schemas.openxmlformats.org/officeDocument/2006/relationships/hyperlink" Target="https://podminky.urs.cz/item/CS_URS_2023_01/973031344" TargetMode="External"/><Relationship Id="rId142" Type="http://schemas.openxmlformats.org/officeDocument/2006/relationships/hyperlink" Target="https://podminky.urs.cz/item/CS_URS_2023_01/997013511" TargetMode="External"/><Relationship Id="rId163" Type="http://schemas.openxmlformats.org/officeDocument/2006/relationships/hyperlink" Target="https://podminky.urs.cz/item/CS_URS_2023_01/721194104" TargetMode="External"/><Relationship Id="rId184" Type="http://schemas.openxmlformats.org/officeDocument/2006/relationships/hyperlink" Target="https://podminky.urs.cz/item/CS_URS_2023_01/725331111" TargetMode="External"/><Relationship Id="rId219" Type="http://schemas.openxmlformats.org/officeDocument/2006/relationships/hyperlink" Target="https://podminky.urs.cz/item/CS_URS_2023_01/751510041" TargetMode="External"/><Relationship Id="rId230" Type="http://schemas.openxmlformats.org/officeDocument/2006/relationships/hyperlink" Target="https://podminky.urs.cz/item/CS_URS_2023_01/761661021" TargetMode="External"/><Relationship Id="rId251" Type="http://schemas.openxmlformats.org/officeDocument/2006/relationships/hyperlink" Target="https://podminky.urs.cz/item/CS_URS_2023_01/767620321" TargetMode="External"/><Relationship Id="rId25" Type="http://schemas.openxmlformats.org/officeDocument/2006/relationships/hyperlink" Target="https://podminky.urs.cz/item/CS_URS_2023_01/317143451" TargetMode="External"/><Relationship Id="rId46" Type="http://schemas.openxmlformats.org/officeDocument/2006/relationships/hyperlink" Target="https://podminky.urs.cz/item/CS_URS_2023_01/430362021" TargetMode="External"/><Relationship Id="rId67" Type="http://schemas.openxmlformats.org/officeDocument/2006/relationships/hyperlink" Target="https://podminky.urs.cz/item/CS_URS_2023_01/612325302" TargetMode="External"/><Relationship Id="rId272" Type="http://schemas.openxmlformats.org/officeDocument/2006/relationships/hyperlink" Target="https://podminky.urs.cz/item/CS_URS_2023_01/776221111" TargetMode="External"/><Relationship Id="rId88" Type="http://schemas.openxmlformats.org/officeDocument/2006/relationships/hyperlink" Target="https://podminky.urs.cz/item/CS_URS_2023_01/953943211" TargetMode="External"/><Relationship Id="rId111" Type="http://schemas.openxmlformats.org/officeDocument/2006/relationships/hyperlink" Target="https://podminky.urs.cz/item/CS_URS_2023_01/968062375" TargetMode="External"/><Relationship Id="rId132" Type="http://schemas.openxmlformats.org/officeDocument/2006/relationships/hyperlink" Target="https://podminky.urs.cz/item/CS_URS_2023_01/974032144" TargetMode="External"/><Relationship Id="rId153" Type="http://schemas.openxmlformats.org/officeDocument/2006/relationships/hyperlink" Target="https://podminky.urs.cz/item/CS_URS_2023_01/721173401" TargetMode="External"/><Relationship Id="rId174" Type="http://schemas.openxmlformats.org/officeDocument/2006/relationships/hyperlink" Target="https://podminky.urs.cz/item/CS_URS_2023_01/722181232" TargetMode="External"/><Relationship Id="rId195" Type="http://schemas.openxmlformats.org/officeDocument/2006/relationships/hyperlink" Target="https://podminky.urs.cz/item/CS_URS_2023_01/733223302" TargetMode="External"/><Relationship Id="rId209" Type="http://schemas.openxmlformats.org/officeDocument/2006/relationships/hyperlink" Target="https://podminky.urs.cz/item/CS_URS_2023_01/735152576" TargetMode="External"/><Relationship Id="rId220" Type="http://schemas.openxmlformats.org/officeDocument/2006/relationships/hyperlink" Target="https://podminky.urs.cz/item/CS_URS_2023_01/751510042" TargetMode="External"/><Relationship Id="rId241" Type="http://schemas.openxmlformats.org/officeDocument/2006/relationships/hyperlink" Target="https://podminky.urs.cz/item/CS_URS_2023_01/766660171" TargetMode="External"/><Relationship Id="rId15" Type="http://schemas.openxmlformats.org/officeDocument/2006/relationships/hyperlink" Target="https://podminky.urs.cz/item/CS_URS_2023_01/174111101" TargetMode="External"/><Relationship Id="rId36" Type="http://schemas.openxmlformats.org/officeDocument/2006/relationships/hyperlink" Target="https://podminky.urs.cz/item/CS_URS_2023_01/411161002" TargetMode="External"/><Relationship Id="rId57" Type="http://schemas.openxmlformats.org/officeDocument/2006/relationships/hyperlink" Target="https://podminky.urs.cz/item/CS_URS_2023_01/611325417" TargetMode="External"/><Relationship Id="rId262" Type="http://schemas.openxmlformats.org/officeDocument/2006/relationships/hyperlink" Target="https://podminky.urs.cz/item/CS_URS_2023_01/771474113" TargetMode="External"/><Relationship Id="rId283" Type="http://schemas.openxmlformats.org/officeDocument/2006/relationships/hyperlink" Target="https://podminky.urs.cz/item/CS_URS_2023_01/783447101" TargetMode="External"/><Relationship Id="rId78" Type="http://schemas.openxmlformats.org/officeDocument/2006/relationships/hyperlink" Target="https://podminky.urs.cz/item/CS_URS_2023_01/631312141" TargetMode="External"/><Relationship Id="rId99" Type="http://schemas.openxmlformats.org/officeDocument/2006/relationships/hyperlink" Target="https://podminky.urs.cz/item/CS_URS_2023_01/772521811" TargetMode="External"/><Relationship Id="rId101" Type="http://schemas.openxmlformats.org/officeDocument/2006/relationships/hyperlink" Target="https://podminky.urs.cz/item/CS_URS_2023_01/962031132" TargetMode="External"/><Relationship Id="rId122" Type="http://schemas.openxmlformats.org/officeDocument/2006/relationships/hyperlink" Target="https://podminky.urs.cz/item/CS_URS_2023_01/973031614" TargetMode="External"/><Relationship Id="rId143" Type="http://schemas.openxmlformats.org/officeDocument/2006/relationships/hyperlink" Target="https://podminky.urs.cz/item/CS_URS_2023_01/997013509" TargetMode="External"/><Relationship Id="rId164" Type="http://schemas.openxmlformats.org/officeDocument/2006/relationships/hyperlink" Target="https://podminky.urs.cz/item/CS_URS_2023_01/721194105" TargetMode="External"/><Relationship Id="rId185" Type="http://schemas.openxmlformats.org/officeDocument/2006/relationships/hyperlink" Target="https://podminky.urs.cz/item/CS_URS_2023_01/725531102" TargetMode="External"/><Relationship Id="rId9" Type="http://schemas.openxmlformats.org/officeDocument/2006/relationships/hyperlink" Target="https://podminky.urs.cz/item/CS_URS_2023_01/162211201" TargetMode="External"/><Relationship Id="rId210" Type="http://schemas.openxmlformats.org/officeDocument/2006/relationships/hyperlink" Target="https://podminky.urs.cz/item/CS_URS_2023_01/735152578" TargetMode="External"/><Relationship Id="rId26" Type="http://schemas.openxmlformats.org/officeDocument/2006/relationships/hyperlink" Target="https://podminky.urs.cz/item/CS_URS_2023_01/317941123" TargetMode="External"/><Relationship Id="rId231" Type="http://schemas.openxmlformats.org/officeDocument/2006/relationships/hyperlink" Target="https://podminky.urs.cz/item/CS_URS_2023_01/998761101" TargetMode="External"/><Relationship Id="rId252" Type="http://schemas.openxmlformats.org/officeDocument/2006/relationships/hyperlink" Target="https://podminky.urs.cz/item/CS_URS_2023_01/767620322" TargetMode="External"/><Relationship Id="rId273" Type="http://schemas.openxmlformats.org/officeDocument/2006/relationships/hyperlink" Target="https://podminky.urs.cz/item/CS_URS_2023_01/776411111" TargetMode="External"/><Relationship Id="rId47" Type="http://schemas.openxmlformats.org/officeDocument/2006/relationships/hyperlink" Target="https://podminky.urs.cz/item/CS_URS_2023_01/434191431" TargetMode="External"/><Relationship Id="rId68" Type="http://schemas.openxmlformats.org/officeDocument/2006/relationships/hyperlink" Target="https://podminky.urs.cz/item/CS_URS_2023_01/612325412" TargetMode="External"/><Relationship Id="rId89" Type="http://schemas.openxmlformats.org/officeDocument/2006/relationships/hyperlink" Target="https://podminky.urs.cz/item/CS_URS_2023_01/725110814" TargetMode="External"/><Relationship Id="rId112" Type="http://schemas.openxmlformats.org/officeDocument/2006/relationships/hyperlink" Target="https://podminky.urs.cz/item/CS_URS_2023_01/968062455" TargetMode="External"/><Relationship Id="rId133" Type="http://schemas.openxmlformats.org/officeDocument/2006/relationships/hyperlink" Target="https://podminky.urs.cz/item/CS_URS_2023_01/974042544" TargetMode="External"/><Relationship Id="rId154" Type="http://schemas.openxmlformats.org/officeDocument/2006/relationships/hyperlink" Target="https://podminky.urs.cz/item/CS_URS_2023_01/721173402" TargetMode="External"/><Relationship Id="rId175" Type="http://schemas.openxmlformats.org/officeDocument/2006/relationships/hyperlink" Target="https://podminky.urs.cz/item/CS_URS_2023_01/722190401" TargetMode="External"/><Relationship Id="rId196" Type="http://schemas.openxmlformats.org/officeDocument/2006/relationships/hyperlink" Target="https://podminky.urs.cz/item/CS_URS_2023_01/733223303" TargetMode="External"/><Relationship Id="rId200" Type="http://schemas.openxmlformats.org/officeDocument/2006/relationships/hyperlink" Target="https://podminky.urs.cz/item/CS_URS_2023_01/734221682" TargetMode="External"/><Relationship Id="rId16" Type="http://schemas.openxmlformats.org/officeDocument/2006/relationships/hyperlink" Target="https://podminky.urs.cz/item/CS_URS_2023_01/174111102" TargetMode="External"/><Relationship Id="rId221" Type="http://schemas.openxmlformats.org/officeDocument/2006/relationships/hyperlink" Target="https://podminky.urs.cz/item/CS_URS_2023_01/751510043" TargetMode="External"/><Relationship Id="rId242" Type="http://schemas.openxmlformats.org/officeDocument/2006/relationships/hyperlink" Target="https://podminky.urs.cz/item/CS_URS_2023_01/766660172" TargetMode="External"/><Relationship Id="rId263" Type="http://schemas.openxmlformats.org/officeDocument/2006/relationships/hyperlink" Target="https://podminky.urs.cz/item/CS_URS_2023_01/771574263" TargetMode="External"/><Relationship Id="rId284" Type="http://schemas.openxmlformats.org/officeDocument/2006/relationships/hyperlink" Target="https://podminky.urs.cz/item/CS_URS_2023_01/783823135" TargetMode="External"/><Relationship Id="rId37" Type="http://schemas.openxmlformats.org/officeDocument/2006/relationships/hyperlink" Target="https://podminky.urs.cz/item/CS_URS_2023_01/411321414" TargetMode="External"/><Relationship Id="rId58" Type="http://schemas.openxmlformats.org/officeDocument/2006/relationships/hyperlink" Target="https://podminky.urs.cz/item/CS_URS_2023_01/612131101" TargetMode="External"/><Relationship Id="rId79" Type="http://schemas.openxmlformats.org/officeDocument/2006/relationships/hyperlink" Target="https://podminky.urs.cz/item/CS_URS_2023_01/632450123" TargetMode="External"/><Relationship Id="rId102" Type="http://schemas.openxmlformats.org/officeDocument/2006/relationships/hyperlink" Target="https://podminky.urs.cz/item/CS_URS_2023_01/962031133" TargetMode="External"/><Relationship Id="rId123" Type="http://schemas.openxmlformats.org/officeDocument/2006/relationships/hyperlink" Target="https://podminky.urs.cz/item/CS_URS_2023_01/973031619" TargetMode="External"/><Relationship Id="rId144" Type="http://schemas.openxmlformats.org/officeDocument/2006/relationships/hyperlink" Target="https://podminky.urs.cz/item/CS_URS_2023_01/998018001" TargetMode="External"/><Relationship Id="rId90" Type="http://schemas.openxmlformats.org/officeDocument/2006/relationships/hyperlink" Target="https://podminky.urs.cz/item/CS_URS_2023_01/725122813" TargetMode="External"/><Relationship Id="rId165" Type="http://schemas.openxmlformats.org/officeDocument/2006/relationships/hyperlink" Target="https://podminky.urs.cz/item/CS_URS_2023_01/721194109" TargetMode="External"/><Relationship Id="rId186" Type="http://schemas.openxmlformats.org/officeDocument/2006/relationships/hyperlink" Target="https://podminky.urs.cz/item/CS_URS_2023_01/725532118" TargetMode="External"/><Relationship Id="rId211" Type="http://schemas.openxmlformats.org/officeDocument/2006/relationships/hyperlink" Target="https://podminky.urs.cz/item/CS_URS_2023_01/735152579" TargetMode="External"/><Relationship Id="rId232" Type="http://schemas.openxmlformats.org/officeDocument/2006/relationships/hyperlink" Target="https://podminky.urs.cz/item/CS_URS_2023_01/763121443" TargetMode="External"/><Relationship Id="rId253" Type="http://schemas.openxmlformats.org/officeDocument/2006/relationships/hyperlink" Target="https://podminky.urs.cz/item/CS_URS_2023_01/767620323" TargetMode="External"/><Relationship Id="rId274" Type="http://schemas.openxmlformats.org/officeDocument/2006/relationships/hyperlink" Target="https://podminky.urs.cz/item/CS_URS_2023_01/776421111" TargetMode="External"/><Relationship Id="rId27" Type="http://schemas.openxmlformats.org/officeDocument/2006/relationships/hyperlink" Target="https://podminky.urs.cz/item/CS_URS_2023_01/340271041" TargetMode="External"/><Relationship Id="rId48" Type="http://schemas.openxmlformats.org/officeDocument/2006/relationships/hyperlink" Target="https://podminky.urs.cz/item/CS_URS_2023_01/434351141" TargetMode="External"/><Relationship Id="rId69" Type="http://schemas.openxmlformats.org/officeDocument/2006/relationships/hyperlink" Target="https://podminky.urs.cz/item/CS_URS_2023_01/622131121" TargetMode="External"/><Relationship Id="rId113" Type="http://schemas.openxmlformats.org/officeDocument/2006/relationships/hyperlink" Target="https://podminky.urs.cz/item/CS_URS_2023_01/968062456" TargetMode="External"/><Relationship Id="rId134" Type="http://schemas.openxmlformats.org/officeDocument/2006/relationships/hyperlink" Target="https://podminky.urs.cz/item/CS_URS_2023_01/977151123" TargetMode="External"/><Relationship Id="rId80" Type="http://schemas.openxmlformats.org/officeDocument/2006/relationships/hyperlink" Target="https://podminky.urs.cz/item/CS_URS_2023_01/632450124" TargetMode="External"/><Relationship Id="rId155" Type="http://schemas.openxmlformats.org/officeDocument/2006/relationships/hyperlink" Target="https://podminky.urs.cz/item/CS_URS_2023_01/721173404" TargetMode="External"/><Relationship Id="rId176" Type="http://schemas.openxmlformats.org/officeDocument/2006/relationships/hyperlink" Target="https://podminky.urs.cz/item/CS_URS_2023_01/722230102" TargetMode="External"/><Relationship Id="rId197" Type="http://schemas.openxmlformats.org/officeDocument/2006/relationships/hyperlink" Target="https://podminky.urs.cz/item/CS_URS_2023_01/733291101" TargetMode="External"/><Relationship Id="rId201" Type="http://schemas.openxmlformats.org/officeDocument/2006/relationships/hyperlink" Target="https://podminky.urs.cz/item/CS_URS_2023_01/734261402" TargetMode="External"/><Relationship Id="rId222" Type="http://schemas.openxmlformats.org/officeDocument/2006/relationships/hyperlink" Target="https://podminky.urs.cz/item/CS_URS_2023_01/751510044" TargetMode="External"/><Relationship Id="rId243" Type="http://schemas.openxmlformats.org/officeDocument/2006/relationships/hyperlink" Target="https://podminky.urs.cz/item/CS_URS_2023_01/766660181" TargetMode="External"/><Relationship Id="rId264" Type="http://schemas.openxmlformats.org/officeDocument/2006/relationships/hyperlink" Target="https://podminky.urs.cz/item/CS_URS_2023_01/771591112" TargetMode="External"/><Relationship Id="rId285" Type="http://schemas.openxmlformats.org/officeDocument/2006/relationships/hyperlink" Target="https://podminky.urs.cz/item/CS_URS_2023_01/783827425" TargetMode="External"/><Relationship Id="rId17" Type="http://schemas.openxmlformats.org/officeDocument/2006/relationships/hyperlink" Target="https://podminky.urs.cz/item/CS_URS_2023_01/175111101" TargetMode="External"/><Relationship Id="rId38" Type="http://schemas.openxmlformats.org/officeDocument/2006/relationships/hyperlink" Target="https://podminky.urs.cz/item/CS_URS_2023_01/411351011" TargetMode="External"/><Relationship Id="rId59" Type="http://schemas.openxmlformats.org/officeDocument/2006/relationships/hyperlink" Target="https://podminky.urs.cz/item/CS_URS_2023_01/612131121" TargetMode="External"/><Relationship Id="rId103" Type="http://schemas.openxmlformats.org/officeDocument/2006/relationships/hyperlink" Target="https://podminky.urs.cz/item/CS_URS_2023_01/962032231" TargetMode="External"/><Relationship Id="rId124" Type="http://schemas.openxmlformats.org/officeDocument/2006/relationships/hyperlink" Target="https://podminky.urs.cz/item/CS_URS_2023_01/974031121" TargetMode="External"/><Relationship Id="rId70" Type="http://schemas.openxmlformats.org/officeDocument/2006/relationships/hyperlink" Target="https://podminky.urs.cz/item/CS_URS_2023_01/622142001" TargetMode="External"/><Relationship Id="rId91" Type="http://schemas.openxmlformats.org/officeDocument/2006/relationships/hyperlink" Target="https://podminky.urs.cz/item/CS_URS_2023_01/725210821" TargetMode="External"/><Relationship Id="rId145" Type="http://schemas.openxmlformats.org/officeDocument/2006/relationships/hyperlink" Target="https://podminky.urs.cz/item/CS_URS_2023_01/711161212" TargetMode="External"/><Relationship Id="rId166" Type="http://schemas.openxmlformats.org/officeDocument/2006/relationships/hyperlink" Target="https://podminky.urs.cz/item/CS_URS_2023_01/721211422" TargetMode="External"/><Relationship Id="rId187" Type="http://schemas.openxmlformats.org/officeDocument/2006/relationships/hyperlink" Target="https://podminky.urs.cz/item/CS_URS_2023_01/725813111" TargetMode="External"/><Relationship Id="rId1" Type="http://schemas.openxmlformats.org/officeDocument/2006/relationships/hyperlink" Target="https://podminky.urs.cz/item/CS_URS_2023_01/113107143" TargetMode="External"/><Relationship Id="rId212" Type="http://schemas.openxmlformats.org/officeDocument/2006/relationships/hyperlink" Target="https://podminky.urs.cz/item/CS_URS_2023_01/998735101" TargetMode="External"/><Relationship Id="rId233" Type="http://schemas.openxmlformats.org/officeDocument/2006/relationships/hyperlink" Target="https://podminky.urs.cz/item/CS_URS_2023_01/763121483" TargetMode="External"/><Relationship Id="rId254" Type="http://schemas.openxmlformats.org/officeDocument/2006/relationships/hyperlink" Target="https://podminky.urs.cz/item/CS_URS_2023_01/767627306" TargetMode="External"/><Relationship Id="rId28" Type="http://schemas.openxmlformats.org/officeDocument/2006/relationships/hyperlink" Target="https://podminky.urs.cz/item/CS_URS_2023_01/342271531" TargetMode="External"/><Relationship Id="rId49" Type="http://schemas.openxmlformats.org/officeDocument/2006/relationships/hyperlink" Target="https://podminky.urs.cz/item/CS_URS_2023_01/434351142" TargetMode="External"/><Relationship Id="rId114" Type="http://schemas.openxmlformats.org/officeDocument/2006/relationships/hyperlink" Target="https://podminky.urs.cz/item/CS_URS_2023_01/971033131" TargetMode="External"/><Relationship Id="rId275" Type="http://schemas.openxmlformats.org/officeDocument/2006/relationships/hyperlink" Target="https://podminky.urs.cz/item/CS_URS_2023_01/776421711" TargetMode="External"/><Relationship Id="rId60" Type="http://schemas.openxmlformats.org/officeDocument/2006/relationships/hyperlink" Target="https://podminky.urs.cz/item/CS_URS_2023_01/612135101" TargetMode="External"/><Relationship Id="rId81" Type="http://schemas.openxmlformats.org/officeDocument/2006/relationships/hyperlink" Target="https://podminky.urs.cz/item/CS_URS_2023_01/632451024" TargetMode="External"/><Relationship Id="rId135" Type="http://schemas.openxmlformats.org/officeDocument/2006/relationships/hyperlink" Target="https://podminky.urs.cz/item/CS_URS_2023_01/977151127" TargetMode="External"/><Relationship Id="rId156" Type="http://schemas.openxmlformats.org/officeDocument/2006/relationships/hyperlink" Target="https://podminky.urs.cz/item/CS_URS_2023_01/721174004" TargetMode="External"/><Relationship Id="rId177" Type="http://schemas.openxmlformats.org/officeDocument/2006/relationships/hyperlink" Target="https://podminky.urs.cz/item/CS_URS_2023_01/722254126" TargetMode="External"/><Relationship Id="rId198" Type="http://schemas.openxmlformats.org/officeDocument/2006/relationships/hyperlink" Target="https://podminky.urs.cz/item/CS_URS_2023_01/733811241" TargetMode="External"/><Relationship Id="rId202" Type="http://schemas.openxmlformats.org/officeDocument/2006/relationships/hyperlink" Target="https://podminky.urs.cz/item/CS_URS_2023_01/998734101" TargetMode="External"/><Relationship Id="rId223" Type="http://schemas.openxmlformats.org/officeDocument/2006/relationships/hyperlink" Target="https://podminky.urs.cz/item/CS_URS_2023_01/751514678" TargetMode="External"/><Relationship Id="rId244" Type="http://schemas.openxmlformats.org/officeDocument/2006/relationships/hyperlink" Target="https://podminky.urs.cz/item/CS_URS_2023_01/766660182" TargetMode="External"/><Relationship Id="rId18" Type="http://schemas.openxmlformats.org/officeDocument/2006/relationships/hyperlink" Target="https://podminky.urs.cz/item/CS_URS_2023_01/181912112" TargetMode="External"/><Relationship Id="rId39" Type="http://schemas.openxmlformats.org/officeDocument/2006/relationships/hyperlink" Target="https://podminky.urs.cz/item/CS_URS_2023_01/411351012" TargetMode="External"/><Relationship Id="rId265" Type="http://schemas.openxmlformats.org/officeDocument/2006/relationships/hyperlink" Target="https://podminky.urs.cz/item/CS_URS_2023_01/998771101" TargetMode="External"/><Relationship Id="rId286" Type="http://schemas.openxmlformats.org/officeDocument/2006/relationships/hyperlink" Target="https://podminky.urs.cz/item/CS_URS_2023_01/784111011" TargetMode="External"/><Relationship Id="rId50" Type="http://schemas.openxmlformats.org/officeDocument/2006/relationships/hyperlink" Target="https://podminky.urs.cz/item/CS_URS_2023_01/564851011" TargetMode="External"/><Relationship Id="rId104" Type="http://schemas.openxmlformats.org/officeDocument/2006/relationships/hyperlink" Target="https://podminky.urs.cz/item/CS_URS_2023_01/963051113" TargetMode="External"/><Relationship Id="rId125" Type="http://schemas.openxmlformats.org/officeDocument/2006/relationships/hyperlink" Target="https://podminky.urs.cz/item/CS_URS_2023_01/974031123" TargetMode="External"/><Relationship Id="rId146" Type="http://schemas.openxmlformats.org/officeDocument/2006/relationships/hyperlink" Target="https://podminky.urs.cz/item/CS_URS_2023_01/711161384" TargetMode="External"/><Relationship Id="rId167" Type="http://schemas.openxmlformats.org/officeDocument/2006/relationships/hyperlink" Target="https://podminky.urs.cz/item/CS_URS_2023_01/721290111" TargetMode="External"/><Relationship Id="rId188" Type="http://schemas.openxmlformats.org/officeDocument/2006/relationships/hyperlink" Target="https://podminky.urs.cz/item/CS_URS_2023_01/725821325" TargetMode="External"/><Relationship Id="rId71" Type="http://schemas.openxmlformats.org/officeDocument/2006/relationships/hyperlink" Target="https://podminky.urs.cz/item/CS_URS_2023_01/622211001" TargetMode="External"/><Relationship Id="rId92" Type="http://schemas.openxmlformats.org/officeDocument/2006/relationships/hyperlink" Target="https://podminky.urs.cz/item/CS_URS_2023_01/725330820" TargetMode="External"/><Relationship Id="rId213" Type="http://schemas.openxmlformats.org/officeDocument/2006/relationships/hyperlink" Target="https://podminky.urs.cz/item/CS_URS_2023_01/741810003" TargetMode="External"/><Relationship Id="rId234" Type="http://schemas.openxmlformats.org/officeDocument/2006/relationships/hyperlink" Target="https://podminky.urs.cz/item/CS_URS_2023_01/763131411" TargetMode="External"/><Relationship Id="rId2" Type="http://schemas.openxmlformats.org/officeDocument/2006/relationships/hyperlink" Target="https://podminky.urs.cz/item/CS_URS_2023_01/122452203" TargetMode="External"/><Relationship Id="rId29" Type="http://schemas.openxmlformats.org/officeDocument/2006/relationships/hyperlink" Target="https://podminky.urs.cz/item/CS_URS_2023_01/342272225" TargetMode="External"/><Relationship Id="rId255" Type="http://schemas.openxmlformats.org/officeDocument/2006/relationships/hyperlink" Target="https://podminky.urs.cz/item/CS_URS_2023_01/767627307" TargetMode="External"/><Relationship Id="rId276" Type="http://schemas.openxmlformats.org/officeDocument/2006/relationships/hyperlink" Target="https://podminky.urs.cz/item/CS_URS_2023_01/998776101" TargetMode="External"/><Relationship Id="rId40" Type="http://schemas.openxmlformats.org/officeDocument/2006/relationships/hyperlink" Target="https://podminky.urs.cz/item/CS_URS_2023_01/411354311" TargetMode="External"/><Relationship Id="rId115" Type="http://schemas.openxmlformats.org/officeDocument/2006/relationships/hyperlink" Target="https://podminky.urs.cz/item/CS_URS_2023_01/971033141" TargetMode="External"/><Relationship Id="rId136" Type="http://schemas.openxmlformats.org/officeDocument/2006/relationships/hyperlink" Target="https://podminky.urs.cz/item/CS_URS_2023_01/978012141" TargetMode="External"/><Relationship Id="rId157" Type="http://schemas.openxmlformats.org/officeDocument/2006/relationships/hyperlink" Target="https://podminky.urs.cz/item/CS_URS_2023_01/721174024" TargetMode="External"/><Relationship Id="rId178" Type="http://schemas.openxmlformats.org/officeDocument/2006/relationships/hyperlink" Target="https://podminky.urs.cz/item/CS_URS_2023_01/722290226" TargetMode="External"/><Relationship Id="rId61" Type="http://schemas.openxmlformats.org/officeDocument/2006/relationships/hyperlink" Target="https://podminky.urs.cz/item/CS_URS_2023_01/612142001" TargetMode="External"/><Relationship Id="rId82" Type="http://schemas.openxmlformats.org/officeDocument/2006/relationships/hyperlink" Target="https://podminky.urs.cz/item/CS_URS_2023_01/633811111" TargetMode="External"/><Relationship Id="rId199" Type="http://schemas.openxmlformats.org/officeDocument/2006/relationships/hyperlink" Target="https://podminky.urs.cz/item/CS_URS_2023_01/998733101" TargetMode="External"/><Relationship Id="rId203" Type="http://schemas.openxmlformats.org/officeDocument/2006/relationships/hyperlink" Target="https://podminky.urs.cz/item/CS_URS_2023_01/735152171" TargetMode="External"/><Relationship Id="rId19" Type="http://schemas.openxmlformats.org/officeDocument/2006/relationships/hyperlink" Target="https://podminky.urs.cz/item/CS_URS_2023_01/273313611" TargetMode="External"/><Relationship Id="rId224" Type="http://schemas.openxmlformats.org/officeDocument/2006/relationships/hyperlink" Target="https://podminky.urs.cz/item/CS_URS_2023_01/751572031" TargetMode="External"/><Relationship Id="rId245" Type="http://schemas.openxmlformats.org/officeDocument/2006/relationships/hyperlink" Target="https://podminky.urs.cz/item/CS_URS_2023_01/766660716" TargetMode="External"/><Relationship Id="rId266" Type="http://schemas.openxmlformats.org/officeDocument/2006/relationships/hyperlink" Target="https://podminky.urs.cz/item/CS_URS_2023_01/776111115" TargetMode="External"/><Relationship Id="rId287" Type="http://schemas.openxmlformats.org/officeDocument/2006/relationships/hyperlink" Target="https://podminky.urs.cz/item/CS_URS_2023_01/784221101" TargetMode="External"/><Relationship Id="rId30" Type="http://schemas.openxmlformats.org/officeDocument/2006/relationships/hyperlink" Target="https://podminky.urs.cz/item/CS_URS_2023_01/342291111" TargetMode="External"/><Relationship Id="rId105" Type="http://schemas.openxmlformats.org/officeDocument/2006/relationships/hyperlink" Target="https://podminky.urs.cz/item/CS_URS_2023_01/965042131" TargetMode="External"/><Relationship Id="rId126" Type="http://schemas.openxmlformats.org/officeDocument/2006/relationships/hyperlink" Target="https://podminky.urs.cz/item/CS_URS_2023_01/974031124" TargetMode="External"/><Relationship Id="rId147" Type="http://schemas.openxmlformats.org/officeDocument/2006/relationships/hyperlink" Target="https://podminky.urs.cz/item/CS_URS_2023_01/711193121" TargetMode="External"/><Relationship Id="rId168" Type="http://schemas.openxmlformats.org/officeDocument/2006/relationships/hyperlink" Target="https://podminky.urs.cz/item/CS_URS_2023_01/721290112" TargetMode="External"/><Relationship Id="rId51" Type="http://schemas.openxmlformats.org/officeDocument/2006/relationships/hyperlink" Target="https://podminky.urs.cz/item/CS_URS_2023_01/566901233" TargetMode="External"/><Relationship Id="rId72" Type="http://schemas.openxmlformats.org/officeDocument/2006/relationships/hyperlink" Target="https://podminky.urs.cz/item/CS_URS_2023_01/622211021" TargetMode="External"/><Relationship Id="rId93" Type="http://schemas.openxmlformats.org/officeDocument/2006/relationships/hyperlink" Target="https://podminky.urs.cz/item/CS_URS_2023_01/725820801" TargetMode="External"/><Relationship Id="rId189" Type="http://schemas.openxmlformats.org/officeDocument/2006/relationships/hyperlink" Target="https://podminky.urs.cz/item/CS_URS_2023_01/725822611" TargetMode="External"/><Relationship Id="rId3" Type="http://schemas.openxmlformats.org/officeDocument/2006/relationships/hyperlink" Target="https://podminky.urs.cz/item/CS_URS_2023_01/132112122" TargetMode="External"/><Relationship Id="rId214" Type="http://schemas.openxmlformats.org/officeDocument/2006/relationships/hyperlink" Target="https://podminky.urs.cz/item/CS_URS_2023_01/751133012" TargetMode="External"/><Relationship Id="rId235" Type="http://schemas.openxmlformats.org/officeDocument/2006/relationships/hyperlink" Target="https://podminky.urs.cz/item/CS_URS_2023_01/763131451" TargetMode="External"/><Relationship Id="rId256" Type="http://schemas.openxmlformats.org/officeDocument/2006/relationships/hyperlink" Target="https://podminky.urs.cz/item/CS_URS_2023_01/767640111" TargetMode="External"/><Relationship Id="rId277" Type="http://schemas.openxmlformats.org/officeDocument/2006/relationships/hyperlink" Target="https://podminky.urs.cz/item/CS_URS_2023_01/781121011" TargetMode="External"/><Relationship Id="rId116" Type="http://schemas.openxmlformats.org/officeDocument/2006/relationships/hyperlink" Target="https://podminky.urs.cz/item/CS_URS_2023_01/971033151" TargetMode="External"/><Relationship Id="rId137" Type="http://schemas.openxmlformats.org/officeDocument/2006/relationships/hyperlink" Target="https://podminky.urs.cz/item/CS_URS_2023_01/978013141" TargetMode="External"/><Relationship Id="rId158" Type="http://schemas.openxmlformats.org/officeDocument/2006/relationships/hyperlink" Target="https://podminky.urs.cz/item/CS_URS_2023_01/721174041" TargetMode="External"/><Relationship Id="rId20" Type="http://schemas.openxmlformats.org/officeDocument/2006/relationships/hyperlink" Target="https://podminky.urs.cz/item/CS_URS_2023_01/274313611" TargetMode="External"/><Relationship Id="rId41" Type="http://schemas.openxmlformats.org/officeDocument/2006/relationships/hyperlink" Target="https://podminky.urs.cz/item/CS_URS_2023_01/411354312" TargetMode="External"/><Relationship Id="rId62" Type="http://schemas.openxmlformats.org/officeDocument/2006/relationships/hyperlink" Target="https://podminky.urs.cz/item/CS_URS_2023_01/612321121" TargetMode="External"/><Relationship Id="rId83" Type="http://schemas.openxmlformats.org/officeDocument/2006/relationships/hyperlink" Target="https://podminky.urs.cz/item/CS_URS_2023_01/633811119" TargetMode="External"/><Relationship Id="rId179" Type="http://schemas.openxmlformats.org/officeDocument/2006/relationships/hyperlink" Target="https://podminky.urs.cz/item/CS_URS_2023_01/722290234" TargetMode="External"/><Relationship Id="rId190" Type="http://schemas.openxmlformats.org/officeDocument/2006/relationships/hyperlink" Target="https://podminky.urs.cz/item/CS_URS_2023_01/72582263R" TargetMode="External"/><Relationship Id="rId204" Type="http://schemas.openxmlformats.org/officeDocument/2006/relationships/hyperlink" Target="https://podminky.urs.cz/item/CS_URS_2023_01/735152273" TargetMode="External"/><Relationship Id="rId225" Type="http://schemas.openxmlformats.org/officeDocument/2006/relationships/hyperlink" Target="https://podminky.urs.cz/item/CS_URS_2023_01/751572032" TargetMode="External"/><Relationship Id="rId246" Type="http://schemas.openxmlformats.org/officeDocument/2006/relationships/hyperlink" Target="https://podminky.urs.cz/item/CS_URS_2023_01/766682111" TargetMode="External"/><Relationship Id="rId267" Type="http://schemas.openxmlformats.org/officeDocument/2006/relationships/hyperlink" Target="https://podminky.urs.cz/item/CS_URS_2023_01/776111311" TargetMode="External"/><Relationship Id="rId288" Type="http://schemas.openxmlformats.org/officeDocument/2006/relationships/hyperlink" Target="https://podminky.urs.cz/item/CS_URS_2023_01/030001000" TargetMode="External"/><Relationship Id="rId106" Type="http://schemas.openxmlformats.org/officeDocument/2006/relationships/hyperlink" Target="https://podminky.urs.cz/item/CS_URS_2023_01/965042241" TargetMode="External"/><Relationship Id="rId127" Type="http://schemas.openxmlformats.org/officeDocument/2006/relationships/hyperlink" Target="https://podminky.urs.cz/item/CS_URS_2023_01/974031153" TargetMode="External"/><Relationship Id="rId10" Type="http://schemas.openxmlformats.org/officeDocument/2006/relationships/hyperlink" Target="https://podminky.urs.cz/item/CS_URS_2023_01/162211209" TargetMode="External"/><Relationship Id="rId31" Type="http://schemas.openxmlformats.org/officeDocument/2006/relationships/hyperlink" Target="https://podminky.urs.cz/item/CS_URS_2023_01/342291121" TargetMode="External"/><Relationship Id="rId52" Type="http://schemas.openxmlformats.org/officeDocument/2006/relationships/hyperlink" Target="https://podminky.urs.cz/item/CS_URS_2023_01/566901261" TargetMode="External"/><Relationship Id="rId73" Type="http://schemas.openxmlformats.org/officeDocument/2006/relationships/hyperlink" Target="https://podminky.urs.cz/item/CS_URS_2023_01/622211041" TargetMode="External"/><Relationship Id="rId94" Type="http://schemas.openxmlformats.org/officeDocument/2006/relationships/hyperlink" Target="https://podminky.urs.cz/item/CS_URS_2023_01/741371821" TargetMode="External"/><Relationship Id="rId148" Type="http://schemas.openxmlformats.org/officeDocument/2006/relationships/hyperlink" Target="https://podminky.urs.cz/item/CS_URS_2023_01/998711101" TargetMode="External"/><Relationship Id="rId169" Type="http://schemas.openxmlformats.org/officeDocument/2006/relationships/hyperlink" Target="https://podminky.urs.cz/item/CS_URS_2023_01/998721101" TargetMode="External"/><Relationship Id="rId4" Type="http://schemas.openxmlformats.org/officeDocument/2006/relationships/hyperlink" Target="https://podminky.urs.cz/item/CS_URS_2023_01/132251102" TargetMode="External"/><Relationship Id="rId180" Type="http://schemas.openxmlformats.org/officeDocument/2006/relationships/hyperlink" Target="https://podminky.urs.cz/item/CS_URS_2023_01/998722101" TargetMode="External"/><Relationship Id="rId215" Type="http://schemas.openxmlformats.org/officeDocument/2006/relationships/hyperlink" Target="https://podminky.urs.cz/item/CS_URS_2023_01/751322011" TargetMode="External"/><Relationship Id="rId236" Type="http://schemas.openxmlformats.org/officeDocument/2006/relationships/hyperlink" Target="https://podminky.urs.cz/item/CS_URS_2023_01/763131751" TargetMode="External"/><Relationship Id="rId257" Type="http://schemas.openxmlformats.org/officeDocument/2006/relationships/hyperlink" Target="https://podminky.urs.cz/item/CS_URS_2023_01/767640221" TargetMode="External"/><Relationship Id="rId278" Type="http://schemas.openxmlformats.org/officeDocument/2006/relationships/hyperlink" Target="https://podminky.urs.cz/item/CS_URS_2023_01/781474115" TargetMode="External"/><Relationship Id="rId42" Type="http://schemas.openxmlformats.org/officeDocument/2006/relationships/hyperlink" Target="https://podminky.urs.cz/item/CS_URS_2023_01/413232211" TargetMode="External"/><Relationship Id="rId84" Type="http://schemas.openxmlformats.org/officeDocument/2006/relationships/hyperlink" Target="https://podminky.urs.cz/item/CS_URS_2023_01/916241113" TargetMode="External"/><Relationship Id="rId138" Type="http://schemas.openxmlformats.org/officeDocument/2006/relationships/hyperlink" Target="https://podminky.urs.cz/item/CS_URS_2023_01/978013191" TargetMode="External"/><Relationship Id="rId191" Type="http://schemas.openxmlformats.org/officeDocument/2006/relationships/hyperlink" Target="https://podminky.urs.cz/item/CS_URS_2023_01/998725101" TargetMode="External"/><Relationship Id="rId205" Type="http://schemas.openxmlformats.org/officeDocument/2006/relationships/hyperlink" Target="https://podminky.urs.cz/item/CS_URS_2023_01/735152278" TargetMode="External"/><Relationship Id="rId247" Type="http://schemas.openxmlformats.org/officeDocument/2006/relationships/hyperlink" Target="https://podminky.urs.cz/item/CS_URS_2023_01/766682112" TargetMode="External"/><Relationship Id="rId107" Type="http://schemas.openxmlformats.org/officeDocument/2006/relationships/hyperlink" Target="https://podminky.urs.cz/item/CS_URS_2023_01/965081223" TargetMode="External"/><Relationship Id="rId289" Type="http://schemas.openxmlformats.org/officeDocument/2006/relationships/hyperlink" Target="https://podminky.urs.cz/item/CS_URS_2023_01/043203000" TargetMode="External"/><Relationship Id="rId11" Type="http://schemas.openxmlformats.org/officeDocument/2006/relationships/hyperlink" Target="https://podminky.urs.cz/item/CS_URS_2023_01/162751117" TargetMode="External"/><Relationship Id="rId53" Type="http://schemas.openxmlformats.org/officeDocument/2006/relationships/hyperlink" Target="https://podminky.urs.cz/item/CS_URS_2023_01/572340111" TargetMode="External"/><Relationship Id="rId149" Type="http://schemas.openxmlformats.org/officeDocument/2006/relationships/hyperlink" Target="https://podminky.urs.cz/item/CS_URS_2023_01/713111111" TargetMode="External"/><Relationship Id="rId95" Type="http://schemas.openxmlformats.org/officeDocument/2006/relationships/hyperlink" Target="https://podminky.urs.cz/item/CS_URS_2023_01/7515109-R" TargetMode="External"/><Relationship Id="rId160" Type="http://schemas.openxmlformats.org/officeDocument/2006/relationships/hyperlink" Target="https://podminky.urs.cz/item/CS_URS_2023_01/721174043" TargetMode="External"/><Relationship Id="rId216" Type="http://schemas.openxmlformats.org/officeDocument/2006/relationships/hyperlink" Target="https://podminky.urs.cz/item/CS_URS_2023_01/751322012" TargetMode="External"/><Relationship Id="rId258" Type="http://schemas.openxmlformats.org/officeDocument/2006/relationships/hyperlink" Target="https://podminky.urs.cz/item/CS_URS_2023_01/767995115" TargetMode="External"/><Relationship Id="rId22" Type="http://schemas.openxmlformats.org/officeDocument/2006/relationships/hyperlink" Target="https://podminky.urs.cz/item/CS_URS_2023_01/311113134" TargetMode="External"/><Relationship Id="rId64" Type="http://schemas.openxmlformats.org/officeDocument/2006/relationships/hyperlink" Target="https://podminky.urs.cz/item/CS_URS_2023_01/612321191" TargetMode="External"/><Relationship Id="rId118" Type="http://schemas.openxmlformats.org/officeDocument/2006/relationships/hyperlink" Target="https://podminky.urs.cz/item/CS_URS_2023_01/971033251" TargetMode="External"/><Relationship Id="rId171" Type="http://schemas.openxmlformats.org/officeDocument/2006/relationships/hyperlink" Target="https://podminky.urs.cz/item/CS_URS_2023_01/722174003" TargetMode="External"/><Relationship Id="rId227" Type="http://schemas.openxmlformats.org/officeDocument/2006/relationships/hyperlink" Target="https://podminky.urs.cz/item/CS_URS_2023_01/7515720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4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0"/>
      <c r="BE5" s="28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5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0"/>
      <c r="BE6" s="282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2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2"/>
      <c r="BS8" s="17" t="s">
        <v>6</v>
      </c>
    </row>
    <row r="9" spans="1:74" ht="14.45" customHeight="1">
      <c r="B9" s="20"/>
      <c r="AR9" s="20"/>
      <c r="BE9" s="282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2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2"/>
      <c r="BS11" s="17" t="s">
        <v>6</v>
      </c>
    </row>
    <row r="12" spans="1:74" ht="6.95" customHeight="1">
      <c r="B12" s="20"/>
      <c r="AR12" s="20"/>
      <c r="BE12" s="282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2"/>
      <c r="BS13" s="17" t="s">
        <v>6</v>
      </c>
    </row>
    <row r="14" spans="1:74" ht="12.75">
      <c r="B14" s="20"/>
      <c r="E14" s="286" t="s">
        <v>30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7" t="s">
        <v>28</v>
      </c>
      <c r="AN14" s="29" t="s">
        <v>30</v>
      </c>
      <c r="AR14" s="20"/>
      <c r="BE14" s="282"/>
      <c r="BS14" s="17" t="s">
        <v>6</v>
      </c>
    </row>
    <row r="15" spans="1:74" ht="6.95" customHeight="1">
      <c r="B15" s="20"/>
      <c r="AR15" s="20"/>
      <c r="BE15" s="282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32</v>
      </c>
      <c r="AR16" s="20"/>
      <c r="BE16" s="282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19</v>
      </c>
      <c r="AR17" s="20"/>
      <c r="BE17" s="282"/>
      <c r="BS17" s="17" t="s">
        <v>34</v>
      </c>
    </row>
    <row r="18" spans="2:71" ht="6.95" customHeight="1">
      <c r="B18" s="20"/>
      <c r="AR18" s="20"/>
      <c r="BE18" s="282"/>
      <c r="BS18" s="17" t="s">
        <v>6</v>
      </c>
    </row>
    <row r="19" spans="2:71" ht="12" customHeight="1">
      <c r="B19" s="20"/>
      <c r="D19" s="27" t="s">
        <v>35</v>
      </c>
      <c r="AK19" s="27" t="s">
        <v>26</v>
      </c>
      <c r="AN19" s="25" t="s">
        <v>19</v>
      </c>
      <c r="AR19" s="20"/>
      <c r="BE19" s="282"/>
      <c r="BS19" s="17" t="s">
        <v>6</v>
      </c>
    </row>
    <row r="20" spans="2:71" ht="18.399999999999999" customHeight="1">
      <c r="B20" s="20"/>
      <c r="E20" s="25" t="s">
        <v>36</v>
      </c>
      <c r="AK20" s="27" t="s">
        <v>28</v>
      </c>
      <c r="AN20" s="25" t="s">
        <v>19</v>
      </c>
      <c r="AR20" s="20"/>
      <c r="BE20" s="282"/>
      <c r="BS20" s="17" t="s">
        <v>4</v>
      </c>
    </row>
    <row r="21" spans="2:71" ht="6.95" customHeight="1">
      <c r="B21" s="20"/>
      <c r="AR21" s="20"/>
      <c r="BE21" s="282"/>
    </row>
    <row r="22" spans="2:71" ht="12" customHeight="1">
      <c r="B22" s="20"/>
      <c r="D22" s="27" t="s">
        <v>37</v>
      </c>
      <c r="AR22" s="20"/>
      <c r="BE22" s="282"/>
    </row>
    <row r="23" spans="2:71" ht="47.25" customHeight="1">
      <c r="B23" s="20"/>
      <c r="E23" s="288" t="s">
        <v>38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0"/>
      <c r="BE23" s="282"/>
    </row>
    <row r="24" spans="2:71" ht="6.95" customHeight="1">
      <c r="B24" s="20"/>
      <c r="AR24" s="20"/>
      <c r="BE24" s="28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2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9">
        <f>ROUND(AG54,2)</f>
        <v>0</v>
      </c>
      <c r="AL26" s="290"/>
      <c r="AM26" s="290"/>
      <c r="AN26" s="290"/>
      <c r="AO26" s="290"/>
      <c r="AR26" s="32"/>
      <c r="BE26" s="282"/>
    </row>
    <row r="27" spans="2:71" s="1" customFormat="1" ht="6.95" customHeight="1">
      <c r="B27" s="32"/>
      <c r="AR27" s="32"/>
      <c r="BE27" s="282"/>
    </row>
    <row r="28" spans="2:71" s="1" customFormat="1" ht="12.75">
      <c r="B28" s="32"/>
      <c r="L28" s="291" t="s">
        <v>40</v>
      </c>
      <c r="M28" s="291"/>
      <c r="N28" s="291"/>
      <c r="O28" s="291"/>
      <c r="P28" s="291"/>
      <c r="W28" s="291" t="s">
        <v>41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42</v>
      </c>
      <c r="AL28" s="291"/>
      <c r="AM28" s="291"/>
      <c r="AN28" s="291"/>
      <c r="AO28" s="291"/>
      <c r="AR28" s="32"/>
      <c r="BE28" s="282"/>
    </row>
    <row r="29" spans="2:71" s="2" customFormat="1" ht="14.45" customHeight="1">
      <c r="B29" s="36"/>
      <c r="D29" s="27" t="s">
        <v>43</v>
      </c>
      <c r="F29" s="27" t="s">
        <v>44</v>
      </c>
      <c r="L29" s="276">
        <v>0.21</v>
      </c>
      <c r="M29" s="275"/>
      <c r="N29" s="275"/>
      <c r="O29" s="275"/>
      <c r="P29" s="275"/>
      <c r="W29" s="274">
        <f>ROUND(AZ54,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0</v>
      </c>
      <c r="AL29" s="275"/>
      <c r="AM29" s="275"/>
      <c r="AN29" s="275"/>
      <c r="AO29" s="275"/>
      <c r="AR29" s="36"/>
      <c r="BE29" s="283"/>
    </row>
    <row r="30" spans="2:71" s="2" customFormat="1" ht="14.45" customHeight="1">
      <c r="B30" s="36"/>
      <c r="F30" s="27" t="s">
        <v>45</v>
      </c>
      <c r="L30" s="276">
        <v>0.15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6"/>
      <c r="BE30" s="283"/>
    </row>
    <row r="31" spans="2:71" s="2" customFormat="1" ht="14.45" hidden="1" customHeight="1">
      <c r="B31" s="36"/>
      <c r="F31" s="27" t="s">
        <v>46</v>
      </c>
      <c r="L31" s="276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6"/>
      <c r="BE31" s="283"/>
    </row>
    <row r="32" spans="2:71" s="2" customFormat="1" ht="14.45" hidden="1" customHeight="1">
      <c r="B32" s="36"/>
      <c r="F32" s="27" t="s">
        <v>47</v>
      </c>
      <c r="L32" s="276">
        <v>0.15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6"/>
      <c r="BE32" s="283"/>
    </row>
    <row r="33" spans="2:44" s="2" customFormat="1" ht="14.45" hidden="1" customHeight="1">
      <c r="B33" s="36"/>
      <c r="F33" s="27" t="s">
        <v>48</v>
      </c>
      <c r="L33" s="276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77" t="s">
        <v>51</v>
      </c>
      <c r="Y35" s="278"/>
      <c r="Z35" s="278"/>
      <c r="AA35" s="278"/>
      <c r="AB35" s="278"/>
      <c r="AC35" s="39"/>
      <c r="AD35" s="39"/>
      <c r="AE35" s="39"/>
      <c r="AF35" s="39"/>
      <c r="AG35" s="39"/>
      <c r="AH35" s="39"/>
      <c r="AI35" s="39"/>
      <c r="AJ35" s="39"/>
      <c r="AK35" s="279">
        <f>SUM(AK26:AK33)</f>
        <v>0</v>
      </c>
      <c r="AL35" s="278"/>
      <c r="AM35" s="278"/>
      <c r="AN35" s="278"/>
      <c r="AO35" s="280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112</v>
      </c>
      <c r="AR44" s="45"/>
    </row>
    <row r="45" spans="2:44" s="4" customFormat="1" ht="36.950000000000003" customHeight="1">
      <c r="B45" s="46"/>
      <c r="C45" s="47" t="s">
        <v>16</v>
      </c>
      <c r="L45" s="265" t="str">
        <f>K6</f>
        <v>Nízkoprahové centrum Domu kultury Česká Kamenice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Komenského 288, Česká Kamenice</v>
      </c>
      <c r="AI47" s="27" t="s">
        <v>23</v>
      </c>
      <c r="AM47" s="267" t="str">
        <f>IF(AN8= "","",AN8)</f>
        <v>11. 3. 2023</v>
      </c>
      <c r="AN47" s="267"/>
      <c r="AR47" s="32"/>
    </row>
    <row r="48" spans="2:44" s="1" customFormat="1" ht="6.95" customHeight="1">
      <c r="B48" s="32"/>
      <c r="AR48" s="32"/>
    </row>
    <row r="49" spans="1:90" s="1" customFormat="1" ht="25.7" customHeight="1">
      <c r="B49" s="32"/>
      <c r="C49" s="27" t="s">
        <v>25</v>
      </c>
      <c r="L49" s="3" t="str">
        <f>IF(E11= "","",E11)</f>
        <v xml:space="preserve">Město Česká Kamenice, nám. Míru 219           </v>
      </c>
      <c r="AI49" s="27" t="s">
        <v>31</v>
      </c>
      <c r="AM49" s="268" t="str">
        <f>IF(E17="","",E17)</f>
        <v>PROJEKT - projekty staveb, Ing.Marcela Bezděková</v>
      </c>
      <c r="AN49" s="269"/>
      <c r="AO49" s="269"/>
      <c r="AP49" s="269"/>
      <c r="AR49" s="32"/>
      <c r="AS49" s="270" t="s">
        <v>53</v>
      </c>
      <c r="AT49" s="27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35</v>
      </c>
      <c r="AM50" s="268" t="str">
        <f>IF(E20="","",E20)</f>
        <v xml:space="preserve"> </v>
      </c>
      <c r="AN50" s="269"/>
      <c r="AO50" s="269"/>
      <c r="AP50" s="269"/>
      <c r="AR50" s="32"/>
      <c r="AS50" s="272"/>
      <c r="AT50" s="273"/>
      <c r="BD50" s="53"/>
    </row>
    <row r="51" spans="1:90" s="1" customFormat="1" ht="10.9" customHeight="1">
      <c r="B51" s="32"/>
      <c r="AR51" s="32"/>
      <c r="AS51" s="272"/>
      <c r="AT51" s="273"/>
      <c r="BD51" s="53"/>
    </row>
    <row r="52" spans="1:90" s="1" customFormat="1" ht="29.25" customHeight="1">
      <c r="B52" s="32"/>
      <c r="C52" s="256" t="s">
        <v>54</v>
      </c>
      <c r="D52" s="257"/>
      <c r="E52" s="257"/>
      <c r="F52" s="257"/>
      <c r="G52" s="257"/>
      <c r="H52" s="54"/>
      <c r="I52" s="258" t="s">
        <v>55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9" t="s">
        <v>56</v>
      </c>
      <c r="AH52" s="257"/>
      <c r="AI52" s="257"/>
      <c r="AJ52" s="257"/>
      <c r="AK52" s="257"/>
      <c r="AL52" s="257"/>
      <c r="AM52" s="257"/>
      <c r="AN52" s="258" t="s">
        <v>57</v>
      </c>
      <c r="AO52" s="257"/>
      <c r="AP52" s="257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0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63">
        <f>ROUND(AG55,2)</f>
        <v>0</v>
      </c>
      <c r="AH54" s="263"/>
      <c r="AI54" s="263"/>
      <c r="AJ54" s="263"/>
      <c r="AK54" s="263"/>
      <c r="AL54" s="263"/>
      <c r="AM54" s="263"/>
      <c r="AN54" s="264">
        <f>SUM(AG54,AT54)</f>
        <v>0</v>
      </c>
      <c r="AO54" s="264"/>
      <c r="AP54" s="264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72</v>
      </c>
      <c r="BT54" s="69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0" s="6" customFormat="1" ht="24.75" customHeight="1">
      <c r="A55" s="70" t="s">
        <v>76</v>
      </c>
      <c r="B55" s="71"/>
      <c r="C55" s="72"/>
      <c r="D55" s="262" t="s">
        <v>14</v>
      </c>
      <c r="E55" s="262"/>
      <c r="F55" s="262"/>
      <c r="G55" s="262"/>
      <c r="H55" s="262"/>
      <c r="I55" s="73"/>
      <c r="J55" s="262" t="s">
        <v>17</v>
      </c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0">
        <f>'112 - Nízkoprahové centru...'!J28</f>
        <v>0</v>
      </c>
      <c r="AH55" s="261"/>
      <c r="AI55" s="261"/>
      <c r="AJ55" s="261"/>
      <c r="AK55" s="261"/>
      <c r="AL55" s="261"/>
      <c r="AM55" s="261"/>
      <c r="AN55" s="260">
        <f>SUM(AG55,AT55)</f>
        <v>0</v>
      </c>
      <c r="AO55" s="261"/>
      <c r="AP55" s="261"/>
      <c r="AQ55" s="74" t="s">
        <v>77</v>
      </c>
      <c r="AR55" s="71"/>
      <c r="AS55" s="75">
        <v>0</v>
      </c>
      <c r="AT55" s="76">
        <f>ROUND(SUM(AV55:AW55),2)</f>
        <v>0</v>
      </c>
      <c r="AU55" s="77">
        <f>'112 - Nízkoprahové centru...'!P121</f>
        <v>0</v>
      </c>
      <c r="AV55" s="76">
        <f>'112 - Nízkoprahové centru...'!J31</f>
        <v>0</v>
      </c>
      <c r="AW55" s="76">
        <f>'112 - Nízkoprahové centru...'!J32</f>
        <v>0</v>
      </c>
      <c r="AX55" s="76">
        <f>'112 - Nízkoprahové centru...'!J33</f>
        <v>0</v>
      </c>
      <c r="AY55" s="76">
        <f>'112 - Nízkoprahové centru...'!J34</f>
        <v>0</v>
      </c>
      <c r="AZ55" s="76">
        <f>'112 - Nízkoprahové centru...'!F31</f>
        <v>0</v>
      </c>
      <c r="BA55" s="76">
        <f>'112 - Nízkoprahové centru...'!F32</f>
        <v>0</v>
      </c>
      <c r="BB55" s="76">
        <f>'112 - Nízkoprahové centru...'!F33</f>
        <v>0</v>
      </c>
      <c r="BC55" s="76">
        <f>'112 - Nízkoprahové centru...'!F34</f>
        <v>0</v>
      </c>
      <c r="BD55" s="78">
        <f>'112 - Nízkoprahové centru...'!F35</f>
        <v>0</v>
      </c>
      <c r="BT55" s="79" t="s">
        <v>78</v>
      </c>
      <c r="BU55" s="79" t="s">
        <v>79</v>
      </c>
      <c r="BV55" s="79" t="s">
        <v>74</v>
      </c>
      <c r="BW55" s="79" t="s">
        <v>5</v>
      </c>
      <c r="BX55" s="79" t="s">
        <v>75</v>
      </c>
      <c r="CL55" s="79" t="s">
        <v>19</v>
      </c>
    </row>
    <row r="56" spans="1:90" s="1" customFormat="1" ht="30" customHeight="1">
      <c r="B56" s="32"/>
      <c r="AR56" s="32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tPTsLUhNsq5IA80f6HGBQBxBPgO3k5itL3Qfd6UugKfwAmrsttyYp582IO+Ul2Pp/iU+XArYHPFVV4z8/Z67ow==" saltValue="Ne+FWaxxPBCrhPiJQWluprrN05gkDNA0Lo95CqT6e6aWBJA7c5pgHeVBcwwiauaeO1/K2xqvkSJq1BCSbiGTo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12 - Nízkoprahové centr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7" t="s">
        <v>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81</v>
      </c>
      <c r="L4" s="20"/>
      <c r="M4" s="80" t="s">
        <v>10</v>
      </c>
      <c r="AT4" s="17" t="s">
        <v>4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65" t="s">
        <v>17</v>
      </c>
      <c r="F7" s="292"/>
      <c r="G7" s="292"/>
      <c r="H7" s="292"/>
      <c r="L7" s="32"/>
    </row>
    <row r="8" spans="2:46" s="1" customFormat="1" ht="11.25">
      <c r="B8" s="32"/>
      <c r="L8" s="32"/>
    </row>
    <row r="9" spans="2:46" s="1" customFormat="1" ht="12" customHeight="1">
      <c r="B9" s="32"/>
      <c r="D9" s="27" t="s">
        <v>18</v>
      </c>
      <c r="F9" s="25" t="s">
        <v>19</v>
      </c>
      <c r="I9" s="27" t="s">
        <v>20</v>
      </c>
      <c r="J9" s="25" t="s">
        <v>19</v>
      </c>
      <c r="L9" s="32"/>
    </row>
    <row r="10" spans="2:46" s="1" customFormat="1" ht="12" customHeight="1">
      <c r="B10" s="32"/>
      <c r="D10" s="27" t="s">
        <v>21</v>
      </c>
      <c r="F10" s="25" t="s">
        <v>22</v>
      </c>
      <c r="I10" s="27" t="s">
        <v>23</v>
      </c>
      <c r="J10" s="49" t="str">
        <f>'Rekapitulace stavby'!AN8</f>
        <v>11. 3. 2023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25</v>
      </c>
      <c r="I12" s="27" t="s">
        <v>26</v>
      </c>
      <c r="J12" s="25" t="s">
        <v>19</v>
      </c>
      <c r="L12" s="32"/>
    </row>
    <row r="13" spans="2:46" s="1" customFormat="1" ht="18" customHeight="1">
      <c r="B13" s="32"/>
      <c r="E13" s="25" t="s">
        <v>27</v>
      </c>
      <c r="I13" s="27" t="s">
        <v>28</v>
      </c>
      <c r="J13" s="25" t="s">
        <v>19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29</v>
      </c>
      <c r="I15" s="27" t="s">
        <v>26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93" t="str">
        <f>'Rekapitulace stavby'!E14</f>
        <v>Vyplň údaj</v>
      </c>
      <c r="F16" s="284"/>
      <c r="G16" s="284"/>
      <c r="H16" s="284"/>
      <c r="I16" s="27" t="s">
        <v>28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31</v>
      </c>
      <c r="I18" s="27" t="s">
        <v>26</v>
      </c>
      <c r="J18" s="25" t="s">
        <v>32</v>
      </c>
      <c r="L18" s="32"/>
    </row>
    <row r="19" spans="2:12" s="1" customFormat="1" ht="18" customHeight="1">
      <c r="B19" s="32"/>
      <c r="E19" s="25" t="s">
        <v>33</v>
      </c>
      <c r="I19" s="27" t="s">
        <v>28</v>
      </c>
      <c r="J19" s="25" t="s">
        <v>19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35</v>
      </c>
      <c r="I21" s="27" t="s">
        <v>26</v>
      </c>
      <c r="J21" s="25" t="str">
        <f>IF('Rekapitulace stavby'!AN19="","",'Rekapitulace stavby'!AN19)</f>
        <v/>
      </c>
      <c r="L21" s="32"/>
    </row>
    <row r="22" spans="2:12" s="1" customFormat="1" ht="18" customHeight="1">
      <c r="B22" s="32"/>
      <c r="E22" s="25" t="str">
        <f>IF('Rekapitulace stavby'!E20="","",'Rekapitulace stavby'!E20)</f>
        <v xml:space="preserve"> </v>
      </c>
      <c r="I22" s="27" t="s">
        <v>28</v>
      </c>
      <c r="J22" s="25" t="str">
        <f>IF('Rekapitulace stavby'!AN20="","",'Rekapitulace stavby'!AN20)</f>
        <v/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37</v>
      </c>
      <c r="L24" s="32"/>
    </row>
    <row r="25" spans="2:12" s="7" customFormat="1" ht="47.25" customHeight="1">
      <c r="B25" s="81"/>
      <c r="E25" s="288" t="s">
        <v>38</v>
      </c>
      <c r="F25" s="288"/>
      <c r="G25" s="288"/>
      <c r="H25" s="288"/>
      <c r="L25" s="81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>
      <c r="B28" s="32"/>
      <c r="D28" s="82" t="s">
        <v>39</v>
      </c>
      <c r="J28" s="63">
        <f>ROUND(J121, 2)</f>
        <v>0</v>
      </c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>
      <c r="B30" s="32"/>
      <c r="F30" s="35" t="s">
        <v>41</v>
      </c>
      <c r="I30" s="35" t="s">
        <v>40</v>
      </c>
      <c r="J30" s="35" t="s">
        <v>42</v>
      </c>
      <c r="L30" s="32"/>
    </row>
    <row r="31" spans="2:12" s="1" customFormat="1" ht="14.45" customHeight="1">
      <c r="B31" s="32"/>
      <c r="D31" s="52" t="s">
        <v>43</v>
      </c>
      <c r="E31" s="27" t="s">
        <v>44</v>
      </c>
      <c r="F31" s="83">
        <f>ROUND((SUM(BE121:BE1664)),  2)</f>
        <v>0</v>
      </c>
      <c r="I31" s="84">
        <v>0.21</v>
      </c>
      <c r="J31" s="83">
        <f>ROUND(((SUM(BE121:BE1664))*I31),  2)</f>
        <v>0</v>
      </c>
      <c r="L31" s="32"/>
    </row>
    <row r="32" spans="2:12" s="1" customFormat="1" ht="14.45" customHeight="1">
      <c r="B32" s="32"/>
      <c r="E32" s="27" t="s">
        <v>45</v>
      </c>
      <c r="F32" s="83">
        <f>ROUND((SUM(BF121:BF1664)),  2)</f>
        <v>0</v>
      </c>
      <c r="I32" s="84">
        <v>0.15</v>
      </c>
      <c r="J32" s="83">
        <f>ROUND(((SUM(BF121:BF1664))*I32),  2)</f>
        <v>0</v>
      </c>
      <c r="L32" s="32"/>
    </row>
    <row r="33" spans="2:12" s="1" customFormat="1" ht="14.45" hidden="1" customHeight="1">
      <c r="B33" s="32"/>
      <c r="E33" s="27" t="s">
        <v>46</v>
      </c>
      <c r="F33" s="83">
        <f>ROUND((SUM(BG121:BG1664)),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>
      <c r="B34" s="32"/>
      <c r="E34" s="27" t="s">
        <v>47</v>
      </c>
      <c r="F34" s="83">
        <f>ROUND((SUM(BH121:BH1664)),  2)</f>
        <v>0</v>
      </c>
      <c r="I34" s="84">
        <v>0.15</v>
      </c>
      <c r="J34" s="83">
        <f>0</f>
        <v>0</v>
      </c>
      <c r="L34" s="32"/>
    </row>
    <row r="35" spans="2:12" s="1" customFormat="1" ht="14.45" hidden="1" customHeight="1">
      <c r="B35" s="32"/>
      <c r="E35" s="27" t="s">
        <v>48</v>
      </c>
      <c r="F35" s="83">
        <f>ROUND((SUM(BI121:BI1664)),  2)</f>
        <v>0</v>
      </c>
      <c r="I35" s="84">
        <v>0</v>
      </c>
      <c r="J35" s="83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5"/>
      <c r="D37" s="86" t="s">
        <v>49</v>
      </c>
      <c r="E37" s="54"/>
      <c r="F37" s="54"/>
      <c r="G37" s="87" t="s">
        <v>50</v>
      </c>
      <c r="H37" s="88" t="s">
        <v>51</v>
      </c>
      <c r="I37" s="54"/>
      <c r="J37" s="89">
        <f>SUM(J28:J35)</f>
        <v>0</v>
      </c>
      <c r="K37" s="90"/>
      <c r="L37" s="32"/>
    </row>
    <row r="38" spans="2:12" s="1" customFormat="1" ht="14.45" customHeight="1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>
      <c r="B43" s="32"/>
      <c r="C43" s="21" t="s">
        <v>82</v>
      </c>
      <c r="L43" s="32"/>
    </row>
    <row r="44" spans="2:12" s="1" customFormat="1" ht="6.95" customHeight="1">
      <c r="B44" s="32"/>
      <c r="L44" s="32"/>
    </row>
    <row r="45" spans="2:12" s="1" customFormat="1" ht="12" customHeight="1">
      <c r="B45" s="32"/>
      <c r="C45" s="27" t="s">
        <v>16</v>
      </c>
      <c r="L45" s="32"/>
    </row>
    <row r="46" spans="2:12" s="1" customFormat="1" ht="16.5" customHeight="1">
      <c r="B46" s="32"/>
      <c r="E46" s="265" t="str">
        <f>E7</f>
        <v>Nízkoprahové centrum Domu kultury Česká Kamenice</v>
      </c>
      <c r="F46" s="292"/>
      <c r="G46" s="292"/>
      <c r="H46" s="292"/>
      <c r="L46" s="32"/>
    </row>
    <row r="47" spans="2:12" s="1" customFormat="1" ht="6.95" customHeight="1">
      <c r="B47" s="32"/>
      <c r="L47" s="32"/>
    </row>
    <row r="48" spans="2:12" s="1" customFormat="1" ht="12" customHeight="1">
      <c r="B48" s="32"/>
      <c r="C48" s="27" t="s">
        <v>21</v>
      </c>
      <c r="F48" s="25" t="str">
        <f>F10</f>
        <v>Komenského 288, Česká Kamenice</v>
      </c>
      <c r="I48" s="27" t="s">
        <v>23</v>
      </c>
      <c r="J48" s="49" t="str">
        <f>IF(J10="","",J10)</f>
        <v>11. 3. 2023</v>
      </c>
      <c r="L48" s="32"/>
    </row>
    <row r="49" spans="2:47" s="1" customFormat="1" ht="6.95" customHeight="1">
      <c r="B49" s="32"/>
      <c r="L49" s="32"/>
    </row>
    <row r="50" spans="2:47" s="1" customFormat="1" ht="40.15" customHeight="1">
      <c r="B50" s="32"/>
      <c r="C50" s="27" t="s">
        <v>25</v>
      </c>
      <c r="F50" s="25" t="str">
        <f>E13</f>
        <v xml:space="preserve">Město Česká Kamenice, nám. Míru 219           </v>
      </c>
      <c r="I50" s="27" t="s">
        <v>31</v>
      </c>
      <c r="J50" s="30" t="str">
        <f>E19</f>
        <v>PROJEKT - projekty staveb, Ing.Marcela Bezděková</v>
      </c>
      <c r="L50" s="32"/>
    </row>
    <row r="51" spans="2:47" s="1" customFormat="1" ht="15.2" customHeight="1">
      <c r="B51" s="32"/>
      <c r="C51" s="27" t="s">
        <v>29</v>
      </c>
      <c r="F51" s="25" t="str">
        <f>IF(E16="","",E16)</f>
        <v>Vyplň údaj</v>
      </c>
      <c r="I51" s="27" t="s">
        <v>35</v>
      </c>
      <c r="J51" s="30" t="str">
        <f>E22</f>
        <v xml:space="preserve"> </v>
      </c>
      <c r="L51" s="32"/>
    </row>
    <row r="52" spans="2:47" s="1" customFormat="1" ht="10.35" customHeight="1">
      <c r="B52" s="32"/>
      <c r="L52" s="32"/>
    </row>
    <row r="53" spans="2:47" s="1" customFormat="1" ht="29.25" customHeight="1">
      <c r="B53" s="32"/>
      <c r="C53" s="91" t="s">
        <v>83</v>
      </c>
      <c r="D53" s="85"/>
      <c r="E53" s="85"/>
      <c r="F53" s="85"/>
      <c r="G53" s="85"/>
      <c r="H53" s="85"/>
      <c r="I53" s="85"/>
      <c r="J53" s="92" t="s">
        <v>84</v>
      </c>
      <c r="K53" s="85"/>
      <c r="L53" s="32"/>
    </row>
    <row r="54" spans="2:47" s="1" customFormat="1" ht="10.35" customHeight="1">
      <c r="B54" s="32"/>
      <c r="L54" s="32"/>
    </row>
    <row r="55" spans="2:47" s="1" customFormat="1" ht="22.9" customHeight="1">
      <c r="B55" s="32"/>
      <c r="C55" s="93" t="s">
        <v>71</v>
      </c>
      <c r="J55" s="63">
        <f>J121</f>
        <v>0</v>
      </c>
      <c r="L55" s="32"/>
      <c r="AU55" s="17" t="s">
        <v>85</v>
      </c>
    </row>
    <row r="56" spans="2:47" s="8" customFormat="1" ht="24.95" customHeight="1">
      <c r="B56" s="94"/>
      <c r="D56" s="95" t="s">
        <v>86</v>
      </c>
      <c r="E56" s="96"/>
      <c r="F56" s="96"/>
      <c r="G56" s="96"/>
      <c r="H56" s="96"/>
      <c r="I56" s="96"/>
      <c r="J56" s="97">
        <f>J122</f>
        <v>0</v>
      </c>
      <c r="L56" s="94"/>
    </row>
    <row r="57" spans="2:47" s="9" customFormat="1" ht="19.899999999999999" customHeight="1">
      <c r="B57" s="98"/>
      <c r="D57" s="99" t="s">
        <v>87</v>
      </c>
      <c r="E57" s="100"/>
      <c r="F57" s="100"/>
      <c r="G57" s="100"/>
      <c r="H57" s="100"/>
      <c r="I57" s="100"/>
      <c r="J57" s="101">
        <f>J123</f>
        <v>0</v>
      </c>
      <c r="L57" s="98"/>
    </row>
    <row r="58" spans="2:47" s="9" customFormat="1" ht="19.899999999999999" customHeight="1">
      <c r="B58" s="98"/>
      <c r="D58" s="99" t="s">
        <v>88</v>
      </c>
      <c r="E58" s="100"/>
      <c r="F58" s="100"/>
      <c r="G58" s="100"/>
      <c r="H58" s="100"/>
      <c r="I58" s="100"/>
      <c r="J58" s="101">
        <f>J203</f>
        <v>0</v>
      </c>
      <c r="L58" s="98"/>
    </row>
    <row r="59" spans="2:47" s="9" customFormat="1" ht="19.899999999999999" customHeight="1">
      <c r="B59" s="98"/>
      <c r="D59" s="99" t="s">
        <v>89</v>
      </c>
      <c r="E59" s="100"/>
      <c r="F59" s="100"/>
      <c r="G59" s="100"/>
      <c r="H59" s="100"/>
      <c r="I59" s="100"/>
      <c r="J59" s="101">
        <f>J212</f>
        <v>0</v>
      </c>
      <c r="L59" s="98"/>
    </row>
    <row r="60" spans="2:47" s="9" customFormat="1" ht="19.899999999999999" customHeight="1">
      <c r="B60" s="98"/>
      <c r="D60" s="99" t="s">
        <v>90</v>
      </c>
      <c r="E60" s="100"/>
      <c r="F60" s="100"/>
      <c r="G60" s="100"/>
      <c r="H60" s="100"/>
      <c r="I60" s="100"/>
      <c r="J60" s="101">
        <f>J287</f>
        <v>0</v>
      </c>
      <c r="L60" s="98"/>
    </row>
    <row r="61" spans="2:47" s="9" customFormat="1" ht="19.899999999999999" customHeight="1">
      <c r="B61" s="98"/>
      <c r="D61" s="99" t="s">
        <v>91</v>
      </c>
      <c r="E61" s="100"/>
      <c r="F61" s="100"/>
      <c r="G61" s="100"/>
      <c r="H61" s="100"/>
      <c r="I61" s="100"/>
      <c r="J61" s="101">
        <f>J339</f>
        <v>0</v>
      </c>
      <c r="L61" s="98"/>
    </row>
    <row r="62" spans="2:47" s="9" customFormat="1" ht="19.899999999999999" customHeight="1">
      <c r="B62" s="98"/>
      <c r="D62" s="99" t="s">
        <v>92</v>
      </c>
      <c r="E62" s="100"/>
      <c r="F62" s="100"/>
      <c r="G62" s="100"/>
      <c r="H62" s="100"/>
      <c r="I62" s="100"/>
      <c r="J62" s="101">
        <f>J369</f>
        <v>0</v>
      </c>
      <c r="L62" s="98"/>
    </row>
    <row r="63" spans="2:47" s="9" customFormat="1" ht="19.899999999999999" customHeight="1">
      <c r="B63" s="98"/>
      <c r="D63" s="99" t="s">
        <v>93</v>
      </c>
      <c r="E63" s="100"/>
      <c r="F63" s="100"/>
      <c r="G63" s="100"/>
      <c r="H63" s="100"/>
      <c r="I63" s="100"/>
      <c r="J63" s="101">
        <f>J426</f>
        <v>0</v>
      </c>
      <c r="L63" s="98"/>
    </row>
    <row r="64" spans="2:47" s="9" customFormat="1" ht="19.899999999999999" customHeight="1">
      <c r="B64" s="98"/>
      <c r="D64" s="99" t="s">
        <v>94</v>
      </c>
      <c r="E64" s="100"/>
      <c r="F64" s="100"/>
      <c r="G64" s="100"/>
      <c r="H64" s="100"/>
      <c r="I64" s="100"/>
      <c r="J64" s="101">
        <f>J536</f>
        <v>0</v>
      </c>
      <c r="L64" s="98"/>
    </row>
    <row r="65" spans="2:12" s="9" customFormat="1" ht="19.899999999999999" customHeight="1">
      <c r="B65" s="98"/>
      <c r="D65" s="99" t="s">
        <v>95</v>
      </c>
      <c r="E65" s="100"/>
      <c r="F65" s="100"/>
      <c r="G65" s="100"/>
      <c r="H65" s="100"/>
      <c r="I65" s="100"/>
      <c r="J65" s="101">
        <f>J579</f>
        <v>0</v>
      </c>
      <c r="L65" s="98"/>
    </row>
    <row r="66" spans="2:12" s="9" customFormat="1" ht="19.899999999999999" customHeight="1">
      <c r="B66" s="98"/>
      <c r="D66" s="99" t="s">
        <v>96</v>
      </c>
      <c r="E66" s="100"/>
      <c r="F66" s="100"/>
      <c r="G66" s="100"/>
      <c r="H66" s="100"/>
      <c r="I66" s="100"/>
      <c r="J66" s="101">
        <f>J581</f>
        <v>0</v>
      </c>
      <c r="L66" s="98"/>
    </row>
    <row r="67" spans="2:12" s="9" customFormat="1" ht="19.899999999999999" customHeight="1">
      <c r="B67" s="98"/>
      <c r="D67" s="99" t="s">
        <v>97</v>
      </c>
      <c r="E67" s="100"/>
      <c r="F67" s="100"/>
      <c r="G67" s="100"/>
      <c r="H67" s="100"/>
      <c r="I67" s="100"/>
      <c r="J67" s="101">
        <f>J599</f>
        <v>0</v>
      </c>
      <c r="L67" s="98"/>
    </row>
    <row r="68" spans="2:12" s="9" customFormat="1" ht="19.899999999999999" customHeight="1">
      <c r="B68" s="98"/>
      <c r="D68" s="99" t="s">
        <v>98</v>
      </c>
      <c r="E68" s="100"/>
      <c r="F68" s="100"/>
      <c r="G68" s="100"/>
      <c r="H68" s="100"/>
      <c r="I68" s="100"/>
      <c r="J68" s="101">
        <f>J602</f>
        <v>0</v>
      </c>
      <c r="L68" s="98"/>
    </row>
    <row r="69" spans="2:12" s="9" customFormat="1" ht="19.899999999999999" customHeight="1">
      <c r="B69" s="98"/>
      <c r="D69" s="99" t="s">
        <v>99</v>
      </c>
      <c r="E69" s="100"/>
      <c r="F69" s="100"/>
      <c r="G69" s="100"/>
      <c r="H69" s="100"/>
      <c r="I69" s="100"/>
      <c r="J69" s="101">
        <f>J609</f>
        <v>0</v>
      </c>
      <c r="L69" s="98"/>
    </row>
    <row r="70" spans="2:12" s="9" customFormat="1" ht="19.899999999999999" customHeight="1">
      <c r="B70" s="98"/>
      <c r="D70" s="99" t="s">
        <v>100</v>
      </c>
      <c r="E70" s="100"/>
      <c r="F70" s="100"/>
      <c r="G70" s="100"/>
      <c r="H70" s="100"/>
      <c r="I70" s="100"/>
      <c r="J70" s="101">
        <f>J834</f>
        <v>0</v>
      </c>
      <c r="L70" s="98"/>
    </row>
    <row r="71" spans="2:12" s="9" customFormat="1" ht="19.899999999999999" customHeight="1">
      <c r="B71" s="98"/>
      <c r="D71" s="99" t="s">
        <v>101</v>
      </c>
      <c r="E71" s="100"/>
      <c r="F71" s="100"/>
      <c r="G71" s="100"/>
      <c r="H71" s="100"/>
      <c r="I71" s="100"/>
      <c r="J71" s="101">
        <f>J848</f>
        <v>0</v>
      </c>
      <c r="L71" s="98"/>
    </row>
    <row r="72" spans="2:12" s="8" customFormat="1" ht="24.95" customHeight="1">
      <c r="B72" s="94"/>
      <c r="D72" s="95" t="s">
        <v>102</v>
      </c>
      <c r="E72" s="96"/>
      <c r="F72" s="96"/>
      <c r="G72" s="96"/>
      <c r="H72" s="96"/>
      <c r="I72" s="96"/>
      <c r="J72" s="97">
        <f>J851</f>
        <v>0</v>
      </c>
      <c r="L72" s="94"/>
    </row>
    <row r="73" spans="2:12" s="9" customFormat="1" ht="19.899999999999999" customHeight="1">
      <c r="B73" s="98"/>
      <c r="D73" s="99" t="s">
        <v>103</v>
      </c>
      <c r="E73" s="100"/>
      <c r="F73" s="100"/>
      <c r="G73" s="100"/>
      <c r="H73" s="100"/>
      <c r="I73" s="100"/>
      <c r="J73" s="101">
        <f>J852</f>
        <v>0</v>
      </c>
      <c r="L73" s="98"/>
    </row>
    <row r="74" spans="2:12" s="9" customFormat="1" ht="19.899999999999999" customHeight="1">
      <c r="B74" s="98"/>
      <c r="D74" s="99" t="s">
        <v>104</v>
      </c>
      <c r="E74" s="100"/>
      <c r="F74" s="100"/>
      <c r="G74" s="100"/>
      <c r="H74" s="100"/>
      <c r="I74" s="100"/>
      <c r="J74" s="101">
        <f>J888</f>
        <v>0</v>
      </c>
      <c r="L74" s="98"/>
    </row>
    <row r="75" spans="2:12" s="9" customFormat="1" ht="19.899999999999999" customHeight="1">
      <c r="B75" s="98"/>
      <c r="D75" s="99" t="s">
        <v>105</v>
      </c>
      <c r="E75" s="100"/>
      <c r="F75" s="100"/>
      <c r="G75" s="100"/>
      <c r="H75" s="100"/>
      <c r="I75" s="100"/>
      <c r="J75" s="101">
        <f>J915</f>
        <v>0</v>
      </c>
      <c r="L75" s="98"/>
    </row>
    <row r="76" spans="2:12" s="9" customFormat="1" ht="19.899999999999999" customHeight="1">
      <c r="B76" s="98"/>
      <c r="D76" s="99" t="s">
        <v>106</v>
      </c>
      <c r="E76" s="100"/>
      <c r="F76" s="100"/>
      <c r="G76" s="100"/>
      <c r="H76" s="100"/>
      <c r="I76" s="100"/>
      <c r="J76" s="101">
        <f>J922</f>
        <v>0</v>
      </c>
      <c r="L76" s="98"/>
    </row>
    <row r="77" spans="2:12" s="9" customFormat="1" ht="19.899999999999999" customHeight="1">
      <c r="B77" s="98"/>
      <c r="D77" s="99" t="s">
        <v>107</v>
      </c>
      <c r="E77" s="100"/>
      <c r="F77" s="100"/>
      <c r="G77" s="100"/>
      <c r="H77" s="100"/>
      <c r="I77" s="100"/>
      <c r="J77" s="101">
        <f>J958</f>
        <v>0</v>
      </c>
      <c r="L77" s="98"/>
    </row>
    <row r="78" spans="2:12" s="9" customFormat="1" ht="19.899999999999999" customHeight="1">
      <c r="B78" s="98"/>
      <c r="D78" s="99" t="s">
        <v>108</v>
      </c>
      <c r="E78" s="100"/>
      <c r="F78" s="100"/>
      <c r="G78" s="100"/>
      <c r="H78" s="100"/>
      <c r="I78" s="100"/>
      <c r="J78" s="101">
        <f>J982</f>
        <v>0</v>
      </c>
      <c r="L78" s="98"/>
    </row>
    <row r="79" spans="2:12" s="9" customFormat="1" ht="19.899999999999999" customHeight="1">
      <c r="B79" s="98"/>
      <c r="D79" s="99" t="s">
        <v>109</v>
      </c>
      <c r="E79" s="100"/>
      <c r="F79" s="100"/>
      <c r="G79" s="100"/>
      <c r="H79" s="100"/>
      <c r="I79" s="100"/>
      <c r="J79" s="101">
        <f>J1011</f>
        <v>0</v>
      </c>
      <c r="L79" s="98"/>
    </row>
    <row r="80" spans="2:12" s="9" customFormat="1" ht="19.899999999999999" customHeight="1">
      <c r="B80" s="98"/>
      <c r="D80" s="99" t="s">
        <v>110</v>
      </c>
      <c r="E80" s="100"/>
      <c r="F80" s="100"/>
      <c r="G80" s="100"/>
      <c r="H80" s="100"/>
      <c r="I80" s="100"/>
      <c r="J80" s="101">
        <f>J1016</f>
        <v>0</v>
      </c>
      <c r="L80" s="98"/>
    </row>
    <row r="81" spans="2:12" s="9" customFormat="1" ht="19.899999999999999" customHeight="1">
      <c r="B81" s="98"/>
      <c r="D81" s="99" t="s">
        <v>111</v>
      </c>
      <c r="E81" s="100"/>
      <c r="F81" s="100"/>
      <c r="G81" s="100"/>
      <c r="H81" s="100"/>
      <c r="I81" s="100"/>
      <c r="J81" s="101">
        <f>J1034</f>
        <v>0</v>
      </c>
      <c r="L81" s="98"/>
    </row>
    <row r="82" spans="2:12" s="9" customFormat="1" ht="19.899999999999999" customHeight="1">
      <c r="B82" s="98"/>
      <c r="D82" s="99" t="s">
        <v>112</v>
      </c>
      <c r="E82" s="100"/>
      <c r="F82" s="100"/>
      <c r="G82" s="100"/>
      <c r="H82" s="100"/>
      <c r="I82" s="100"/>
      <c r="J82" s="101">
        <f>J1042</f>
        <v>0</v>
      </c>
      <c r="L82" s="98"/>
    </row>
    <row r="83" spans="2:12" s="9" customFormat="1" ht="19.899999999999999" customHeight="1">
      <c r="B83" s="98"/>
      <c r="D83" s="99" t="s">
        <v>113</v>
      </c>
      <c r="E83" s="100"/>
      <c r="F83" s="100"/>
      <c r="G83" s="100"/>
      <c r="H83" s="100"/>
      <c r="I83" s="100"/>
      <c r="J83" s="101">
        <f>J1063</f>
        <v>0</v>
      </c>
      <c r="L83" s="98"/>
    </row>
    <row r="84" spans="2:12" s="9" customFormat="1" ht="19.899999999999999" customHeight="1">
      <c r="B84" s="98"/>
      <c r="D84" s="99" t="s">
        <v>114</v>
      </c>
      <c r="E84" s="100"/>
      <c r="F84" s="100"/>
      <c r="G84" s="100"/>
      <c r="H84" s="100"/>
      <c r="I84" s="100"/>
      <c r="J84" s="101">
        <f>J1186</f>
        <v>0</v>
      </c>
      <c r="L84" s="98"/>
    </row>
    <row r="85" spans="2:12" s="9" customFormat="1" ht="19.899999999999999" customHeight="1">
      <c r="B85" s="98"/>
      <c r="D85" s="99" t="s">
        <v>115</v>
      </c>
      <c r="E85" s="100"/>
      <c r="F85" s="100"/>
      <c r="G85" s="100"/>
      <c r="H85" s="100"/>
      <c r="I85" s="100"/>
      <c r="J85" s="101">
        <f>J1208</f>
        <v>0</v>
      </c>
      <c r="L85" s="98"/>
    </row>
    <row r="86" spans="2:12" s="9" customFormat="1" ht="19.899999999999999" customHeight="1">
      <c r="B86" s="98"/>
      <c r="D86" s="99" t="s">
        <v>116</v>
      </c>
      <c r="E86" s="100"/>
      <c r="F86" s="100"/>
      <c r="G86" s="100"/>
      <c r="H86" s="100"/>
      <c r="I86" s="100"/>
      <c r="J86" s="101">
        <f>J1222</f>
        <v>0</v>
      </c>
      <c r="L86" s="98"/>
    </row>
    <row r="87" spans="2:12" s="9" customFormat="1" ht="19.899999999999999" customHeight="1">
      <c r="B87" s="98"/>
      <c r="D87" s="99" t="s">
        <v>117</v>
      </c>
      <c r="E87" s="100"/>
      <c r="F87" s="100"/>
      <c r="G87" s="100"/>
      <c r="H87" s="100"/>
      <c r="I87" s="100"/>
      <c r="J87" s="101">
        <f>J1297</f>
        <v>0</v>
      </c>
      <c r="L87" s="98"/>
    </row>
    <row r="88" spans="2:12" s="9" customFormat="1" ht="19.899999999999999" customHeight="1">
      <c r="B88" s="98"/>
      <c r="D88" s="99" t="s">
        <v>118</v>
      </c>
      <c r="E88" s="100"/>
      <c r="F88" s="100"/>
      <c r="G88" s="100"/>
      <c r="H88" s="100"/>
      <c r="I88" s="100"/>
      <c r="J88" s="101">
        <f>J1305</f>
        <v>0</v>
      </c>
      <c r="L88" s="98"/>
    </row>
    <row r="89" spans="2:12" s="9" customFormat="1" ht="19.899999999999999" customHeight="1">
      <c r="B89" s="98"/>
      <c r="D89" s="99" t="s">
        <v>119</v>
      </c>
      <c r="E89" s="100"/>
      <c r="F89" s="100"/>
      <c r="G89" s="100"/>
      <c r="H89" s="100"/>
      <c r="I89" s="100"/>
      <c r="J89" s="101">
        <f>J1312</f>
        <v>0</v>
      </c>
      <c r="L89" s="98"/>
    </row>
    <row r="90" spans="2:12" s="9" customFormat="1" ht="19.899999999999999" customHeight="1">
      <c r="B90" s="98"/>
      <c r="D90" s="99" t="s">
        <v>120</v>
      </c>
      <c r="E90" s="100"/>
      <c r="F90" s="100"/>
      <c r="G90" s="100"/>
      <c r="H90" s="100"/>
      <c r="I90" s="100"/>
      <c r="J90" s="101">
        <f>J1333</f>
        <v>0</v>
      </c>
      <c r="L90" s="98"/>
    </row>
    <row r="91" spans="2:12" s="9" customFormat="1" ht="19.899999999999999" customHeight="1">
      <c r="B91" s="98"/>
      <c r="D91" s="99" t="s">
        <v>121</v>
      </c>
      <c r="E91" s="100"/>
      <c r="F91" s="100"/>
      <c r="G91" s="100"/>
      <c r="H91" s="100"/>
      <c r="I91" s="100"/>
      <c r="J91" s="101">
        <f>J1348</f>
        <v>0</v>
      </c>
      <c r="L91" s="98"/>
    </row>
    <row r="92" spans="2:12" s="9" customFormat="1" ht="19.899999999999999" customHeight="1">
      <c r="B92" s="98"/>
      <c r="D92" s="99" t="s">
        <v>122</v>
      </c>
      <c r="E92" s="100"/>
      <c r="F92" s="100"/>
      <c r="G92" s="100"/>
      <c r="H92" s="100"/>
      <c r="I92" s="100"/>
      <c r="J92" s="101">
        <f>J1393</f>
        <v>0</v>
      </c>
      <c r="L92" s="98"/>
    </row>
    <row r="93" spans="2:12" s="9" customFormat="1" ht="19.899999999999999" customHeight="1">
      <c r="B93" s="98"/>
      <c r="D93" s="99" t="s">
        <v>123</v>
      </c>
      <c r="E93" s="100"/>
      <c r="F93" s="100"/>
      <c r="G93" s="100"/>
      <c r="H93" s="100"/>
      <c r="I93" s="100"/>
      <c r="J93" s="101">
        <f>J1475</f>
        <v>0</v>
      </c>
      <c r="L93" s="98"/>
    </row>
    <row r="94" spans="2:12" s="9" customFormat="1" ht="19.899999999999999" customHeight="1">
      <c r="B94" s="98"/>
      <c r="D94" s="99" t="s">
        <v>124</v>
      </c>
      <c r="E94" s="100"/>
      <c r="F94" s="100"/>
      <c r="G94" s="100"/>
      <c r="H94" s="100"/>
      <c r="I94" s="100"/>
      <c r="J94" s="101">
        <f>J1511</f>
        <v>0</v>
      </c>
      <c r="L94" s="98"/>
    </row>
    <row r="95" spans="2:12" s="9" customFormat="1" ht="19.899999999999999" customHeight="1">
      <c r="B95" s="98"/>
      <c r="D95" s="99" t="s">
        <v>125</v>
      </c>
      <c r="E95" s="100"/>
      <c r="F95" s="100"/>
      <c r="G95" s="100"/>
      <c r="H95" s="100"/>
      <c r="I95" s="100"/>
      <c r="J95" s="101">
        <f>J1576</f>
        <v>0</v>
      </c>
      <c r="L95" s="98"/>
    </row>
    <row r="96" spans="2:12" s="9" customFormat="1" ht="19.899999999999999" customHeight="1">
      <c r="B96" s="98"/>
      <c r="D96" s="99" t="s">
        <v>126</v>
      </c>
      <c r="E96" s="100"/>
      <c r="F96" s="100"/>
      <c r="G96" s="100"/>
      <c r="H96" s="100"/>
      <c r="I96" s="100"/>
      <c r="J96" s="101">
        <f>J1596</f>
        <v>0</v>
      </c>
      <c r="L96" s="98"/>
    </row>
    <row r="97" spans="2:12" s="9" customFormat="1" ht="19.899999999999999" customHeight="1">
      <c r="B97" s="98"/>
      <c r="D97" s="99" t="s">
        <v>127</v>
      </c>
      <c r="E97" s="100"/>
      <c r="F97" s="100"/>
      <c r="G97" s="100"/>
      <c r="H97" s="100"/>
      <c r="I97" s="100"/>
      <c r="J97" s="101">
        <f>J1611</f>
        <v>0</v>
      </c>
      <c r="L97" s="98"/>
    </row>
    <row r="98" spans="2:12" s="8" customFormat="1" ht="24.95" customHeight="1">
      <c r="B98" s="94"/>
      <c r="D98" s="95" t="s">
        <v>128</v>
      </c>
      <c r="E98" s="96"/>
      <c r="F98" s="96"/>
      <c r="G98" s="96"/>
      <c r="H98" s="96"/>
      <c r="I98" s="96"/>
      <c r="J98" s="97">
        <f>J1638</f>
        <v>0</v>
      </c>
      <c r="L98" s="94"/>
    </row>
    <row r="99" spans="2:12" s="9" customFormat="1" ht="19.899999999999999" customHeight="1">
      <c r="B99" s="98"/>
      <c r="D99" s="99" t="s">
        <v>129</v>
      </c>
      <c r="E99" s="100"/>
      <c r="F99" s="100"/>
      <c r="G99" s="100"/>
      <c r="H99" s="100"/>
      <c r="I99" s="100"/>
      <c r="J99" s="101">
        <f>J1639</f>
        <v>0</v>
      </c>
      <c r="L99" s="98"/>
    </row>
    <row r="100" spans="2:12" s="9" customFormat="1" ht="19.899999999999999" customHeight="1">
      <c r="B100" s="98"/>
      <c r="D100" s="99" t="s">
        <v>130</v>
      </c>
      <c r="E100" s="100"/>
      <c r="F100" s="100"/>
      <c r="G100" s="100"/>
      <c r="H100" s="100"/>
      <c r="I100" s="100"/>
      <c r="J100" s="101">
        <f>J1645</f>
        <v>0</v>
      </c>
      <c r="L100" s="98"/>
    </row>
    <row r="101" spans="2:12" s="9" customFormat="1" ht="19.899999999999999" customHeight="1">
      <c r="B101" s="98"/>
      <c r="D101" s="99" t="s">
        <v>131</v>
      </c>
      <c r="E101" s="100"/>
      <c r="F101" s="100"/>
      <c r="G101" s="100"/>
      <c r="H101" s="100"/>
      <c r="I101" s="100"/>
      <c r="J101" s="101">
        <f>J1652</f>
        <v>0</v>
      </c>
      <c r="L101" s="98"/>
    </row>
    <row r="102" spans="2:12" s="9" customFormat="1" ht="19.899999999999999" customHeight="1">
      <c r="B102" s="98"/>
      <c r="D102" s="99" t="s">
        <v>132</v>
      </c>
      <c r="E102" s="100"/>
      <c r="F102" s="100"/>
      <c r="G102" s="100"/>
      <c r="H102" s="100"/>
      <c r="I102" s="100"/>
      <c r="J102" s="101">
        <f>J1661</f>
        <v>0</v>
      </c>
      <c r="L102" s="98"/>
    </row>
    <row r="103" spans="2:12" s="8" customFormat="1" ht="24.95" customHeight="1">
      <c r="B103" s="94"/>
      <c r="D103" s="95" t="s">
        <v>133</v>
      </c>
      <c r="E103" s="96"/>
      <c r="F103" s="96"/>
      <c r="G103" s="96"/>
      <c r="H103" s="96"/>
      <c r="I103" s="96"/>
      <c r="J103" s="97">
        <f>J1663</f>
        <v>0</v>
      </c>
      <c r="L103" s="94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134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65" t="str">
        <f>E7</f>
        <v>Nízkoprahové centrum Domu kultury Česká Kamenice</v>
      </c>
      <c r="F113" s="292"/>
      <c r="G113" s="292"/>
      <c r="H113" s="292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21</v>
      </c>
      <c r="F115" s="25" t="str">
        <f>F10</f>
        <v>Komenského 288, Česká Kamenice</v>
      </c>
      <c r="I115" s="27" t="s">
        <v>23</v>
      </c>
      <c r="J115" s="49" t="str">
        <f>IF(J10="","",J10)</f>
        <v>11. 3. 2023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25</v>
      </c>
      <c r="F117" s="25" t="str">
        <f>E13</f>
        <v xml:space="preserve">Město Česká Kamenice, nám. Míru 219           </v>
      </c>
      <c r="I117" s="27" t="s">
        <v>31</v>
      </c>
      <c r="J117" s="30" t="str">
        <f>E19</f>
        <v>PROJEKT - projekty staveb, Ing.Marcela Bezděková</v>
      </c>
      <c r="L117" s="32"/>
    </row>
    <row r="118" spans="2:65" s="1" customFormat="1" ht="15.2" customHeight="1">
      <c r="B118" s="32"/>
      <c r="C118" s="27" t="s">
        <v>29</v>
      </c>
      <c r="F118" s="25" t="str">
        <f>IF(E16="","",E16)</f>
        <v>Vyplň údaj</v>
      </c>
      <c r="I118" s="27" t="s">
        <v>35</v>
      </c>
      <c r="J118" s="30" t="str">
        <f>E22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02"/>
      <c r="C120" s="103" t="s">
        <v>135</v>
      </c>
      <c r="D120" s="104" t="s">
        <v>58</v>
      </c>
      <c r="E120" s="104" t="s">
        <v>54</v>
      </c>
      <c r="F120" s="104" t="s">
        <v>55</v>
      </c>
      <c r="G120" s="104" t="s">
        <v>136</v>
      </c>
      <c r="H120" s="104" t="s">
        <v>137</v>
      </c>
      <c r="I120" s="104" t="s">
        <v>138</v>
      </c>
      <c r="J120" s="104" t="s">
        <v>84</v>
      </c>
      <c r="K120" s="105" t="s">
        <v>139</v>
      </c>
      <c r="L120" s="102"/>
      <c r="M120" s="56" t="s">
        <v>19</v>
      </c>
      <c r="N120" s="57" t="s">
        <v>43</v>
      </c>
      <c r="O120" s="57" t="s">
        <v>140</v>
      </c>
      <c r="P120" s="57" t="s">
        <v>141</v>
      </c>
      <c r="Q120" s="57" t="s">
        <v>142</v>
      </c>
      <c r="R120" s="57" t="s">
        <v>143</v>
      </c>
      <c r="S120" s="57" t="s">
        <v>144</v>
      </c>
      <c r="T120" s="58" t="s">
        <v>145</v>
      </c>
    </row>
    <row r="121" spans="2:65" s="1" customFormat="1" ht="22.9" customHeight="1">
      <c r="B121" s="32"/>
      <c r="C121" s="61" t="s">
        <v>146</v>
      </c>
      <c r="J121" s="106">
        <f>BK121</f>
        <v>0</v>
      </c>
      <c r="L121" s="32"/>
      <c r="M121" s="59"/>
      <c r="N121" s="50"/>
      <c r="O121" s="50"/>
      <c r="P121" s="107">
        <f>P122+P851+P1638+P1663</f>
        <v>0</v>
      </c>
      <c r="Q121" s="50"/>
      <c r="R121" s="107">
        <f>R122+R851+R1638+R1663</f>
        <v>504.43559076000003</v>
      </c>
      <c r="S121" s="50"/>
      <c r="T121" s="108">
        <f>T122+T851+T1638+T1663</f>
        <v>190.84437334999996</v>
      </c>
      <c r="AT121" s="17" t="s">
        <v>72</v>
      </c>
      <c r="AU121" s="17" t="s">
        <v>85</v>
      </c>
      <c r="BK121" s="109">
        <f>BK122+BK851+BK1638+BK1663</f>
        <v>0</v>
      </c>
    </row>
    <row r="122" spans="2:65" s="11" customFormat="1" ht="25.9" customHeight="1">
      <c r="B122" s="110"/>
      <c r="D122" s="111" t="s">
        <v>72</v>
      </c>
      <c r="E122" s="112" t="s">
        <v>147</v>
      </c>
      <c r="F122" s="112" t="s">
        <v>148</v>
      </c>
      <c r="I122" s="113"/>
      <c r="J122" s="114">
        <f>BK122</f>
        <v>0</v>
      </c>
      <c r="L122" s="110"/>
      <c r="M122" s="115"/>
      <c r="P122" s="116">
        <f>P123+P203+P212+P287+P339+P369+P426+P536+P579+P581+P599+P602+P609+P834+P848</f>
        <v>0</v>
      </c>
      <c r="R122" s="116">
        <f>R123+R203+R212+R287+R339+R369+R426+R536+R579+R581+R599+R602+R609+R834+R848</f>
        <v>487.05881226000002</v>
      </c>
      <c r="T122" s="117">
        <f>T123+T203+T212+T287+T339+T369+T426+T536+T579+T581+T599+T602+T609+T834+T848</f>
        <v>190.72800799999996</v>
      </c>
      <c r="AR122" s="111" t="s">
        <v>78</v>
      </c>
      <c r="AT122" s="118" t="s">
        <v>72</v>
      </c>
      <c r="AU122" s="118" t="s">
        <v>73</v>
      </c>
      <c r="AY122" s="111" t="s">
        <v>149</v>
      </c>
      <c r="BK122" s="119">
        <f>BK123+BK203+BK212+BK287+BK339+BK369+BK426+BK536+BK579+BK581+BK599+BK602+BK609+BK834+BK848</f>
        <v>0</v>
      </c>
    </row>
    <row r="123" spans="2:65" s="11" customFormat="1" ht="22.9" customHeight="1">
      <c r="B123" s="110"/>
      <c r="D123" s="111" t="s">
        <v>72</v>
      </c>
      <c r="E123" s="120" t="s">
        <v>78</v>
      </c>
      <c r="F123" s="120" t="s">
        <v>150</v>
      </c>
      <c r="I123" s="113"/>
      <c r="J123" s="121">
        <f>BK123</f>
        <v>0</v>
      </c>
      <c r="L123" s="110"/>
      <c r="M123" s="115"/>
      <c r="P123" s="116">
        <f>SUM(P124:P202)</f>
        <v>0</v>
      </c>
      <c r="R123" s="116">
        <f>SUM(R124:R202)</f>
        <v>252.45140168000003</v>
      </c>
      <c r="T123" s="117">
        <f>SUM(T124:T202)</f>
        <v>21.192856000000003</v>
      </c>
      <c r="AR123" s="111" t="s">
        <v>78</v>
      </c>
      <c r="AT123" s="118" t="s">
        <v>72</v>
      </c>
      <c r="AU123" s="118" t="s">
        <v>78</v>
      </c>
      <c r="AY123" s="111" t="s">
        <v>149</v>
      </c>
      <c r="BK123" s="119">
        <f>SUM(BK124:BK202)</f>
        <v>0</v>
      </c>
    </row>
    <row r="124" spans="2:65" s="1" customFormat="1" ht="24.2" customHeight="1">
      <c r="B124" s="32"/>
      <c r="C124" s="122" t="s">
        <v>78</v>
      </c>
      <c r="D124" s="122" t="s">
        <v>151</v>
      </c>
      <c r="E124" s="123" t="s">
        <v>152</v>
      </c>
      <c r="F124" s="124" t="s">
        <v>153</v>
      </c>
      <c r="G124" s="125" t="s">
        <v>154</v>
      </c>
      <c r="H124" s="126">
        <v>67.066000000000003</v>
      </c>
      <c r="I124" s="127"/>
      <c r="J124" s="128">
        <f>ROUND(I124*H124,2)</f>
        <v>0</v>
      </c>
      <c r="K124" s="124" t="s">
        <v>155</v>
      </c>
      <c r="L124" s="32"/>
      <c r="M124" s="129" t="s">
        <v>19</v>
      </c>
      <c r="N124" s="130" t="s">
        <v>44</v>
      </c>
      <c r="P124" s="131">
        <f>O124*H124</f>
        <v>0</v>
      </c>
      <c r="Q124" s="131">
        <v>0</v>
      </c>
      <c r="R124" s="131">
        <f>Q124*H124</f>
        <v>0</v>
      </c>
      <c r="S124" s="131">
        <v>0.316</v>
      </c>
      <c r="T124" s="132">
        <f>S124*H124</f>
        <v>21.192856000000003</v>
      </c>
      <c r="AR124" s="133" t="s">
        <v>156</v>
      </c>
      <c r="AT124" s="133" t="s">
        <v>151</v>
      </c>
      <c r="AU124" s="133" t="s">
        <v>80</v>
      </c>
      <c r="AY124" s="17" t="s">
        <v>149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7" t="s">
        <v>78</v>
      </c>
      <c r="BK124" s="134">
        <f>ROUND(I124*H124,2)</f>
        <v>0</v>
      </c>
      <c r="BL124" s="17" t="s">
        <v>156</v>
      </c>
      <c r="BM124" s="133" t="s">
        <v>157</v>
      </c>
    </row>
    <row r="125" spans="2:65" s="1" customFormat="1" ht="11.25">
      <c r="B125" s="32"/>
      <c r="D125" s="135" t="s">
        <v>158</v>
      </c>
      <c r="F125" s="136" t="s">
        <v>159</v>
      </c>
      <c r="I125" s="137"/>
      <c r="L125" s="32"/>
      <c r="M125" s="138"/>
      <c r="T125" s="53"/>
      <c r="AT125" s="17" t="s">
        <v>158</v>
      </c>
      <c r="AU125" s="17" t="s">
        <v>80</v>
      </c>
    </row>
    <row r="126" spans="2:65" s="1" customFormat="1" ht="19.5">
      <c r="B126" s="32"/>
      <c r="D126" s="139" t="s">
        <v>160</v>
      </c>
      <c r="F126" s="140" t="s">
        <v>161</v>
      </c>
      <c r="I126" s="137"/>
      <c r="L126" s="32"/>
      <c r="M126" s="138"/>
      <c r="T126" s="53"/>
      <c r="AT126" s="17" t="s">
        <v>160</v>
      </c>
      <c r="AU126" s="17" t="s">
        <v>80</v>
      </c>
    </row>
    <row r="127" spans="2:65" s="12" customFormat="1" ht="11.25">
      <c r="B127" s="141"/>
      <c r="D127" s="139" t="s">
        <v>162</v>
      </c>
      <c r="E127" s="142" t="s">
        <v>19</v>
      </c>
      <c r="F127" s="143" t="s">
        <v>163</v>
      </c>
      <c r="H127" s="144">
        <v>13.5</v>
      </c>
      <c r="I127" s="145"/>
      <c r="L127" s="141"/>
      <c r="M127" s="146"/>
      <c r="T127" s="147"/>
      <c r="AT127" s="142" t="s">
        <v>162</v>
      </c>
      <c r="AU127" s="142" t="s">
        <v>80</v>
      </c>
      <c r="AV127" s="12" t="s">
        <v>80</v>
      </c>
      <c r="AW127" s="12" t="s">
        <v>34</v>
      </c>
      <c r="AX127" s="12" t="s">
        <v>73</v>
      </c>
      <c r="AY127" s="142" t="s">
        <v>149</v>
      </c>
    </row>
    <row r="128" spans="2:65" s="12" customFormat="1" ht="11.25">
      <c r="B128" s="141"/>
      <c r="D128" s="139" t="s">
        <v>162</v>
      </c>
      <c r="E128" s="142" t="s">
        <v>19</v>
      </c>
      <c r="F128" s="143" t="s">
        <v>164</v>
      </c>
      <c r="H128" s="144">
        <v>3.3</v>
      </c>
      <c r="I128" s="145"/>
      <c r="L128" s="141"/>
      <c r="M128" s="146"/>
      <c r="T128" s="147"/>
      <c r="AT128" s="142" t="s">
        <v>162</v>
      </c>
      <c r="AU128" s="142" t="s">
        <v>80</v>
      </c>
      <c r="AV128" s="12" t="s">
        <v>80</v>
      </c>
      <c r="AW128" s="12" t="s">
        <v>34</v>
      </c>
      <c r="AX128" s="12" t="s">
        <v>73</v>
      </c>
      <c r="AY128" s="142" t="s">
        <v>149</v>
      </c>
    </row>
    <row r="129" spans="2:65" s="12" customFormat="1" ht="11.25">
      <c r="B129" s="141"/>
      <c r="D129" s="139" t="s">
        <v>162</v>
      </c>
      <c r="E129" s="142" t="s">
        <v>19</v>
      </c>
      <c r="F129" s="143" t="s">
        <v>165</v>
      </c>
      <c r="H129" s="144">
        <v>9.8819999999999997</v>
      </c>
      <c r="I129" s="145"/>
      <c r="L129" s="141"/>
      <c r="M129" s="146"/>
      <c r="T129" s="147"/>
      <c r="AT129" s="142" t="s">
        <v>162</v>
      </c>
      <c r="AU129" s="142" t="s">
        <v>80</v>
      </c>
      <c r="AV129" s="12" t="s">
        <v>80</v>
      </c>
      <c r="AW129" s="12" t="s">
        <v>34</v>
      </c>
      <c r="AX129" s="12" t="s">
        <v>73</v>
      </c>
      <c r="AY129" s="142" t="s">
        <v>149</v>
      </c>
    </row>
    <row r="130" spans="2:65" s="12" customFormat="1" ht="11.25">
      <c r="B130" s="141"/>
      <c r="D130" s="139" t="s">
        <v>162</v>
      </c>
      <c r="E130" s="142" t="s">
        <v>19</v>
      </c>
      <c r="F130" s="143" t="s">
        <v>166</v>
      </c>
      <c r="H130" s="144">
        <v>1.44</v>
      </c>
      <c r="I130" s="145"/>
      <c r="L130" s="141"/>
      <c r="M130" s="146"/>
      <c r="T130" s="147"/>
      <c r="AT130" s="142" t="s">
        <v>162</v>
      </c>
      <c r="AU130" s="142" t="s">
        <v>80</v>
      </c>
      <c r="AV130" s="12" t="s">
        <v>80</v>
      </c>
      <c r="AW130" s="12" t="s">
        <v>34</v>
      </c>
      <c r="AX130" s="12" t="s">
        <v>73</v>
      </c>
      <c r="AY130" s="142" t="s">
        <v>149</v>
      </c>
    </row>
    <row r="131" spans="2:65" s="13" customFormat="1" ht="11.25">
      <c r="B131" s="148"/>
      <c r="D131" s="139" t="s">
        <v>162</v>
      </c>
      <c r="E131" s="149" t="s">
        <v>19</v>
      </c>
      <c r="F131" s="150" t="s">
        <v>167</v>
      </c>
      <c r="H131" s="151">
        <v>28.122000000000003</v>
      </c>
      <c r="I131" s="152"/>
      <c r="L131" s="148"/>
      <c r="M131" s="153"/>
      <c r="T131" s="154"/>
      <c r="AT131" s="149" t="s">
        <v>162</v>
      </c>
      <c r="AU131" s="149" t="s">
        <v>80</v>
      </c>
      <c r="AV131" s="13" t="s">
        <v>168</v>
      </c>
      <c r="AW131" s="13" t="s">
        <v>34</v>
      </c>
      <c r="AX131" s="13" t="s">
        <v>73</v>
      </c>
      <c r="AY131" s="149" t="s">
        <v>149</v>
      </c>
    </row>
    <row r="132" spans="2:65" s="12" customFormat="1" ht="11.25">
      <c r="B132" s="141"/>
      <c r="D132" s="139" t="s">
        <v>162</v>
      </c>
      <c r="E132" s="142" t="s">
        <v>19</v>
      </c>
      <c r="F132" s="143" t="s">
        <v>169</v>
      </c>
      <c r="H132" s="144">
        <v>38.944000000000003</v>
      </c>
      <c r="I132" s="145"/>
      <c r="L132" s="141"/>
      <c r="M132" s="146"/>
      <c r="T132" s="147"/>
      <c r="AT132" s="142" t="s">
        <v>162</v>
      </c>
      <c r="AU132" s="142" t="s">
        <v>80</v>
      </c>
      <c r="AV132" s="12" t="s">
        <v>80</v>
      </c>
      <c r="AW132" s="12" t="s">
        <v>34</v>
      </c>
      <c r="AX132" s="12" t="s">
        <v>73</v>
      </c>
      <c r="AY132" s="142" t="s">
        <v>149</v>
      </c>
    </row>
    <row r="133" spans="2:65" s="13" customFormat="1" ht="11.25">
      <c r="B133" s="148"/>
      <c r="D133" s="139" t="s">
        <v>162</v>
      </c>
      <c r="E133" s="149" t="s">
        <v>19</v>
      </c>
      <c r="F133" s="150" t="s">
        <v>170</v>
      </c>
      <c r="H133" s="151">
        <v>38.944000000000003</v>
      </c>
      <c r="I133" s="152"/>
      <c r="L133" s="148"/>
      <c r="M133" s="153"/>
      <c r="T133" s="154"/>
      <c r="AT133" s="149" t="s">
        <v>162</v>
      </c>
      <c r="AU133" s="149" t="s">
        <v>80</v>
      </c>
      <c r="AV133" s="13" t="s">
        <v>168</v>
      </c>
      <c r="AW133" s="13" t="s">
        <v>34</v>
      </c>
      <c r="AX133" s="13" t="s">
        <v>73</v>
      </c>
      <c r="AY133" s="149" t="s">
        <v>149</v>
      </c>
    </row>
    <row r="134" spans="2:65" s="14" customFormat="1" ht="11.25">
      <c r="B134" s="155"/>
      <c r="D134" s="139" t="s">
        <v>162</v>
      </c>
      <c r="E134" s="156" t="s">
        <v>19</v>
      </c>
      <c r="F134" s="157" t="s">
        <v>171</v>
      </c>
      <c r="H134" s="158">
        <v>67.066000000000003</v>
      </c>
      <c r="I134" s="159"/>
      <c r="L134" s="155"/>
      <c r="M134" s="160"/>
      <c r="T134" s="161"/>
      <c r="AT134" s="156" t="s">
        <v>162</v>
      </c>
      <c r="AU134" s="156" t="s">
        <v>80</v>
      </c>
      <c r="AV134" s="14" t="s">
        <v>156</v>
      </c>
      <c r="AW134" s="14" t="s">
        <v>34</v>
      </c>
      <c r="AX134" s="14" t="s">
        <v>78</v>
      </c>
      <c r="AY134" s="156" t="s">
        <v>149</v>
      </c>
    </row>
    <row r="135" spans="2:65" s="1" customFormat="1" ht="21.75" customHeight="1">
      <c r="B135" s="32"/>
      <c r="C135" s="122" t="s">
        <v>80</v>
      </c>
      <c r="D135" s="122" t="s">
        <v>151</v>
      </c>
      <c r="E135" s="123" t="s">
        <v>172</v>
      </c>
      <c r="F135" s="124" t="s">
        <v>173</v>
      </c>
      <c r="G135" s="125" t="s">
        <v>174</v>
      </c>
      <c r="H135" s="126">
        <v>5.04</v>
      </c>
      <c r="I135" s="127"/>
      <c r="J135" s="128">
        <f>ROUND(I135*H135,2)</f>
        <v>0</v>
      </c>
      <c r="K135" s="124" t="s">
        <v>155</v>
      </c>
      <c r="L135" s="32"/>
      <c r="M135" s="129" t="s">
        <v>19</v>
      </c>
      <c r="N135" s="130" t="s">
        <v>44</v>
      </c>
      <c r="P135" s="131">
        <f>O135*H135</f>
        <v>0</v>
      </c>
      <c r="Q135" s="131">
        <v>0</v>
      </c>
      <c r="R135" s="131">
        <f>Q135*H135</f>
        <v>0</v>
      </c>
      <c r="S135" s="131">
        <v>0</v>
      </c>
      <c r="T135" s="132">
        <f>S135*H135</f>
        <v>0</v>
      </c>
      <c r="AR135" s="133" t="s">
        <v>156</v>
      </c>
      <c r="AT135" s="133" t="s">
        <v>151</v>
      </c>
      <c r="AU135" s="133" t="s">
        <v>80</v>
      </c>
      <c r="AY135" s="17" t="s">
        <v>149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7" t="s">
        <v>78</v>
      </c>
      <c r="BK135" s="134">
        <f>ROUND(I135*H135,2)</f>
        <v>0</v>
      </c>
      <c r="BL135" s="17" t="s">
        <v>156</v>
      </c>
      <c r="BM135" s="133" t="s">
        <v>175</v>
      </c>
    </row>
    <row r="136" spans="2:65" s="1" customFormat="1" ht="11.25">
      <c r="B136" s="32"/>
      <c r="D136" s="135" t="s">
        <v>158</v>
      </c>
      <c r="F136" s="136" t="s">
        <v>176</v>
      </c>
      <c r="I136" s="137"/>
      <c r="L136" s="32"/>
      <c r="M136" s="138"/>
      <c r="T136" s="53"/>
      <c r="AT136" s="17" t="s">
        <v>158</v>
      </c>
      <c r="AU136" s="17" t="s">
        <v>80</v>
      </c>
    </row>
    <row r="137" spans="2:65" s="12" customFormat="1" ht="11.25">
      <c r="B137" s="141"/>
      <c r="D137" s="139" t="s">
        <v>162</v>
      </c>
      <c r="E137" s="142" t="s">
        <v>19</v>
      </c>
      <c r="F137" s="143" t="s">
        <v>177</v>
      </c>
      <c r="H137" s="144">
        <v>5.04</v>
      </c>
      <c r="I137" s="145"/>
      <c r="L137" s="141"/>
      <c r="M137" s="146"/>
      <c r="T137" s="147"/>
      <c r="AT137" s="142" t="s">
        <v>162</v>
      </c>
      <c r="AU137" s="142" t="s">
        <v>80</v>
      </c>
      <c r="AV137" s="12" t="s">
        <v>80</v>
      </c>
      <c r="AW137" s="12" t="s">
        <v>34</v>
      </c>
      <c r="AX137" s="12" t="s">
        <v>78</v>
      </c>
      <c r="AY137" s="142" t="s">
        <v>149</v>
      </c>
    </row>
    <row r="138" spans="2:65" s="1" customFormat="1" ht="24.2" customHeight="1">
      <c r="B138" s="32"/>
      <c r="C138" s="122" t="s">
        <v>168</v>
      </c>
      <c r="D138" s="122" t="s">
        <v>151</v>
      </c>
      <c r="E138" s="123" t="s">
        <v>178</v>
      </c>
      <c r="F138" s="124" t="s">
        <v>179</v>
      </c>
      <c r="G138" s="125" t="s">
        <v>174</v>
      </c>
      <c r="H138" s="126">
        <v>15.882</v>
      </c>
      <c r="I138" s="127"/>
      <c r="J138" s="128">
        <f>ROUND(I138*H138,2)</f>
        <v>0</v>
      </c>
      <c r="K138" s="124" t="s">
        <v>155</v>
      </c>
      <c r="L138" s="32"/>
      <c r="M138" s="129" t="s">
        <v>19</v>
      </c>
      <c r="N138" s="130" t="s">
        <v>44</v>
      </c>
      <c r="P138" s="131">
        <f>O138*H138</f>
        <v>0</v>
      </c>
      <c r="Q138" s="131">
        <v>0</v>
      </c>
      <c r="R138" s="131">
        <f>Q138*H138</f>
        <v>0</v>
      </c>
      <c r="S138" s="131">
        <v>0</v>
      </c>
      <c r="T138" s="132">
        <f>S138*H138</f>
        <v>0</v>
      </c>
      <c r="AR138" s="133" t="s">
        <v>156</v>
      </c>
      <c r="AT138" s="133" t="s">
        <v>151</v>
      </c>
      <c r="AU138" s="133" t="s">
        <v>80</v>
      </c>
      <c r="AY138" s="17" t="s">
        <v>149</v>
      </c>
      <c r="BE138" s="134">
        <f>IF(N138="základní",J138,0)</f>
        <v>0</v>
      </c>
      <c r="BF138" s="134">
        <f>IF(N138="snížená",J138,0)</f>
        <v>0</v>
      </c>
      <c r="BG138" s="134">
        <f>IF(N138="zákl. přenesená",J138,0)</f>
        <v>0</v>
      </c>
      <c r="BH138" s="134">
        <f>IF(N138="sníž. přenesená",J138,0)</f>
        <v>0</v>
      </c>
      <c r="BI138" s="134">
        <f>IF(N138="nulová",J138,0)</f>
        <v>0</v>
      </c>
      <c r="BJ138" s="17" t="s">
        <v>78</v>
      </c>
      <c r="BK138" s="134">
        <f>ROUND(I138*H138,2)</f>
        <v>0</v>
      </c>
      <c r="BL138" s="17" t="s">
        <v>156</v>
      </c>
      <c r="BM138" s="133" t="s">
        <v>180</v>
      </c>
    </row>
    <row r="139" spans="2:65" s="1" customFormat="1" ht="11.25">
      <c r="B139" s="32"/>
      <c r="D139" s="135" t="s">
        <v>158</v>
      </c>
      <c r="F139" s="136" t="s">
        <v>181</v>
      </c>
      <c r="I139" s="137"/>
      <c r="L139" s="32"/>
      <c r="M139" s="138"/>
      <c r="T139" s="53"/>
      <c r="AT139" s="17" t="s">
        <v>158</v>
      </c>
      <c r="AU139" s="17" t="s">
        <v>80</v>
      </c>
    </row>
    <row r="140" spans="2:65" s="12" customFormat="1" ht="11.25">
      <c r="B140" s="141"/>
      <c r="D140" s="139" t="s">
        <v>162</v>
      </c>
      <c r="E140" s="142" t="s">
        <v>19</v>
      </c>
      <c r="F140" s="143" t="s">
        <v>182</v>
      </c>
      <c r="H140" s="144">
        <v>3.4020000000000001</v>
      </c>
      <c r="I140" s="145"/>
      <c r="L140" s="141"/>
      <c r="M140" s="146"/>
      <c r="T140" s="147"/>
      <c r="AT140" s="142" t="s">
        <v>162</v>
      </c>
      <c r="AU140" s="142" t="s">
        <v>80</v>
      </c>
      <c r="AV140" s="12" t="s">
        <v>80</v>
      </c>
      <c r="AW140" s="12" t="s">
        <v>34</v>
      </c>
      <c r="AX140" s="12" t="s">
        <v>73</v>
      </c>
      <c r="AY140" s="142" t="s">
        <v>149</v>
      </c>
    </row>
    <row r="141" spans="2:65" s="12" customFormat="1" ht="11.25">
      <c r="B141" s="141"/>
      <c r="D141" s="139" t="s">
        <v>162</v>
      </c>
      <c r="E141" s="142" t="s">
        <v>19</v>
      </c>
      <c r="F141" s="143" t="s">
        <v>183</v>
      </c>
      <c r="H141" s="144">
        <v>12.48</v>
      </c>
      <c r="I141" s="145"/>
      <c r="L141" s="141"/>
      <c r="M141" s="146"/>
      <c r="T141" s="147"/>
      <c r="AT141" s="142" t="s">
        <v>162</v>
      </c>
      <c r="AU141" s="142" t="s">
        <v>80</v>
      </c>
      <c r="AV141" s="12" t="s">
        <v>80</v>
      </c>
      <c r="AW141" s="12" t="s">
        <v>34</v>
      </c>
      <c r="AX141" s="12" t="s">
        <v>73</v>
      </c>
      <c r="AY141" s="142" t="s">
        <v>149</v>
      </c>
    </row>
    <row r="142" spans="2:65" s="14" customFormat="1" ht="11.25">
      <c r="B142" s="155"/>
      <c r="D142" s="139" t="s">
        <v>162</v>
      </c>
      <c r="E142" s="156" t="s">
        <v>19</v>
      </c>
      <c r="F142" s="157" t="s">
        <v>171</v>
      </c>
      <c r="H142" s="158">
        <v>15.882000000000001</v>
      </c>
      <c r="I142" s="159"/>
      <c r="L142" s="155"/>
      <c r="M142" s="160"/>
      <c r="T142" s="161"/>
      <c r="AT142" s="156" t="s">
        <v>162</v>
      </c>
      <c r="AU142" s="156" t="s">
        <v>80</v>
      </c>
      <c r="AV142" s="14" t="s">
        <v>156</v>
      </c>
      <c r="AW142" s="14" t="s">
        <v>34</v>
      </c>
      <c r="AX142" s="14" t="s">
        <v>78</v>
      </c>
      <c r="AY142" s="156" t="s">
        <v>149</v>
      </c>
    </row>
    <row r="143" spans="2:65" s="1" customFormat="1" ht="24.2" customHeight="1">
      <c r="B143" s="32"/>
      <c r="C143" s="122" t="s">
        <v>156</v>
      </c>
      <c r="D143" s="122" t="s">
        <v>151</v>
      </c>
      <c r="E143" s="123" t="s">
        <v>184</v>
      </c>
      <c r="F143" s="124" t="s">
        <v>185</v>
      </c>
      <c r="G143" s="125" t="s">
        <v>174</v>
      </c>
      <c r="H143" s="126">
        <v>101.254</v>
      </c>
      <c r="I143" s="127"/>
      <c r="J143" s="128">
        <f>ROUND(I143*H143,2)</f>
        <v>0</v>
      </c>
      <c r="K143" s="124" t="s">
        <v>155</v>
      </c>
      <c r="L143" s="32"/>
      <c r="M143" s="129" t="s">
        <v>19</v>
      </c>
      <c r="N143" s="130" t="s">
        <v>44</v>
      </c>
      <c r="P143" s="131">
        <f>O143*H143</f>
        <v>0</v>
      </c>
      <c r="Q143" s="131">
        <v>0</v>
      </c>
      <c r="R143" s="131">
        <f>Q143*H143</f>
        <v>0</v>
      </c>
      <c r="S143" s="131">
        <v>0</v>
      </c>
      <c r="T143" s="132">
        <f>S143*H143</f>
        <v>0</v>
      </c>
      <c r="AR143" s="133" t="s">
        <v>156</v>
      </c>
      <c r="AT143" s="133" t="s">
        <v>151</v>
      </c>
      <c r="AU143" s="133" t="s">
        <v>80</v>
      </c>
      <c r="AY143" s="17" t="s">
        <v>149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7" t="s">
        <v>78</v>
      </c>
      <c r="BK143" s="134">
        <f>ROUND(I143*H143,2)</f>
        <v>0</v>
      </c>
      <c r="BL143" s="17" t="s">
        <v>156</v>
      </c>
      <c r="BM143" s="133" t="s">
        <v>186</v>
      </c>
    </row>
    <row r="144" spans="2:65" s="1" customFormat="1" ht="11.25">
      <c r="B144" s="32"/>
      <c r="D144" s="135" t="s">
        <v>158</v>
      </c>
      <c r="F144" s="136" t="s">
        <v>187</v>
      </c>
      <c r="I144" s="137"/>
      <c r="L144" s="32"/>
      <c r="M144" s="138"/>
      <c r="T144" s="53"/>
      <c r="AT144" s="17" t="s">
        <v>158</v>
      </c>
      <c r="AU144" s="17" t="s">
        <v>80</v>
      </c>
    </row>
    <row r="145" spans="2:65" s="1" customFormat="1" ht="19.5">
      <c r="B145" s="32"/>
      <c r="D145" s="139" t="s">
        <v>160</v>
      </c>
      <c r="F145" s="140" t="s">
        <v>161</v>
      </c>
      <c r="I145" s="137"/>
      <c r="L145" s="32"/>
      <c r="M145" s="138"/>
      <c r="T145" s="53"/>
      <c r="AT145" s="17" t="s">
        <v>160</v>
      </c>
      <c r="AU145" s="17" t="s">
        <v>80</v>
      </c>
    </row>
    <row r="146" spans="2:65" s="12" customFormat="1" ht="11.25">
      <c r="B146" s="141"/>
      <c r="D146" s="139" t="s">
        <v>162</v>
      </c>
      <c r="E146" s="142" t="s">
        <v>19</v>
      </c>
      <c r="F146" s="143" t="s">
        <v>188</v>
      </c>
      <c r="H146" s="144">
        <v>101.254</v>
      </c>
      <c r="I146" s="145"/>
      <c r="L146" s="141"/>
      <c r="M146" s="146"/>
      <c r="T146" s="147"/>
      <c r="AT146" s="142" t="s">
        <v>162</v>
      </c>
      <c r="AU146" s="142" t="s">
        <v>80</v>
      </c>
      <c r="AV146" s="12" t="s">
        <v>80</v>
      </c>
      <c r="AW146" s="12" t="s">
        <v>34</v>
      </c>
      <c r="AX146" s="12" t="s">
        <v>78</v>
      </c>
      <c r="AY146" s="142" t="s">
        <v>149</v>
      </c>
    </row>
    <row r="147" spans="2:65" s="1" customFormat="1" ht="24.2" customHeight="1">
      <c r="B147" s="32"/>
      <c r="C147" s="122" t="s">
        <v>189</v>
      </c>
      <c r="D147" s="122" t="s">
        <v>151</v>
      </c>
      <c r="E147" s="123" t="s">
        <v>190</v>
      </c>
      <c r="F147" s="124" t="s">
        <v>191</v>
      </c>
      <c r="G147" s="125" t="s">
        <v>174</v>
      </c>
      <c r="H147" s="126">
        <v>25.175000000000001</v>
      </c>
      <c r="I147" s="127"/>
      <c r="J147" s="128">
        <f>ROUND(I147*H147,2)</f>
        <v>0</v>
      </c>
      <c r="K147" s="124" t="s">
        <v>155</v>
      </c>
      <c r="L147" s="32"/>
      <c r="M147" s="129" t="s">
        <v>19</v>
      </c>
      <c r="N147" s="130" t="s">
        <v>44</v>
      </c>
      <c r="P147" s="131">
        <f>O147*H147</f>
        <v>0</v>
      </c>
      <c r="Q147" s="131">
        <v>0</v>
      </c>
      <c r="R147" s="131">
        <f>Q147*H147</f>
        <v>0</v>
      </c>
      <c r="S147" s="131">
        <v>0</v>
      </c>
      <c r="T147" s="132">
        <f>S147*H147</f>
        <v>0</v>
      </c>
      <c r="AR147" s="133" t="s">
        <v>156</v>
      </c>
      <c r="AT147" s="133" t="s">
        <v>151</v>
      </c>
      <c r="AU147" s="133" t="s">
        <v>80</v>
      </c>
      <c r="AY147" s="17" t="s">
        <v>149</v>
      </c>
      <c r="BE147" s="134">
        <f>IF(N147="základní",J147,0)</f>
        <v>0</v>
      </c>
      <c r="BF147" s="134">
        <f>IF(N147="snížená",J147,0)</f>
        <v>0</v>
      </c>
      <c r="BG147" s="134">
        <f>IF(N147="zákl. přenesená",J147,0)</f>
        <v>0</v>
      </c>
      <c r="BH147" s="134">
        <f>IF(N147="sníž. přenesená",J147,0)</f>
        <v>0</v>
      </c>
      <c r="BI147" s="134">
        <f>IF(N147="nulová",J147,0)</f>
        <v>0</v>
      </c>
      <c r="BJ147" s="17" t="s">
        <v>78</v>
      </c>
      <c r="BK147" s="134">
        <f>ROUND(I147*H147,2)</f>
        <v>0</v>
      </c>
      <c r="BL147" s="17" t="s">
        <v>156</v>
      </c>
      <c r="BM147" s="133" t="s">
        <v>192</v>
      </c>
    </row>
    <row r="148" spans="2:65" s="1" customFormat="1" ht="11.25">
      <c r="B148" s="32"/>
      <c r="D148" s="135" t="s">
        <v>158</v>
      </c>
      <c r="F148" s="136" t="s">
        <v>193</v>
      </c>
      <c r="I148" s="137"/>
      <c r="L148" s="32"/>
      <c r="M148" s="138"/>
      <c r="T148" s="53"/>
      <c r="AT148" s="17" t="s">
        <v>158</v>
      </c>
      <c r="AU148" s="17" t="s">
        <v>80</v>
      </c>
    </row>
    <row r="149" spans="2:65" s="12" customFormat="1" ht="11.25">
      <c r="B149" s="141"/>
      <c r="D149" s="139" t="s">
        <v>162</v>
      </c>
      <c r="E149" s="142" t="s">
        <v>19</v>
      </c>
      <c r="F149" s="143" t="s">
        <v>194</v>
      </c>
      <c r="H149" s="144">
        <v>11.34</v>
      </c>
      <c r="I149" s="145"/>
      <c r="L149" s="141"/>
      <c r="M149" s="146"/>
      <c r="T149" s="147"/>
      <c r="AT149" s="142" t="s">
        <v>162</v>
      </c>
      <c r="AU149" s="142" t="s">
        <v>80</v>
      </c>
      <c r="AV149" s="12" t="s">
        <v>80</v>
      </c>
      <c r="AW149" s="12" t="s">
        <v>34</v>
      </c>
      <c r="AX149" s="12" t="s">
        <v>73</v>
      </c>
      <c r="AY149" s="142" t="s">
        <v>149</v>
      </c>
    </row>
    <row r="150" spans="2:65" s="12" customFormat="1" ht="11.25">
      <c r="B150" s="141"/>
      <c r="D150" s="139" t="s">
        <v>162</v>
      </c>
      <c r="E150" s="142" t="s">
        <v>19</v>
      </c>
      <c r="F150" s="143" t="s">
        <v>195</v>
      </c>
      <c r="H150" s="144">
        <v>13.835000000000001</v>
      </c>
      <c r="I150" s="145"/>
      <c r="L150" s="141"/>
      <c r="M150" s="146"/>
      <c r="T150" s="147"/>
      <c r="AT150" s="142" t="s">
        <v>162</v>
      </c>
      <c r="AU150" s="142" t="s">
        <v>80</v>
      </c>
      <c r="AV150" s="12" t="s">
        <v>80</v>
      </c>
      <c r="AW150" s="12" t="s">
        <v>34</v>
      </c>
      <c r="AX150" s="12" t="s">
        <v>73</v>
      </c>
      <c r="AY150" s="142" t="s">
        <v>149</v>
      </c>
    </row>
    <row r="151" spans="2:65" s="14" customFormat="1" ht="11.25">
      <c r="B151" s="155"/>
      <c r="D151" s="139" t="s">
        <v>162</v>
      </c>
      <c r="E151" s="156" t="s">
        <v>19</v>
      </c>
      <c r="F151" s="157" t="s">
        <v>171</v>
      </c>
      <c r="H151" s="158">
        <v>25.175000000000001</v>
      </c>
      <c r="I151" s="159"/>
      <c r="L151" s="155"/>
      <c r="M151" s="160"/>
      <c r="T151" s="161"/>
      <c r="AT151" s="156" t="s">
        <v>162</v>
      </c>
      <c r="AU151" s="156" t="s">
        <v>80</v>
      </c>
      <c r="AV151" s="14" t="s">
        <v>156</v>
      </c>
      <c r="AW151" s="14" t="s">
        <v>34</v>
      </c>
      <c r="AX151" s="14" t="s">
        <v>78</v>
      </c>
      <c r="AY151" s="156" t="s">
        <v>149</v>
      </c>
    </row>
    <row r="152" spans="2:65" s="1" customFormat="1" ht="24.2" customHeight="1">
      <c r="B152" s="32"/>
      <c r="C152" s="122" t="s">
        <v>196</v>
      </c>
      <c r="D152" s="122" t="s">
        <v>151</v>
      </c>
      <c r="E152" s="123" t="s">
        <v>197</v>
      </c>
      <c r="F152" s="124" t="s">
        <v>198</v>
      </c>
      <c r="G152" s="125" t="s">
        <v>174</v>
      </c>
      <c r="H152" s="126">
        <v>1.44</v>
      </c>
      <c r="I152" s="127"/>
      <c r="J152" s="128">
        <f>ROUND(I152*H152,2)</f>
        <v>0</v>
      </c>
      <c r="K152" s="124" t="s">
        <v>155</v>
      </c>
      <c r="L152" s="32"/>
      <c r="M152" s="129" t="s">
        <v>19</v>
      </c>
      <c r="N152" s="130" t="s">
        <v>44</v>
      </c>
      <c r="P152" s="131">
        <f>O152*H152</f>
        <v>0</v>
      </c>
      <c r="Q152" s="131">
        <v>0</v>
      </c>
      <c r="R152" s="131">
        <f>Q152*H152</f>
        <v>0</v>
      </c>
      <c r="S152" s="131">
        <v>0</v>
      </c>
      <c r="T152" s="132">
        <f>S152*H152</f>
        <v>0</v>
      </c>
      <c r="AR152" s="133" t="s">
        <v>156</v>
      </c>
      <c r="AT152" s="133" t="s">
        <v>151</v>
      </c>
      <c r="AU152" s="133" t="s">
        <v>80</v>
      </c>
      <c r="AY152" s="17" t="s">
        <v>149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7" t="s">
        <v>78</v>
      </c>
      <c r="BK152" s="134">
        <f>ROUND(I152*H152,2)</f>
        <v>0</v>
      </c>
      <c r="BL152" s="17" t="s">
        <v>156</v>
      </c>
      <c r="BM152" s="133" t="s">
        <v>199</v>
      </c>
    </row>
    <row r="153" spans="2:65" s="1" customFormat="1" ht="11.25">
      <c r="B153" s="32"/>
      <c r="D153" s="135" t="s">
        <v>158</v>
      </c>
      <c r="F153" s="136" t="s">
        <v>200</v>
      </c>
      <c r="I153" s="137"/>
      <c r="L153" s="32"/>
      <c r="M153" s="138"/>
      <c r="T153" s="53"/>
      <c r="AT153" s="17" t="s">
        <v>158</v>
      </c>
      <c r="AU153" s="17" t="s">
        <v>80</v>
      </c>
    </row>
    <row r="154" spans="2:65" s="12" customFormat="1" ht="11.25">
      <c r="B154" s="141"/>
      <c r="D154" s="139" t="s">
        <v>162</v>
      </c>
      <c r="E154" s="142" t="s">
        <v>19</v>
      </c>
      <c r="F154" s="143" t="s">
        <v>201</v>
      </c>
      <c r="H154" s="144">
        <v>1.44</v>
      </c>
      <c r="I154" s="145"/>
      <c r="L154" s="141"/>
      <c r="M154" s="146"/>
      <c r="T154" s="147"/>
      <c r="AT154" s="142" t="s">
        <v>162</v>
      </c>
      <c r="AU154" s="142" t="s">
        <v>80</v>
      </c>
      <c r="AV154" s="12" t="s">
        <v>80</v>
      </c>
      <c r="AW154" s="12" t="s">
        <v>34</v>
      </c>
      <c r="AX154" s="12" t="s">
        <v>78</v>
      </c>
      <c r="AY154" s="142" t="s">
        <v>149</v>
      </c>
    </row>
    <row r="155" spans="2:65" s="1" customFormat="1" ht="16.5" customHeight="1">
      <c r="B155" s="32"/>
      <c r="C155" s="122" t="s">
        <v>202</v>
      </c>
      <c r="D155" s="122" t="s">
        <v>151</v>
      </c>
      <c r="E155" s="123" t="s">
        <v>203</v>
      </c>
      <c r="F155" s="124" t="s">
        <v>204</v>
      </c>
      <c r="G155" s="125" t="s">
        <v>154</v>
      </c>
      <c r="H155" s="126">
        <v>126.568</v>
      </c>
      <c r="I155" s="127"/>
      <c r="J155" s="128">
        <f>ROUND(I155*H155,2)</f>
        <v>0</v>
      </c>
      <c r="K155" s="124" t="s">
        <v>155</v>
      </c>
      <c r="L155" s="32"/>
      <c r="M155" s="129" t="s">
        <v>19</v>
      </c>
      <c r="N155" s="130" t="s">
        <v>44</v>
      </c>
      <c r="P155" s="131">
        <f>O155*H155</f>
        <v>0</v>
      </c>
      <c r="Q155" s="131">
        <v>2.0100000000000001E-3</v>
      </c>
      <c r="R155" s="131">
        <f>Q155*H155</f>
        <v>0.25440168000000002</v>
      </c>
      <c r="S155" s="131">
        <v>0</v>
      </c>
      <c r="T155" s="132">
        <f>S155*H155</f>
        <v>0</v>
      </c>
      <c r="AR155" s="133" t="s">
        <v>156</v>
      </c>
      <c r="AT155" s="133" t="s">
        <v>151</v>
      </c>
      <c r="AU155" s="133" t="s">
        <v>80</v>
      </c>
      <c r="AY155" s="17" t="s">
        <v>149</v>
      </c>
      <c r="BE155" s="134">
        <f>IF(N155="základní",J155,0)</f>
        <v>0</v>
      </c>
      <c r="BF155" s="134">
        <f>IF(N155="snížená",J155,0)</f>
        <v>0</v>
      </c>
      <c r="BG155" s="134">
        <f>IF(N155="zákl. přenesená",J155,0)</f>
        <v>0</v>
      </c>
      <c r="BH155" s="134">
        <f>IF(N155="sníž. přenesená",J155,0)</f>
        <v>0</v>
      </c>
      <c r="BI155" s="134">
        <f>IF(N155="nulová",J155,0)</f>
        <v>0</v>
      </c>
      <c r="BJ155" s="17" t="s">
        <v>78</v>
      </c>
      <c r="BK155" s="134">
        <f>ROUND(I155*H155,2)</f>
        <v>0</v>
      </c>
      <c r="BL155" s="17" t="s">
        <v>156</v>
      </c>
      <c r="BM155" s="133" t="s">
        <v>205</v>
      </c>
    </row>
    <row r="156" spans="2:65" s="1" customFormat="1" ht="11.25">
      <c r="B156" s="32"/>
      <c r="D156" s="135" t="s">
        <v>158</v>
      </c>
      <c r="F156" s="136" t="s">
        <v>206</v>
      </c>
      <c r="I156" s="137"/>
      <c r="L156" s="32"/>
      <c r="M156" s="138"/>
      <c r="T156" s="53"/>
      <c r="AT156" s="17" t="s">
        <v>158</v>
      </c>
      <c r="AU156" s="17" t="s">
        <v>80</v>
      </c>
    </row>
    <row r="157" spans="2:65" s="1" customFormat="1" ht="19.5">
      <c r="B157" s="32"/>
      <c r="D157" s="139" t="s">
        <v>160</v>
      </c>
      <c r="F157" s="140" t="s">
        <v>161</v>
      </c>
      <c r="I157" s="137"/>
      <c r="L157" s="32"/>
      <c r="M157" s="138"/>
      <c r="T157" s="53"/>
      <c r="AT157" s="17" t="s">
        <v>160</v>
      </c>
      <c r="AU157" s="17" t="s">
        <v>80</v>
      </c>
    </row>
    <row r="158" spans="2:65" s="12" customFormat="1" ht="11.25">
      <c r="B158" s="141"/>
      <c r="D158" s="139" t="s">
        <v>162</v>
      </c>
      <c r="E158" s="142" t="s">
        <v>19</v>
      </c>
      <c r="F158" s="143" t="s">
        <v>207</v>
      </c>
      <c r="H158" s="144">
        <v>126.568</v>
      </c>
      <c r="I158" s="145"/>
      <c r="L158" s="141"/>
      <c r="M158" s="146"/>
      <c r="T158" s="147"/>
      <c r="AT158" s="142" t="s">
        <v>162</v>
      </c>
      <c r="AU158" s="142" t="s">
        <v>80</v>
      </c>
      <c r="AV158" s="12" t="s">
        <v>80</v>
      </c>
      <c r="AW158" s="12" t="s">
        <v>34</v>
      </c>
      <c r="AX158" s="12" t="s">
        <v>78</v>
      </c>
      <c r="AY158" s="142" t="s">
        <v>149</v>
      </c>
    </row>
    <row r="159" spans="2:65" s="1" customFormat="1" ht="24.2" customHeight="1">
      <c r="B159" s="32"/>
      <c r="C159" s="122" t="s">
        <v>208</v>
      </c>
      <c r="D159" s="122" t="s">
        <v>151</v>
      </c>
      <c r="E159" s="123" t="s">
        <v>209</v>
      </c>
      <c r="F159" s="124" t="s">
        <v>210</v>
      </c>
      <c r="G159" s="125" t="s">
        <v>154</v>
      </c>
      <c r="H159" s="126">
        <v>126.568</v>
      </c>
      <c r="I159" s="127"/>
      <c r="J159" s="128">
        <f>ROUND(I159*H159,2)</f>
        <v>0</v>
      </c>
      <c r="K159" s="124" t="s">
        <v>155</v>
      </c>
      <c r="L159" s="32"/>
      <c r="M159" s="129" t="s">
        <v>19</v>
      </c>
      <c r="N159" s="130" t="s">
        <v>44</v>
      </c>
      <c r="P159" s="131">
        <f>O159*H159</f>
        <v>0</v>
      </c>
      <c r="Q159" s="131">
        <v>0</v>
      </c>
      <c r="R159" s="131">
        <f>Q159*H159</f>
        <v>0</v>
      </c>
      <c r="S159" s="131">
        <v>0</v>
      </c>
      <c r="T159" s="132">
        <f>S159*H159</f>
        <v>0</v>
      </c>
      <c r="AR159" s="133" t="s">
        <v>156</v>
      </c>
      <c r="AT159" s="133" t="s">
        <v>151</v>
      </c>
      <c r="AU159" s="133" t="s">
        <v>80</v>
      </c>
      <c r="AY159" s="17" t="s">
        <v>149</v>
      </c>
      <c r="BE159" s="134">
        <f>IF(N159="základní",J159,0)</f>
        <v>0</v>
      </c>
      <c r="BF159" s="134">
        <f>IF(N159="snížená",J159,0)</f>
        <v>0</v>
      </c>
      <c r="BG159" s="134">
        <f>IF(N159="zákl. přenesená",J159,0)</f>
        <v>0</v>
      </c>
      <c r="BH159" s="134">
        <f>IF(N159="sníž. přenesená",J159,0)</f>
        <v>0</v>
      </c>
      <c r="BI159" s="134">
        <f>IF(N159="nulová",J159,0)</f>
        <v>0</v>
      </c>
      <c r="BJ159" s="17" t="s">
        <v>78</v>
      </c>
      <c r="BK159" s="134">
        <f>ROUND(I159*H159,2)</f>
        <v>0</v>
      </c>
      <c r="BL159" s="17" t="s">
        <v>156</v>
      </c>
      <c r="BM159" s="133" t="s">
        <v>211</v>
      </c>
    </row>
    <row r="160" spans="2:65" s="1" customFormat="1" ht="11.25">
      <c r="B160" s="32"/>
      <c r="D160" s="135" t="s">
        <v>158</v>
      </c>
      <c r="F160" s="136" t="s">
        <v>212</v>
      </c>
      <c r="I160" s="137"/>
      <c r="L160" s="32"/>
      <c r="M160" s="138"/>
      <c r="T160" s="53"/>
      <c r="AT160" s="17" t="s">
        <v>158</v>
      </c>
      <c r="AU160" s="17" t="s">
        <v>80</v>
      </c>
    </row>
    <row r="161" spans="2:65" s="1" customFormat="1" ht="19.5">
      <c r="B161" s="32"/>
      <c r="D161" s="139" t="s">
        <v>160</v>
      </c>
      <c r="F161" s="140" t="s">
        <v>161</v>
      </c>
      <c r="I161" s="137"/>
      <c r="L161" s="32"/>
      <c r="M161" s="138"/>
      <c r="T161" s="53"/>
      <c r="AT161" s="17" t="s">
        <v>160</v>
      </c>
      <c r="AU161" s="17" t="s">
        <v>80</v>
      </c>
    </row>
    <row r="162" spans="2:65" s="1" customFormat="1" ht="24.2" customHeight="1">
      <c r="B162" s="32"/>
      <c r="C162" s="122" t="s">
        <v>213</v>
      </c>
      <c r="D162" s="122" t="s">
        <v>151</v>
      </c>
      <c r="E162" s="123" t="s">
        <v>214</v>
      </c>
      <c r="F162" s="124" t="s">
        <v>215</v>
      </c>
      <c r="G162" s="125" t="s">
        <v>174</v>
      </c>
      <c r="H162" s="126">
        <v>12.48</v>
      </c>
      <c r="I162" s="127"/>
      <c r="J162" s="128">
        <f>ROUND(I162*H162,2)</f>
        <v>0</v>
      </c>
      <c r="K162" s="124" t="s">
        <v>155</v>
      </c>
      <c r="L162" s="32"/>
      <c r="M162" s="129" t="s">
        <v>19</v>
      </c>
      <c r="N162" s="130" t="s">
        <v>44</v>
      </c>
      <c r="P162" s="131">
        <f>O162*H162</f>
        <v>0</v>
      </c>
      <c r="Q162" s="131">
        <v>0</v>
      </c>
      <c r="R162" s="131">
        <f>Q162*H162</f>
        <v>0</v>
      </c>
      <c r="S162" s="131">
        <v>0</v>
      </c>
      <c r="T162" s="132">
        <f>S162*H162</f>
        <v>0</v>
      </c>
      <c r="AR162" s="133" t="s">
        <v>156</v>
      </c>
      <c r="AT162" s="133" t="s">
        <v>151</v>
      </c>
      <c r="AU162" s="133" t="s">
        <v>80</v>
      </c>
      <c r="AY162" s="17" t="s">
        <v>149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7" t="s">
        <v>78</v>
      </c>
      <c r="BK162" s="134">
        <f>ROUND(I162*H162,2)</f>
        <v>0</v>
      </c>
      <c r="BL162" s="17" t="s">
        <v>156</v>
      </c>
      <c r="BM162" s="133" t="s">
        <v>216</v>
      </c>
    </row>
    <row r="163" spans="2:65" s="1" customFormat="1" ht="11.25">
      <c r="B163" s="32"/>
      <c r="D163" s="135" t="s">
        <v>158</v>
      </c>
      <c r="F163" s="136" t="s">
        <v>217</v>
      </c>
      <c r="I163" s="137"/>
      <c r="L163" s="32"/>
      <c r="M163" s="138"/>
      <c r="T163" s="53"/>
      <c r="AT163" s="17" t="s">
        <v>158</v>
      </c>
      <c r="AU163" s="17" t="s">
        <v>80</v>
      </c>
    </row>
    <row r="164" spans="2:65" s="1" customFormat="1" ht="33" customHeight="1">
      <c r="B164" s="32"/>
      <c r="C164" s="122" t="s">
        <v>218</v>
      </c>
      <c r="D164" s="122" t="s">
        <v>151</v>
      </c>
      <c r="E164" s="123" t="s">
        <v>219</v>
      </c>
      <c r="F164" s="124" t="s">
        <v>220</v>
      </c>
      <c r="G164" s="125" t="s">
        <v>174</v>
      </c>
      <c r="H164" s="126">
        <v>12.48</v>
      </c>
      <c r="I164" s="127"/>
      <c r="J164" s="128">
        <f>ROUND(I164*H164,2)</f>
        <v>0</v>
      </c>
      <c r="K164" s="124" t="s">
        <v>155</v>
      </c>
      <c r="L164" s="32"/>
      <c r="M164" s="129" t="s">
        <v>19</v>
      </c>
      <c r="N164" s="130" t="s">
        <v>44</v>
      </c>
      <c r="P164" s="131">
        <f>O164*H164</f>
        <v>0</v>
      </c>
      <c r="Q164" s="131">
        <v>0</v>
      </c>
      <c r="R164" s="131">
        <f>Q164*H164</f>
        <v>0</v>
      </c>
      <c r="S164" s="131">
        <v>0</v>
      </c>
      <c r="T164" s="132">
        <f>S164*H164</f>
        <v>0</v>
      </c>
      <c r="AR164" s="133" t="s">
        <v>156</v>
      </c>
      <c r="AT164" s="133" t="s">
        <v>151</v>
      </c>
      <c r="AU164" s="133" t="s">
        <v>80</v>
      </c>
      <c r="AY164" s="17" t="s">
        <v>149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7" t="s">
        <v>78</v>
      </c>
      <c r="BK164" s="134">
        <f>ROUND(I164*H164,2)</f>
        <v>0</v>
      </c>
      <c r="BL164" s="17" t="s">
        <v>156</v>
      </c>
      <c r="BM164" s="133" t="s">
        <v>221</v>
      </c>
    </row>
    <row r="165" spans="2:65" s="1" customFormat="1" ht="11.25">
      <c r="B165" s="32"/>
      <c r="D165" s="135" t="s">
        <v>158</v>
      </c>
      <c r="F165" s="136" t="s">
        <v>222</v>
      </c>
      <c r="I165" s="137"/>
      <c r="L165" s="32"/>
      <c r="M165" s="138"/>
      <c r="T165" s="53"/>
      <c r="AT165" s="17" t="s">
        <v>158</v>
      </c>
      <c r="AU165" s="17" t="s">
        <v>80</v>
      </c>
    </row>
    <row r="166" spans="2:65" s="1" customFormat="1" ht="37.9" customHeight="1">
      <c r="B166" s="32"/>
      <c r="C166" s="122" t="s">
        <v>223</v>
      </c>
      <c r="D166" s="122" t="s">
        <v>151</v>
      </c>
      <c r="E166" s="123" t="s">
        <v>224</v>
      </c>
      <c r="F166" s="124" t="s">
        <v>225</v>
      </c>
      <c r="G166" s="125" t="s">
        <v>174</v>
      </c>
      <c r="H166" s="126">
        <v>148.791</v>
      </c>
      <c r="I166" s="127"/>
      <c r="J166" s="128">
        <f>ROUND(I166*H166,2)</f>
        <v>0</v>
      </c>
      <c r="K166" s="124" t="s">
        <v>155</v>
      </c>
      <c r="L166" s="32"/>
      <c r="M166" s="129" t="s">
        <v>19</v>
      </c>
      <c r="N166" s="130" t="s">
        <v>44</v>
      </c>
      <c r="P166" s="131">
        <f>O166*H166</f>
        <v>0</v>
      </c>
      <c r="Q166" s="131">
        <v>0</v>
      </c>
      <c r="R166" s="131">
        <f>Q166*H166</f>
        <v>0</v>
      </c>
      <c r="S166" s="131">
        <v>0</v>
      </c>
      <c r="T166" s="132">
        <f>S166*H166</f>
        <v>0</v>
      </c>
      <c r="AR166" s="133" t="s">
        <v>156</v>
      </c>
      <c r="AT166" s="133" t="s">
        <v>151</v>
      </c>
      <c r="AU166" s="133" t="s">
        <v>80</v>
      </c>
      <c r="AY166" s="17" t="s">
        <v>149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7" t="s">
        <v>78</v>
      </c>
      <c r="BK166" s="134">
        <f>ROUND(I166*H166,2)</f>
        <v>0</v>
      </c>
      <c r="BL166" s="17" t="s">
        <v>156</v>
      </c>
      <c r="BM166" s="133" t="s">
        <v>226</v>
      </c>
    </row>
    <row r="167" spans="2:65" s="1" customFormat="1" ht="11.25">
      <c r="B167" s="32"/>
      <c r="D167" s="135" t="s">
        <v>158</v>
      </c>
      <c r="F167" s="136" t="s">
        <v>227</v>
      </c>
      <c r="I167" s="137"/>
      <c r="L167" s="32"/>
      <c r="M167" s="138"/>
      <c r="T167" s="53"/>
      <c r="AT167" s="17" t="s">
        <v>158</v>
      </c>
      <c r="AU167" s="17" t="s">
        <v>80</v>
      </c>
    </row>
    <row r="168" spans="2:65" s="12" customFormat="1" ht="11.25">
      <c r="B168" s="141"/>
      <c r="D168" s="139" t="s">
        <v>162</v>
      </c>
      <c r="E168" s="142" t="s">
        <v>19</v>
      </c>
      <c r="F168" s="143" t="s">
        <v>228</v>
      </c>
      <c r="H168" s="144">
        <v>148.791</v>
      </c>
      <c r="I168" s="145"/>
      <c r="L168" s="141"/>
      <c r="M168" s="146"/>
      <c r="T168" s="147"/>
      <c r="AT168" s="142" t="s">
        <v>162</v>
      </c>
      <c r="AU168" s="142" t="s">
        <v>80</v>
      </c>
      <c r="AV168" s="12" t="s">
        <v>80</v>
      </c>
      <c r="AW168" s="12" t="s">
        <v>34</v>
      </c>
      <c r="AX168" s="12" t="s">
        <v>78</v>
      </c>
      <c r="AY168" s="142" t="s">
        <v>149</v>
      </c>
    </row>
    <row r="169" spans="2:65" s="1" customFormat="1" ht="37.9" customHeight="1">
      <c r="B169" s="32"/>
      <c r="C169" s="122" t="s">
        <v>229</v>
      </c>
      <c r="D169" s="122" t="s">
        <v>151</v>
      </c>
      <c r="E169" s="123" t="s">
        <v>230</v>
      </c>
      <c r="F169" s="124" t="s">
        <v>231</v>
      </c>
      <c r="G169" s="125" t="s">
        <v>174</v>
      </c>
      <c r="H169" s="126">
        <v>1487.91</v>
      </c>
      <c r="I169" s="127"/>
      <c r="J169" s="128">
        <f>ROUND(I169*H169,2)</f>
        <v>0</v>
      </c>
      <c r="K169" s="124" t="s">
        <v>155</v>
      </c>
      <c r="L169" s="32"/>
      <c r="M169" s="129" t="s">
        <v>19</v>
      </c>
      <c r="N169" s="130" t="s">
        <v>44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156</v>
      </c>
      <c r="AT169" s="133" t="s">
        <v>151</v>
      </c>
      <c r="AU169" s="133" t="s">
        <v>80</v>
      </c>
      <c r="AY169" s="17" t="s">
        <v>149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7" t="s">
        <v>78</v>
      </c>
      <c r="BK169" s="134">
        <f>ROUND(I169*H169,2)</f>
        <v>0</v>
      </c>
      <c r="BL169" s="17" t="s">
        <v>156</v>
      </c>
      <c r="BM169" s="133" t="s">
        <v>232</v>
      </c>
    </row>
    <row r="170" spans="2:65" s="1" customFormat="1" ht="11.25">
      <c r="B170" s="32"/>
      <c r="D170" s="135" t="s">
        <v>158</v>
      </c>
      <c r="F170" s="136" t="s">
        <v>233</v>
      </c>
      <c r="I170" s="137"/>
      <c r="L170" s="32"/>
      <c r="M170" s="138"/>
      <c r="T170" s="53"/>
      <c r="AT170" s="17" t="s">
        <v>158</v>
      </c>
      <c r="AU170" s="17" t="s">
        <v>80</v>
      </c>
    </row>
    <row r="171" spans="2:65" s="12" customFormat="1" ht="11.25">
      <c r="B171" s="141"/>
      <c r="D171" s="139" t="s">
        <v>162</v>
      </c>
      <c r="F171" s="143" t="s">
        <v>234</v>
      </c>
      <c r="H171" s="144">
        <v>1487.91</v>
      </c>
      <c r="I171" s="145"/>
      <c r="L171" s="141"/>
      <c r="M171" s="146"/>
      <c r="T171" s="147"/>
      <c r="AT171" s="142" t="s">
        <v>162</v>
      </c>
      <c r="AU171" s="142" t="s">
        <v>80</v>
      </c>
      <c r="AV171" s="12" t="s">
        <v>80</v>
      </c>
      <c r="AW171" s="12" t="s">
        <v>4</v>
      </c>
      <c r="AX171" s="12" t="s">
        <v>78</v>
      </c>
      <c r="AY171" s="142" t="s">
        <v>149</v>
      </c>
    </row>
    <row r="172" spans="2:65" s="1" customFormat="1" ht="24.2" customHeight="1">
      <c r="B172" s="32"/>
      <c r="C172" s="122" t="s">
        <v>235</v>
      </c>
      <c r="D172" s="122" t="s">
        <v>151</v>
      </c>
      <c r="E172" s="123" t="s">
        <v>236</v>
      </c>
      <c r="F172" s="124" t="s">
        <v>237</v>
      </c>
      <c r="G172" s="125" t="s">
        <v>174</v>
      </c>
      <c r="H172" s="126">
        <v>148.791</v>
      </c>
      <c r="I172" s="127"/>
      <c r="J172" s="128">
        <f>ROUND(I172*H172,2)</f>
        <v>0</v>
      </c>
      <c r="K172" s="124" t="s">
        <v>155</v>
      </c>
      <c r="L172" s="32"/>
      <c r="M172" s="129" t="s">
        <v>19</v>
      </c>
      <c r="N172" s="130" t="s">
        <v>44</v>
      </c>
      <c r="P172" s="131">
        <f>O172*H172</f>
        <v>0</v>
      </c>
      <c r="Q172" s="131">
        <v>0</v>
      </c>
      <c r="R172" s="131">
        <f>Q172*H172</f>
        <v>0</v>
      </c>
      <c r="S172" s="131">
        <v>0</v>
      </c>
      <c r="T172" s="132">
        <f>S172*H172</f>
        <v>0</v>
      </c>
      <c r="AR172" s="133" t="s">
        <v>156</v>
      </c>
      <c r="AT172" s="133" t="s">
        <v>151</v>
      </c>
      <c r="AU172" s="133" t="s">
        <v>80</v>
      </c>
      <c r="AY172" s="17" t="s">
        <v>149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7" t="s">
        <v>78</v>
      </c>
      <c r="BK172" s="134">
        <f>ROUND(I172*H172,2)</f>
        <v>0</v>
      </c>
      <c r="BL172" s="17" t="s">
        <v>156</v>
      </c>
      <c r="BM172" s="133" t="s">
        <v>238</v>
      </c>
    </row>
    <row r="173" spans="2:65" s="1" customFormat="1" ht="11.25">
      <c r="B173" s="32"/>
      <c r="D173" s="135" t="s">
        <v>158</v>
      </c>
      <c r="F173" s="136" t="s">
        <v>239</v>
      </c>
      <c r="I173" s="137"/>
      <c r="L173" s="32"/>
      <c r="M173" s="138"/>
      <c r="T173" s="53"/>
      <c r="AT173" s="17" t="s">
        <v>158</v>
      </c>
      <c r="AU173" s="17" t="s">
        <v>80</v>
      </c>
    </row>
    <row r="174" spans="2:65" s="1" customFormat="1" ht="24.2" customHeight="1">
      <c r="B174" s="32"/>
      <c r="C174" s="122" t="s">
        <v>240</v>
      </c>
      <c r="D174" s="122" t="s">
        <v>151</v>
      </c>
      <c r="E174" s="123" t="s">
        <v>241</v>
      </c>
      <c r="F174" s="124" t="s">
        <v>242</v>
      </c>
      <c r="G174" s="125" t="s">
        <v>174</v>
      </c>
      <c r="H174" s="126">
        <v>148.791</v>
      </c>
      <c r="I174" s="127"/>
      <c r="J174" s="128">
        <f>ROUND(I174*H174,2)</f>
        <v>0</v>
      </c>
      <c r="K174" s="124" t="s">
        <v>155</v>
      </c>
      <c r="L174" s="32"/>
      <c r="M174" s="129" t="s">
        <v>19</v>
      </c>
      <c r="N174" s="130" t="s">
        <v>44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156</v>
      </c>
      <c r="AT174" s="133" t="s">
        <v>151</v>
      </c>
      <c r="AU174" s="133" t="s">
        <v>80</v>
      </c>
      <c r="AY174" s="17" t="s">
        <v>149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7" t="s">
        <v>78</v>
      </c>
      <c r="BK174" s="134">
        <f>ROUND(I174*H174,2)</f>
        <v>0</v>
      </c>
      <c r="BL174" s="17" t="s">
        <v>156</v>
      </c>
      <c r="BM174" s="133" t="s">
        <v>243</v>
      </c>
    </row>
    <row r="175" spans="2:65" s="1" customFormat="1" ht="11.25">
      <c r="B175" s="32"/>
      <c r="D175" s="135" t="s">
        <v>158</v>
      </c>
      <c r="F175" s="136" t="s">
        <v>244</v>
      </c>
      <c r="I175" s="137"/>
      <c r="L175" s="32"/>
      <c r="M175" s="138"/>
      <c r="T175" s="53"/>
      <c r="AT175" s="17" t="s">
        <v>158</v>
      </c>
      <c r="AU175" s="17" t="s">
        <v>80</v>
      </c>
    </row>
    <row r="176" spans="2:65" s="1" customFormat="1" ht="21.75" customHeight="1">
      <c r="B176" s="32"/>
      <c r="C176" s="162" t="s">
        <v>8</v>
      </c>
      <c r="D176" s="162" t="s">
        <v>245</v>
      </c>
      <c r="E176" s="163" t="s">
        <v>246</v>
      </c>
      <c r="F176" s="164" t="s">
        <v>247</v>
      </c>
      <c r="G176" s="165" t="s">
        <v>248</v>
      </c>
      <c r="H176" s="166">
        <v>238.066</v>
      </c>
      <c r="I176" s="167"/>
      <c r="J176" s="168">
        <f>ROUND(I176*H176,2)</f>
        <v>0</v>
      </c>
      <c r="K176" s="164" t="s">
        <v>155</v>
      </c>
      <c r="L176" s="169"/>
      <c r="M176" s="170" t="s">
        <v>19</v>
      </c>
      <c r="N176" s="171" t="s">
        <v>44</v>
      </c>
      <c r="P176" s="131">
        <f>O176*H176</f>
        <v>0</v>
      </c>
      <c r="Q176" s="131">
        <v>0</v>
      </c>
      <c r="R176" s="131">
        <f>Q176*H176</f>
        <v>0</v>
      </c>
      <c r="S176" s="131">
        <v>0</v>
      </c>
      <c r="T176" s="132">
        <f>S176*H176</f>
        <v>0</v>
      </c>
      <c r="AR176" s="133" t="s">
        <v>208</v>
      </c>
      <c r="AT176" s="133" t="s">
        <v>245</v>
      </c>
      <c r="AU176" s="133" t="s">
        <v>80</v>
      </c>
      <c r="AY176" s="17" t="s">
        <v>149</v>
      </c>
      <c r="BE176" s="134">
        <f>IF(N176="základní",J176,0)</f>
        <v>0</v>
      </c>
      <c r="BF176" s="134">
        <f>IF(N176="snížená",J176,0)</f>
        <v>0</v>
      </c>
      <c r="BG176" s="134">
        <f>IF(N176="zákl. přenesená",J176,0)</f>
        <v>0</v>
      </c>
      <c r="BH176" s="134">
        <f>IF(N176="sníž. přenesená",J176,0)</f>
        <v>0</v>
      </c>
      <c r="BI176" s="134">
        <f>IF(N176="nulová",J176,0)</f>
        <v>0</v>
      </c>
      <c r="BJ176" s="17" t="s">
        <v>78</v>
      </c>
      <c r="BK176" s="134">
        <f>ROUND(I176*H176,2)</f>
        <v>0</v>
      </c>
      <c r="BL176" s="17" t="s">
        <v>156</v>
      </c>
      <c r="BM176" s="133" t="s">
        <v>249</v>
      </c>
    </row>
    <row r="177" spans="2:65" s="12" customFormat="1" ht="11.25">
      <c r="B177" s="141"/>
      <c r="D177" s="139" t="s">
        <v>162</v>
      </c>
      <c r="F177" s="143" t="s">
        <v>250</v>
      </c>
      <c r="H177" s="144">
        <v>238.066</v>
      </c>
      <c r="I177" s="145"/>
      <c r="L177" s="141"/>
      <c r="M177" s="146"/>
      <c r="T177" s="147"/>
      <c r="AT177" s="142" t="s">
        <v>162</v>
      </c>
      <c r="AU177" s="142" t="s">
        <v>80</v>
      </c>
      <c r="AV177" s="12" t="s">
        <v>80</v>
      </c>
      <c r="AW177" s="12" t="s">
        <v>4</v>
      </c>
      <c r="AX177" s="12" t="s">
        <v>78</v>
      </c>
      <c r="AY177" s="142" t="s">
        <v>149</v>
      </c>
    </row>
    <row r="178" spans="2:65" s="1" customFormat="1" ht="24.2" customHeight="1">
      <c r="B178" s="32"/>
      <c r="C178" s="122" t="s">
        <v>251</v>
      </c>
      <c r="D178" s="122" t="s">
        <v>151</v>
      </c>
      <c r="E178" s="123" t="s">
        <v>252</v>
      </c>
      <c r="F178" s="124" t="s">
        <v>253</v>
      </c>
      <c r="G178" s="125" t="s">
        <v>174</v>
      </c>
      <c r="H178" s="126">
        <v>101.254</v>
      </c>
      <c r="I178" s="127"/>
      <c r="J178" s="128">
        <f>ROUND(I178*H178,2)</f>
        <v>0</v>
      </c>
      <c r="K178" s="124" t="s">
        <v>155</v>
      </c>
      <c r="L178" s="32"/>
      <c r="M178" s="129" t="s">
        <v>19</v>
      </c>
      <c r="N178" s="130" t="s">
        <v>44</v>
      </c>
      <c r="P178" s="131">
        <f>O178*H178</f>
        <v>0</v>
      </c>
      <c r="Q178" s="131">
        <v>0</v>
      </c>
      <c r="R178" s="131">
        <f>Q178*H178</f>
        <v>0</v>
      </c>
      <c r="S178" s="131">
        <v>0</v>
      </c>
      <c r="T178" s="132">
        <f>S178*H178</f>
        <v>0</v>
      </c>
      <c r="AR178" s="133" t="s">
        <v>156</v>
      </c>
      <c r="AT178" s="133" t="s">
        <v>151</v>
      </c>
      <c r="AU178" s="133" t="s">
        <v>80</v>
      </c>
      <c r="AY178" s="17" t="s">
        <v>149</v>
      </c>
      <c r="BE178" s="134">
        <f>IF(N178="základní",J178,0)</f>
        <v>0</v>
      </c>
      <c r="BF178" s="134">
        <f>IF(N178="snížená",J178,0)</f>
        <v>0</v>
      </c>
      <c r="BG178" s="134">
        <f>IF(N178="zákl. přenesená",J178,0)</f>
        <v>0</v>
      </c>
      <c r="BH178" s="134">
        <f>IF(N178="sníž. přenesená",J178,0)</f>
        <v>0</v>
      </c>
      <c r="BI178" s="134">
        <f>IF(N178="nulová",J178,0)</f>
        <v>0</v>
      </c>
      <c r="BJ178" s="17" t="s">
        <v>78</v>
      </c>
      <c r="BK178" s="134">
        <f>ROUND(I178*H178,2)</f>
        <v>0</v>
      </c>
      <c r="BL178" s="17" t="s">
        <v>156</v>
      </c>
      <c r="BM178" s="133" t="s">
        <v>254</v>
      </c>
    </row>
    <row r="179" spans="2:65" s="1" customFormat="1" ht="11.25">
      <c r="B179" s="32"/>
      <c r="D179" s="135" t="s">
        <v>158</v>
      </c>
      <c r="F179" s="136" t="s">
        <v>255</v>
      </c>
      <c r="I179" s="137"/>
      <c r="L179" s="32"/>
      <c r="M179" s="138"/>
      <c r="T179" s="53"/>
      <c r="AT179" s="17" t="s">
        <v>158</v>
      </c>
      <c r="AU179" s="17" t="s">
        <v>80</v>
      </c>
    </row>
    <row r="180" spans="2:65" s="12" customFormat="1" ht="11.25">
      <c r="B180" s="141"/>
      <c r="D180" s="139" t="s">
        <v>162</v>
      </c>
      <c r="E180" s="142" t="s">
        <v>19</v>
      </c>
      <c r="F180" s="143" t="s">
        <v>188</v>
      </c>
      <c r="H180" s="144">
        <v>101.254</v>
      </c>
      <c r="I180" s="145"/>
      <c r="L180" s="141"/>
      <c r="M180" s="146"/>
      <c r="T180" s="147"/>
      <c r="AT180" s="142" t="s">
        <v>162</v>
      </c>
      <c r="AU180" s="142" t="s">
        <v>80</v>
      </c>
      <c r="AV180" s="12" t="s">
        <v>80</v>
      </c>
      <c r="AW180" s="12" t="s">
        <v>34</v>
      </c>
      <c r="AX180" s="12" t="s">
        <v>78</v>
      </c>
      <c r="AY180" s="142" t="s">
        <v>149</v>
      </c>
    </row>
    <row r="181" spans="2:65" s="1" customFormat="1" ht="16.5" customHeight="1">
      <c r="B181" s="32"/>
      <c r="C181" s="162" t="s">
        <v>256</v>
      </c>
      <c r="D181" s="162" t="s">
        <v>245</v>
      </c>
      <c r="E181" s="163" t="s">
        <v>257</v>
      </c>
      <c r="F181" s="164" t="s">
        <v>258</v>
      </c>
      <c r="G181" s="165" t="s">
        <v>248</v>
      </c>
      <c r="H181" s="166">
        <v>212.60900000000001</v>
      </c>
      <c r="I181" s="167"/>
      <c r="J181" s="168">
        <f>ROUND(I181*H181,2)</f>
        <v>0</v>
      </c>
      <c r="K181" s="164" t="s">
        <v>155</v>
      </c>
      <c r="L181" s="169"/>
      <c r="M181" s="170" t="s">
        <v>19</v>
      </c>
      <c r="N181" s="171" t="s">
        <v>44</v>
      </c>
      <c r="P181" s="131">
        <f>O181*H181</f>
        <v>0</v>
      </c>
      <c r="Q181" s="131">
        <v>1</v>
      </c>
      <c r="R181" s="131">
        <f>Q181*H181</f>
        <v>212.60900000000001</v>
      </c>
      <c r="S181" s="131">
        <v>0</v>
      </c>
      <c r="T181" s="132">
        <f>S181*H181</f>
        <v>0</v>
      </c>
      <c r="AR181" s="133" t="s">
        <v>208</v>
      </c>
      <c r="AT181" s="133" t="s">
        <v>245</v>
      </c>
      <c r="AU181" s="133" t="s">
        <v>80</v>
      </c>
      <c r="AY181" s="17" t="s">
        <v>149</v>
      </c>
      <c r="BE181" s="134">
        <f>IF(N181="základní",J181,0)</f>
        <v>0</v>
      </c>
      <c r="BF181" s="134">
        <f>IF(N181="snížená",J181,0)</f>
        <v>0</v>
      </c>
      <c r="BG181" s="134">
        <f>IF(N181="zákl. přenesená",J181,0)</f>
        <v>0</v>
      </c>
      <c r="BH181" s="134">
        <f>IF(N181="sníž. přenesená",J181,0)</f>
        <v>0</v>
      </c>
      <c r="BI181" s="134">
        <f>IF(N181="nulová",J181,0)</f>
        <v>0</v>
      </c>
      <c r="BJ181" s="17" t="s">
        <v>78</v>
      </c>
      <c r="BK181" s="134">
        <f>ROUND(I181*H181,2)</f>
        <v>0</v>
      </c>
      <c r="BL181" s="17" t="s">
        <v>156</v>
      </c>
      <c r="BM181" s="133" t="s">
        <v>259</v>
      </c>
    </row>
    <row r="182" spans="2:65" s="12" customFormat="1" ht="11.25">
      <c r="B182" s="141"/>
      <c r="D182" s="139" t="s">
        <v>162</v>
      </c>
      <c r="F182" s="143" t="s">
        <v>260</v>
      </c>
      <c r="H182" s="144">
        <v>212.60900000000001</v>
      </c>
      <c r="I182" s="145"/>
      <c r="L182" s="141"/>
      <c r="M182" s="146"/>
      <c r="T182" s="147"/>
      <c r="AT182" s="142" t="s">
        <v>162</v>
      </c>
      <c r="AU182" s="142" t="s">
        <v>80</v>
      </c>
      <c r="AV182" s="12" t="s">
        <v>80</v>
      </c>
      <c r="AW182" s="12" t="s">
        <v>4</v>
      </c>
      <c r="AX182" s="12" t="s">
        <v>78</v>
      </c>
      <c r="AY182" s="142" t="s">
        <v>149</v>
      </c>
    </row>
    <row r="183" spans="2:65" s="1" customFormat="1" ht="24.2" customHeight="1">
      <c r="B183" s="32"/>
      <c r="C183" s="122" t="s">
        <v>261</v>
      </c>
      <c r="D183" s="122" t="s">
        <v>151</v>
      </c>
      <c r="E183" s="123" t="s">
        <v>262</v>
      </c>
      <c r="F183" s="124" t="s">
        <v>263</v>
      </c>
      <c r="G183" s="125" t="s">
        <v>174</v>
      </c>
      <c r="H183" s="126">
        <v>7.3140000000000001</v>
      </c>
      <c r="I183" s="127"/>
      <c r="J183" s="128">
        <f>ROUND(I183*H183,2)</f>
        <v>0</v>
      </c>
      <c r="K183" s="124" t="s">
        <v>155</v>
      </c>
      <c r="L183" s="32"/>
      <c r="M183" s="129" t="s">
        <v>19</v>
      </c>
      <c r="N183" s="130" t="s">
        <v>44</v>
      </c>
      <c r="P183" s="131">
        <f>O183*H183</f>
        <v>0</v>
      </c>
      <c r="Q183" s="131">
        <v>0</v>
      </c>
      <c r="R183" s="131">
        <f>Q183*H183</f>
        <v>0</v>
      </c>
      <c r="S183" s="131">
        <v>0</v>
      </c>
      <c r="T183" s="132">
        <f>S183*H183</f>
        <v>0</v>
      </c>
      <c r="AR183" s="133" t="s">
        <v>156</v>
      </c>
      <c r="AT183" s="133" t="s">
        <v>151</v>
      </c>
      <c r="AU183" s="133" t="s">
        <v>80</v>
      </c>
      <c r="AY183" s="17" t="s">
        <v>149</v>
      </c>
      <c r="BE183" s="134">
        <f>IF(N183="základní",J183,0)</f>
        <v>0</v>
      </c>
      <c r="BF183" s="134">
        <f>IF(N183="snížená",J183,0)</f>
        <v>0</v>
      </c>
      <c r="BG183" s="134">
        <f>IF(N183="zákl. přenesená",J183,0)</f>
        <v>0</v>
      </c>
      <c r="BH183" s="134">
        <f>IF(N183="sníž. přenesená",J183,0)</f>
        <v>0</v>
      </c>
      <c r="BI183" s="134">
        <f>IF(N183="nulová",J183,0)</f>
        <v>0</v>
      </c>
      <c r="BJ183" s="17" t="s">
        <v>78</v>
      </c>
      <c r="BK183" s="134">
        <f>ROUND(I183*H183,2)</f>
        <v>0</v>
      </c>
      <c r="BL183" s="17" t="s">
        <v>156</v>
      </c>
      <c r="BM183" s="133" t="s">
        <v>264</v>
      </c>
    </row>
    <row r="184" spans="2:65" s="1" customFormat="1" ht="11.25">
      <c r="B184" s="32"/>
      <c r="D184" s="135" t="s">
        <v>158</v>
      </c>
      <c r="F184" s="136" t="s">
        <v>265</v>
      </c>
      <c r="I184" s="137"/>
      <c r="L184" s="32"/>
      <c r="M184" s="138"/>
      <c r="T184" s="53"/>
      <c r="AT184" s="17" t="s">
        <v>158</v>
      </c>
      <c r="AU184" s="17" t="s">
        <v>80</v>
      </c>
    </row>
    <row r="185" spans="2:65" s="12" customFormat="1" ht="11.25">
      <c r="B185" s="141"/>
      <c r="D185" s="139" t="s">
        <v>162</v>
      </c>
      <c r="E185" s="142" t="s">
        <v>19</v>
      </c>
      <c r="F185" s="143" t="s">
        <v>266</v>
      </c>
      <c r="H185" s="144">
        <v>4.194</v>
      </c>
      <c r="I185" s="145"/>
      <c r="L185" s="141"/>
      <c r="M185" s="146"/>
      <c r="T185" s="147"/>
      <c r="AT185" s="142" t="s">
        <v>162</v>
      </c>
      <c r="AU185" s="142" t="s">
        <v>80</v>
      </c>
      <c r="AV185" s="12" t="s">
        <v>80</v>
      </c>
      <c r="AW185" s="12" t="s">
        <v>34</v>
      </c>
      <c r="AX185" s="12" t="s">
        <v>73</v>
      </c>
      <c r="AY185" s="142" t="s">
        <v>149</v>
      </c>
    </row>
    <row r="186" spans="2:65" s="12" customFormat="1" ht="11.25">
      <c r="B186" s="141"/>
      <c r="D186" s="139" t="s">
        <v>162</v>
      </c>
      <c r="E186" s="142" t="s">
        <v>19</v>
      </c>
      <c r="F186" s="143" t="s">
        <v>267</v>
      </c>
      <c r="H186" s="144">
        <v>1.1200000000000001</v>
      </c>
      <c r="I186" s="145"/>
      <c r="L186" s="141"/>
      <c r="M186" s="146"/>
      <c r="T186" s="147"/>
      <c r="AT186" s="142" t="s">
        <v>162</v>
      </c>
      <c r="AU186" s="142" t="s">
        <v>80</v>
      </c>
      <c r="AV186" s="12" t="s">
        <v>80</v>
      </c>
      <c r="AW186" s="12" t="s">
        <v>34</v>
      </c>
      <c r="AX186" s="12" t="s">
        <v>73</v>
      </c>
      <c r="AY186" s="142" t="s">
        <v>149</v>
      </c>
    </row>
    <row r="187" spans="2:65" s="12" customFormat="1" ht="11.25">
      <c r="B187" s="141"/>
      <c r="D187" s="139" t="s">
        <v>162</v>
      </c>
      <c r="E187" s="142" t="s">
        <v>19</v>
      </c>
      <c r="F187" s="143" t="s">
        <v>268</v>
      </c>
      <c r="H187" s="144">
        <v>2</v>
      </c>
      <c r="I187" s="145"/>
      <c r="L187" s="141"/>
      <c r="M187" s="146"/>
      <c r="T187" s="147"/>
      <c r="AT187" s="142" t="s">
        <v>162</v>
      </c>
      <c r="AU187" s="142" t="s">
        <v>80</v>
      </c>
      <c r="AV187" s="12" t="s">
        <v>80</v>
      </c>
      <c r="AW187" s="12" t="s">
        <v>34</v>
      </c>
      <c r="AX187" s="12" t="s">
        <v>73</v>
      </c>
      <c r="AY187" s="142" t="s">
        <v>149</v>
      </c>
    </row>
    <row r="188" spans="2:65" s="14" customFormat="1" ht="11.25">
      <c r="B188" s="155"/>
      <c r="D188" s="139" t="s">
        <v>162</v>
      </c>
      <c r="E188" s="156" t="s">
        <v>19</v>
      </c>
      <c r="F188" s="157" t="s">
        <v>171</v>
      </c>
      <c r="H188" s="158">
        <v>7.3140000000000001</v>
      </c>
      <c r="I188" s="159"/>
      <c r="L188" s="155"/>
      <c r="M188" s="160"/>
      <c r="T188" s="161"/>
      <c r="AT188" s="156" t="s">
        <v>162</v>
      </c>
      <c r="AU188" s="156" t="s">
        <v>80</v>
      </c>
      <c r="AV188" s="14" t="s">
        <v>156</v>
      </c>
      <c r="AW188" s="14" t="s">
        <v>34</v>
      </c>
      <c r="AX188" s="14" t="s">
        <v>78</v>
      </c>
      <c r="AY188" s="156" t="s">
        <v>149</v>
      </c>
    </row>
    <row r="189" spans="2:65" s="1" customFormat="1" ht="16.5" customHeight="1">
      <c r="B189" s="32"/>
      <c r="C189" s="162" t="s">
        <v>269</v>
      </c>
      <c r="D189" s="162" t="s">
        <v>245</v>
      </c>
      <c r="E189" s="163" t="s">
        <v>270</v>
      </c>
      <c r="F189" s="164" t="s">
        <v>271</v>
      </c>
      <c r="G189" s="165" t="s">
        <v>248</v>
      </c>
      <c r="H189" s="166">
        <v>14.628</v>
      </c>
      <c r="I189" s="167"/>
      <c r="J189" s="168">
        <f>ROUND(I189*H189,2)</f>
        <v>0</v>
      </c>
      <c r="K189" s="164" t="s">
        <v>155</v>
      </c>
      <c r="L189" s="169"/>
      <c r="M189" s="170" t="s">
        <v>19</v>
      </c>
      <c r="N189" s="171" t="s">
        <v>44</v>
      </c>
      <c r="P189" s="131">
        <f>O189*H189</f>
        <v>0</v>
      </c>
      <c r="Q189" s="131">
        <v>1</v>
      </c>
      <c r="R189" s="131">
        <f>Q189*H189</f>
        <v>14.628</v>
      </c>
      <c r="S189" s="131">
        <v>0</v>
      </c>
      <c r="T189" s="132">
        <f>S189*H189</f>
        <v>0</v>
      </c>
      <c r="AR189" s="133" t="s">
        <v>208</v>
      </c>
      <c r="AT189" s="133" t="s">
        <v>245</v>
      </c>
      <c r="AU189" s="133" t="s">
        <v>80</v>
      </c>
      <c r="AY189" s="17" t="s">
        <v>149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7" t="s">
        <v>78</v>
      </c>
      <c r="BK189" s="134">
        <f>ROUND(I189*H189,2)</f>
        <v>0</v>
      </c>
      <c r="BL189" s="17" t="s">
        <v>156</v>
      </c>
      <c r="BM189" s="133" t="s">
        <v>272</v>
      </c>
    </row>
    <row r="190" spans="2:65" s="12" customFormat="1" ht="11.25">
      <c r="B190" s="141"/>
      <c r="D190" s="139" t="s">
        <v>162</v>
      </c>
      <c r="F190" s="143" t="s">
        <v>273</v>
      </c>
      <c r="H190" s="144">
        <v>14.628</v>
      </c>
      <c r="I190" s="145"/>
      <c r="L190" s="141"/>
      <c r="M190" s="146"/>
      <c r="T190" s="147"/>
      <c r="AT190" s="142" t="s">
        <v>162</v>
      </c>
      <c r="AU190" s="142" t="s">
        <v>80</v>
      </c>
      <c r="AV190" s="12" t="s">
        <v>80</v>
      </c>
      <c r="AW190" s="12" t="s">
        <v>4</v>
      </c>
      <c r="AX190" s="12" t="s">
        <v>78</v>
      </c>
      <c r="AY190" s="142" t="s">
        <v>149</v>
      </c>
    </row>
    <row r="191" spans="2:65" s="1" customFormat="1" ht="37.9" customHeight="1">
      <c r="B191" s="32"/>
      <c r="C191" s="122" t="s">
        <v>274</v>
      </c>
      <c r="D191" s="122" t="s">
        <v>151</v>
      </c>
      <c r="E191" s="123" t="s">
        <v>275</v>
      </c>
      <c r="F191" s="124" t="s">
        <v>276</v>
      </c>
      <c r="G191" s="125" t="s">
        <v>174</v>
      </c>
      <c r="H191" s="126">
        <v>12.48</v>
      </c>
      <c r="I191" s="127"/>
      <c r="J191" s="128">
        <f>ROUND(I191*H191,2)</f>
        <v>0</v>
      </c>
      <c r="K191" s="124" t="s">
        <v>155</v>
      </c>
      <c r="L191" s="32"/>
      <c r="M191" s="129" t="s">
        <v>19</v>
      </c>
      <c r="N191" s="130" t="s">
        <v>44</v>
      </c>
      <c r="P191" s="131">
        <f>O191*H191</f>
        <v>0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156</v>
      </c>
      <c r="AT191" s="133" t="s">
        <v>151</v>
      </c>
      <c r="AU191" s="133" t="s">
        <v>80</v>
      </c>
      <c r="AY191" s="17" t="s">
        <v>149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7" t="s">
        <v>78</v>
      </c>
      <c r="BK191" s="134">
        <f>ROUND(I191*H191,2)</f>
        <v>0</v>
      </c>
      <c r="BL191" s="17" t="s">
        <v>156</v>
      </c>
      <c r="BM191" s="133" t="s">
        <v>277</v>
      </c>
    </row>
    <row r="192" spans="2:65" s="1" customFormat="1" ht="11.25">
      <c r="B192" s="32"/>
      <c r="D192" s="135" t="s">
        <v>158</v>
      </c>
      <c r="F192" s="136" t="s">
        <v>278</v>
      </c>
      <c r="I192" s="137"/>
      <c r="L192" s="32"/>
      <c r="M192" s="138"/>
      <c r="T192" s="53"/>
      <c r="AT192" s="17" t="s">
        <v>158</v>
      </c>
      <c r="AU192" s="17" t="s">
        <v>80</v>
      </c>
    </row>
    <row r="193" spans="2:65" s="12" customFormat="1" ht="11.25">
      <c r="B193" s="141"/>
      <c r="D193" s="139" t="s">
        <v>162</v>
      </c>
      <c r="E193" s="142" t="s">
        <v>19</v>
      </c>
      <c r="F193" s="143" t="s">
        <v>183</v>
      </c>
      <c r="H193" s="144">
        <v>12.48</v>
      </c>
      <c r="I193" s="145"/>
      <c r="L193" s="141"/>
      <c r="M193" s="146"/>
      <c r="T193" s="147"/>
      <c r="AT193" s="142" t="s">
        <v>162</v>
      </c>
      <c r="AU193" s="142" t="s">
        <v>80</v>
      </c>
      <c r="AV193" s="12" t="s">
        <v>80</v>
      </c>
      <c r="AW193" s="12" t="s">
        <v>34</v>
      </c>
      <c r="AX193" s="12" t="s">
        <v>78</v>
      </c>
      <c r="AY193" s="142" t="s">
        <v>149</v>
      </c>
    </row>
    <row r="194" spans="2:65" s="1" customFormat="1" ht="16.5" customHeight="1">
      <c r="B194" s="32"/>
      <c r="C194" s="162" t="s">
        <v>7</v>
      </c>
      <c r="D194" s="162" t="s">
        <v>245</v>
      </c>
      <c r="E194" s="163" t="s">
        <v>279</v>
      </c>
      <c r="F194" s="164" t="s">
        <v>280</v>
      </c>
      <c r="G194" s="165" t="s">
        <v>248</v>
      </c>
      <c r="H194" s="166">
        <v>24.96</v>
      </c>
      <c r="I194" s="167"/>
      <c r="J194" s="168">
        <f>ROUND(I194*H194,2)</f>
        <v>0</v>
      </c>
      <c r="K194" s="164" t="s">
        <v>155</v>
      </c>
      <c r="L194" s="169"/>
      <c r="M194" s="170" t="s">
        <v>19</v>
      </c>
      <c r="N194" s="171" t="s">
        <v>44</v>
      </c>
      <c r="P194" s="131">
        <f>O194*H194</f>
        <v>0</v>
      </c>
      <c r="Q194" s="131">
        <v>1</v>
      </c>
      <c r="R194" s="131">
        <f>Q194*H194</f>
        <v>24.96</v>
      </c>
      <c r="S194" s="131">
        <v>0</v>
      </c>
      <c r="T194" s="132">
        <f>S194*H194</f>
        <v>0</v>
      </c>
      <c r="AR194" s="133" t="s">
        <v>208</v>
      </c>
      <c r="AT194" s="133" t="s">
        <v>245</v>
      </c>
      <c r="AU194" s="133" t="s">
        <v>80</v>
      </c>
      <c r="AY194" s="17" t="s">
        <v>149</v>
      </c>
      <c r="BE194" s="134">
        <f>IF(N194="základní",J194,0)</f>
        <v>0</v>
      </c>
      <c r="BF194" s="134">
        <f>IF(N194="snížená",J194,0)</f>
        <v>0</v>
      </c>
      <c r="BG194" s="134">
        <f>IF(N194="zákl. přenesená",J194,0)</f>
        <v>0</v>
      </c>
      <c r="BH194" s="134">
        <f>IF(N194="sníž. přenesená",J194,0)</f>
        <v>0</v>
      </c>
      <c r="BI194" s="134">
        <f>IF(N194="nulová",J194,0)</f>
        <v>0</v>
      </c>
      <c r="BJ194" s="17" t="s">
        <v>78</v>
      </c>
      <c r="BK194" s="134">
        <f>ROUND(I194*H194,2)</f>
        <v>0</v>
      </c>
      <c r="BL194" s="17" t="s">
        <v>156</v>
      </c>
      <c r="BM194" s="133" t="s">
        <v>281</v>
      </c>
    </row>
    <row r="195" spans="2:65" s="12" customFormat="1" ht="11.25">
      <c r="B195" s="141"/>
      <c r="D195" s="139" t="s">
        <v>162</v>
      </c>
      <c r="F195" s="143" t="s">
        <v>282</v>
      </c>
      <c r="H195" s="144">
        <v>24.96</v>
      </c>
      <c r="I195" s="145"/>
      <c r="L195" s="141"/>
      <c r="M195" s="146"/>
      <c r="T195" s="147"/>
      <c r="AT195" s="142" t="s">
        <v>162</v>
      </c>
      <c r="AU195" s="142" t="s">
        <v>80</v>
      </c>
      <c r="AV195" s="12" t="s">
        <v>80</v>
      </c>
      <c r="AW195" s="12" t="s">
        <v>4</v>
      </c>
      <c r="AX195" s="12" t="s">
        <v>78</v>
      </c>
      <c r="AY195" s="142" t="s">
        <v>149</v>
      </c>
    </row>
    <row r="196" spans="2:65" s="1" customFormat="1" ht="21.75" customHeight="1">
      <c r="B196" s="32"/>
      <c r="C196" s="122" t="s">
        <v>283</v>
      </c>
      <c r="D196" s="122" t="s">
        <v>151</v>
      </c>
      <c r="E196" s="123" t="s">
        <v>284</v>
      </c>
      <c r="F196" s="124" t="s">
        <v>285</v>
      </c>
      <c r="G196" s="125" t="s">
        <v>154</v>
      </c>
      <c r="H196" s="126">
        <v>17.747</v>
      </c>
      <c r="I196" s="127"/>
      <c r="J196" s="128">
        <f>ROUND(I196*H196,2)</f>
        <v>0</v>
      </c>
      <c r="K196" s="124" t="s">
        <v>155</v>
      </c>
      <c r="L196" s="32"/>
      <c r="M196" s="129" t="s">
        <v>19</v>
      </c>
      <c r="N196" s="130" t="s">
        <v>44</v>
      </c>
      <c r="P196" s="131">
        <f>O196*H196</f>
        <v>0</v>
      </c>
      <c r="Q196" s="131">
        <v>0</v>
      </c>
      <c r="R196" s="131">
        <f>Q196*H196</f>
        <v>0</v>
      </c>
      <c r="S196" s="131">
        <v>0</v>
      </c>
      <c r="T196" s="132">
        <f>S196*H196</f>
        <v>0</v>
      </c>
      <c r="AR196" s="133" t="s">
        <v>156</v>
      </c>
      <c r="AT196" s="133" t="s">
        <v>151</v>
      </c>
      <c r="AU196" s="133" t="s">
        <v>80</v>
      </c>
      <c r="AY196" s="17" t="s">
        <v>149</v>
      </c>
      <c r="BE196" s="134">
        <f>IF(N196="základní",J196,0)</f>
        <v>0</v>
      </c>
      <c r="BF196" s="134">
        <f>IF(N196="snížená",J196,0)</f>
        <v>0</v>
      </c>
      <c r="BG196" s="134">
        <f>IF(N196="zákl. přenesená",J196,0)</f>
        <v>0</v>
      </c>
      <c r="BH196" s="134">
        <f>IF(N196="sníž. přenesená",J196,0)</f>
        <v>0</v>
      </c>
      <c r="BI196" s="134">
        <f>IF(N196="nulová",J196,0)</f>
        <v>0</v>
      </c>
      <c r="BJ196" s="17" t="s">
        <v>78</v>
      </c>
      <c r="BK196" s="134">
        <f>ROUND(I196*H196,2)</f>
        <v>0</v>
      </c>
      <c r="BL196" s="17" t="s">
        <v>156</v>
      </c>
      <c r="BM196" s="133" t="s">
        <v>286</v>
      </c>
    </row>
    <row r="197" spans="2:65" s="1" customFormat="1" ht="11.25">
      <c r="B197" s="32"/>
      <c r="D197" s="135" t="s">
        <v>158</v>
      </c>
      <c r="F197" s="136" t="s">
        <v>287</v>
      </c>
      <c r="I197" s="137"/>
      <c r="L197" s="32"/>
      <c r="M197" s="138"/>
      <c r="T197" s="53"/>
      <c r="AT197" s="17" t="s">
        <v>158</v>
      </c>
      <c r="AU197" s="17" t="s">
        <v>80</v>
      </c>
    </row>
    <row r="198" spans="2:65" s="12" customFormat="1" ht="11.25">
      <c r="B198" s="141"/>
      <c r="D198" s="139" t="s">
        <v>162</v>
      </c>
      <c r="E198" s="142" t="s">
        <v>19</v>
      </c>
      <c r="F198" s="143" t="s">
        <v>288</v>
      </c>
      <c r="H198" s="144">
        <v>1.4</v>
      </c>
      <c r="I198" s="145"/>
      <c r="L198" s="141"/>
      <c r="M198" s="146"/>
      <c r="T198" s="147"/>
      <c r="AT198" s="142" t="s">
        <v>162</v>
      </c>
      <c r="AU198" s="142" t="s">
        <v>80</v>
      </c>
      <c r="AV198" s="12" t="s">
        <v>80</v>
      </c>
      <c r="AW198" s="12" t="s">
        <v>34</v>
      </c>
      <c r="AX198" s="12" t="s">
        <v>73</v>
      </c>
      <c r="AY198" s="142" t="s">
        <v>149</v>
      </c>
    </row>
    <row r="199" spans="2:65" s="12" customFormat="1" ht="11.25">
      <c r="B199" s="141"/>
      <c r="D199" s="139" t="s">
        <v>162</v>
      </c>
      <c r="E199" s="142" t="s">
        <v>19</v>
      </c>
      <c r="F199" s="143" t="s">
        <v>289</v>
      </c>
      <c r="H199" s="144">
        <v>11.28</v>
      </c>
      <c r="I199" s="145"/>
      <c r="L199" s="141"/>
      <c r="M199" s="146"/>
      <c r="T199" s="147"/>
      <c r="AT199" s="142" t="s">
        <v>162</v>
      </c>
      <c r="AU199" s="142" t="s">
        <v>80</v>
      </c>
      <c r="AV199" s="12" t="s">
        <v>80</v>
      </c>
      <c r="AW199" s="12" t="s">
        <v>34</v>
      </c>
      <c r="AX199" s="12" t="s">
        <v>73</v>
      </c>
      <c r="AY199" s="142" t="s">
        <v>149</v>
      </c>
    </row>
    <row r="200" spans="2:65" s="12" customFormat="1" ht="11.25">
      <c r="B200" s="141"/>
      <c r="D200" s="139" t="s">
        <v>162</v>
      </c>
      <c r="E200" s="142" t="s">
        <v>19</v>
      </c>
      <c r="F200" s="143" t="s">
        <v>290</v>
      </c>
      <c r="H200" s="144">
        <v>1.7669999999999999</v>
      </c>
      <c r="I200" s="145"/>
      <c r="L200" s="141"/>
      <c r="M200" s="146"/>
      <c r="T200" s="147"/>
      <c r="AT200" s="142" t="s">
        <v>162</v>
      </c>
      <c r="AU200" s="142" t="s">
        <v>80</v>
      </c>
      <c r="AV200" s="12" t="s">
        <v>80</v>
      </c>
      <c r="AW200" s="12" t="s">
        <v>34</v>
      </c>
      <c r="AX200" s="12" t="s">
        <v>73</v>
      </c>
      <c r="AY200" s="142" t="s">
        <v>149</v>
      </c>
    </row>
    <row r="201" spans="2:65" s="12" customFormat="1" ht="11.25">
      <c r="B201" s="141"/>
      <c r="D201" s="139" t="s">
        <v>162</v>
      </c>
      <c r="E201" s="142" t="s">
        <v>19</v>
      </c>
      <c r="F201" s="143" t="s">
        <v>291</v>
      </c>
      <c r="H201" s="144">
        <v>3.3</v>
      </c>
      <c r="I201" s="145"/>
      <c r="L201" s="141"/>
      <c r="M201" s="146"/>
      <c r="T201" s="147"/>
      <c r="AT201" s="142" t="s">
        <v>162</v>
      </c>
      <c r="AU201" s="142" t="s">
        <v>80</v>
      </c>
      <c r="AV201" s="12" t="s">
        <v>80</v>
      </c>
      <c r="AW201" s="12" t="s">
        <v>34</v>
      </c>
      <c r="AX201" s="12" t="s">
        <v>73</v>
      </c>
      <c r="AY201" s="142" t="s">
        <v>149</v>
      </c>
    </row>
    <row r="202" spans="2:65" s="14" customFormat="1" ht="11.25">
      <c r="B202" s="155"/>
      <c r="D202" s="139" t="s">
        <v>162</v>
      </c>
      <c r="E202" s="156" t="s">
        <v>19</v>
      </c>
      <c r="F202" s="157" t="s">
        <v>171</v>
      </c>
      <c r="H202" s="158">
        <v>17.747</v>
      </c>
      <c r="I202" s="159"/>
      <c r="L202" s="155"/>
      <c r="M202" s="160"/>
      <c r="T202" s="161"/>
      <c r="AT202" s="156" t="s">
        <v>162</v>
      </c>
      <c r="AU202" s="156" t="s">
        <v>80</v>
      </c>
      <c r="AV202" s="14" t="s">
        <v>156</v>
      </c>
      <c r="AW202" s="14" t="s">
        <v>34</v>
      </c>
      <c r="AX202" s="14" t="s">
        <v>78</v>
      </c>
      <c r="AY202" s="156" t="s">
        <v>149</v>
      </c>
    </row>
    <row r="203" spans="2:65" s="11" customFormat="1" ht="22.9" customHeight="1">
      <c r="B203" s="110"/>
      <c r="D203" s="111" t="s">
        <v>72</v>
      </c>
      <c r="E203" s="120" t="s">
        <v>80</v>
      </c>
      <c r="F203" s="120" t="s">
        <v>292</v>
      </c>
      <c r="I203" s="113"/>
      <c r="J203" s="121">
        <f>BK203</f>
        <v>0</v>
      </c>
      <c r="L203" s="110"/>
      <c r="M203" s="115"/>
      <c r="P203" s="116">
        <f>SUM(P204:P211)</f>
        <v>0</v>
      </c>
      <c r="R203" s="116">
        <f>SUM(R204:R211)</f>
        <v>43.049783179999991</v>
      </c>
      <c r="T203" s="117">
        <f>SUM(T204:T211)</f>
        <v>0</v>
      </c>
      <c r="AR203" s="111" t="s">
        <v>78</v>
      </c>
      <c r="AT203" s="118" t="s">
        <v>72</v>
      </c>
      <c r="AU203" s="118" t="s">
        <v>78</v>
      </c>
      <c r="AY203" s="111" t="s">
        <v>149</v>
      </c>
      <c r="BK203" s="119">
        <f>SUM(BK204:BK211)</f>
        <v>0</v>
      </c>
    </row>
    <row r="204" spans="2:65" s="1" customFormat="1" ht="16.5" customHeight="1">
      <c r="B204" s="32"/>
      <c r="C204" s="122" t="s">
        <v>293</v>
      </c>
      <c r="D204" s="122" t="s">
        <v>151</v>
      </c>
      <c r="E204" s="123" t="s">
        <v>294</v>
      </c>
      <c r="F204" s="124" t="s">
        <v>295</v>
      </c>
      <c r="G204" s="125" t="s">
        <v>174</v>
      </c>
      <c r="H204" s="126">
        <v>7.3689999999999998</v>
      </c>
      <c r="I204" s="127"/>
      <c r="J204" s="128">
        <f>ROUND(I204*H204,2)</f>
        <v>0</v>
      </c>
      <c r="K204" s="124" t="s">
        <v>155</v>
      </c>
      <c r="L204" s="32"/>
      <c r="M204" s="129" t="s">
        <v>19</v>
      </c>
      <c r="N204" s="130" t="s">
        <v>44</v>
      </c>
      <c r="P204" s="131">
        <f>O204*H204</f>
        <v>0</v>
      </c>
      <c r="Q204" s="131">
        <v>2.3010199999999998</v>
      </c>
      <c r="R204" s="131">
        <f>Q204*H204</f>
        <v>16.956216379999997</v>
      </c>
      <c r="S204" s="131">
        <v>0</v>
      </c>
      <c r="T204" s="132">
        <f>S204*H204</f>
        <v>0</v>
      </c>
      <c r="AR204" s="133" t="s">
        <v>156</v>
      </c>
      <c r="AT204" s="133" t="s">
        <v>151</v>
      </c>
      <c r="AU204" s="133" t="s">
        <v>80</v>
      </c>
      <c r="AY204" s="17" t="s">
        <v>149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7" t="s">
        <v>78</v>
      </c>
      <c r="BK204" s="134">
        <f>ROUND(I204*H204,2)</f>
        <v>0</v>
      </c>
      <c r="BL204" s="17" t="s">
        <v>156</v>
      </c>
      <c r="BM204" s="133" t="s">
        <v>296</v>
      </c>
    </row>
    <row r="205" spans="2:65" s="1" customFormat="1" ht="11.25">
      <c r="B205" s="32"/>
      <c r="D205" s="135" t="s">
        <v>158</v>
      </c>
      <c r="F205" s="136" t="s">
        <v>297</v>
      </c>
      <c r="I205" s="137"/>
      <c r="L205" s="32"/>
      <c r="M205" s="138"/>
      <c r="T205" s="53"/>
      <c r="AT205" s="17" t="s">
        <v>158</v>
      </c>
      <c r="AU205" s="17" t="s">
        <v>80</v>
      </c>
    </row>
    <row r="206" spans="2:65" s="12" customFormat="1" ht="11.25">
      <c r="B206" s="141"/>
      <c r="D206" s="139" t="s">
        <v>162</v>
      </c>
      <c r="E206" s="142" t="s">
        <v>19</v>
      </c>
      <c r="F206" s="143" t="s">
        <v>298</v>
      </c>
      <c r="H206" s="144">
        <v>4.4039999999999999</v>
      </c>
      <c r="I206" s="145"/>
      <c r="L206" s="141"/>
      <c r="M206" s="146"/>
      <c r="T206" s="147"/>
      <c r="AT206" s="142" t="s">
        <v>162</v>
      </c>
      <c r="AU206" s="142" t="s">
        <v>80</v>
      </c>
      <c r="AV206" s="12" t="s">
        <v>80</v>
      </c>
      <c r="AW206" s="12" t="s">
        <v>34</v>
      </c>
      <c r="AX206" s="12" t="s">
        <v>73</v>
      </c>
      <c r="AY206" s="142" t="s">
        <v>149</v>
      </c>
    </row>
    <row r="207" spans="2:65" s="12" customFormat="1" ht="11.25">
      <c r="B207" s="141"/>
      <c r="D207" s="139" t="s">
        <v>162</v>
      </c>
      <c r="E207" s="142" t="s">
        <v>19</v>
      </c>
      <c r="F207" s="143" t="s">
        <v>299</v>
      </c>
      <c r="H207" s="144">
        <v>2.9649999999999999</v>
      </c>
      <c r="I207" s="145"/>
      <c r="L207" s="141"/>
      <c r="M207" s="146"/>
      <c r="T207" s="147"/>
      <c r="AT207" s="142" t="s">
        <v>162</v>
      </c>
      <c r="AU207" s="142" t="s">
        <v>80</v>
      </c>
      <c r="AV207" s="12" t="s">
        <v>80</v>
      </c>
      <c r="AW207" s="12" t="s">
        <v>34</v>
      </c>
      <c r="AX207" s="12" t="s">
        <v>73</v>
      </c>
      <c r="AY207" s="142" t="s">
        <v>149</v>
      </c>
    </row>
    <row r="208" spans="2:65" s="14" customFormat="1" ht="11.25">
      <c r="B208" s="155"/>
      <c r="D208" s="139" t="s">
        <v>162</v>
      </c>
      <c r="E208" s="156" t="s">
        <v>19</v>
      </c>
      <c r="F208" s="157" t="s">
        <v>171</v>
      </c>
      <c r="H208" s="158">
        <v>7.3689999999999998</v>
      </c>
      <c r="I208" s="159"/>
      <c r="L208" s="155"/>
      <c r="M208" s="160"/>
      <c r="T208" s="161"/>
      <c r="AT208" s="156" t="s">
        <v>162</v>
      </c>
      <c r="AU208" s="156" t="s">
        <v>80</v>
      </c>
      <c r="AV208" s="14" t="s">
        <v>156</v>
      </c>
      <c r="AW208" s="14" t="s">
        <v>34</v>
      </c>
      <c r="AX208" s="14" t="s">
        <v>78</v>
      </c>
      <c r="AY208" s="156" t="s">
        <v>149</v>
      </c>
    </row>
    <row r="209" spans="2:65" s="1" customFormat="1" ht="16.5" customHeight="1">
      <c r="B209" s="32"/>
      <c r="C209" s="122" t="s">
        <v>300</v>
      </c>
      <c r="D209" s="122" t="s">
        <v>151</v>
      </c>
      <c r="E209" s="123" t="s">
        <v>301</v>
      </c>
      <c r="F209" s="124" t="s">
        <v>302</v>
      </c>
      <c r="G209" s="125" t="s">
        <v>174</v>
      </c>
      <c r="H209" s="126">
        <v>11.34</v>
      </c>
      <c r="I209" s="127"/>
      <c r="J209" s="128">
        <f>ROUND(I209*H209,2)</f>
        <v>0</v>
      </c>
      <c r="K209" s="124" t="s">
        <v>155</v>
      </c>
      <c r="L209" s="32"/>
      <c r="M209" s="129" t="s">
        <v>19</v>
      </c>
      <c r="N209" s="130" t="s">
        <v>44</v>
      </c>
      <c r="P209" s="131">
        <f>O209*H209</f>
        <v>0</v>
      </c>
      <c r="Q209" s="131">
        <v>2.3010199999999998</v>
      </c>
      <c r="R209" s="131">
        <f>Q209*H209</f>
        <v>26.093566799999998</v>
      </c>
      <c r="S209" s="131">
        <v>0</v>
      </c>
      <c r="T209" s="132">
        <f>S209*H209</f>
        <v>0</v>
      </c>
      <c r="AR209" s="133" t="s">
        <v>156</v>
      </c>
      <c r="AT209" s="133" t="s">
        <v>151</v>
      </c>
      <c r="AU209" s="133" t="s">
        <v>80</v>
      </c>
      <c r="AY209" s="17" t="s">
        <v>149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7" t="s">
        <v>78</v>
      </c>
      <c r="BK209" s="134">
        <f>ROUND(I209*H209,2)</f>
        <v>0</v>
      </c>
      <c r="BL209" s="17" t="s">
        <v>156</v>
      </c>
      <c r="BM209" s="133" t="s">
        <v>303</v>
      </c>
    </row>
    <row r="210" spans="2:65" s="1" customFormat="1" ht="11.25">
      <c r="B210" s="32"/>
      <c r="D210" s="135" t="s">
        <v>158</v>
      </c>
      <c r="F210" s="136" t="s">
        <v>304</v>
      </c>
      <c r="I210" s="137"/>
      <c r="L210" s="32"/>
      <c r="M210" s="138"/>
      <c r="T210" s="53"/>
      <c r="AT210" s="17" t="s">
        <v>158</v>
      </c>
      <c r="AU210" s="17" t="s">
        <v>80</v>
      </c>
    </row>
    <row r="211" spans="2:65" s="12" customFormat="1" ht="11.25">
      <c r="B211" s="141"/>
      <c r="D211" s="139" t="s">
        <v>162</v>
      </c>
      <c r="E211" s="142" t="s">
        <v>19</v>
      </c>
      <c r="F211" s="143" t="s">
        <v>194</v>
      </c>
      <c r="H211" s="144">
        <v>11.34</v>
      </c>
      <c r="I211" s="145"/>
      <c r="L211" s="141"/>
      <c r="M211" s="146"/>
      <c r="T211" s="147"/>
      <c r="AT211" s="142" t="s">
        <v>162</v>
      </c>
      <c r="AU211" s="142" t="s">
        <v>80</v>
      </c>
      <c r="AV211" s="12" t="s">
        <v>80</v>
      </c>
      <c r="AW211" s="12" t="s">
        <v>34</v>
      </c>
      <c r="AX211" s="12" t="s">
        <v>78</v>
      </c>
      <c r="AY211" s="142" t="s">
        <v>149</v>
      </c>
    </row>
    <row r="212" spans="2:65" s="11" customFormat="1" ht="22.9" customHeight="1">
      <c r="B212" s="110"/>
      <c r="D212" s="111" t="s">
        <v>72</v>
      </c>
      <c r="E212" s="120" t="s">
        <v>168</v>
      </c>
      <c r="F212" s="120" t="s">
        <v>305</v>
      </c>
      <c r="I212" s="113"/>
      <c r="J212" s="121">
        <f>BK212</f>
        <v>0</v>
      </c>
      <c r="L212" s="110"/>
      <c r="M212" s="115"/>
      <c r="P212" s="116">
        <f>SUM(P213:P286)</f>
        <v>0</v>
      </c>
      <c r="R212" s="116">
        <f>SUM(R213:R286)</f>
        <v>42.860829900000006</v>
      </c>
      <c r="T212" s="117">
        <f>SUM(T213:T286)</f>
        <v>0</v>
      </c>
      <c r="AR212" s="111" t="s">
        <v>78</v>
      </c>
      <c r="AT212" s="118" t="s">
        <v>72</v>
      </c>
      <c r="AU212" s="118" t="s">
        <v>78</v>
      </c>
      <c r="AY212" s="111" t="s">
        <v>149</v>
      </c>
      <c r="BK212" s="119">
        <f>SUM(BK213:BK286)</f>
        <v>0</v>
      </c>
    </row>
    <row r="213" spans="2:65" s="1" customFormat="1" ht="24.2" customHeight="1">
      <c r="B213" s="32"/>
      <c r="C213" s="122" t="s">
        <v>306</v>
      </c>
      <c r="D213" s="122" t="s">
        <v>151</v>
      </c>
      <c r="E213" s="123" t="s">
        <v>307</v>
      </c>
      <c r="F213" s="124" t="s">
        <v>308</v>
      </c>
      <c r="G213" s="125" t="s">
        <v>174</v>
      </c>
      <c r="H213" s="126">
        <v>1.026</v>
      </c>
      <c r="I213" s="127"/>
      <c r="J213" s="128">
        <f>ROUND(I213*H213,2)</f>
        <v>0</v>
      </c>
      <c r="K213" s="124" t="s">
        <v>155</v>
      </c>
      <c r="L213" s="32"/>
      <c r="M213" s="129" t="s">
        <v>19</v>
      </c>
      <c r="N213" s="130" t="s">
        <v>44</v>
      </c>
      <c r="P213" s="131">
        <f>O213*H213</f>
        <v>0</v>
      </c>
      <c r="Q213" s="131">
        <v>1.3271500000000001</v>
      </c>
      <c r="R213" s="131">
        <f>Q213*H213</f>
        <v>1.3616559000000001</v>
      </c>
      <c r="S213" s="131">
        <v>0</v>
      </c>
      <c r="T213" s="132">
        <f>S213*H213</f>
        <v>0</v>
      </c>
      <c r="AR213" s="133" t="s">
        <v>156</v>
      </c>
      <c r="AT213" s="133" t="s">
        <v>151</v>
      </c>
      <c r="AU213" s="133" t="s">
        <v>80</v>
      </c>
      <c r="AY213" s="17" t="s">
        <v>149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7" t="s">
        <v>78</v>
      </c>
      <c r="BK213" s="134">
        <f>ROUND(I213*H213,2)</f>
        <v>0</v>
      </c>
      <c r="BL213" s="17" t="s">
        <v>156</v>
      </c>
      <c r="BM213" s="133" t="s">
        <v>309</v>
      </c>
    </row>
    <row r="214" spans="2:65" s="1" customFormat="1" ht="11.25">
      <c r="B214" s="32"/>
      <c r="D214" s="135" t="s">
        <v>158</v>
      </c>
      <c r="F214" s="136" t="s">
        <v>310</v>
      </c>
      <c r="I214" s="137"/>
      <c r="L214" s="32"/>
      <c r="M214" s="138"/>
      <c r="T214" s="53"/>
      <c r="AT214" s="17" t="s">
        <v>158</v>
      </c>
      <c r="AU214" s="17" t="s">
        <v>80</v>
      </c>
    </row>
    <row r="215" spans="2:65" s="12" customFormat="1" ht="11.25">
      <c r="B215" s="141"/>
      <c r="D215" s="139" t="s">
        <v>162</v>
      </c>
      <c r="E215" s="142" t="s">
        <v>19</v>
      </c>
      <c r="F215" s="143" t="s">
        <v>311</v>
      </c>
      <c r="H215" s="144">
        <v>0.59399999999999997</v>
      </c>
      <c r="I215" s="145"/>
      <c r="L215" s="141"/>
      <c r="M215" s="146"/>
      <c r="T215" s="147"/>
      <c r="AT215" s="142" t="s">
        <v>162</v>
      </c>
      <c r="AU215" s="142" t="s">
        <v>80</v>
      </c>
      <c r="AV215" s="12" t="s">
        <v>80</v>
      </c>
      <c r="AW215" s="12" t="s">
        <v>34</v>
      </c>
      <c r="AX215" s="12" t="s">
        <v>73</v>
      </c>
      <c r="AY215" s="142" t="s">
        <v>149</v>
      </c>
    </row>
    <row r="216" spans="2:65" s="12" customFormat="1" ht="11.25">
      <c r="B216" s="141"/>
      <c r="D216" s="139" t="s">
        <v>162</v>
      </c>
      <c r="E216" s="142" t="s">
        <v>19</v>
      </c>
      <c r="F216" s="143" t="s">
        <v>312</v>
      </c>
      <c r="H216" s="144">
        <v>0.432</v>
      </c>
      <c r="I216" s="145"/>
      <c r="L216" s="141"/>
      <c r="M216" s="146"/>
      <c r="T216" s="147"/>
      <c r="AT216" s="142" t="s">
        <v>162</v>
      </c>
      <c r="AU216" s="142" t="s">
        <v>80</v>
      </c>
      <c r="AV216" s="12" t="s">
        <v>80</v>
      </c>
      <c r="AW216" s="12" t="s">
        <v>34</v>
      </c>
      <c r="AX216" s="12" t="s">
        <v>73</v>
      </c>
      <c r="AY216" s="142" t="s">
        <v>149</v>
      </c>
    </row>
    <row r="217" spans="2:65" s="14" customFormat="1" ht="11.25">
      <c r="B217" s="155"/>
      <c r="D217" s="139" t="s">
        <v>162</v>
      </c>
      <c r="E217" s="156" t="s">
        <v>19</v>
      </c>
      <c r="F217" s="157" t="s">
        <v>171</v>
      </c>
      <c r="H217" s="158">
        <v>1.026</v>
      </c>
      <c r="I217" s="159"/>
      <c r="L217" s="155"/>
      <c r="M217" s="160"/>
      <c r="T217" s="161"/>
      <c r="AT217" s="156" t="s">
        <v>162</v>
      </c>
      <c r="AU217" s="156" t="s">
        <v>80</v>
      </c>
      <c r="AV217" s="14" t="s">
        <v>156</v>
      </c>
      <c r="AW217" s="14" t="s">
        <v>34</v>
      </c>
      <c r="AX217" s="14" t="s">
        <v>78</v>
      </c>
      <c r="AY217" s="156" t="s">
        <v>149</v>
      </c>
    </row>
    <row r="218" spans="2:65" s="1" customFormat="1" ht="24.2" customHeight="1">
      <c r="B218" s="32"/>
      <c r="C218" s="122" t="s">
        <v>313</v>
      </c>
      <c r="D218" s="122" t="s">
        <v>151</v>
      </c>
      <c r="E218" s="123" t="s">
        <v>314</v>
      </c>
      <c r="F218" s="124" t="s">
        <v>315</v>
      </c>
      <c r="G218" s="125" t="s">
        <v>154</v>
      </c>
      <c r="H218" s="126">
        <v>29.92</v>
      </c>
      <c r="I218" s="127"/>
      <c r="J218" s="128">
        <f>ROUND(I218*H218,2)</f>
        <v>0</v>
      </c>
      <c r="K218" s="124" t="s">
        <v>155</v>
      </c>
      <c r="L218" s="32"/>
      <c r="M218" s="129" t="s">
        <v>19</v>
      </c>
      <c r="N218" s="130" t="s">
        <v>44</v>
      </c>
      <c r="P218" s="131">
        <f>O218*H218</f>
        <v>0</v>
      </c>
      <c r="Q218" s="131">
        <v>0.69347000000000003</v>
      </c>
      <c r="R218" s="131">
        <f>Q218*H218</f>
        <v>20.748622400000002</v>
      </c>
      <c r="S218" s="131">
        <v>0</v>
      </c>
      <c r="T218" s="132">
        <f>S218*H218</f>
        <v>0</v>
      </c>
      <c r="AR218" s="133" t="s">
        <v>156</v>
      </c>
      <c r="AT218" s="133" t="s">
        <v>151</v>
      </c>
      <c r="AU218" s="133" t="s">
        <v>80</v>
      </c>
      <c r="AY218" s="17" t="s">
        <v>149</v>
      </c>
      <c r="BE218" s="134">
        <f>IF(N218="základní",J218,0)</f>
        <v>0</v>
      </c>
      <c r="BF218" s="134">
        <f>IF(N218="snížená",J218,0)</f>
        <v>0</v>
      </c>
      <c r="BG218" s="134">
        <f>IF(N218="zákl. přenesená",J218,0)</f>
        <v>0</v>
      </c>
      <c r="BH218" s="134">
        <f>IF(N218="sníž. přenesená",J218,0)</f>
        <v>0</v>
      </c>
      <c r="BI218" s="134">
        <f>IF(N218="nulová",J218,0)</f>
        <v>0</v>
      </c>
      <c r="BJ218" s="17" t="s">
        <v>78</v>
      </c>
      <c r="BK218" s="134">
        <f>ROUND(I218*H218,2)</f>
        <v>0</v>
      </c>
      <c r="BL218" s="17" t="s">
        <v>156</v>
      </c>
      <c r="BM218" s="133" t="s">
        <v>316</v>
      </c>
    </row>
    <row r="219" spans="2:65" s="1" customFormat="1" ht="11.25">
      <c r="B219" s="32"/>
      <c r="D219" s="135" t="s">
        <v>158</v>
      </c>
      <c r="F219" s="136" t="s">
        <v>317</v>
      </c>
      <c r="I219" s="137"/>
      <c r="L219" s="32"/>
      <c r="M219" s="138"/>
      <c r="T219" s="53"/>
      <c r="AT219" s="17" t="s">
        <v>158</v>
      </c>
      <c r="AU219" s="17" t="s">
        <v>80</v>
      </c>
    </row>
    <row r="220" spans="2:65" s="12" customFormat="1" ht="11.25">
      <c r="B220" s="141"/>
      <c r="D220" s="139" t="s">
        <v>162</v>
      </c>
      <c r="E220" s="142" t="s">
        <v>19</v>
      </c>
      <c r="F220" s="143" t="s">
        <v>318</v>
      </c>
      <c r="H220" s="144">
        <v>5.5</v>
      </c>
      <c r="I220" s="145"/>
      <c r="L220" s="141"/>
      <c r="M220" s="146"/>
      <c r="T220" s="147"/>
      <c r="AT220" s="142" t="s">
        <v>162</v>
      </c>
      <c r="AU220" s="142" t="s">
        <v>80</v>
      </c>
      <c r="AV220" s="12" t="s">
        <v>80</v>
      </c>
      <c r="AW220" s="12" t="s">
        <v>34</v>
      </c>
      <c r="AX220" s="12" t="s">
        <v>73</v>
      </c>
      <c r="AY220" s="142" t="s">
        <v>149</v>
      </c>
    </row>
    <row r="221" spans="2:65" s="12" customFormat="1" ht="11.25">
      <c r="B221" s="141"/>
      <c r="D221" s="139" t="s">
        <v>162</v>
      </c>
      <c r="E221" s="142" t="s">
        <v>19</v>
      </c>
      <c r="F221" s="143" t="s">
        <v>319</v>
      </c>
      <c r="H221" s="144">
        <v>16.148</v>
      </c>
      <c r="I221" s="145"/>
      <c r="L221" s="141"/>
      <c r="M221" s="146"/>
      <c r="T221" s="147"/>
      <c r="AT221" s="142" t="s">
        <v>162</v>
      </c>
      <c r="AU221" s="142" t="s">
        <v>80</v>
      </c>
      <c r="AV221" s="12" t="s">
        <v>80</v>
      </c>
      <c r="AW221" s="12" t="s">
        <v>34</v>
      </c>
      <c r="AX221" s="12" t="s">
        <v>73</v>
      </c>
      <c r="AY221" s="142" t="s">
        <v>149</v>
      </c>
    </row>
    <row r="222" spans="2:65" s="12" customFormat="1" ht="11.25">
      <c r="B222" s="141"/>
      <c r="D222" s="139" t="s">
        <v>162</v>
      </c>
      <c r="E222" s="142" t="s">
        <v>19</v>
      </c>
      <c r="F222" s="143" t="s">
        <v>320</v>
      </c>
      <c r="H222" s="144">
        <v>8.2720000000000002</v>
      </c>
      <c r="I222" s="145"/>
      <c r="L222" s="141"/>
      <c r="M222" s="146"/>
      <c r="T222" s="147"/>
      <c r="AT222" s="142" t="s">
        <v>162</v>
      </c>
      <c r="AU222" s="142" t="s">
        <v>80</v>
      </c>
      <c r="AV222" s="12" t="s">
        <v>80</v>
      </c>
      <c r="AW222" s="12" t="s">
        <v>34</v>
      </c>
      <c r="AX222" s="12" t="s">
        <v>73</v>
      </c>
      <c r="AY222" s="142" t="s">
        <v>149</v>
      </c>
    </row>
    <row r="223" spans="2:65" s="14" customFormat="1" ht="11.25">
      <c r="B223" s="155"/>
      <c r="D223" s="139" t="s">
        <v>162</v>
      </c>
      <c r="E223" s="156" t="s">
        <v>19</v>
      </c>
      <c r="F223" s="157" t="s">
        <v>171</v>
      </c>
      <c r="H223" s="158">
        <v>29.92</v>
      </c>
      <c r="I223" s="159"/>
      <c r="L223" s="155"/>
      <c r="M223" s="160"/>
      <c r="T223" s="161"/>
      <c r="AT223" s="156" t="s">
        <v>162</v>
      </c>
      <c r="AU223" s="156" t="s">
        <v>80</v>
      </c>
      <c r="AV223" s="14" t="s">
        <v>156</v>
      </c>
      <c r="AW223" s="14" t="s">
        <v>34</v>
      </c>
      <c r="AX223" s="14" t="s">
        <v>78</v>
      </c>
      <c r="AY223" s="156" t="s">
        <v>149</v>
      </c>
    </row>
    <row r="224" spans="2:65" s="1" customFormat="1" ht="24.2" customHeight="1">
      <c r="B224" s="32"/>
      <c r="C224" s="122" t="s">
        <v>321</v>
      </c>
      <c r="D224" s="122" t="s">
        <v>151</v>
      </c>
      <c r="E224" s="123" t="s">
        <v>322</v>
      </c>
      <c r="F224" s="124" t="s">
        <v>323</v>
      </c>
      <c r="G224" s="125" t="s">
        <v>154</v>
      </c>
      <c r="H224" s="126">
        <v>7.92</v>
      </c>
      <c r="I224" s="127"/>
      <c r="J224" s="128">
        <f>ROUND(I224*H224,2)</f>
        <v>0</v>
      </c>
      <c r="K224" s="124" t="s">
        <v>155</v>
      </c>
      <c r="L224" s="32"/>
      <c r="M224" s="129" t="s">
        <v>19</v>
      </c>
      <c r="N224" s="130" t="s">
        <v>44</v>
      </c>
      <c r="P224" s="131">
        <f>O224*H224</f>
        <v>0</v>
      </c>
      <c r="Q224" s="131">
        <v>0.1774</v>
      </c>
      <c r="R224" s="131">
        <f>Q224*H224</f>
        <v>1.405008</v>
      </c>
      <c r="S224" s="131">
        <v>0</v>
      </c>
      <c r="T224" s="132">
        <f>S224*H224</f>
        <v>0</v>
      </c>
      <c r="AR224" s="133" t="s">
        <v>156</v>
      </c>
      <c r="AT224" s="133" t="s">
        <v>151</v>
      </c>
      <c r="AU224" s="133" t="s">
        <v>80</v>
      </c>
      <c r="AY224" s="17" t="s">
        <v>149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7" t="s">
        <v>78</v>
      </c>
      <c r="BK224" s="134">
        <f>ROUND(I224*H224,2)</f>
        <v>0</v>
      </c>
      <c r="BL224" s="17" t="s">
        <v>156</v>
      </c>
      <c r="BM224" s="133" t="s">
        <v>324</v>
      </c>
    </row>
    <row r="225" spans="2:65" s="1" customFormat="1" ht="11.25">
      <c r="B225" s="32"/>
      <c r="D225" s="135" t="s">
        <v>158</v>
      </c>
      <c r="F225" s="136" t="s">
        <v>325</v>
      </c>
      <c r="I225" s="137"/>
      <c r="L225" s="32"/>
      <c r="M225" s="138"/>
      <c r="T225" s="53"/>
      <c r="AT225" s="17" t="s">
        <v>158</v>
      </c>
      <c r="AU225" s="17" t="s">
        <v>80</v>
      </c>
    </row>
    <row r="226" spans="2:65" s="12" customFormat="1" ht="11.25">
      <c r="B226" s="141"/>
      <c r="D226" s="139" t="s">
        <v>162</v>
      </c>
      <c r="E226" s="142" t="s">
        <v>19</v>
      </c>
      <c r="F226" s="143" t="s">
        <v>326</v>
      </c>
      <c r="H226" s="144">
        <v>7.92</v>
      </c>
      <c r="I226" s="145"/>
      <c r="L226" s="141"/>
      <c r="M226" s="146"/>
      <c r="T226" s="147"/>
      <c r="AT226" s="142" t="s">
        <v>162</v>
      </c>
      <c r="AU226" s="142" t="s">
        <v>80</v>
      </c>
      <c r="AV226" s="12" t="s">
        <v>80</v>
      </c>
      <c r="AW226" s="12" t="s">
        <v>34</v>
      </c>
      <c r="AX226" s="12" t="s">
        <v>78</v>
      </c>
      <c r="AY226" s="142" t="s">
        <v>149</v>
      </c>
    </row>
    <row r="227" spans="2:65" s="1" customFormat="1" ht="24.2" customHeight="1">
      <c r="B227" s="32"/>
      <c r="C227" s="122" t="s">
        <v>327</v>
      </c>
      <c r="D227" s="122" t="s">
        <v>151</v>
      </c>
      <c r="E227" s="123" t="s">
        <v>328</v>
      </c>
      <c r="F227" s="124" t="s">
        <v>329</v>
      </c>
      <c r="G227" s="125" t="s">
        <v>330</v>
      </c>
      <c r="H227" s="126">
        <v>4</v>
      </c>
      <c r="I227" s="127"/>
      <c r="J227" s="128">
        <f>ROUND(I227*H227,2)</f>
        <v>0</v>
      </c>
      <c r="K227" s="124" t="s">
        <v>155</v>
      </c>
      <c r="L227" s="32"/>
      <c r="M227" s="129" t="s">
        <v>19</v>
      </c>
      <c r="N227" s="130" t="s">
        <v>44</v>
      </c>
      <c r="P227" s="131">
        <f>O227*H227</f>
        <v>0</v>
      </c>
      <c r="Q227" s="131">
        <v>6.8260000000000001E-2</v>
      </c>
      <c r="R227" s="131">
        <f>Q227*H227</f>
        <v>0.27304</v>
      </c>
      <c r="S227" s="131">
        <v>0</v>
      </c>
      <c r="T227" s="132">
        <f>S227*H227</f>
        <v>0</v>
      </c>
      <c r="AR227" s="133" t="s">
        <v>156</v>
      </c>
      <c r="AT227" s="133" t="s">
        <v>151</v>
      </c>
      <c r="AU227" s="133" t="s">
        <v>80</v>
      </c>
      <c r="AY227" s="17" t="s">
        <v>149</v>
      </c>
      <c r="BE227" s="134">
        <f>IF(N227="základní",J227,0)</f>
        <v>0</v>
      </c>
      <c r="BF227" s="134">
        <f>IF(N227="snížená",J227,0)</f>
        <v>0</v>
      </c>
      <c r="BG227" s="134">
        <f>IF(N227="zákl. přenesená",J227,0)</f>
        <v>0</v>
      </c>
      <c r="BH227" s="134">
        <f>IF(N227="sníž. přenesená",J227,0)</f>
        <v>0</v>
      </c>
      <c r="BI227" s="134">
        <f>IF(N227="nulová",J227,0)</f>
        <v>0</v>
      </c>
      <c r="BJ227" s="17" t="s">
        <v>78</v>
      </c>
      <c r="BK227" s="134">
        <f>ROUND(I227*H227,2)</f>
        <v>0</v>
      </c>
      <c r="BL227" s="17" t="s">
        <v>156</v>
      </c>
      <c r="BM227" s="133" t="s">
        <v>331</v>
      </c>
    </row>
    <row r="228" spans="2:65" s="1" customFormat="1" ht="11.25">
      <c r="B228" s="32"/>
      <c r="D228" s="135" t="s">
        <v>158</v>
      </c>
      <c r="F228" s="136" t="s">
        <v>332</v>
      </c>
      <c r="I228" s="137"/>
      <c r="L228" s="32"/>
      <c r="M228" s="138"/>
      <c r="T228" s="53"/>
      <c r="AT228" s="17" t="s">
        <v>158</v>
      </c>
      <c r="AU228" s="17" t="s">
        <v>80</v>
      </c>
    </row>
    <row r="229" spans="2:65" s="1" customFormat="1" ht="24.2" customHeight="1">
      <c r="B229" s="32"/>
      <c r="C229" s="122" t="s">
        <v>333</v>
      </c>
      <c r="D229" s="122" t="s">
        <v>151</v>
      </c>
      <c r="E229" s="123" t="s">
        <v>334</v>
      </c>
      <c r="F229" s="124" t="s">
        <v>335</v>
      </c>
      <c r="G229" s="125" t="s">
        <v>330</v>
      </c>
      <c r="H229" s="126">
        <v>2</v>
      </c>
      <c r="I229" s="127"/>
      <c r="J229" s="128">
        <f>ROUND(I229*H229,2)</f>
        <v>0</v>
      </c>
      <c r="K229" s="124" t="s">
        <v>155</v>
      </c>
      <c r="L229" s="32"/>
      <c r="M229" s="129" t="s">
        <v>19</v>
      </c>
      <c r="N229" s="130" t="s">
        <v>44</v>
      </c>
      <c r="P229" s="131">
        <f>O229*H229</f>
        <v>0</v>
      </c>
      <c r="Q229" s="131">
        <v>8.1309999999999993E-2</v>
      </c>
      <c r="R229" s="131">
        <f>Q229*H229</f>
        <v>0.16261999999999999</v>
      </c>
      <c r="S229" s="131">
        <v>0</v>
      </c>
      <c r="T229" s="132">
        <f>S229*H229</f>
        <v>0</v>
      </c>
      <c r="AR229" s="133" t="s">
        <v>156</v>
      </c>
      <c r="AT229" s="133" t="s">
        <v>151</v>
      </c>
      <c r="AU229" s="133" t="s">
        <v>80</v>
      </c>
      <c r="AY229" s="17" t="s">
        <v>149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7" t="s">
        <v>78</v>
      </c>
      <c r="BK229" s="134">
        <f>ROUND(I229*H229,2)</f>
        <v>0</v>
      </c>
      <c r="BL229" s="17" t="s">
        <v>156</v>
      </c>
      <c r="BM229" s="133" t="s">
        <v>336</v>
      </c>
    </row>
    <row r="230" spans="2:65" s="1" customFormat="1" ht="11.25">
      <c r="B230" s="32"/>
      <c r="D230" s="135" t="s">
        <v>158</v>
      </c>
      <c r="F230" s="136" t="s">
        <v>337</v>
      </c>
      <c r="I230" s="137"/>
      <c r="L230" s="32"/>
      <c r="M230" s="138"/>
      <c r="T230" s="53"/>
      <c r="AT230" s="17" t="s">
        <v>158</v>
      </c>
      <c r="AU230" s="17" t="s">
        <v>80</v>
      </c>
    </row>
    <row r="231" spans="2:65" s="1" customFormat="1" ht="24.2" customHeight="1">
      <c r="B231" s="32"/>
      <c r="C231" s="122" t="s">
        <v>338</v>
      </c>
      <c r="D231" s="122" t="s">
        <v>151</v>
      </c>
      <c r="E231" s="123" t="s">
        <v>339</v>
      </c>
      <c r="F231" s="124" t="s">
        <v>340</v>
      </c>
      <c r="G231" s="125" t="s">
        <v>248</v>
      </c>
      <c r="H231" s="126">
        <v>0.72399999999999998</v>
      </c>
      <c r="I231" s="127"/>
      <c r="J231" s="128">
        <f>ROUND(I231*H231,2)</f>
        <v>0</v>
      </c>
      <c r="K231" s="124" t="s">
        <v>155</v>
      </c>
      <c r="L231" s="32"/>
      <c r="M231" s="129" t="s">
        <v>19</v>
      </c>
      <c r="N231" s="130" t="s">
        <v>44</v>
      </c>
      <c r="P231" s="131">
        <f>O231*H231</f>
        <v>0</v>
      </c>
      <c r="Q231" s="131">
        <v>1.7090000000000001E-2</v>
      </c>
      <c r="R231" s="131">
        <f>Q231*H231</f>
        <v>1.2373160000000001E-2</v>
      </c>
      <c r="S231" s="131">
        <v>0</v>
      </c>
      <c r="T231" s="132">
        <f>S231*H231</f>
        <v>0</v>
      </c>
      <c r="AR231" s="133" t="s">
        <v>156</v>
      </c>
      <c r="AT231" s="133" t="s">
        <v>151</v>
      </c>
      <c r="AU231" s="133" t="s">
        <v>80</v>
      </c>
      <c r="AY231" s="17" t="s">
        <v>149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7" t="s">
        <v>78</v>
      </c>
      <c r="BK231" s="134">
        <f>ROUND(I231*H231,2)</f>
        <v>0</v>
      </c>
      <c r="BL231" s="17" t="s">
        <v>156</v>
      </c>
      <c r="BM231" s="133" t="s">
        <v>341</v>
      </c>
    </row>
    <row r="232" spans="2:65" s="1" customFormat="1" ht="11.25">
      <c r="B232" s="32"/>
      <c r="D232" s="135" t="s">
        <v>158</v>
      </c>
      <c r="F232" s="136" t="s">
        <v>342</v>
      </c>
      <c r="I232" s="137"/>
      <c r="L232" s="32"/>
      <c r="M232" s="138"/>
      <c r="T232" s="53"/>
      <c r="AT232" s="17" t="s">
        <v>158</v>
      </c>
      <c r="AU232" s="17" t="s">
        <v>80</v>
      </c>
    </row>
    <row r="233" spans="2:65" s="1" customFormat="1" ht="16.5" customHeight="1">
      <c r="B233" s="32"/>
      <c r="C233" s="162" t="s">
        <v>343</v>
      </c>
      <c r="D233" s="162" t="s">
        <v>245</v>
      </c>
      <c r="E233" s="163" t="s">
        <v>344</v>
      </c>
      <c r="F233" s="164" t="s">
        <v>345</v>
      </c>
      <c r="G233" s="165" t="s">
        <v>248</v>
      </c>
      <c r="H233" s="166">
        <v>0.20599999999999999</v>
      </c>
      <c r="I233" s="167"/>
      <c r="J233" s="168">
        <f>ROUND(I233*H233,2)</f>
        <v>0</v>
      </c>
      <c r="K233" s="164" t="s">
        <v>155</v>
      </c>
      <c r="L233" s="169"/>
      <c r="M233" s="170" t="s">
        <v>19</v>
      </c>
      <c r="N233" s="171" t="s">
        <v>44</v>
      </c>
      <c r="P233" s="131">
        <f>O233*H233</f>
        <v>0</v>
      </c>
      <c r="Q233" s="131">
        <v>1</v>
      </c>
      <c r="R233" s="131">
        <f>Q233*H233</f>
        <v>0.20599999999999999</v>
      </c>
      <c r="S233" s="131">
        <v>0</v>
      </c>
      <c r="T233" s="132">
        <f>S233*H233</f>
        <v>0</v>
      </c>
      <c r="AR233" s="133" t="s">
        <v>208</v>
      </c>
      <c r="AT233" s="133" t="s">
        <v>245</v>
      </c>
      <c r="AU233" s="133" t="s">
        <v>80</v>
      </c>
      <c r="AY233" s="17" t="s">
        <v>149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7" t="s">
        <v>78</v>
      </c>
      <c r="BK233" s="134">
        <f>ROUND(I233*H233,2)</f>
        <v>0</v>
      </c>
      <c r="BL233" s="17" t="s">
        <v>156</v>
      </c>
      <c r="BM233" s="133" t="s">
        <v>346</v>
      </c>
    </row>
    <row r="234" spans="2:65" s="12" customFormat="1" ht="11.25">
      <c r="B234" s="141"/>
      <c r="D234" s="139" t="s">
        <v>162</v>
      </c>
      <c r="E234" s="142" t="s">
        <v>19</v>
      </c>
      <c r="F234" s="143" t="s">
        <v>347</v>
      </c>
      <c r="H234" s="144">
        <v>0.09</v>
      </c>
      <c r="I234" s="145"/>
      <c r="L234" s="141"/>
      <c r="M234" s="146"/>
      <c r="T234" s="147"/>
      <c r="AT234" s="142" t="s">
        <v>162</v>
      </c>
      <c r="AU234" s="142" t="s">
        <v>80</v>
      </c>
      <c r="AV234" s="12" t="s">
        <v>80</v>
      </c>
      <c r="AW234" s="12" t="s">
        <v>34</v>
      </c>
      <c r="AX234" s="12" t="s">
        <v>73</v>
      </c>
      <c r="AY234" s="142" t="s">
        <v>149</v>
      </c>
    </row>
    <row r="235" spans="2:65" s="12" customFormat="1" ht="11.25">
      <c r="B235" s="141"/>
      <c r="D235" s="139" t="s">
        <v>162</v>
      </c>
      <c r="E235" s="142" t="s">
        <v>19</v>
      </c>
      <c r="F235" s="143" t="s">
        <v>348</v>
      </c>
      <c r="H235" s="144">
        <v>0.10100000000000001</v>
      </c>
      <c r="I235" s="145"/>
      <c r="L235" s="141"/>
      <c r="M235" s="146"/>
      <c r="T235" s="147"/>
      <c r="AT235" s="142" t="s">
        <v>162</v>
      </c>
      <c r="AU235" s="142" t="s">
        <v>80</v>
      </c>
      <c r="AV235" s="12" t="s">
        <v>80</v>
      </c>
      <c r="AW235" s="12" t="s">
        <v>34</v>
      </c>
      <c r="AX235" s="12" t="s">
        <v>73</v>
      </c>
      <c r="AY235" s="142" t="s">
        <v>149</v>
      </c>
    </row>
    <row r="236" spans="2:65" s="14" customFormat="1" ht="11.25">
      <c r="B236" s="155"/>
      <c r="D236" s="139" t="s">
        <v>162</v>
      </c>
      <c r="E236" s="156" t="s">
        <v>19</v>
      </c>
      <c r="F236" s="157" t="s">
        <v>171</v>
      </c>
      <c r="H236" s="158">
        <v>0.191</v>
      </c>
      <c r="I236" s="159"/>
      <c r="L236" s="155"/>
      <c r="M236" s="160"/>
      <c r="T236" s="161"/>
      <c r="AT236" s="156" t="s">
        <v>162</v>
      </c>
      <c r="AU236" s="156" t="s">
        <v>80</v>
      </c>
      <c r="AV236" s="14" t="s">
        <v>156</v>
      </c>
      <c r="AW236" s="14" t="s">
        <v>34</v>
      </c>
      <c r="AX236" s="14" t="s">
        <v>78</v>
      </c>
      <c r="AY236" s="156" t="s">
        <v>149</v>
      </c>
    </row>
    <row r="237" spans="2:65" s="12" customFormat="1" ht="11.25">
      <c r="B237" s="141"/>
      <c r="D237" s="139" t="s">
        <v>162</v>
      </c>
      <c r="F237" s="143" t="s">
        <v>349</v>
      </c>
      <c r="H237" s="144">
        <v>0.20599999999999999</v>
      </c>
      <c r="I237" s="145"/>
      <c r="L237" s="141"/>
      <c r="M237" s="146"/>
      <c r="T237" s="147"/>
      <c r="AT237" s="142" t="s">
        <v>162</v>
      </c>
      <c r="AU237" s="142" t="s">
        <v>80</v>
      </c>
      <c r="AV237" s="12" t="s">
        <v>80</v>
      </c>
      <c r="AW237" s="12" t="s">
        <v>4</v>
      </c>
      <c r="AX237" s="12" t="s">
        <v>78</v>
      </c>
      <c r="AY237" s="142" t="s">
        <v>149</v>
      </c>
    </row>
    <row r="238" spans="2:65" s="1" customFormat="1" ht="16.5" customHeight="1">
      <c r="B238" s="32"/>
      <c r="C238" s="162" t="s">
        <v>350</v>
      </c>
      <c r="D238" s="162" t="s">
        <v>245</v>
      </c>
      <c r="E238" s="163" t="s">
        <v>351</v>
      </c>
      <c r="F238" s="164" t="s">
        <v>352</v>
      </c>
      <c r="G238" s="165" t="s">
        <v>248</v>
      </c>
      <c r="H238" s="166">
        <v>0.218</v>
      </c>
      <c r="I238" s="167"/>
      <c r="J238" s="168">
        <f>ROUND(I238*H238,2)</f>
        <v>0</v>
      </c>
      <c r="K238" s="164" t="s">
        <v>155</v>
      </c>
      <c r="L238" s="169"/>
      <c r="M238" s="170" t="s">
        <v>19</v>
      </c>
      <c r="N238" s="171" t="s">
        <v>44</v>
      </c>
      <c r="P238" s="131">
        <f>O238*H238</f>
        <v>0</v>
      </c>
      <c r="Q238" s="131">
        <v>1</v>
      </c>
      <c r="R238" s="131">
        <f>Q238*H238</f>
        <v>0.218</v>
      </c>
      <c r="S238" s="131">
        <v>0</v>
      </c>
      <c r="T238" s="132">
        <f>S238*H238</f>
        <v>0</v>
      </c>
      <c r="AR238" s="133" t="s">
        <v>208</v>
      </c>
      <c r="AT238" s="133" t="s">
        <v>245</v>
      </c>
      <c r="AU238" s="133" t="s">
        <v>80</v>
      </c>
      <c r="AY238" s="17" t="s">
        <v>149</v>
      </c>
      <c r="BE238" s="134">
        <f>IF(N238="základní",J238,0)</f>
        <v>0</v>
      </c>
      <c r="BF238" s="134">
        <f>IF(N238="snížená",J238,0)</f>
        <v>0</v>
      </c>
      <c r="BG238" s="134">
        <f>IF(N238="zákl. přenesená",J238,0)</f>
        <v>0</v>
      </c>
      <c r="BH238" s="134">
        <f>IF(N238="sníž. přenesená",J238,0)</f>
        <v>0</v>
      </c>
      <c r="BI238" s="134">
        <f>IF(N238="nulová",J238,0)</f>
        <v>0</v>
      </c>
      <c r="BJ238" s="17" t="s">
        <v>78</v>
      </c>
      <c r="BK238" s="134">
        <f>ROUND(I238*H238,2)</f>
        <v>0</v>
      </c>
      <c r="BL238" s="17" t="s">
        <v>156</v>
      </c>
      <c r="BM238" s="133" t="s">
        <v>353</v>
      </c>
    </row>
    <row r="239" spans="2:65" s="12" customFormat="1" ht="11.25">
      <c r="B239" s="141"/>
      <c r="D239" s="139" t="s">
        <v>162</v>
      </c>
      <c r="E239" s="142" t="s">
        <v>19</v>
      </c>
      <c r="F239" s="143" t="s">
        <v>354</v>
      </c>
      <c r="H239" s="144">
        <v>6.4000000000000001E-2</v>
      </c>
      <c r="I239" s="145"/>
      <c r="L239" s="141"/>
      <c r="M239" s="146"/>
      <c r="T239" s="147"/>
      <c r="AT239" s="142" t="s">
        <v>162</v>
      </c>
      <c r="AU239" s="142" t="s">
        <v>80</v>
      </c>
      <c r="AV239" s="12" t="s">
        <v>80</v>
      </c>
      <c r="AW239" s="12" t="s">
        <v>34</v>
      </c>
      <c r="AX239" s="12" t="s">
        <v>73</v>
      </c>
      <c r="AY239" s="142" t="s">
        <v>149</v>
      </c>
    </row>
    <row r="240" spans="2:65" s="12" customFormat="1" ht="11.25">
      <c r="B240" s="141"/>
      <c r="D240" s="139" t="s">
        <v>162</v>
      </c>
      <c r="E240" s="142" t="s">
        <v>19</v>
      </c>
      <c r="F240" s="143" t="s">
        <v>355</v>
      </c>
      <c r="H240" s="144">
        <v>0.13800000000000001</v>
      </c>
      <c r="I240" s="145"/>
      <c r="L240" s="141"/>
      <c r="M240" s="146"/>
      <c r="T240" s="147"/>
      <c r="AT240" s="142" t="s">
        <v>162</v>
      </c>
      <c r="AU240" s="142" t="s">
        <v>80</v>
      </c>
      <c r="AV240" s="12" t="s">
        <v>80</v>
      </c>
      <c r="AW240" s="12" t="s">
        <v>34</v>
      </c>
      <c r="AX240" s="12" t="s">
        <v>73</v>
      </c>
      <c r="AY240" s="142" t="s">
        <v>149</v>
      </c>
    </row>
    <row r="241" spans="2:65" s="14" customFormat="1" ht="11.25">
      <c r="B241" s="155"/>
      <c r="D241" s="139" t="s">
        <v>162</v>
      </c>
      <c r="E241" s="156" t="s">
        <v>19</v>
      </c>
      <c r="F241" s="157" t="s">
        <v>171</v>
      </c>
      <c r="H241" s="158">
        <v>0.20200000000000001</v>
      </c>
      <c r="I241" s="159"/>
      <c r="L241" s="155"/>
      <c r="M241" s="160"/>
      <c r="T241" s="161"/>
      <c r="AT241" s="156" t="s">
        <v>162</v>
      </c>
      <c r="AU241" s="156" t="s">
        <v>80</v>
      </c>
      <c r="AV241" s="14" t="s">
        <v>156</v>
      </c>
      <c r="AW241" s="14" t="s">
        <v>34</v>
      </c>
      <c r="AX241" s="14" t="s">
        <v>78</v>
      </c>
      <c r="AY241" s="156" t="s">
        <v>149</v>
      </c>
    </row>
    <row r="242" spans="2:65" s="12" customFormat="1" ht="11.25">
      <c r="B242" s="141"/>
      <c r="D242" s="139" t="s">
        <v>162</v>
      </c>
      <c r="F242" s="143" t="s">
        <v>356</v>
      </c>
      <c r="H242" s="144">
        <v>0.218</v>
      </c>
      <c r="I242" s="145"/>
      <c r="L242" s="141"/>
      <c r="M242" s="146"/>
      <c r="T242" s="147"/>
      <c r="AT242" s="142" t="s">
        <v>162</v>
      </c>
      <c r="AU242" s="142" t="s">
        <v>80</v>
      </c>
      <c r="AV242" s="12" t="s">
        <v>80</v>
      </c>
      <c r="AW242" s="12" t="s">
        <v>4</v>
      </c>
      <c r="AX242" s="12" t="s">
        <v>78</v>
      </c>
      <c r="AY242" s="142" t="s">
        <v>149</v>
      </c>
    </row>
    <row r="243" spans="2:65" s="1" customFormat="1" ht="16.5" customHeight="1">
      <c r="B243" s="32"/>
      <c r="C243" s="162" t="s">
        <v>357</v>
      </c>
      <c r="D243" s="162" t="s">
        <v>245</v>
      </c>
      <c r="E243" s="163" t="s">
        <v>358</v>
      </c>
      <c r="F243" s="164" t="s">
        <v>359</v>
      </c>
      <c r="G243" s="165" t="s">
        <v>248</v>
      </c>
      <c r="H243" s="166">
        <v>0.35699999999999998</v>
      </c>
      <c r="I243" s="167"/>
      <c r="J243" s="168">
        <f>ROUND(I243*H243,2)</f>
        <v>0</v>
      </c>
      <c r="K243" s="164" t="s">
        <v>155</v>
      </c>
      <c r="L243" s="169"/>
      <c r="M243" s="170" t="s">
        <v>19</v>
      </c>
      <c r="N243" s="171" t="s">
        <v>44</v>
      </c>
      <c r="P243" s="131">
        <f>O243*H243</f>
        <v>0</v>
      </c>
      <c r="Q243" s="131">
        <v>1</v>
      </c>
      <c r="R243" s="131">
        <f>Q243*H243</f>
        <v>0.35699999999999998</v>
      </c>
      <c r="S243" s="131">
        <v>0</v>
      </c>
      <c r="T243" s="132">
        <f>S243*H243</f>
        <v>0</v>
      </c>
      <c r="AR243" s="133" t="s">
        <v>208</v>
      </c>
      <c r="AT243" s="133" t="s">
        <v>245</v>
      </c>
      <c r="AU243" s="133" t="s">
        <v>80</v>
      </c>
      <c r="AY243" s="17" t="s">
        <v>149</v>
      </c>
      <c r="BE243" s="134">
        <f>IF(N243="základní",J243,0)</f>
        <v>0</v>
      </c>
      <c r="BF243" s="134">
        <f>IF(N243="snížená",J243,0)</f>
        <v>0</v>
      </c>
      <c r="BG243" s="134">
        <f>IF(N243="zákl. přenesená",J243,0)</f>
        <v>0</v>
      </c>
      <c r="BH243" s="134">
        <f>IF(N243="sníž. přenesená",J243,0)</f>
        <v>0</v>
      </c>
      <c r="BI243" s="134">
        <f>IF(N243="nulová",J243,0)</f>
        <v>0</v>
      </c>
      <c r="BJ243" s="17" t="s">
        <v>78</v>
      </c>
      <c r="BK243" s="134">
        <f>ROUND(I243*H243,2)</f>
        <v>0</v>
      </c>
      <c r="BL243" s="17" t="s">
        <v>156</v>
      </c>
      <c r="BM243" s="133" t="s">
        <v>360</v>
      </c>
    </row>
    <row r="244" spans="2:65" s="12" customFormat="1" ht="11.25">
      <c r="B244" s="141"/>
      <c r="D244" s="139" t="s">
        <v>162</v>
      </c>
      <c r="E244" s="142" t="s">
        <v>19</v>
      </c>
      <c r="F244" s="143" t="s">
        <v>361</v>
      </c>
      <c r="H244" s="144">
        <v>0.33100000000000002</v>
      </c>
      <c r="I244" s="145"/>
      <c r="L244" s="141"/>
      <c r="M244" s="146"/>
      <c r="T244" s="147"/>
      <c r="AT244" s="142" t="s">
        <v>162</v>
      </c>
      <c r="AU244" s="142" t="s">
        <v>80</v>
      </c>
      <c r="AV244" s="12" t="s">
        <v>80</v>
      </c>
      <c r="AW244" s="12" t="s">
        <v>34</v>
      </c>
      <c r="AX244" s="12" t="s">
        <v>78</v>
      </c>
      <c r="AY244" s="142" t="s">
        <v>149</v>
      </c>
    </row>
    <row r="245" spans="2:65" s="12" customFormat="1" ht="11.25">
      <c r="B245" s="141"/>
      <c r="D245" s="139" t="s">
        <v>162</v>
      </c>
      <c r="F245" s="143" t="s">
        <v>362</v>
      </c>
      <c r="H245" s="144">
        <v>0.35699999999999998</v>
      </c>
      <c r="I245" s="145"/>
      <c r="L245" s="141"/>
      <c r="M245" s="146"/>
      <c r="T245" s="147"/>
      <c r="AT245" s="142" t="s">
        <v>162</v>
      </c>
      <c r="AU245" s="142" t="s">
        <v>80</v>
      </c>
      <c r="AV245" s="12" t="s">
        <v>80</v>
      </c>
      <c r="AW245" s="12" t="s">
        <v>4</v>
      </c>
      <c r="AX245" s="12" t="s">
        <v>78</v>
      </c>
      <c r="AY245" s="142" t="s">
        <v>149</v>
      </c>
    </row>
    <row r="246" spans="2:65" s="1" customFormat="1" ht="24.2" customHeight="1">
      <c r="B246" s="32"/>
      <c r="C246" s="122" t="s">
        <v>363</v>
      </c>
      <c r="D246" s="122" t="s">
        <v>151</v>
      </c>
      <c r="E246" s="123" t="s">
        <v>364</v>
      </c>
      <c r="F246" s="124" t="s">
        <v>365</v>
      </c>
      <c r="G246" s="125" t="s">
        <v>154</v>
      </c>
      <c r="H246" s="126">
        <v>5</v>
      </c>
      <c r="I246" s="127"/>
      <c r="J246" s="128">
        <f>ROUND(I246*H246,2)</f>
        <v>0</v>
      </c>
      <c r="K246" s="124" t="s">
        <v>155</v>
      </c>
      <c r="L246" s="32"/>
      <c r="M246" s="129" t="s">
        <v>19</v>
      </c>
      <c r="N246" s="130" t="s">
        <v>44</v>
      </c>
      <c r="P246" s="131">
        <f>O246*H246</f>
        <v>0</v>
      </c>
      <c r="Q246" s="131">
        <v>8.0610000000000001E-2</v>
      </c>
      <c r="R246" s="131">
        <f>Q246*H246</f>
        <v>0.40305000000000002</v>
      </c>
      <c r="S246" s="131">
        <v>0</v>
      </c>
      <c r="T246" s="132">
        <f>S246*H246</f>
        <v>0</v>
      </c>
      <c r="AR246" s="133" t="s">
        <v>156</v>
      </c>
      <c r="AT246" s="133" t="s">
        <v>151</v>
      </c>
      <c r="AU246" s="133" t="s">
        <v>80</v>
      </c>
      <c r="AY246" s="17" t="s">
        <v>149</v>
      </c>
      <c r="BE246" s="134">
        <f>IF(N246="základní",J246,0)</f>
        <v>0</v>
      </c>
      <c r="BF246" s="134">
        <f>IF(N246="snížená",J246,0)</f>
        <v>0</v>
      </c>
      <c r="BG246" s="134">
        <f>IF(N246="zákl. přenesená",J246,0)</f>
        <v>0</v>
      </c>
      <c r="BH246" s="134">
        <f>IF(N246="sníž. přenesená",J246,0)</f>
        <v>0</v>
      </c>
      <c r="BI246" s="134">
        <f>IF(N246="nulová",J246,0)</f>
        <v>0</v>
      </c>
      <c r="BJ246" s="17" t="s">
        <v>78</v>
      </c>
      <c r="BK246" s="134">
        <f>ROUND(I246*H246,2)</f>
        <v>0</v>
      </c>
      <c r="BL246" s="17" t="s">
        <v>156</v>
      </c>
      <c r="BM246" s="133" t="s">
        <v>366</v>
      </c>
    </row>
    <row r="247" spans="2:65" s="1" customFormat="1" ht="11.25">
      <c r="B247" s="32"/>
      <c r="D247" s="135" t="s">
        <v>158</v>
      </c>
      <c r="F247" s="136" t="s">
        <v>367</v>
      </c>
      <c r="I247" s="137"/>
      <c r="L247" s="32"/>
      <c r="M247" s="138"/>
      <c r="T247" s="53"/>
      <c r="AT247" s="17" t="s">
        <v>158</v>
      </c>
      <c r="AU247" s="17" t="s">
        <v>80</v>
      </c>
    </row>
    <row r="248" spans="2:65" s="12" customFormat="1" ht="11.25">
      <c r="B248" s="141"/>
      <c r="D248" s="139" t="s">
        <v>162</v>
      </c>
      <c r="E248" s="142" t="s">
        <v>19</v>
      </c>
      <c r="F248" s="143" t="s">
        <v>368</v>
      </c>
      <c r="H248" s="144">
        <v>5</v>
      </c>
      <c r="I248" s="145"/>
      <c r="L248" s="141"/>
      <c r="M248" s="146"/>
      <c r="T248" s="147"/>
      <c r="AT248" s="142" t="s">
        <v>162</v>
      </c>
      <c r="AU248" s="142" t="s">
        <v>80</v>
      </c>
      <c r="AV248" s="12" t="s">
        <v>80</v>
      </c>
      <c r="AW248" s="12" t="s">
        <v>34</v>
      </c>
      <c r="AX248" s="12" t="s">
        <v>78</v>
      </c>
      <c r="AY248" s="142" t="s">
        <v>149</v>
      </c>
    </row>
    <row r="249" spans="2:65" s="1" customFormat="1" ht="24.2" customHeight="1">
      <c r="B249" s="32"/>
      <c r="C249" s="122" t="s">
        <v>369</v>
      </c>
      <c r="D249" s="122" t="s">
        <v>151</v>
      </c>
      <c r="E249" s="123" t="s">
        <v>370</v>
      </c>
      <c r="F249" s="124" t="s">
        <v>371</v>
      </c>
      <c r="G249" s="125" t="s">
        <v>154</v>
      </c>
      <c r="H249" s="126">
        <v>36.356000000000002</v>
      </c>
      <c r="I249" s="127"/>
      <c r="J249" s="128">
        <f>ROUND(I249*H249,2)</f>
        <v>0</v>
      </c>
      <c r="K249" s="124" t="s">
        <v>155</v>
      </c>
      <c r="L249" s="32"/>
      <c r="M249" s="129" t="s">
        <v>19</v>
      </c>
      <c r="N249" s="130" t="s">
        <v>44</v>
      </c>
      <c r="P249" s="131">
        <f>O249*H249</f>
        <v>0</v>
      </c>
      <c r="Q249" s="131">
        <v>0.3206</v>
      </c>
      <c r="R249" s="131">
        <f>Q249*H249</f>
        <v>11.6557336</v>
      </c>
      <c r="S249" s="131">
        <v>0</v>
      </c>
      <c r="T249" s="132">
        <f>S249*H249</f>
        <v>0</v>
      </c>
      <c r="AR249" s="133" t="s">
        <v>156</v>
      </c>
      <c r="AT249" s="133" t="s">
        <v>151</v>
      </c>
      <c r="AU249" s="133" t="s">
        <v>80</v>
      </c>
      <c r="AY249" s="17" t="s">
        <v>149</v>
      </c>
      <c r="BE249" s="134">
        <f>IF(N249="základní",J249,0)</f>
        <v>0</v>
      </c>
      <c r="BF249" s="134">
        <f>IF(N249="snížená",J249,0)</f>
        <v>0</v>
      </c>
      <c r="BG249" s="134">
        <f>IF(N249="zákl. přenesená",J249,0)</f>
        <v>0</v>
      </c>
      <c r="BH249" s="134">
        <f>IF(N249="sníž. přenesená",J249,0)</f>
        <v>0</v>
      </c>
      <c r="BI249" s="134">
        <f>IF(N249="nulová",J249,0)</f>
        <v>0</v>
      </c>
      <c r="BJ249" s="17" t="s">
        <v>78</v>
      </c>
      <c r="BK249" s="134">
        <f>ROUND(I249*H249,2)</f>
        <v>0</v>
      </c>
      <c r="BL249" s="17" t="s">
        <v>156</v>
      </c>
      <c r="BM249" s="133" t="s">
        <v>372</v>
      </c>
    </row>
    <row r="250" spans="2:65" s="1" customFormat="1" ht="11.25">
      <c r="B250" s="32"/>
      <c r="D250" s="135" t="s">
        <v>158</v>
      </c>
      <c r="F250" s="136" t="s">
        <v>373</v>
      </c>
      <c r="I250" s="137"/>
      <c r="L250" s="32"/>
      <c r="M250" s="138"/>
      <c r="T250" s="53"/>
      <c r="AT250" s="17" t="s">
        <v>158</v>
      </c>
      <c r="AU250" s="17" t="s">
        <v>80</v>
      </c>
    </row>
    <row r="251" spans="2:65" s="12" customFormat="1" ht="11.25">
      <c r="B251" s="141"/>
      <c r="D251" s="139" t="s">
        <v>162</v>
      </c>
      <c r="E251" s="142" t="s">
        <v>19</v>
      </c>
      <c r="F251" s="143" t="s">
        <v>374</v>
      </c>
      <c r="H251" s="144">
        <v>40.936</v>
      </c>
      <c r="I251" s="145"/>
      <c r="L251" s="141"/>
      <c r="M251" s="146"/>
      <c r="T251" s="147"/>
      <c r="AT251" s="142" t="s">
        <v>162</v>
      </c>
      <c r="AU251" s="142" t="s">
        <v>80</v>
      </c>
      <c r="AV251" s="12" t="s">
        <v>80</v>
      </c>
      <c r="AW251" s="12" t="s">
        <v>34</v>
      </c>
      <c r="AX251" s="12" t="s">
        <v>73</v>
      </c>
      <c r="AY251" s="142" t="s">
        <v>149</v>
      </c>
    </row>
    <row r="252" spans="2:65" s="12" customFormat="1" ht="11.25">
      <c r="B252" s="141"/>
      <c r="D252" s="139" t="s">
        <v>162</v>
      </c>
      <c r="E252" s="142" t="s">
        <v>19</v>
      </c>
      <c r="F252" s="143" t="s">
        <v>375</v>
      </c>
      <c r="H252" s="144">
        <v>-3.2</v>
      </c>
      <c r="I252" s="145"/>
      <c r="L252" s="141"/>
      <c r="M252" s="146"/>
      <c r="T252" s="147"/>
      <c r="AT252" s="142" t="s">
        <v>162</v>
      </c>
      <c r="AU252" s="142" t="s">
        <v>80</v>
      </c>
      <c r="AV252" s="12" t="s">
        <v>80</v>
      </c>
      <c r="AW252" s="12" t="s">
        <v>34</v>
      </c>
      <c r="AX252" s="12" t="s">
        <v>73</v>
      </c>
      <c r="AY252" s="142" t="s">
        <v>149</v>
      </c>
    </row>
    <row r="253" spans="2:65" s="12" customFormat="1" ht="11.25">
      <c r="B253" s="141"/>
      <c r="D253" s="139" t="s">
        <v>162</v>
      </c>
      <c r="E253" s="142" t="s">
        <v>19</v>
      </c>
      <c r="F253" s="143" t="s">
        <v>376</v>
      </c>
      <c r="H253" s="144">
        <v>-1.38</v>
      </c>
      <c r="I253" s="145"/>
      <c r="L253" s="141"/>
      <c r="M253" s="146"/>
      <c r="T253" s="147"/>
      <c r="AT253" s="142" t="s">
        <v>162</v>
      </c>
      <c r="AU253" s="142" t="s">
        <v>80</v>
      </c>
      <c r="AV253" s="12" t="s">
        <v>80</v>
      </c>
      <c r="AW253" s="12" t="s">
        <v>34</v>
      </c>
      <c r="AX253" s="12" t="s">
        <v>73</v>
      </c>
      <c r="AY253" s="142" t="s">
        <v>149</v>
      </c>
    </row>
    <row r="254" spans="2:65" s="14" customFormat="1" ht="11.25">
      <c r="B254" s="155"/>
      <c r="D254" s="139" t="s">
        <v>162</v>
      </c>
      <c r="E254" s="156" t="s">
        <v>19</v>
      </c>
      <c r="F254" s="157" t="s">
        <v>171</v>
      </c>
      <c r="H254" s="158">
        <v>36.356000000000002</v>
      </c>
      <c r="I254" s="159"/>
      <c r="L254" s="155"/>
      <c r="M254" s="160"/>
      <c r="T254" s="161"/>
      <c r="AT254" s="156" t="s">
        <v>162</v>
      </c>
      <c r="AU254" s="156" t="s">
        <v>80</v>
      </c>
      <c r="AV254" s="14" t="s">
        <v>156</v>
      </c>
      <c r="AW254" s="14" t="s">
        <v>34</v>
      </c>
      <c r="AX254" s="14" t="s">
        <v>78</v>
      </c>
      <c r="AY254" s="156" t="s">
        <v>149</v>
      </c>
    </row>
    <row r="255" spans="2:65" s="1" customFormat="1" ht="24.2" customHeight="1">
      <c r="B255" s="32"/>
      <c r="C255" s="122" t="s">
        <v>377</v>
      </c>
      <c r="D255" s="122" t="s">
        <v>151</v>
      </c>
      <c r="E255" s="123" t="s">
        <v>378</v>
      </c>
      <c r="F255" s="124" t="s">
        <v>379</v>
      </c>
      <c r="G255" s="125" t="s">
        <v>154</v>
      </c>
      <c r="H255" s="126">
        <v>22.317</v>
      </c>
      <c r="I255" s="127"/>
      <c r="J255" s="128">
        <f>ROUND(I255*H255,2)</f>
        <v>0</v>
      </c>
      <c r="K255" s="124" t="s">
        <v>155</v>
      </c>
      <c r="L255" s="32"/>
      <c r="M255" s="129" t="s">
        <v>19</v>
      </c>
      <c r="N255" s="130" t="s">
        <v>44</v>
      </c>
      <c r="P255" s="131">
        <f>O255*H255</f>
        <v>0</v>
      </c>
      <c r="Q255" s="131">
        <v>6.1719999999999997E-2</v>
      </c>
      <c r="R255" s="131">
        <f>Q255*H255</f>
        <v>1.3774052399999999</v>
      </c>
      <c r="S255" s="131">
        <v>0</v>
      </c>
      <c r="T255" s="132">
        <f>S255*H255</f>
        <v>0</v>
      </c>
      <c r="AR255" s="133" t="s">
        <v>156</v>
      </c>
      <c r="AT255" s="133" t="s">
        <v>151</v>
      </c>
      <c r="AU255" s="133" t="s">
        <v>80</v>
      </c>
      <c r="AY255" s="17" t="s">
        <v>149</v>
      </c>
      <c r="BE255" s="134">
        <f>IF(N255="základní",J255,0)</f>
        <v>0</v>
      </c>
      <c r="BF255" s="134">
        <f>IF(N255="snížená",J255,0)</f>
        <v>0</v>
      </c>
      <c r="BG255" s="134">
        <f>IF(N255="zákl. přenesená",J255,0)</f>
        <v>0</v>
      </c>
      <c r="BH255" s="134">
        <f>IF(N255="sníž. přenesená",J255,0)</f>
        <v>0</v>
      </c>
      <c r="BI255" s="134">
        <f>IF(N255="nulová",J255,0)</f>
        <v>0</v>
      </c>
      <c r="BJ255" s="17" t="s">
        <v>78</v>
      </c>
      <c r="BK255" s="134">
        <f>ROUND(I255*H255,2)</f>
        <v>0</v>
      </c>
      <c r="BL255" s="17" t="s">
        <v>156</v>
      </c>
      <c r="BM255" s="133" t="s">
        <v>380</v>
      </c>
    </row>
    <row r="256" spans="2:65" s="1" customFormat="1" ht="11.25">
      <c r="B256" s="32"/>
      <c r="D256" s="135" t="s">
        <v>158</v>
      </c>
      <c r="F256" s="136" t="s">
        <v>381</v>
      </c>
      <c r="I256" s="137"/>
      <c r="L256" s="32"/>
      <c r="M256" s="138"/>
      <c r="T256" s="53"/>
      <c r="AT256" s="17" t="s">
        <v>158</v>
      </c>
      <c r="AU256" s="17" t="s">
        <v>80</v>
      </c>
    </row>
    <row r="257" spans="2:65" s="12" customFormat="1" ht="11.25">
      <c r="B257" s="141"/>
      <c r="D257" s="139" t="s">
        <v>162</v>
      </c>
      <c r="E257" s="142" t="s">
        <v>19</v>
      </c>
      <c r="F257" s="143" t="s">
        <v>382</v>
      </c>
      <c r="H257" s="144">
        <v>1.76</v>
      </c>
      <c r="I257" s="145"/>
      <c r="L257" s="141"/>
      <c r="M257" s="146"/>
      <c r="T257" s="147"/>
      <c r="AT257" s="142" t="s">
        <v>162</v>
      </c>
      <c r="AU257" s="142" t="s">
        <v>80</v>
      </c>
      <c r="AV257" s="12" t="s">
        <v>80</v>
      </c>
      <c r="AW257" s="12" t="s">
        <v>34</v>
      </c>
      <c r="AX257" s="12" t="s">
        <v>73</v>
      </c>
      <c r="AY257" s="142" t="s">
        <v>149</v>
      </c>
    </row>
    <row r="258" spans="2:65" s="12" customFormat="1" ht="11.25">
      <c r="B258" s="141"/>
      <c r="D258" s="139" t="s">
        <v>162</v>
      </c>
      <c r="E258" s="142" t="s">
        <v>19</v>
      </c>
      <c r="F258" s="143" t="s">
        <v>383</v>
      </c>
      <c r="H258" s="144">
        <v>7.3639999999999999</v>
      </c>
      <c r="I258" s="145"/>
      <c r="L258" s="141"/>
      <c r="M258" s="146"/>
      <c r="T258" s="147"/>
      <c r="AT258" s="142" t="s">
        <v>162</v>
      </c>
      <c r="AU258" s="142" t="s">
        <v>80</v>
      </c>
      <c r="AV258" s="12" t="s">
        <v>80</v>
      </c>
      <c r="AW258" s="12" t="s">
        <v>34</v>
      </c>
      <c r="AX258" s="12" t="s">
        <v>73</v>
      </c>
      <c r="AY258" s="142" t="s">
        <v>149</v>
      </c>
    </row>
    <row r="259" spans="2:65" s="12" customFormat="1" ht="11.25">
      <c r="B259" s="141"/>
      <c r="D259" s="139" t="s">
        <v>162</v>
      </c>
      <c r="E259" s="142" t="s">
        <v>19</v>
      </c>
      <c r="F259" s="143" t="s">
        <v>384</v>
      </c>
      <c r="H259" s="144">
        <v>13.193</v>
      </c>
      <c r="I259" s="145"/>
      <c r="L259" s="141"/>
      <c r="M259" s="146"/>
      <c r="T259" s="147"/>
      <c r="AT259" s="142" t="s">
        <v>162</v>
      </c>
      <c r="AU259" s="142" t="s">
        <v>80</v>
      </c>
      <c r="AV259" s="12" t="s">
        <v>80</v>
      </c>
      <c r="AW259" s="12" t="s">
        <v>34</v>
      </c>
      <c r="AX259" s="12" t="s">
        <v>73</v>
      </c>
      <c r="AY259" s="142" t="s">
        <v>149</v>
      </c>
    </row>
    <row r="260" spans="2:65" s="14" customFormat="1" ht="11.25">
      <c r="B260" s="155"/>
      <c r="D260" s="139" t="s">
        <v>162</v>
      </c>
      <c r="E260" s="156" t="s">
        <v>19</v>
      </c>
      <c r="F260" s="157" t="s">
        <v>171</v>
      </c>
      <c r="H260" s="158">
        <v>22.317</v>
      </c>
      <c r="I260" s="159"/>
      <c r="L260" s="155"/>
      <c r="M260" s="160"/>
      <c r="T260" s="161"/>
      <c r="AT260" s="156" t="s">
        <v>162</v>
      </c>
      <c r="AU260" s="156" t="s">
        <v>80</v>
      </c>
      <c r="AV260" s="14" t="s">
        <v>156</v>
      </c>
      <c r="AW260" s="14" t="s">
        <v>34</v>
      </c>
      <c r="AX260" s="14" t="s">
        <v>78</v>
      </c>
      <c r="AY260" s="156" t="s">
        <v>149</v>
      </c>
    </row>
    <row r="261" spans="2:65" s="1" customFormat="1" ht="16.5" customHeight="1">
      <c r="B261" s="32"/>
      <c r="C261" s="122" t="s">
        <v>385</v>
      </c>
      <c r="D261" s="122" t="s">
        <v>151</v>
      </c>
      <c r="E261" s="123" t="s">
        <v>386</v>
      </c>
      <c r="F261" s="124" t="s">
        <v>387</v>
      </c>
      <c r="G261" s="125" t="s">
        <v>388</v>
      </c>
      <c r="H261" s="126">
        <v>16.667999999999999</v>
      </c>
      <c r="I261" s="127"/>
      <c r="J261" s="128">
        <f>ROUND(I261*H261,2)</f>
        <v>0</v>
      </c>
      <c r="K261" s="124" t="s">
        <v>155</v>
      </c>
      <c r="L261" s="32"/>
      <c r="M261" s="129" t="s">
        <v>19</v>
      </c>
      <c r="N261" s="130" t="s">
        <v>44</v>
      </c>
      <c r="P261" s="131">
        <f>O261*H261</f>
        <v>0</v>
      </c>
      <c r="Q261" s="131">
        <v>8.0000000000000007E-5</v>
      </c>
      <c r="R261" s="131">
        <f>Q261*H261</f>
        <v>1.33344E-3</v>
      </c>
      <c r="S261" s="131">
        <v>0</v>
      </c>
      <c r="T261" s="132">
        <f>S261*H261</f>
        <v>0</v>
      </c>
      <c r="AR261" s="133" t="s">
        <v>156</v>
      </c>
      <c r="AT261" s="133" t="s">
        <v>151</v>
      </c>
      <c r="AU261" s="133" t="s">
        <v>80</v>
      </c>
      <c r="AY261" s="17" t="s">
        <v>149</v>
      </c>
      <c r="BE261" s="134">
        <f>IF(N261="základní",J261,0)</f>
        <v>0</v>
      </c>
      <c r="BF261" s="134">
        <f>IF(N261="snížená",J261,0)</f>
        <v>0</v>
      </c>
      <c r="BG261" s="134">
        <f>IF(N261="zákl. přenesená",J261,0)</f>
        <v>0</v>
      </c>
      <c r="BH261" s="134">
        <f>IF(N261="sníž. přenesená",J261,0)</f>
        <v>0</v>
      </c>
      <c r="BI261" s="134">
        <f>IF(N261="nulová",J261,0)</f>
        <v>0</v>
      </c>
      <c r="BJ261" s="17" t="s">
        <v>78</v>
      </c>
      <c r="BK261" s="134">
        <f>ROUND(I261*H261,2)</f>
        <v>0</v>
      </c>
      <c r="BL261" s="17" t="s">
        <v>156</v>
      </c>
      <c r="BM261" s="133" t="s">
        <v>389</v>
      </c>
    </row>
    <row r="262" spans="2:65" s="1" customFormat="1" ht="11.25">
      <c r="B262" s="32"/>
      <c r="D262" s="135" t="s">
        <v>158</v>
      </c>
      <c r="F262" s="136" t="s">
        <v>390</v>
      </c>
      <c r="I262" s="137"/>
      <c r="L262" s="32"/>
      <c r="M262" s="138"/>
      <c r="T262" s="53"/>
      <c r="AT262" s="17" t="s">
        <v>158</v>
      </c>
      <c r="AU262" s="17" t="s">
        <v>80</v>
      </c>
    </row>
    <row r="263" spans="2:65" s="12" customFormat="1" ht="11.25">
      <c r="B263" s="141"/>
      <c r="D263" s="139" t="s">
        <v>162</v>
      </c>
      <c r="E263" s="142" t="s">
        <v>19</v>
      </c>
      <c r="F263" s="143" t="s">
        <v>391</v>
      </c>
      <c r="H263" s="144">
        <v>16.667999999999999</v>
      </c>
      <c r="I263" s="145"/>
      <c r="L263" s="141"/>
      <c r="M263" s="146"/>
      <c r="T263" s="147"/>
      <c r="AT263" s="142" t="s">
        <v>162</v>
      </c>
      <c r="AU263" s="142" t="s">
        <v>80</v>
      </c>
      <c r="AV263" s="12" t="s">
        <v>80</v>
      </c>
      <c r="AW263" s="12" t="s">
        <v>34</v>
      </c>
      <c r="AX263" s="12" t="s">
        <v>78</v>
      </c>
      <c r="AY263" s="142" t="s">
        <v>149</v>
      </c>
    </row>
    <row r="264" spans="2:65" s="1" customFormat="1" ht="16.5" customHeight="1">
      <c r="B264" s="32"/>
      <c r="C264" s="122" t="s">
        <v>392</v>
      </c>
      <c r="D264" s="122" t="s">
        <v>151</v>
      </c>
      <c r="E264" s="123" t="s">
        <v>393</v>
      </c>
      <c r="F264" s="124" t="s">
        <v>394</v>
      </c>
      <c r="G264" s="125" t="s">
        <v>388</v>
      </c>
      <c r="H264" s="126">
        <v>33.6</v>
      </c>
      <c r="I264" s="127"/>
      <c r="J264" s="128">
        <f>ROUND(I264*H264,2)</f>
        <v>0</v>
      </c>
      <c r="K264" s="124" t="s">
        <v>155</v>
      </c>
      <c r="L264" s="32"/>
      <c r="M264" s="129" t="s">
        <v>19</v>
      </c>
      <c r="N264" s="130" t="s">
        <v>44</v>
      </c>
      <c r="P264" s="131">
        <f>O264*H264</f>
        <v>0</v>
      </c>
      <c r="Q264" s="131">
        <v>1.2999999999999999E-4</v>
      </c>
      <c r="R264" s="131">
        <f>Q264*H264</f>
        <v>4.3679999999999995E-3</v>
      </c>
      <c r="S264" s="131">
        <v>0</v>
      </c>
      <c r="T264" s="132">
        <f>S264*H264</f>
        <v>0</v>
      </c>
      <c r="AR264" s="133" t="s">
        <v>156</v>
      </c>
      <c r="AT264" s="133" t="s">
        <v>151</v>
      </c>
      <c r="AU264" s="133" t="s">
        <v>80</v>
      </c>
      <c r="AY264" s="17" t="s">
        <v>149</v>
      </c>
      <c r="BE264" s="134">
        <f>IF(N264="základní",J264,0)</f>
        <v>0</v>
      </c>
      <c r="BF264" s="134">
        <f>IF(N264="snížená",J264,0)</f>
        <v>0</v>
      </c>
      <c r="BG264" s="134">
        <f>IF(N264="zákl. přenesená",J264,0)</f>
        <v>0</v>
      </c>
      <c r="BH264" s="134">
        <f>IF(N264="sníž. přenesená",J264,0)</f>
        <v>0</v>
      </c>
      <c r="BI264" s="134">
        <f>IF(N264="nulová",J264,0)</f>
        <v>0</v>
      </c>
      <c r="BJ264" s="17" t="s">
        <v>78</v>
      </c>
      <c r="BK264" s="134">
        <f>ROUND(I264*H264,2)</f>
        <v>0</v>
      </c>
      <c r="BL264" s="17" t="s">
        <v>156</v>
      </c>
      <c r="BM264" s="133" t="s">
        <v>395</v>
      </c>
    </row>
    <row r="265" spans="2:65" s="1" customFormat="1" ht="11.25">
      <c r="B265" s="32"/>
      <c r="D265" s="135" t="s">
        <v>158</v>
      </c>
      <c r="F265" s="136" t="s">
        <v>396</v>
      </c>
      <c r="I265" s="137"/>
      <c r="L265" s="32"/>
      <c r="M265" s="138"/>
      <c r="T265" s="53"/>
      <c r="AT265" s="17" t="s">
        <v>158</v>
      </c>
      <c r="AU265" s="17" t="s">
        <v>80</v>
      </c>
    </row>
    <row r="266" spans="2:65" s="12" customFormat="1" ht="11.25">
      <c r="B266" s="141"/>
      <c r="D266" s="139" t="s">
        <v>162</v>
      </c>
      <c r="E266" s="142" t="s">
        <v>19</v>
      </c>
      <c r="F266" s="143" t="s">
        <v>397</v>
      </c>
      <c r="H266" s="144">
        <v>33.6</v>
      </c>
      <c r="I266" s="145"/>
      <c r="L266" s="141"/>
      <c r="M266" s="146"/>
      <c r="T266" s="147"/>
      <c r="AT266" s="142" t="s">
        <v>162</v>
      </c>
      <c r="AU266" s="142" t="s">
        <v>80</v>
      </c>
      <c r="AV266" s="12" t="s">
        <v>80</v>
      </c>
      <c r="AW266" s="12" t="s">
        <v>34</v>
      </c>
      <c r="AX266" s="12" t="s">
        <v>78</v>
      </c>
      <c r="AY266" s="142" t="s">
        <v>149</v>
      </c>
    </row>
    <row r="267" spans="2:65" s="1" customFormat="1" ht="16.5" customHeight="1">
      <c r="B267" s="32"/>
      <c r="C267" s="122" t="s">
        <v>398</v>
      </c>
      <c r="D267" s="122" t="s">
        <v>151</v>
      </c>
      <c r="E267" s="123" t="s">
        <v>399</v>
      </c>
      <c r="F267" s="124" t="s">
        <v>400</v>
      </c>
      <c r="G267" s="125" t="s">
        <v>154</v>
      </c>
      <c r="H267" s="126">
        <v>13</v>
      </c>
      <c r="I267" s="127"/>
      <c r="J267" s="128">
        <f>ROUND(I267*H267,2)</f>
        <v>0</v>
      </c>
      <c r="K267" s="124" t="s">
        <v>155</v>
      </c>
      <c r="L267" s="32"/>
      <c r="M267" s="129" t="s">
        <v>19</v>
      </c>
      <c r="N267" s="130" t="s">
        <v>44</v>
      </c>
      <c r="P267" s="131">
        <f>O267*H267</f>
        <v>0</v>
      </c>
      <c r="Q267" s="131">
        <v>0.12335</v>
      </c>
      <c r="R267" s="131">
        <f>Q267*H267</f>
        <v>1.60355</v>
      </c>
      <c r="S267" s="131">
        <v>0</v>
      </c>
      <c r="T267" s="132">
        <f>S267*H267</f>
        <v>0</v>
      </c>
      <c r="AR267" s="133" t="s">
        <v>156</v>
      </c>
      <c r="AT267" s="133" t="s">
        <v>151</v>
      </c>
      <c r="AU267" s="133" t="s">
        <v>80</v>
      </c>
      <c r="AY267" s="17" t="s">
        <v>149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7" t="s">
        <v>78</v>
      </c>
      <c r="BK267" s="134">
        <f>ROUND(I267*H267,2)</f>
        <v>0</v>
      </c>
      <c r="BL267" s="17" t="s">
        <v>156</v>
      </c>
      <c r="BM267" s="133" t="s">
        <v>401</v>
      </c>
    </row>
    <row r="268" spans="2:65" s="1" customFormat="1" ht="11.25">
      <c r="B268" s="32"/>
      <c r="D268" s="135" t="s">
        <v>158</v>
      </c>
      <c r="F268" s="136" t="s">
        <v>402</v>
      </c>
      <c r="I268" s="137"/>
      <c r="L268" s="32"/>
      <c r="M268" s="138"/>
      <c r="T268" s="53"/>
      <c r="AT268" s="17" t="s">
        <v>158</v>
      </c>
      <c r="AU268" s="17" t="s">
        <v>80</v>
      </c>
    </row>
    <row r="269" spans="2:65" s="12" customFormat="1" ht="11.25">
      <c r="B269" s="141"/>
      <c r="D269" s="139" t="s">
        <v>162</v>
      </c>
      <c r="E269" s="142" t="s">
        <v>19</v>
      </c>
      <c r="F269" s="143" t="s">
        <v>403</v>
      </c>
      <c r="H269" s="144">
        <v>4</v>
      </c>
      <c r="I269" s="145"/>
      <c r="L269" s="141"/>
      <c r="M269" s="146"/>
      <c r="T269" s="147"/>
      <c r="AT269" s="142" t="s">
        <v>162</v>
      </c>
      <c r="AU269" s="142" t="s">
        <v>80</v>
      </c>
      <c r="AV269" s="12" t="s">
        <v>80</v>
      </c>
      <c r="AW269" s="12" t="s">
        <v>34</v>
      </c>
      <c r="AX269" s="12" t="s">
        <v>73</v>
      </c>
      <c r="AY269" s="142" t="s">
        <v>149</v>
      </c>
    </row>
    <row r="270" spans="2:65" s="12" customFormat="1" ht="11.25">
      <c r="B270" s="141"/>
      <c r="D270" s="139" t="s">
        <v>162</v>
      </c>
      <c r="E270" s="142" t="s">
        <v>19</v>
      </c>
      <c r="F270" s="143" t="s">
        <v>404</v>
      </c>
      <c r="H270" s="144">
        <v>6</v>
      </c>
      <c r="I270" s="145"/>
      <c r="L270" s="141"/>
      <c r="M270" s="146"/>
      <c r="T270" s="147"/>
      <c r="AT270" s="142" t="s">
        <v>162</v>
      </c>
      <c r="AU270" s="142" t="s">
        <v>80</v>
      </c>
      <c r="AV270" s="12" t="s">
        <v>80</v>
      </c>
      <c r="AW270" s="12" t="s">
        <v>34</v>
      </c>
      <c r="AX270" s="12" t="s">
        <v>73</v>
      </c>
      <c r="AY270" s="142" t="s">
        <v>149</v>
      </c>
    </row>
    <row r="271" spans="2:65" s="12" customFormat="1" ht="11.25">
      <c r="B271" s="141"/>
      <c r="D271" s="139" t="s">
        <v>162</v>
      </c>
      <c r="E271" s="142" t="s">
        <v>19</v>
      </c>
      <c r="F271" s="143" t="s">
        <v>405</v>
      </c>
      <c r="H271" s="144">
        <v>3</v>
      </c>
      <c r="I271" s="145"/>
      <c r="L271" s="141"/>
      <c r="M271" s="146"/>
      <c r="T271" s="147"/>
      <c r="AT271" s="142" t="s">
        <v>162</v>
      </c>
      <c r="AU271" s="142" t="s">
        <v>80</v>
      </c>
      <c r="AV271" s="12" t="s">
        <v>80</v>
      </c>
      <c r="AW271" s="12" t="s">
        <v>34</v>
      </c>
      <c r="AX271" s="12" t="s">
        <v>73</v>
      </c>
      <c r="AY271" s="142" t="s">
        <v>149</v>
      </c>
    </row>
    <row r="272" spans="2:65" s="14" customFormat="1" ht="11.25">
      <c r="B272" s="155"/>
      <c r="D272" s="139" t="s">
        <v>162</v>
      </c>
      <c r="E272" s="156" t="s">
        <v>19</v>
      </c>
      <c r="F272" s="157" t="s">
        <v>171</v>
      </c>
      <c r="H272" s="158">
        <v>13</v>
      </c>
      <c r="I272" s="159"/>
      <c r="L272" s="155"/>
      <c r="M272" s="160"/>
      <c r="T272" s="161"/>
      <c r="AT272" s="156" t="s">
        <v>162</v>
      </c>
      <c r="AU272" s="156" t="s">
        <v>80</v>
      </c>
      <c r="AV272" s="14" t="s">
        <v>156</v>
      </c>
      <c r="AW272" s="14" t="s">
        <v>34</v>
      </c>
      <c r="AX272" s="14" t="s">
        <v>78</v>
      </c>
      <c r="AY272" s="156" t="s">
        <v>149</v>
      </c>
    </row>
    <row r="273" spans="2:65" s="1" customFormat="1" ht="16.5" customHeight="1">
      <c r="B273" s="32"/>
      <c r="C273" s="122" t="s">
        <v>406</v>
      </c>
      <c r="D273" s="122" t="s">
        <v>151</v>
      </c>
      <c r="E273" s="123" t="s">
        <v>407</v>
      </c>
      <c r="F273" s="124" t="s">
        <v>408</v>
      </c>
      <c r="G273" s="125" t="s">
        <v>154</v>
      </c>
      <c r="H273" s="126">
        <v>1.2</v>
      </c>
      <c r="I273" s="127"/>
      <c r="J273" s="128">
        <f>ROUND(I273*H273,2)</f>
        <v>0</v>
      </c>
      <c r="K273" s="124" t="s">
        <v>155</v>
      </c>
      <c r="L273" s="32"/>
      <c r="M273" s="129" t="s">
        <v>19</v>
      </c>
      <c r="N273" s="130" t="s">
        <v>44</v>
      </c>
      <c r="P273" s="131">
        <f>O273*H273</f>
        <v>0</v>
      </c>
      <c r="Q273" s="131">
        <v>0.25364999999999999</v>
      </c>
      <c r="R273" s="131">
        <f>Q273*H273</f>
        <v>0.30437999999999998</v>
      </c>
      <c r="S273" s="131">
        <v>0</v>
      </c>
      <c r="T273" s="132">
        <f>S273*H273</f>
        <v>0</v>
      </c>
      <c r="AR273" s="133" t="s">
        <v>156</v>
      </c>
      <c r="AT273" s="133" t="s">
        <v>151</v>
      </c>
      <c r="AU273" s="133" t="s">
        <v>80</v>
      </c>
      <c r="AY273" s="17" t="s">
        <v>149</v>
      </c>
      <c r="BE273" s="134">
        <f>IF(N273="základní",J273,0)</f>
        <v>0</v>
      </c>
      <c r="BF273" s="134">
        <f>IF(N273="snížená",J273,0)</f>
        <v>0</v>
      </c>
      <c r="BG273" s="134">
        <f>IF(N273="zákl. přenesená",J273,0)</f>
        <v>0</v>
      </c>
      <c r="BH273" s="134">
        <f>IF(N273="sníž. přenesená",J273,0)</f>
        <v>0</v>
      </c>
      <c r="BI273" s="134">
        <f>IF(N273="nulová",J273,0)</f>
        <v>0</v>
      </c>
      <c r="BJ273" s="17" t="s">
        <v>78</v>
      </c>
      <c r="BK273" s="134">
        <f>ROUND(I273*H273,2)</f>
        <v>0</v>
      </c>
      <c r="BL273" s="17" t="s">
        <v>156</v>
      </c>
      <c r="BM273" s="133" t="s">
        <v>409</v>
      </c>
    </row>
    <row r="274" spans="2:65" s="1" customFormat="1" ht="11.25">
      <c r="B274" s="32"/>
      <c r="D274" s="135" t="s">
        <v>158</v>
      </c>
      <c r="F274" s="136" t="s">
        <v>410</v>
      </c>
      <c r="I274" s="137"/>
      <c r="L274" s="32"/>
      <c r="M274" s="138"/>
      <c r="T274" s="53"/>
      <c r="AT274" s="17" t="s">
        <v>158</v>
      </c>
      <c r="AU274" s="17" t="s">
        <v>80</v>
      </c>
    </row>
    <row r="275" spans="2:65" s="12" customFormat="1" ht="11.25">
      <c r="B275" s="141"/>
      <c r="D275" s="139" t="s">
        <v>162</v>
      </c>
      <c r="E275" s="142" t="s">
        <v>19</v>
      </c>
      <c r="F275" s="143" t="s">
        <v>411</v>
      </c>
      <c r="H275" s="144">
        <v>1.2</v>
      </c>
      <c r="I275" s="145"/>
      <c r="L275" s="141"/>
      <c r="M275" s="146"/>
      <c r="T275" s="147"/>
      <c r="AT275" s="142" t="s">
        <v>162</v>
      </c>
      <c r="AU275" s="142" t="s">
        <v>80</v>
      </c>
      <c r="AV275" s="12" t="s">
        <v>80</v>
      </c>
      <c r="AW275" s="12" t="s">
        <v>34</v>
      </c>
      <c r="AX275" s="12" t="s">
        <v>78</v>
      </c>
      <c r="AY275" s="142" t="s">
        <v>149</v>
      </c>
    </row>
    <row r="276" spans="2:65" s="1" customFormat="1" ht="21.75" customHeight="1">
      <c r="B276" s="32"/>
      <c r="C276" s="122" t="s">
        <v>412</v>
      </c>
      <c r="D276" s="122" t="s">
        <v>151</v>
      </c>
      <c r="E276" s="123" t="s">
        <v>413</v>
      </c>
      <c r="F276" s="124" t="s">
        <v>414</v>
      </c>
      <c r="G276" s="125" t="s">
        <v>154</v>
      </c>
      <c r="H276" s="126">
        <v>2.6440000000000001</v>
      </c>
      <c r="I276" s="127"/>
      <c r="J276" s="128">
        <f>ROUND(I276*H276,2)</f>
        <v>0</v>
      </c>
      <c r="K276" s="124" t="s">
        <v>155</v>
      </c>
      <c r="L276" s="32"/>
      <c r="M276" s="129" t="s">
        <v>19</v>
      </c>
      <c r="N276" s="130" t="s">
        <v>44</v>
      </c>
      <c r="P276" s="131">
        <f>O276*H276</f>
        <v>0</v>
      </c>
      <c r="Q276" s="131">
        <v>0.17818000000000001</v>
      </c>
      <c r="R276" s="131">
        <f>Q276*H276</f>
        <v>0.47110792000000001</v>
      </c>
      <c r="S276" s="131">
        <v>0</v>
      </c>
      <c r="T276" s="132">
        <f>S276*H276</f>
        <v>0</v>
      </c>
      <c r="AR276" s="133" t="s">
        <v>156</v>
      </c>
      <c r="AT276" s="133" t="s">
        <v>151</v>
      </c>
      <c r="AU276" s="133" t="s">
        <v>80</v>
      </c>
      <c r="AY276" s="17" t="s">
        <v>149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7" t="s">
        <v>78</v>
      </c>
      <c r="BK276" s="134">
        <f>ROUND(I276*H276,2)</f>
        <v>0</v>
      </c>
      <c r="BL276" s="17" t="s">
        <v>156</v>
      </c>
      <c r="BM276" s="133" t="s">
        <v>415</v>
      </c>
    </row>
    <row r="277" spans="2:65" s="1" customFormat="1" ht="11.25">
      <c r="B277" s="32"/>
      <c r="D277" s="135" t="s">
        <v>158</v>
      </c>
      <c r="F277" s="136" t="s">
        <v>416</v>
      </c>
      <c r="I277" s="137"/>
      <c r="L277" s="32"/>
      <c r="M277" s="138"/>
      <c r="T277" s="53"/>
      <c r="AT277" s="17" t="s">
        <v>158</v>
      </c>
      <c r="AU277" s="17" t="s">
        <v>80</v>
      </c>
    </row>
    <row r="278" spans="2:65" s="12" customFormat="1" ht="11.25">
      <c r="B278" s="141"/>
      <c r="D278" s="139" t="s">
        <v>162</v>
      </c>
      <c r="E278" s="142" t="s">
        <v>19</v>
      </c>
      <c r="F278" s="143" t="s">
        <v>417</v>
      </c>
      <c r="H278" s="144">
        <v>1.244</v>
      </c>
      <c r="I278" s="145"/>
      <c r="L278" s="141"/>
      <c r="M278" s="146"/>
      <c r="T278" s="147"/>
      <c r="AT278" s="142" t="s">
        <v>162</v>
      </c>
      <c r="AU278" s="142" t="s">
        <v>80</v>
      </c>
      <c r="AV278" s="12" t="s">
        <v>80</v>
      </c>
      <c r="AW278" s="12" t="s">
        <v>34</v>
      </c>
      <c r="AX278" s="12" t="s">
        <v>73</v>
      </c>
      <c r="AY278" s="142" t="s">
        <v>149</v>
      </c>
    </row>
    <row r="279" spans="2:65" s="12" customFormat="1" ht="11.25">
      <c r="B279" s="141"/>
      <c r="D279" s="139" t="s">
        <v>162</v>
      </c>
      <c r="E279" s="142" t="s">
        <v>19</v>
      </c>
      <c r="F279" s="143" t="s">
        <v>418</v>
      </c>
      <c r="H279" s="144">
        <v>1.4</v>
      </c>
      <c r="I279" s="145"/>
      <c r="L279" s="141"/>
      <c r="M279" s="146"/>
      <c r="T279" s="147"/>
      <c r="AT279" s="142" t="s">
        <v>162</v>
      </c>
      <c r="AU279" s="142" t="s">
        <v>80</v>
      </c>
      <c r="AV279" s="12" t="s">
        <v>80</v>
      </c>
      <c r="AW279" s="12" t="s">
        <v>34</v>
      </c>
      <c r="AX279" s="12" t="s">
        <v>73</v>
      </c>
      <c r="AY279" s="142" t="s">
        <v>149</v>
      </c>
    </row>
    <row r="280" spans="2:65" s="14" customFormat="1" ht="11.25">
      <c r="B280" s="155"/>
      <c r="D280" s="139" t="s">
        <v>162</v>
      </c>
      <c r="E280" s="156" t="s">
        <v>19</v>
      </c>
      <c r="F280" s="157" t="s">
        <v>171</v>
      </c>
      <c r="H280" s="158">
        <v>2.6440000000000001</v>
      </c>
      <c r="I280" s="159"/>
      <c r="L280" s="155"/>
      <c r="M280" s="160"/>
      <c r="T280" s="161"/>
      <c r="AT280" s="156" t="s">
        <v>162</v>
      </c>
      <c r="AU280" s="156" t="s">
        <v>80</v>
      </c>
      <c r="AV280" s="14" t="s">
        <v>156</v>
      </c>
      <c r="AW280" s="14" t="s">
        <v>34</v>
      </c>
      <c r="AX280" s="14" t="s">
        <v>78</v>
      </c>
      <c r="AY280" s="156" t="s">
        <v>149</v>
      </c>
    </row>
    <row r="281" spans="2:65" s="1" customFormat="1" ht="16.5" customHeight="1">
      <c r="B281" s="32"/>
      <c r="C281" s="122" t="s">
        <v>419</v>
      </c>
      <c r="D281" s="122" t="s">
        <v>151</v>
      </c>
      <c r="E281" s="123" t="s">
        <v>420</v>
      </c>
      <c r="F281" s="124" t="s">
        <v>421</v>
      </c>
      <c r="G281" s="125" t="s">
        <v>174</v>
      </c>
      <c r="H281" s="126">
        <v>0.86799999999999999</v>
      </c>
      <c r="I281" s="127"/>
      <c r="J281" s="128">
        <f>ROUND(I281*H281,2)</f>
        <v>0</v>
      </c>
      <c r="K281" s="124" t="s">
        <v>155</v>
      </c>
      <c r="L281" s="32"/>
      <c r="M281" s="129" t="s">
        <v>19</v>
      </c>
      <c r="N281" s="130" t="s">
        <v>44</v>
      </c>
      <c r="P281" s="131">
        <f>O281*H281</f>
        <v>0</v>
      </c>
      <c r="Q281" s="131">
        <v>2.6446800000000001</v>
      </c>
      <c r="R281" s="131">
        <f>Q281*H281</f>
        <v>2.2955822399999999</v>
      </c>
      <c r="S281" s="131">
        <v>0</v>
      </c>
      <c r="T281" s="132">
        <f>S281*H281</f>
        <v>0</v>
      </c>
      <c r="AR281" s="133" t="s">
        <v>156</v>
      </c>
      <c r="AT281" s="133" t="s">
        <v>151</v>
      </c>
      <c r="AU281" s="133" t="s">
        <v>80</v>
      </c>
      <c r="AY281" s="17" t="s">
        <v>149</v>
      </c>
      <c r="BE281" s="134">
        <f>IF(N281="základní",J281,0)</f>
        <v>0</v>
      </c>
      <c r="BF281" s="134">
        <f>IF(N281="snížená",J281,0)</f>
        <v>0</v>
      </c>
      <c r="BG281" s="134">
        <f>IF(N281="zákl. přenesená",J281,0)</f>
        <v>0</v>
      </c>
      <c r="BH281" s="134">
        <f>IF(N281="sníž. přenesená",J281,0)</f>
        <v>0</v>
      </c>
      <c r="BI281" s="134">
        <f>IF(N281="nulová",J281,0)</f>
        <v>0</v>
      </c>
      <c r="BJ281" s="17" t="s">
        <v>78</v>
      </c>
      <c r="BK281" s="134">
        <f>ROUND(I281*H281,2)</f>
        <v>0</v>
      </c>
      <c r="BL281" s="17" t="s">
        <v>156</v>
      </c>
      <c r="BM281" s="133" t="s">
        <v>422</v>
      </c>
    </row>
    <row r="282" spans="2:65" s="1" customFormat="1" ht="11.25">
      <c r="B282" s="32"/>
      <c r="D282" s="135" t="s">
        <v>158</v>
      </c>
      <c r="F282" s="136" t="s">
        <v>423</v>
      </c>
      <c r="I282" s="137"/>
      <c r="L282" s="32"/>
      <c r="M282" s="138"/>
      <c r="T282" s="53"/>
      <c r="AT282" s="17" t="s">
        <v>158</v>
      </c>
      <c r="AU282" s="17" t="s">
        <v>80</v>
      </c>
    </row>
    <row r="283" spans="2:65" s="12" customFormat="1" ht="11.25">
      <c r="B283" s="141"/>
      <c r="D283" s="139" t="s">
        <v>162</v>
      </c>
      <c r="E283" s="142" t="s">
        <v>19</v>
      </c>
      <c r="F283" s="143" t="s">
        <v>424</v>
      </c>
      <c r="H283" s="144">
        <v>0.56699999999999995</v>
      </c>
      <c r="I283" s="145"/>
      <c r="L283" s="141"/>
      <c r="M283" s="146"/>
      <c r="T283" s="147"/>
      <c r="AT283" s="142" t="s">
        <v>162</v>
      </c>
      <c r="AU283" s="142" t="s">
        <v>80</v>
      </c>
      <c r="AV283" s="12" t="s">
        <v>80</v>
      </c>
      <c r="AW283" s="12" t="s">
        <v>34</v>
      </c>
      <c r="AX283" s="12" t="s">
        <v>73</v>
      </c>
      <c r="AY283" s="142" t="s">
        <v>149</v>
      </c>
    </row>
    <row r="284" spans="2:65" s="12" customFormat="1" ht="11.25">
      <c r="B284" s="141"/>
      <c r="D284" s="139" t="s">
        <v>162</v>
      </c>
      <c r="E284" s="142" t="s">
        <v>19</v>
      </c>
      <c r="F284" s="143" t="s">
        <v>425</v>
      </c>
      <c r="H284" s="144">
        <v>0.108</v>
      </c>
      <c r="I284" s="145"/>
      <c r="L284" s="141"/>
      <c r="M284" s="146"/>
      <c r="T284" s="147"/>
      <c r="AT284" s="142" t="s">
        <v>162</v>
      </c>
      <c r="AU284" s="142" t="s">
        <v>80</v>
      </c>
      <c r="AV284" s="12" t="s">
        <v>80</v>
      </c>
      <c r="AW284" s="12" t="s">
        <v>34</v>
      </c>
      <c r="AX284" s="12" t="s">
        <v>73</v>
      </c>
      <c r="AY284" s="142" t="s">
        <v>149</v>
      </c>
    </row>
    <row r="285" spans="2:65" s="12" customFormat="1" ht="11.25">
      <c r="B285" s="141"/>
      <c r="D285" s="139" t="s">
        <v>162</v>
      </c>
      <c r="E285" s="142" t="s">
        <v>19</v>
      </c>
      <c r="F285" s="143" t="s">
        <v>426</v>
      </c>
      <c r="H285" s="144">
        <v>0.193</v>
      </c>
      <c r="I285" s="145"/>
      <c r="L285" s="141"/>
      <c r="M285" s="146"/>
      <c r="T285" s="147"/>
      <c r="AT285" s="142" t="s">
        <v>162</v>
      </c>
      <c r="AU285" s="142" t="s">
        <v>80</v>
      </c>
      <c r="AV285" s="12" t="s">
        <v>80</v>
      </c>
      <c r="AW285" s="12" t="s">
        <v>34</v>
      </c>
      <c r="AX285" s="12" t="s">
        <v>73</v>
      </c>
      <c r="AY285" s="142" t="s">
        <v>149</v>
      </c>
    </row>
    <row r="286" spans="2:65" s="14" customFormat="1" ht="11.25">
      <c r="B286" s="155"/>
      <c r="D286" s="139" t="s">
        <v>162</v>
      </c>
      <c r="E286" s="156" t="s">
        <v>19</v>
      </c>
      <c r="F286" s="157" t="s">
        <v>171</v>
      </c>
      <c r="H286" s="158">
        <v>0.86799999999999999</v>
      </c>
      <c r="I286" s="159"/>
      <c r="L286" s="155"/>
      <c r="M286" s="160"/>
      <c r="T286" s="161"/>
      <c r="AT286" s="156" t="s">
        <v>162</v>
      </c>
      <c r="AU286" s="156" t="s">
        <v>80</v>
      </c>
      <c r="AV286" s="14" t="s">
        <v>156</v>
      </c>
      <c r="AW286" s="14" t="s">
        <v>34</v>
      </c>
      <c r="AX286" s="14" t="s">
        <v>78</v>
      </c>
      <c r="AY286" s="156" t="s">
        <v>149</v>
      </c>
    </row>
    <row r="287" spans="2:65" s="11" customFormat="1" ht="22.9" customHeight="1">
      <c r="B287" s="110"/>
      <c r="D287" s="111" t="s">
        <v>72</v>
      </c>
      <c r="E287" s="120" t="s">
        <v>156</v>
      </c>
      <c r="F287" s="120" t="s">
        <v>427</v>
      </c>
      <c r="I287" s="113"/>
      <c r="J287" s="121">
        <f>BK287</f>
        <v>0</v>
      </c>
      <c r="L287" s="110"/>
      <c r="M287" s="115"/>
      <c r="P287" s="116">
        <f>SUM(P288:P338)</f>
        <v>0</v>
      </c>
      <c r="R287" s="116">
        <f>SUM(R288:R338)</f>
        <v>13.784245719999999</v>
      </c>
      <c r="T287" s="117">
        <f>SUM(T288:T338)</f>
        <v>0</v>
      </c>
      <c r="AR287" s="111" t="s">
        <v>78</v>
      </c>
      <c r="AT287" s="118" t="s">
        <v>72</v>
      </c>
      <c r="AU287" s="118" t="s">
        <v>78</v>
      </c>
      <c r="AY287" s="111" t="s">
        <v>149</v>
      </c>
      <c r="BK287" s="119">
        <f>SUM(BK288:BK338)</f>
        <v>0</v>
      </c>
    </row>
    <row r="288" spans="2:65" s="1" customFormat="1" ht="37.9" customHeight="1">
      <c r="B288" s="32"/>
      <c r="C288" s="122" t="s">
        <v>428</v>
      </c>
      <c r="D288" s="122" t="s">
        <v>151</v>
      </c>
      <c r="E288" s="123" t="s">
        <v>429</v>
      </c>
      <c r="F288" s="124" t="s">
        <v>430</v>
      </c>
      <c r="G288" s="125" t="s">
        <v>154</v>
      </c>
      <c r="H288" s="126">
        <v>8.24</v>
      </c>
      <c r="I288" s="127"/>
      <c r="J288" s="128">
        <f>ROUND(I288*H288,2)</f>
        <v>0</v>
      </c>
      <c r="K288" s="124" t="s">
        <v>155</v>
      </c>
      <c r="L288" s="32"/>
      <c r="M288" s="129" t="s">
        <v>19</v>
      </c>
      <c r="N288" s="130" t="s">
        <v>44</v>
      </c>
      <c r="P288" s="131">
        <f>O288*H288</f>
        <v>0</v>
      </c>
      <c r="Q288" s="131">
        <v>0.11751</v>
      </c>
      <c r="R288" s="131">
        <f>Q288*H288</f>
        <v>0.9682824000000001</v>
      </c>
      <c r="S288" s="131">
        <v>0</v>
      </c>
      <c r="T288" s="132">
        <f>S288*H288</f>
        <v>0</v>
      </c>
      <c r="AR288" s="133" t="s">
        <v>156</v>
      </c>
      <c r="AT288" s="133" t="s">
        <v>151</v>
      </c>
      <c r="AU288" s="133" t="s">
        <v>80</v>
      </c>
      <c r="AY288" s="17" t="s">
        <v>149</v>
      </c>
      <c r="BE288" s="134">
        <f>IF(N288="základní",J288,0)</f>
        <v>0</v>
      </c>
      <c r="BF288" s="134">
        <f>IF(N288="snížená",J288,0)</f>
        <v>0</v>
      </c>
      <c r="BG288" s="134">
        <f>IF(N288="zákl. přenesená",J288,0)</f>
        <v>0</v>
      </c>
      <c r="BH288" s="134">
        <f>IF(N288="sníž. přenesená",J288,0)</f>
        <v>0</v>
      </c>
      <c r="BI288" s="134">
        <f>IF(N288="nulová",J288,0)</f>
        <v>0</v>
      </c>
      <c r="BJ288" s="17" t="s">
        <v>78</v>
      </c>
      <c r="BK288" s="134">
        <f>ROUND(I288*H288,2)</f>
        <v>0</v>
      </c>
      <c r="BL288" s="17" t="s">
        <v>156</v>
      </c>
      <c r="BM288" s="133" t="s">
        <v>431</v>
      </c>
    </row>
    <row r="289" spans="2:65" s="1" customFormat="1" ht="11.25">
      <c r="B289" s="32"/>
      <c r="D289" s="135" t="s">
        <v>158</v>
      </c>
      <c r="F289" s="136" t="s">
        <v>432</v>
      </c>
      <c r="I289" s="137"/>
      <c r="L289" s="32"/>
      <c r="M289" s="138"/>
      <c r="T289" s="53"/>
      <c r="AT289" s="17" t="s">
        <v>158</v>
      </c>
      <c r="AU289" s="17" t="s">
        <v>80</v>
      </c>
    </row>
    <row r="290" spans="2:65" s="12" customFormat="1" ht="11.25">
      <c r="B290" s="141"/>
      <c r="D290" s="139" t="s">
        <v>162</v>
      </c>
      <c r="E290" s="142" t="s">
        <v>19</v>
      </c>
      <c r="F290" s="143" t="s">
        <v>433</v>
      </c>
      <c r="H290" s="144">
        <v>6.24</v>
      </c>
      <c r="I290" s="145"/>
      <c r="L290" s="141"/>
      <c r="M290" s="146"/>
      <c r="T290" s="147"/>
      <c r="AT290" s="142" t="s">
        <v>162</v>
      </c>
      <c r="AU290" s="142" t="s">
        <v>80</v>
      </c>
      <c r="AV290" s="12" t="s">
        <v>80</v>
      </c>
      <c r="AW290" s="12" t="s">
        <v>34</v>
      </c>
      <c r="AX290" s="12" t="s">
        <v>73</v>
      </c>
      <c r="AY290" s="142" t="s">
        <v>149</v>
      </c>
    </row>
    <row r="291" spans="2:65" s="12" customFormat="1" ht="11.25">
      <c r="B291" s="141"/>
      <c r="D291" s="139" t="s">
        <v>162</v>
      </c>
      <c r="E291" s="142" t="s">
        <v>19</v>
      </c>
      <c r="F291" s="143" t="s">
        <v>434</v>
      </c>
      <c r="H291" s="144">
        <v>2</v>
      </c>
      <c r="I291" s="145"/>
      <c r="L291" s="141"/>
      <c r="M291" s="146"/>
      <c r="T291" s="147"/>
      <c r="AT291" s="142" t="s">
        <v>162</v>
      </c>
      <c r="AU291" s="142" t="s">
        <v>80</v>
      </c>
      <c r="AV291" s="12" t="s">
        <v>80</v>
      </c>
      <c r="AW291" s="12" t="s">
        <v>34</v>
      </c>
      <c r="AX291" s="12" t="s">
        <v>73</v>
      </c>
      <c r="AY291" s="142" t="s">
        <v>149</v>
      </c>
    </row>
    <row r="292" spans="2:65" s="14" customFormat="1" ht="11.25">
      <c r="B292" s="155"/>
      <c r="D292" s="139" t="s">
        <v>162</v>
      </c>
      <c r="E292" s="156" t="s">
        <v>19</v>
      </c>
      <c r="F292" s="157" t="s">
        <v>171</v>
      </c>
      <c r="H292" s="158">
        <v>8.24</v>
      </c>
      <c r="I292" s="159"/>
      <c r="L292" s="155"/>
      <c r="M292" s="160"/>
      <c r="T292" s="161"/>
      <c r="AT292" s="156" t="s">
        <v>162</v>
      </c>
      <c r="AU292" s="156" t="s">
        <v>80</v>
      </c>
      <c r="AV292" s="14" t="s">
        <v>156</v>
      </c>
      <c r="AW292" s="14" t="s">
        <v>34</v>
      </c>
      <c r="AX292" s="14" t="s">
        <v>78</v>
      </c>
      <c r="AY292" s="156" t="s">
        <v>149</v>
      </c>
    </row>
    <row r="293" spans="2:65" s="1" customFormat="1" ht="24.2" customHeight="1">
      <c r="B293" s="32"/>
      <c r="C293" s="122" t="s">
        <v>435</v>
      </c>
      <c r="D293" s="122" t="s">
        <v>151</v>
      </c>
      <c r="E293" s="123" t="s">
        <v>436</v>
      </c>
      <c r="F293" s="124" t="s">
        <v>437</v>
      </c>
      <c r="G293" s="125" t="s">
        <v>174</v>
      </c>
      <c r="H293" s="126">
        <v>1.5840000000000001</v>
      </c>
      <c r="I293" s="127"/>
      <c r="J293" s="128">
        <f>ROUND(I293*H293,2)</f>
        <v>0</v>
      </c>
      <c r="K293" s="124" t="s">
        <v>155</v>
      </c>
      <c r="L293" s="32"/>
      <c r="M293" s="129" t="s">
        <v>19</v>
      </c>
      <c r="N293" s="130" t="s">
        <v>44</v>
      </c>
      <c r="P293" s="131">
        <f>O293*H293</f>
        <v>0</v>
      </c>
      <c r="Q293" s="131">
        <v>2.5020099999999998</v>
      </c>
      <c r="R293" s="131">
        <f>Q293*H293</f>
        <v>3.9631838400000001</v>
      </c>
      <c r="S293" s="131">
        <v>0</v>
      </c>
      <c r="T293" s="132">
        <f>S293*H293</f>
        <v>0</v>
      </c>
      <c r="AR293" s="133" t="s">
        <v>156</v>
      </c>
      <c r="AT293" s="133" t="s">
        <v>151</v>
      </c>
      <c r="AU293" s="133" t="s">
        <v>80</v>
      </c>
      <c r="AY293" s="17" t="s">
        <v>149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7" t="s">
        <v>78</v>
      </c>
      <c r="BK293" s="134">
        <f>ROUND(I293*H293,2)</f>
        <v>0</v>
      </c>
      <c r="BL293" s="17" t="s">
        <v>156</v>
      </c>
      <c r="BM293" s="133" t="s">
        <v>438</v>
      </c>
    </row>
    <row r="294" spans="2:65" s="1" customFormat="1" ht="11.25">
      <c r="B294" s="32"/>
      <c r="D294" s="135" t="s">
        <v>158</v>
      </c>
      <c r="F294" s="136" t="s">
        <v>439</v>
      </c>
      <c r="I294" s="137"/>
      <c r="L294" s="32"/>
      <c r="M294" s="138"/>
      <c r="T294" s="53"/>
      <c r="AT294" s="17" t="s">
        <v>158</v>
      </c>
      <c r="AU294" s="17" t="s">
        <v>80</v>
      </c>
    </row>
    <row r="295" spans="2:65" s="1" customFormat="1" ht="19.5">
      <c r="B295" s="32"/>
      <c r="D295" s="139" t="s">
        <v>160</v>
      </c>
      <c r="F295" s="140" t="s">
        <v>161</v>
      </c>
      <c r="I295" s="137"/>
      <c r="L295" s="32"/>
      <c r="M295" s="138"/>
      <c r="T295" s="53"/>
      <c r="AT295" s="17" t="s">
        <v>160</v>
      </c>
      <c r="AU295" s="17" t="s">
        <v>80</v>
      </c>
    </row>
    <row r="296" spans="2:65" s="12" customFormat="1" ht="11.25">
      <c r="B296" s="141"/>
      <c r="D296" s="139" t="s">
        <v>162</v>
      </c>
      <c r="E296" s="142" t="s">
        <v>19</v>
      </c>
      <c r="F296" s="143" t="s">
        <v>440</v>
      </c>
      <c r="H296" s="144">
        <v>1.5840000000000001</v>
      </c>
      <c r="I296" s="145"/>
      <c r="L296" s="141"/>
      <c r="M296" s="146"/>
      <c r="T296" s="147"/>
      <c r="AT296" s="142" t="s">
        <v>162</v>
      </c>
      <c r="AU296" s="142" t="s">
        <v>80</v>
      </c>
      <c r="AV296" s="12" t="s">
        <v>80</v>
      </c>
      <c r="AW296" s="12" t="s">
        <v>34</v>
      </c>
      <c r="AX296" s="12" t="s">
        <v>78</v>
      </c>
      <c r="AY296" s="142" t="s">
        <v>149</v>
      </c>
    </row>
    <row r="297" spans="2:65" s="1" customFormat="1" ht="21.75" customHeight="1">
      <c r="B297" s="32"/>
      <c r="C297" s="122" t="s">
        <v>441</v>
      </c>
      <c r="D297" s="122" t="s">
        <v>151</v>
      </c>
      <c r="E297" s="123" t="s">
        <v>442</v>
      </c>
      <c r="F297" s="124" t="s">
        <v>443</v>
      </c>
      <c r="G297" s="125" t="s">
        <v>154</v>
      </c>
      <c r="H297" s="126">
        <v>10.56</v>
      </c>
      <c r="I297" s="127"/>
      <c r="J297" s="128">
        <f>ROUND(I297*H297,2)</f>
        <v>0</v>
      </c>
      <c r="K297" s="124" t="s">
        <v>155</v>
      </c>
      <c r="L297" s="32"/>
      <c r="M297" s="129" t="s">
        <v>19</v>
      </c>
      <c r="N297" s="130" t="s">
        <v>44</v>
      </c>
      <c r="P297" s="131">
        <f>O297*H297</f>
        <v>0</v>
      </c>
      <c r="Q297" s="131">
        <v>5.3299999999999997E-3</v>
      </c>
      <c r="R297" s="131">
        <f>Q297*H297</f>
        <v>5.6284799999999996E-2</v>
      </c>
      <c r="S297" s="131">
        <v>0</v>
      </c>
      <c r="T297" s="132">
        <f>S297*H297</f>
        <v>0</v>
      </c>
      <c r="AR297" s="133" t="s">
        <v>156</v>
      </c>
      <c r="AT297" s="133" t="s">
        <v>151</v>
      </c>
      <c r="AU297" s="133" t="s">
        <v>80</v>
      </c>
      <c r="AY297" s="17" t="s">
        <v>149</v>
      </c>
      <c r="BE297" s="134">
        <f>IF(N297="základní",J297,0)</f>
        <v>0</v>
      </c>
      <c r="BF297" s="134">
        <f>IF(N297="snížená",J297,0)</f>
        <v>0</v>
      </c>
      <c r="BG297" s="134">
        <f>IF(N297="zákl. přenesená",J297,0)</f>
        <v>0</v>
      </c>
      <c r="BH297" s="134">
        <f>IF(N297="sníž. přenesená",J297,0)</f>
        <v>0</v>
      </c>
      <c r="BI297" s="134">
        <f>IF(N297="nulová",J297,0)</f>
        <v>0</v>
      </c>
      <c r="BJ297" s="17" t="s">
        <v>78</v>
      </c>
      <c r="BK297" s="134">
        <f>ROUND(I297*H297,2)</f>
        <v>0</v>
      </c>
      <c r="BL297" s="17" t="s">
        <v>156</v>
      </c>
      <c r="BM297" s="133" t="s">
        <v>444</v>
      </c>
    </row>
    <row r="298" spans="2:65" s="1" customFormat="1" ht="11.25">
      <c r="B298" s="32"/>
      <c r="D298" s="135" t="s">
        <v>158</v>
      </c>
      <c r="F298" s="136" t="s">
        <v>445</v>
      </c>
      <c r="I298" s="137"/>
      <c r="L298" s="32"/>
      <c r="M298" s="138"/>
      <c r="T298" s="53"/>
      <c r="AT298" s="17" t="s">
        <v>158</v>
      </c>
      <c r="AU298" s="17" t="s">
        <v>80</v>
      </c>
    </row>
    <row r="299" spans="2:65" s="1" customFormat="1" ht="19.5">
      <c r="B299" s="32"/>
      <c r="D299" s="139" t="s">
        <v>160</v>
      </c>
      <c r="F299" s="140" t="s">
        <v>161</v>
      </c>
      <c r="I299" s="137"/>
      <c r="L299" s="32"/>
      <c r="M299" s="138"/>
      <c r="T299" s="53"/>
      <c r="AT299" s="17" t="s">
        <v>160</v>
      </c>
      <c r="AU299" s="17" t="s">
        <v>80</v>
      </c>
    </row>
    <row r="300" spans="2:65" s="12" customFormat="1" ht="11.25">
      <c r="B300" s="141"/>
      <c r="D300" s="139" t="s">
        <v>162</v>
      </c>
      <c r="E300" s="142" t="s">
        <v>19</v>
      </c>
      <c r="F300" s="143" t="s">
        <v>446</v>
      </c>
      <c r="H300" s="144">
        <v>10.56</v>
      </c>
      <c r="I300" s="145"/>
      <c r="L300" s="141"/>
      <c r="M300" s="146"/>
      <c r="T300" s="147"/>
      <c r="AT300" s="142" t="s">
        <v>162</v>
      </c>
      <c r="AU300" s="142" t="s">
        <v>80</v>
      </c>
      <c r="AV300" s="12" t="s">
        <v>80</v>
      </c>
      <c r="AW300" s="12" t="s">
        <v>34</v>
      </c>
      <c r="AX300" s="12" t="s">
        <v>78</v>
      </c>
      <c r="AY300" s="142" t="s">
        <v>149</v>
      </c>
    </row>
    <row r="301" spans="2:65" s="1" customFormat="1" ht="24.2" customHeight="1">
      <c r="B301" s="32"/>
      <c r="C301" s="122" t="s">
        <v>447</v>
      </c>
      <c r="D301" s="122" t="s">
        <v>151</v>
      </c>
      <c r="E301" s="123" t="s">
        <v>448</v>
      </c>
      <c r="F301" s="124" t="s">
        <v>449</v>
      </c>
      <c r="G301" s="125" t="s">
        <v>154</v>
      </c>
      <c r="H301" s="126">
        <v>10.56</v>
      </c>
      <c r="I301" s="127"/>
      <c r="J301" s="128">
        <f>ROUND(I301*H301,2)</f>
        <v>0</v>
      </c>
      <c r="K301" s="124" t="s">
        <v>155</v>
      </c>
      <c r="L301" s="32"/>
      <c r="M301" s="129" t="s">
        <v>19</v>
      </c>
      <c r="N301" s="130" t="s">
        <v>44</v>
      </c>
      <c r="P301" s="131">
        <f>O301*H301</f>
        <v>0</v>
      </c>
      <c r="Q301" s="131">
        <v>0</v>
      </c>
      <c r="R301" s="131">
        <f>Q301*H301</f>
        <v>0</v>
      </c>
      <c r="S301" s="131">
        <v>0</v>
      </c>
      <c r="T301" s="132">
        <f>S301*H301</f>
        <v>0</v>
      </c>
      <c r="AR301" s="133" t="s">
        <v>156</v>
      </c>
      <c r="AT301" s="133" t="s">
        <v>151</v>
      </c>
      <c r="AU301" s="133" t="s">
        <v>80</v>
      </c>
      <c r="AY301" s="17" t="s">
        <v>149</v>
      </c>
      <c r="BE301" s="134">
        <f>IF(N301="základní",J301,0)</f>
        <v>0</v>
      </c>
      <c r="BF301" s="134">
        <f>IF(N301="snížená",J301,0)</f>
        <v>0</v>
      </c>
      <c r="BG301" s="134">
        <f>IF(N301="zákl. přenesená",J301,0)</f>
        <v>0</v>
      </c>
      <c r="BH301" s="134">
        <f>IF(N301="sníž. přenesená",J301,0)</f>
        <v>0</v>
      </c>
      <c r="BI301" s="134">
        <f>IF(N301="nulová",J301,0)</f>
        <v>0</v>
      </c>
      <c r="BJ301" s="17" t="s">
        <v>78</v>
      </c>
      <c r="BK301" s="134">
        <f>ROUND(I301*H301,2)</f>
        <v>0</v>
      </c>
      <c r="BL301" s="17" t="s">
        <v>156</v>
      </c>
      <c r="BM301" s="133" t="s">
        <v>450</v>
      </c>
    </row>
    <row r="302" spans="2:65" s="1" customFormat="1" ht="11.25">
      <c r="B302" s="32"/>
      <c r="D302" s="135" t="s">
        <v>158</v>
      </c>
      <c r="F302" s="136" t="s">
        <v>451</v>
      </c>
      <c r="I302" s="137"/>
      <c r="L302" s="32"/>
      <c r="M302" s="138"/>
      <c r="T302" s="53"/>
      <c r="AT302" s="17" t="s">
        <v>158</v>
      </c>
      <c r="AU302" s="17" t="s">
        <v>80</v>
      </c>
    </row>
    <row r="303" spans="2:65" s="1" customFormat="1" ht="19.5">
      <c r="B303" s="32"/>
      <c r="D303" s="139" t="s">
        <v>160</v>
      </c>
      <c r="F303" s="140" t="s">
        <v>161</v>
      </c>
      <c r="I303" s="137"/>
      <c r="L303" s="32"/>
      <c r="M303" s="138"/>
      <c r="T303" s="53"/>
      <c r="AT303" s="17" t="s">
        <v>160</v>
      </c>
      <c r="AU303" s="17" t="s">
        <v>80</v>
      </c>
    </row>
    <row r="304" spans="2:65" s="1" customFormat="1" ht="24.2" customHeight="1">
      <c r="B304" s="32"/>
      <c r="C304" s="122" t="s">
        <v>452</v>
      </c>
      <c r="D304" s="122" t="s">
        <v>151</v>
      </c>
      <c r="E304" s="123" t="s">
        <v>453</v>
      </c>
      <c r="F304" s="124" t="s">
        <v>454</v>
      </c>
      <c r="G304" s="125" t="s">
        <v>154</v>
      </c>
      <c r="H304" s="126">
        <v>10.56</v>
      </c>
      <c r="I304" s="127"/>
      <c r="J304" s="128">
        <f>ROUND(I304*H304,2)</f>
        <v>0</v>
      </c>
      <c r="K304" s="124" t="s">
        <v>155</v>
      </c>
      <c r="L304" s="32"/>
      <c r="M304" s="129" t="s">
        <v>19</v>
      </c>
      <c r="N304" s="130" t="s">
        <v>44</v>
      </c>
      <c r="P304" s="131">
        <f>O304*H304</f>
        <v>0</v>
      </c>
      <c r="Q304" s="131">
        <v>8.0999999999999996E-4</v>
      </c>
      <c r="R304" s="131">
        <f>Q304*H304</f>
        <v>8.5535999999999997E-3</v>
      </c>
      <c r="S304" s="131">
        <v>0</v>
      </c>
      <c r="T304" s="132">
        <f>S304*H304</f>
        <v>0</v>
      </c>
      <c r="AR304" s="133" t="s">
        <v>156</v>
      </c>
      <c r="AT304" s="133" t="s">
        <v>151</v>
      </c>
      <c r="AU304" s="133" t="s">
        <v>80</v>
      </c>
      <c r="AY304" s="17" t="s">
        <v>149</v>
      </c>
      <c r="BE304" s="134">
        <f>IF(N304="základní",J304,0)</f>
        <v>0</v>
      </c>
      <c r="BF304" s="134">
        <f>IF(N304="snížená",J304,0)</f>
        <v>0</v>
      </c>
      <c r="BG304" s="134">
        <f>IF(N304="zákl. přenesená",J304,0)</f>
        <v>0</v>
      </c>
      <c r="BH304" s="134">
        <f>IF(N304="sníž. přenesená",J304,0)</f>
        <v>0</v>
      </c>
      <c r="BI304" s="134">
        <f>IF(N304="nulová",J304,0)</f>
        <v>0</v>
      </c>
      <c r="BJ304" s="17" t="s">
        <v>78</v>
      </c>
      <c r="BK304" s="134">
        <f>ROUND(I304*H304,2)</f>
        <v>0</v>
      </c>
      <c r="BL304" s="17" t="s">
        <v>156</v>
      </c>
      <c r="BM304" s="133" t="s">
        <v>455</v>
      </c>
    </row>
    <row r="305" spans="2:65" s="1" customFormat="1" ht="11.25">
      <c r="B305" s="32"/>
      <c r="D305" s="135" t="s">
        <v>158</v>
      </c>
      <c r="F305" s="136" t="s">
        <v>456</v>
      </c>
      <c r="I305" s="137"/>
      <c r="L305" s="32"/>
      <c r="M305" s="138"/>
      <c r="T305" s="53"/>
      <c r="AT305" s="17" t="s">
        <v>158</v>
      </c>
      <c r="AU305" s="17" t="s">
        <v>80</v>
      </c>
    </row>
    <row r="306" spans="2:65" s="1" customFormat="1" ht="19.5">
      <c r="B306" s="32"/>
      <c r="D306" s="139" t="s">
        <v>160</v>
      </c>
      <c r="F306" s="140" t="s">
        <v>161</v>
      </c>
      <c r="I306" s="137"/>
      <c r="L306" s="32"/>
      <c r="M306" s="138"/>
      <c r="T306" s="53"/>
      <c r="AT306" s="17" t="s">
        <v>160</v>
      </c>
      <c r="AU306" s="17" t="s">
        <v>80</v>
      </c>
    </row>
    <row r="307" spans="2:65" s="1" customFormat="1" ht="24.2" customHeight="1">
      <c r="B307" s="32"/>
      <c r="C307" s="122" t="s">
        <v>457</v>
      </c>
      <c r="D307" s="122" t="s">
        <v>151</v>
      </c>
      <c r="E307" s="123" t="s">
        <v>458</v>
      </c>
      <c r="F307" s="124" t="s">
        <v>459</v>
      </c>
      <c r="G307" s="125" t="s">
        <v>154</v>
      </c>
      <c r="H307" s="126">
        <v>10.56</v>
      </c>
      <c r="I307" s="127"/>
      <c r="J307" s="128">
        <f>ROUND(I307*H307,2)</f>
        <v>0</v>
      </c>
      <c r="K307" s="124" t="s">
        <v>155</v>
      </c>
      <c r="L307" s="32"/>
      <c r="M307" s="129" t="s">
        <v>19</v>
      </c>
      <c r="N307" s="130" t="s">
        <v>44</v>
      </c>
      <c r="P307" s="131">
        <f>O307*H307</f>
        <v>0</v>
      </c>
      <c r="Q307" s="131">
        <v>0</v>
      </c>
      <c r="R307" s="131">
        <f>Q307*H307</f>
        <v>0</v>
      </c>
      <c r="S307" s="131">
        <v>0</v>
      </c>
      <c r="T307" s="132">
        <f>S307*H307</f>
        <v>0</v>
      </c>
      <c r="AR307" s="133" t="s">
        <v>156</v>
      </c>
      <c r="AT307" s="133" t="s">
        <v>151</v>
      </c>
      <c r="AU307" s="133" t="s">
        <v>80</v>
      </c>
      <c r="AY307" s="17" t="s">
        <v>149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7" t="s">
        <v>78</v>
      </c>
      <c r="BK307" s="134">
        <f>ROUND(I307*H307,2)</f>
        <v>0</v>
      </c>
      <c r="BL307" s="17" t="s">
        <v>156</v>
      </c>
      <c r="BM307" s="133" t="s">
        <v>460</v>
      </c>
    </row>
    <row r="308" spans="2:65" s="1" customFormat="1" ht="11.25">
      <c r="B308" s="32"/>
      <c r="D308" s="135" t="s">
        <v>158</v>
      </c>
      <c r="F308" s="136" t="s">
        <v>461</v>
      </c>
      <c r="I308" s="137"/>
      <c r="L308" s="32"/>
      <c r="M308" s="138"/>
      <c r="T308" s="53"/>
      <c r="AT308" s="17" t="s">
        <v>158</v>
      </c>
      <c r="AU308" s="17" t="s">
        <v>80</v>
      </c>
    </row>
    <row r="309" spans="2:65" s="1" customFormat="1" ht="19.5">
      <c r="B309" s="32"/>
      <c r="D309" s="139" t="s">
        <v>160</v>
      </c>
      <c r="F309" s="140" t="s">
        <v>161</v>
      </c>
      <c r="I309" s="137"/>
      <c r="L309" s="32"/>
      <c r="M309" s="138"/>
      <c r="T309" s="53"/>
      <c r="AT309" s="17" t="s">
        <v>160</v>
      </c>
      <c r="AU309" s="17" t="s">
        <v>80</v>
      </c>
    </row>
    <row r="310" spans="2:65" s="1" customFormat="1" ht="24.2" customHeight="1">
      <c r="B310" s="32"/>
      <c r="C310" s="122" t="s">
        <v>462</v>
      </c>
      <c r="D310" s="122" t="s">
        <v>151</v>
      </c>
      <c r="E310" s="123" t="s">
        <v>463</v>
      </c>
      <c r="F310" s="124" t="s">
        <v>464</v>
      </c>
      <c r="G310" s="125" t="s">
        <v>330</v>
      </c>
      <c r="H310" s="126">
        <v>8</v>
      </c>
      <c r="I310" s="127"/>
      <c r="J310" s="128">
        <f>ROUND(I310*H310,2)</f>
        <v>0</v>
      </c>
      <c r="K310" s="124" t="s">
        <v>155</v>
      </c>
      <c r="L310" s="32"/>
      <c r="M310" s="129" t="s">
        <v>19</v>
      </c>
      <c r="N310" s="130" t="s">
        <v>44</v>
      </c>
      <c r="P310" s="131">
        <f>O310*H310</f>
        <v>0</v>
      </c>
      <c r="Q310" s="131">
        <v>2.2780000000000002E-2</v>
      </c>
      <c r="R310" s="131">
        <f>Q310*H310</f>
        <v>0.18224000000000001</v>
      </c>
      <c r="S310" s="131">
        <v>0</v>
      </c>
      <c r="T310" s="132">
        <f>S310*H310</f>
        <v>0</v>
      </c>
      <c r="AR310" s="133" t="s">
        <v>156</v>
      </c>
      <c r="AT310" s="133" t="s">
        <v>151</v>
      </c>
      <c r="AU310" s="133" t="s">
        <v>80</v>
      </c>
      <c r="AY310" s="17" t="s">
        <v>149</v>
      </c>
      <c r="BE310" s="134">
        <f>IF(N310="základní",J310,0)</f>
        <v>0</v>
      </c>
      <c r="BF310" s="134">
        <f>IF(N310="snížená",J310,0)</f>
        <v>0</v>
      </c>
      <c r="BG310" s="134">
        <f>IF(N310="zákl. přenesená",J310,0)</f>
        <v>0</v>
      </c>
      <c r="BH310" s="134">
        <f>IF(N310="sníž. přenesená",J310,0)</f>
        <v>0</v>
      </c>
      <c r="BI310" s="134">
        <f>IF(N310="nulová",J310,0)</f>
        <v>0</v>
      </c>
      <c r="BJ310" s="17" t="s">
        <v>78</v>
      </c>
      <c r="BK310" s="134">
        <f>ROUND(I310*H310,2)</f>
        <v>0</v>
      </c>
      <c r="BL310" s="17" t="s">
        <v>156</v>
      </c>
      <c r="BM310" s="133" t="s">
        <v>465</v>
      </c>
    </row>
    <row r="311" spans="2:65" s="1" customFormat="1" ht="11.25">
      <c r="B311" s="32"/>
      <c r="D311" s="135" t="s">
        <v>158</v>
      </c>
      <c r="F311" s="136" t="s">
        <v>466</v>
      </c>
      <c r="I311" s="137"/>
      <c r="L311" s="32"/>
      <c r="M311" s="138"/>
      <c r="T311" s="53"/>
      <c r="AT311" s="17" t="s">
        <v>158</v>
      </c>
      <c r="AU311" s="17" t="s">
        <v>80</v>
      </c>
    </row>
    <row r="312" spans="2:65" s="1" customFormat="1" ht="24.2" customHeight="1">
      <c r="B312" s="32"/>
      <c r="C312" s="122" t="s">
        <v>467</v>
      </c>
      <c r="D312" s="122" t="s">
        <v>151</v>
      </c>
      <c r="E312" s="123" t="s">
        <v>468</v>
      </c>
      <c r="F312" s="124" t="s">
        <v>469</v>
      </c>
      <c r="G312" s="125" t="s">
        <v>248</v>
      </c>
      <c r="H312" s="126">
        <v>0.16900000000000001</v>
      </c>
      <c r="I312" s="127"/>
      <c r="J312" s="128">
        <f>ROUND(I312*H312,2)</f>
        <v>0</v>
      </c>
      <c r="K312" s="124" t="s">
        <v>155</v>
      </c>
      <c r="L312" s="32"/>
      <c r="M312" s="129" t="s">
        <v>19</v>
      </c>
      <c r="N312" s="130" t="s">
        <v>44</v>
      </c>
      <c r="P312" s="131">
        <f>O312*H312</f>
        <v>0</v>
      </c>
      <c r="Q312" s="131">
        <v>1.7090000000000001E-2</v>
      </c>
      <c r="R312" s="131">
        <f>Q312*H312</f>
        <v>2.8882100000000004E-3</v>
      </c>
      <c r="S312" s="131">
        <v>0</v>
      </c>
      <c r="T312" s="132">
        <f>S312*H312</f>
        <v>0</v>
      </c>
      <c r="AR312" s="133" t="s">
        <v>156</v>
      </c>
      <c r="AT312" s="133" t="s">
        <v>151</v>
      </c>
      <c r="AU312" s="133" t="s">
        <v>80</v>
      </c>
      <c r="AY312" s="17" t="s">
        <v>149</v>
      </c>
      <c r="BE312" s="134">
        <f>IF(N312="základní",J312,0)</f>
        <v>0</v>
      </c>
      <c r="BF312" s="134">
        <f>IF(N312="snížená",J312,0)</f>
        <v>0</v>
      </c>
      <c r="BG312" s="134">
        <f>IF(N312="zákl. přenesená",J312,0)</f>
        <v>0</v>
      </c>
      <c r="BH312" s="134">
        <f>IF(N312="sníž. přenesená",J312,0)</f>
        <v>0</v>
      </c>
      <c r="BI312" s="134">
        <f>IF(N312="nulová",J312,0)</f>
        <v>0</v>
      </c>
      <c r="BJ312" s="17" t="s">
        <v>78</v>
      </c>
      <c r="BK312" s="134">
        <f>ROUND(I312*H312,2)</f>
        <v>0</v>
      </c>
      <c r="BL312" s="17" t="s">
        <v>156</v>
      </c>
      <c r="BM312" s="133" t="s">
        <v>470</v>
      </c>
    </row>
    <row r="313" spans="2:65" s="1" customFormat="1" ht="11.25">
      <c r="B313" s="32"/>
      <c r="D313" s="135" t="s">
        <v>158</v>
      </c>
      <c r="F313" s="136" t="s">
        <v>471</v>
      </c>
      <c r="I313" s="137"/>
      <c r="L313" s="32"/>
      <c r="M313" s="138"/>
      <c r="T313" s="53"/>
      <c r="AT313" s="17" t="s">
        <v>158</v>
      </c>
      <c r="AU313" s="17" t="s">
        <v>80</v>
      </c>
    </row>
    <row r="314" spans="2:65" s="12" customFormat="1" ht="11.25">
      <c r="B314" s="141"/>
      <c r="D314" s="139" t="s">
        <v>162</v>
      </c>
      <c r="E314" s="142" t="s">
        <v>19</v>
      </c>
      <c r="F314" s="143" t="s">
        <v>472</v>
      </c>
      <c r="H314" s="144">
        <v>0.10299999999999999</v>
      </c>
      <c r="I314" s="145"/>
      <c r="L314" s="141"/>
      <c r="M314" s="146"/>
      <c r="T314" s="147"/>
      <c r="AT314" s="142" t="s">
        <v>162</v>
      </c>
      <c r="AU314" s="142" t="s">
        <v>80</v>
      </c>
      <c r="AV314" s="12" t="s">
        <v>80</v>
      </c>
      <c r="AW314" s="12" t="s">
        <v>34</v>
      </c>
      <c r="AX314" s="12" t="s">
        <v>73</v>
      </c>
      <c r="AY314" s="142" t="s">
        <v>149</v>
      </c>
    </row>
    <row r="315" spans="2:65" s="12" customFormat="1" ht="11.25">
      <c r="B315" s="141"/>
      <c r="D315" s="139" t="s">
        <v>162</v>
      </c>
      <c r="E315" s="142" t="s">
        <v>19</v>
      </c>
      <c r="F315" s="143" t="s">
        <v>473</v>
      </c>
      <c r="H315" s="144">
        <v>6.6000000000000003E-2</v>
      </c>
      <c r="I315" s="145"/>
      <c r="L315" s="141"/>
      <c r="M315" s="146"/>
      <c r="T315" s="147"/>
      <c r="AT315" s="142" t="s">
        <v>162</v>
      </c>
      <c r="AU315" s="142" t="s">
        <v>80</v>
      </c>
      <c r="AV315" s="12" t="s">
        <v>80</v>
      </c>
      <c r="AW315" s="12" t="s">
        <v>34</v>
      </c>
      <c r="AX315" s="12" t="s">
        <v>73</v>
      </c>
      <c r="AY315" s="142" t="s">
        <v>149</v>
      </c>
    </row>
    <row r="316" spans="2:65" s="14" customFormat="1" ht="11.25">
      <c r="B316" s="155"/>
      <c r="D316" s="139" t="s">
        <v>162</v>
      </c>
      <c r="E316" s="156" t="s">
        <v>19</v>
      </c>
      <c r="F316" s="157" t="s">
        <v>171</v>
      </c>
      <c r="H316" s="158">
        <v>0.16900000000000001</v>
      </c>
      <c r="I316" s="159"/>
      <c r="L316" s="155"/>
      <c r="M316" s="160"/>
      <c r="T316" s="161"/>
      <c r="AT316" s="156" t="s">
        <v>162</v>
      </c>
      <c r="AU316" s="156" t="s">
        <v>80</v>
      </c>
      <c r="AV316" s="14" t="s">
        <v>156</v>
      </c>
      <c r="AW316" s="14" t="s">
        <v>34</v>
      </c>
      <c r="AX316" s="14" t="s">
        <v>78</v>
      </c>
      <c r="AY316" s="156" t="s">
        <v>149</v>
      </c>
    </row>
    <row r="317" spans="2:65" s="1" customFormat="1" ht="16.5" customHeight="1">
      <c r="B317" s="32"/>
      <c r="C317" s="162" t="s">
        <v>474</v>
      </c>
      <c r="D317" s="162" t="s">
        <v>245</v>
      </c>
      <c r="E317" s="163" t="s">
        <v>344</v>
      </c>
      <c r="F317" s="164" t="s">
        <v>345</v>
      </c>
      <c r="G317" s="165" t="s">
        <v>248</v>
      </c>
      <c r="H317" s="166">
        <v>0.16900000000000001</v>
      </c>
      <c r="I317" s="167"/>
      <c r="J317" s="168">
        <f>ROUND(I317*H317,2)</f>
        <v>0</v>
      </c>
      <c r="K317" s="164" t="s">
        <v>155</v>
      </c>
      <c r="L317" s="169"/>
      <c r="M317" s="170" t="s">
        <v>19</v>
      </c>
      <c r="N317" s="171" t="s">
        <v>44</v>
      </c>
      <c r="P317" s="131">
        <f>O317*H317</f>
        <v>0</v>
      </c>
      <c r="Q317" s="131">
        <v>1</v>
      </c>
      <c r="R317" s="131">
        <f>Q317*H317</f>
        <v>0.16900000000000001</v>
      </c>
      <c r="S317" s="131">
        <v>0</v>
      </c>
      <c r="T317" s="132">
        <f>S317*H317</f>
        <v>0</v>
      </c>
      <c r="AR317" s="133" t="s">
        <v>208</v>
      </c>
      <c r="AT317" s="133" t="s">
        <v>245</v>
      </c>
      <c r="AU317" s="133" t="s">
        <v>80</v>
      </c>
      <c r="AY317" s="17" t="s">
        <v>149</v>
      </c>
      <c r="BE317" s="134">
        <f>IF(N317="základní",J317,0)</f>
        <v>0</v>
      </c>
      <c r="BF317" s="134">
        <f>IF(N317="snížená",J317,0)</f>
        <v>0</v>
      </c>
      <c r="BG317" s="134">
        <f>IF(N317="zákl. přenesená",J317,0)</f>
        <v>0</v>
      </c>
      <c r="BH317" s="134">
        <f>IF(N317="sníž. přenesená",J317,0)</f>
        <v>0</v>
      </c>
      <c r="BI317" s="134">
        <f>IF(N317="nulová",J317,0)</f>
        <v>0</v>
      </c>
      <c r="BJ317" s="17" t="s">
        <v>78</v>
      </c>
      <c r="BK317" s="134">
        <f>ROUND(I317*H317,2)</f>
        <v>0</v>
      </c>
      <c r="BL317" s="17" t="s">
        <v>156</v>
      </c>
      <c r="BM317" s="133" t="s">
        <v>475</v>
      </c>
    </row>
    <row r="318" spans="2:65" s="1" customFormat="1" ht="24.2" customHeight="1">
      <c r="B318" s="32"/>
      <c r="C318" s="122" t="s">
        <v>476</v>
      </c>
      <c r="D318" s="122" t="s">
        <v>151</v>
      </c>
      <c r="E318" s="123" t="s">
        <v>477</v>
      </c>
      <c r="F318" s="124" t="s">
        <v>478</v>
      </c>
      <c r="G318" s="125" t="s">
        <v>174</v>
      </c>
      <c r="H318" s="126">
        <v>1.764</v>
      </c>
      <c r="I318" s="127"/>
      <c r="J318" s="128">
        <f>ROUND(I318*H318,2)</f>
        <v>0</v>
      </c>
      <c r="K318" s="124" t="s">
        <v>155</v>
      </c>
      <c r="L318" s="32"/>
      <c r="M318" s="129" t="s">
        <v>19</v>
      </c>
      <c r="N318" s="130" t="s">
        <v>44</v>
      </c>
      <c r="P318" s="131">
        <f>O318*H318</f>
        <v>0</v>
      </c>
      <c r="Q318" s="131">
        <v>2.5019499999999999</v>
      </c>
      <c r="R318" s="131">
        <f>Q318*H318</f>
        <v>4.4134397999999999</v>
      </c>
      <c r="S318" s="131">
        <v>0</v>
      </c>
      <c r="T318" s="132">
        <f>S318*H318</f>
        <v>0</v>
      </c>
      <c r="AR318" s="133" t="s">
        <v>156</v>
      </c>
      <c r="AT318" s="133" t="s">
        <v>151</v>
      </c>
      <c r="AU318" s="133" t="s">
        <v>80</v>
      </c>
      <c r="AY318" s="17" t="s">
        <v>149</v>
      </c>
      <c r="BE318" s="134">
        <f>IF(N318="základní",J318,0)</f>
        <v>0</v>
      </c>
      <c r="BF318" s="134">
        <f>IF(N318="snížená",J318,0)</f>
        <v>0</v>
      </c>
      <c r="BG318" s="134">
        <f>IF(N318="zákl. přenesená",J318,0)</f>
        <v>0</v>
      </c>
      <c r="BH318" s="134">
        <f>IF(N318="sníž. přenesená",J318,0)</f>
        <v>0</v>
      </c>
      <c r="BI318" s="134">
        <f>IF(N318="nulová",J318,0)</f>
        <v>0</v>
      </c>
      <c r="BJ318" s="17" t="s">
        <v>78</v>
      </c>
      <c r="BK318" s="134">
        <f>ROUND(I318*H318,2)</f>
        <v>0</v>
      </c>
      <c r="BL318" s="17" t="s">
        <v>156</v>
      </c>
      <c r="BM318" s="133" t="s">
        <v>479</v>
      </c>
    </row>
    <row r="319" spans="2:65" s="1" customFormat="1" ht="11.25">
      <c r="B319" s="32"/>
      <c r="D319" s="135" t="s">
        <v>158</v>
      </c>
      <c r="F319" s="136" t="s">
        <v>480</v>
      </c>
      <c r="I319" s="137"/>
      <c r="L319" s="32"/>
      <c r="M319" s="138"/>
      <c r="T319" s="53"/>
      <c r="AT319" s="17" t="s">
        <v>158</v>
      </c>
      <c r="AU319" s="17" t="s">
        <v>80</v>
      </c>
    </row>
    <row r="320" spans="2:65" s="12" customFormat="1" ht="11.25">
      <c r="B320" s="141"/>
      <c r="D320" s="139" t="s">
        <v>162</v>
      </c>
      <c r="E320" s="142" t="s">
        <v>19</v>
      </c>
      <c r="F320" s="143" t="s">
        <v>481</v>
      </c>
      <c r="H320" s="144">
        <v>1.764</v>
      </c>
      <c r="I320" s="145"/>
      <c r="L320" s="141"/>
      <c r="M320" s="146"/>
      <c r="T320" s="147"/>
      <c r="AT320" s="142" t="s">
        <v>162</v>
      </c>
      <c r="AU320" s="142" t="s">
        <v>80</v>
      </c>
      <c r="AV320" s="12" t="s">
        <v>80</v>
      </c>
      <c r="AW320" s="12" t="s">
        <v>34</v>
      </c>
      <c r="AX320" s="12" t="s">
        <v>78</v>
      </c>
      <c r="AY320" s="142" t="s">
        <v>149</v>
      </c>
    </row>
    <row r="321" spans="2:65" s="1" customFormat="1" ht="24.2" customHeight="1">
      <c r="B321" s="32"/>
      <c r="C321" s="122" t="s">
        <v>482</v>
      </c>
      <c r="D321" s="122" t="s">
        <v>151</v>
      </c>
      <c r="E321" s="123" t="s">
        <v>483</v>
      </c>
      <c r="F321" s="124" t="s">
        <v>484</v>
      </c>
      <c r="G321" s="125" t="s">
        <v>248</v>
      </c>
      <c r="H321" s="126">
        <v>0.14099999999999999</v>
      </c>
      <c r="I321" s="127"/>
      <c r="J321" s="128">
        <f>ROUND(I321*H321,2)</f>
        <v>0</v>
      </c>
      <c r="K321" s="124" t="s">
        <v>155</v>
      </c>
      <c r="L321" s="32"/>
      <c r="M321" s="129" t="s">
        <v>19</v>
      </c>
      <c r="N321" s="130" t="s">
        <v>44</v>
      </c>
      <c r="P321" s="131">
        <f>O321*H321</f>
        <v>0</v>
      </c>
      <c r="Q321" s="131">
        <v>1.0392699999999999</v>
      </c>
      <c r="R321" s="131">
        <f>Q321*H321</f>
        <v>0.14653706999999996</v>
      </c>
      <c r="S321" s="131">
        <v>0</v>
      </c>
      <c r="T321" s="132">
        <f>S321*H321</f>
        <v>0</v>
      </c>
      <c r="AR321" s="133" t="s">
        <v>156</v>
      </c>
      <c r="AT321" s="133" t="s">
        <v>151</v>
      </c>
      <c r="AU321" s="133" t="s">
        <v>80</v>
      </c>
      <c r="AY321" s="17" t="s">
        <v>149</v>
      </c>
      <c r="BE321" s="134">
        <f>IF(N321="základní",J321,0)</f>
        <v>0</v>
      </c>
      <c r="BF321" s="134">
        <f>IF(N321="snížená",J321,0)</f>
        <v>0</v>
      </c>
      <c r="BG321" s="134">
        <f>IF(N321="zákl. přenesená",J321,0)</f>
        <v>0</v>
      </c>
      <c r="BH321" s="134">
        <f>IF(N321="sníž. přenesená",J321,0)</f>
        <v>0</v>
      </c>
      <c r="BI321" s="134">
        <f>IF(N321="nulová",J321,0)</f>
        <v>0</v>
      </c>
      <c r="BJ321" s="17" t="s">
        <v>78</v>
      </c>
      <c r="BK321" s="134">
        <f>ROUND(I321*H321,2)</f>
        <v>0</v>
      </c>
      <c r="BL321" s="17" t="s">
        <v>156</v>
      </c>
      <c r="BM321" s="133" t="s">
        <v>485</v>
      </c>
    </row>
    <row r="322" spans="2:65" s="1" customFormat="1" ht="11.25">
      <c r="B322" s="32"/>
      <c r="D322" s="135" t="s">
        <v>158</v>
      </c>
      <c r="F322" s="136" t="s">
        <v>486</v>
      </c>
      <c r="I322" s="137"/>
      <c r="L322" s="32"/>
      <c r="M322" s="138"/>
      <c r="T322" s="53"/>
      <c r="AT322" s="17" t="s">
        <v>158</v>
      </c>
      <c r="AU322" s="17" t="s">
        <v>80</v>
      </c>
    </row>
    <row r="323" spans="2:65" s="12" customFormat="1" ht="11.25">
      <c r="B323" s="141"/>
      <c r="D323" s="139" t="s">
        <v>162</v>
      </c>
      <c r="F323" s="143" t="s">
        <v>487</v>
      </c>
      <c r="H323" s="144">
        <v>0.14099999999999999</v>
      </c>
      <c r="I323" s="145"/>
      <c r="L323" s="141"/>
      <c r="M323" s="146"/>
      <c r="T323" s="147"/>
      <c r="AT323" s="142" t="s">
        <v>162</v>
      </c>
      <c r="AU323" s="142" t="s">
        <v>80</v>
      </c>
      <c r="AV323" s="12" t="s">
        <v>80</v>
      </c>
      <c r="AW323" s="12" t="s">
        <v>4</v>
      </c>
      <c r="AX323" s="12" t="s">
        <v>78</v>
      </c>
      <c r="AY323" s="142" t="s">
        <v>149</v>
      </c>
    </row>
    <row r="324" spans="2:65" s="1" customFormat="1" ht="24.2" customHeight="1">
      <c r="B324" s="32"/>
      <c r="C324" s="122" t="s">
        <v>488</v>
      </c>
      <c r="D324" s="122" t="s">
        <v>151</v>
      </c>
      <c r="E324" s="123" t="s">
        <v>489</v>
      </c>
      <c r="F324" s="124" t="s">
        <v>490</v>
      </c>
      <c r="G324" s="125" t="s">
        <v>248</v>
      </c>
      <c r="H324" s="126">
        <v>0.08</v>
      </c>
      <c r="I324" s="127"/>
      <c r="J324" s="128">
        <f>ROUND(I324*H324,2)</f>
        <v>0</v>
      </c>
      <c r="K324" s="124" t="s">
        <v>155</v>
      </c>
      <c r="L324" s="32"/>
      <c r="M324" s="129" t="s">
        <v>19</v>
      </c>
      <c r="N324" s="130" t="s">
        <v>44</v>
      </c>
      <c r="P324" s="131">
        <f>O324*H324</f>
        <v>0</v>
      </c>
      <c r="Q324" s="131">
        <v>1.06277</v>
      </c>
      <c r="R324" s="131">
        <f>Q324*H324</f>
        <v>8.5021600000000003E-2</v>
      </c>
      <c r="S324" s="131">
        <v>0</v>
      </c>
      <c r="T324" s="132">
        <f>S324*H324</f>
        <v>0</v>
      </c>
      <c r="AR324" s="133" t="s">
        <v>156</v>
      </c>
      <c r="AT324" s="133" t="s">
        <v>151</v>
      </c>
      <c r="AU324" s="133" t="s">
        <v>80</v>
      </c>
      <c r="AY324" s="17" t="s">
        <v>149</v>
      </c>
      <c r="BE324" s="134">
        <f>IF(N324="základní",J324,0)</f>
        <v>0</v>
      </c>
      <c r="BF324" s="134">
        <f>IF(N324="snížená",J324,0)</f>
        <v>0</v>
      </c>
      <c r="BG324" s="134">
        <f>IF(N324="zákl. přenesená",J324,0)</f>
        <v>0</v>
      </c>
      <c r="BH324" s="134">
        <f>IF(N324="sníž. přenesená",J324,0)</f>
        <v>0</v>
      </c>
      <c r="BI324" s="134">
        <f>IF(N324="nulová",J324,0)</f>
        <v>0</v>
      </c>
      <c r="BJ324" s="17" t="s">
        <v>78</v>
      </c>
      <c r="BK324" s="134">
        <f>ROUND(I324*H324,2)</f>
        <v>0</v>
      </c>
      <c r="BL324" s="17" t="s">
        <v>156</v>
      </c>
      <c r="BM324" s="133" t="s">
        <v>491</v>
      </c>
    </row>
    <row r="325" spans="2:65" s="1" customFormat="1" ht="11.25">
      <c r="B325" s="32"/>
      <c r="D325" s="135" t="s">
        <v>158</v>
      </c>
      <c r="F325" s="136" t="s">
        <v>492</v>
      </c>
      <c r="I325" s="137"/>
      <c r="L325" s="32"/>
      <c r="M325" s="138"/>
      <c r="T325" s="53"/>
      <c r="AT325" s="17" t="s">
        <v>158</v>
      </c>
      <c r="AU325" s="17" t="s">
        <v>80</v>
      </c>
    </row>
    <row r="326" spans="2:65" s="12" customFormat="1" ht="11.25">
      <c r="B326" s="141"/>
      <c r="D326" s="139" t="s">
        <v>162</v>
      </c>
      <c r="E326" s="142" t="s">
        <v>19</v>
      </c>
      <c r="F326" s="143" t="s">
        <v>493</v>
      </c>
      <c r="H326" s="144">
        <v>0.08</v>
      </c>
      <c r="I326" s="145"/>
      <c r="L326" s="141"/>
      <c r="M326" s="146"/>
      <c r="T326" s="147"/>
      <c r="AT326" s="142" t="s">
        <v>162</v>
      </c>
      <c r="AU326" s="142" t="s">
        <v>80</v>
      </c>
      <c r="AV326" s="12" t="s">
        <v>80</v>
      </c>
      <c r="AW326" s="12" t="s">
        <v>34</v>
      </c>
      <c r="AX326" s="12" t="s">
        <v>78</v>
      </c>
      <c r="AY326" s="142" t="s">
        <v>149</v>
      </c>
    </row>
    <row r="327" spans="2:65" s="1" customFormat="1" ht="16.5" customHeight="1">
      <c r="B327" s="32"/>
      <c r="C327" s="122" t="s">
        <v>494</v>
      </c>
      <c r="D327" s="122" t="s">
        <v>151</v>
      </c>
      <c r="E327" s="123" t="s">
        <v>495</v>
      </c>
      <c r="F327" s="124" t="s">
        <v>496</v>
      </c>
      <c r="G327" s="125" t="s">
        <v>388</v>
      </c>
      <c r="H327" s="126">
        <v>11.2</v>
      </c>
      <c r="I327" s="127"/>
      <c r="J327" s="128">
        <f>ROUND(I327*H327,2)</f>
        <v>0</v>
      </c>
      <c r="K327" s="124" t="s">
        <v>497</v>
      </c>
      <c r="L327" s="32"/>
      <c r="M327" s="129" t="s">
        <v>19</v>
      </c>
      <c r="N327" s="130" t="s">
        <v>44</v>
      </c>
      <c r="P327" s="131">
        <f>O327*H327</f>
        <v>0</v>
      </c>
      <c r="Q327" s="131">
        <v>3.465E-2</v>
      </c>
      <c r="R327" s="131">
        <f>Q327*H327</f>
        <v>0.38807999999999998</v>
      </c>
      <c r="S327" s="131">
        <v>0</v>
      </c>
      <c r="T327" s="132">
        <f>S327*H327</f>
        <v>0</v>
      </c>
      <c r="AR327" s="133" t="s">
        <v>156</v>
      </c>
      <c r="AT327" s="133" t="s">
        <v>151</v>
      </c>
      <c r="AU327" s="133" t="s">
        <v>80</v>
      </c>
      <c r="AY327" s="17" t="s">
        <v>149</v>
      </c>
      <c r="BE327" s="134">
        <f>IF(N327="základní",J327,0)</f>
        <v>0</v>
      </c>
      <c r="BF327" s="134">
        <f>IF(N327="snížená",J327,0)</f>
        <v>0</v>
      </c>
      <c r="BG327" s="134">
        <f>IF(N327="zákl. přenesená",J327,0)</f>
        <v>0</v>
      </c>
      <c r="BH327" s="134">
        <f>IF(N327="sníž. přenesená",J327,0)</f>
        <v>0</v>
      </c>
      <c r="BI327" s="134">
        <f>IF(N327="nulová",J327,0)</f>
        <v>0</v>
      </c>
      <c r="BJ327" s="17" t="s">
        <v>78</v>
      </c>
      <c r="BK327" s="134">
        <f>ROUND(I327*H327,2)</f>
        <v>0</v>
      </c>
      <c r="BL327" s="17" t="s">
        <v>156</v>
      </c>
      <c r="BM327" s="133" t="s">
        <v>498</v>
      </c>
    </row>
    <row r="328" spans="2:65" s="1" customFormat="1" ht="16.5" customHeight="1">
      <c r="B328" s="32"/>
      <c r="C328" s="162" t="s">
        <v>499</v>
      </c>
      <c r="D328" s="162" t="s">
        <v>245</v>
      </c>
      <c r="E328" s="163" t="s">
        <v>500</v>
      </c>
      <c r="F328" s="164" t="s">
        <v>501</v>
      </c>
      <c r="G328" s="165" t="s">
        <v>388</v>
      </c>
      <c r="H328" s="166">
        <v>11.2</v>
      </c>
      <c r="I328" s="167"/>
      <c r="J328" s="168">
        <f>ROUND(I328*H328,2)</f>
        <v>0</v>
      </c>
      <c r="K328" s="164" t="s">
        <v>497</v>
      </c>
      <c r="L328" s="169"/>
      <c r="M328" s="170" t="s">
        <v>19</v>
      </c>
      <c r="N328" s="171" t="s">
        <v>44</v>
      </c>
      <c r="P328" s="131">
        <f>O328*H328</f>
        <v>0</v>
      </c>
      <c r="Q328" s="131">
        <v>8.2000000000000003E-2</v>
      </c>
      <c r="R328" s="131">
        <f>Q328*H328</f>
        <v>0.91839999999999999</v>
      </c>
      <c r="S328" s="131">
        <v>0</v>
      </c>
      <c r="T328" s="132">
        <f>S328*H328</f>
        <v>0</v>
      </c>
      <c r="AR328" s="133" t="s">
        <v>208</v>
      </c>
      <c r="AT328" s="133" t="s">
        <v>245</v>
      </c>
      <c r="AU328" s="133" t="s">
        <v>80</v>
      </c>
      <c r="AY328" s="17" t="s">
        <v>149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7" t="s">
        <v>78</v>
      </c>
      <c r="BK328" s="134">
        <f>ROUND(I328*H328,2)</f>
        <v>0</v>
      </c>
      <c r="BL328" s="17" t="s">
        <v>156</v>
      </c>
      <c r="BM328" s="133" t="s">
        <v>502</v>
      </c>
    </row>
    <row r="329" spans="2:65" s="1" customFormat="1" ht="37.9" customHeight="1">
      <c r="B329" s="32"/>
      <c r="C329" s="122" t="s">
        <v>503</v>
      </c>
      <c r="D329" s="122" t="s">
        <v>151</v>
      </c>
      <c r="E329" s="123" t="s">
        <v>504</v>
      </c>
      <c r="F329" s="124" t="s">
        <v>505</v>
      </c>
      <c r="G329" s="125" t="s">
        <v>388</v>
      </c>
      <c r="H329" s="126">
        <v>16.8</v>
      </c>
      <c r="I329" s="127"/>
      <c r="J329" s="128">
        <f>ROUND(I329*H329,2)</f>
        <v>0</v>
      </c>
      <c r="K329" s="124" t="s">
        <v>155</v>
      </c>
      <c r="L329" s="32"/>
      <c r="M329" s="129" t="s">
        <v>19</v>
      </c>
      <c r="N329" s="130" t="s">
        <v>44</v>
      </c>
      <c r="P329" s="131">
        <f>O329*H329</f>
        <v>0</v>
      </c>
      <c r="Q329" s="131">
        <v>5.8700000000000002E-3</v>
      </c>
      <c r="R329" s="131">
        <f>Q329*H329</f>
        <v>9.8616000000000009E-2</v>
      </c>
      <c r="S329" s="131">
        <v>0</v>
      </c>
      <c r="T329" s="132">
        <f>S329*H329</f>
        <v>0</v>
      </c>
      <c r="AR329" s="133" t="s">
        <v>156</v>
      </c>
      <c r="AT329" s="133" t="s">
        <v>151</v>
      </c>
      <c r="AU329" s="133" t="s">
        <v>80</v>
      </c>
      <c r="AY329" s="17" t="s">
        <v>149</v>
      </c>
      <c r="BE329" s="134">
        <f>IF(N329="základní",J329,0)</f>
        <v>0</v>
      </c>
      <c r="BF329" s="134">
        <f>IF(N329="snížená",J329,0)</f>
        <v>0</v>
      </c>
      <c r="BG329" s="134">
        <f>IF(N329="zákl. přenesená",J329,0)</f>
        <v>0</v>
      </c>
      <c r="BH329" s="134">
        <f>IF(N329="sníž. přenesená",J329,0)</f>
        <v>0</v>
      </c>
      <c r="BI329" s="134">
        <f>IF(N329="nulová",J329,0)</f>
        <v>0</v>
      </c>
      <c r="BJ329" s="17" t="s">
        <v>78</v>
      </c>
      <c r="BK329" s="134">
        <f>ROUND(I329*H329,2)</f>
        <v>0</v>
      </c>
      <c r="BL329" s="17" t="s">
        <v>156</v>
      </c>
      <c r="BM329" s="133" t="s">
        <v>506</v>
      </c>
    </row>
    <row r="330" spans="2:65" s="1" customFormat="1" ht="11.25">
      <c r="B330" s="32"/>
      <c r="D330" s="135" t="s">
        <v>158</v>
      </c>
      <c r="F330" s="136" t="s">
        <v>507</v>
      </c>
      <c r="I330" s="137"/>
      <c r="L330" s="32"/>
      <c r="M330" s="138"/>
      <c r="T330" s="53"/>
      <c r="AT330" s="17" t="s">
        <v>158</v>
      </c>
      <c r="AU330" s="17" t="s">
        <v>80</v>
      </c>
    </row>
    <row r="331" spans="2:65" s="12" customFormat="1" ht="11.25">
      <c r="B331" s="141"/>
      <c r="D331" s="139" t="s">
        <v>162</v>
      </c>
      <c r="E331" s="142" t="s">
        <v>19</v>
      </c>
      <c r="F331" s="143" t="s">
        <v>508</v>
      </c>
      <c r="H331" s="144">
        <v>16.8</v>
      </c>
      <c r="I331" s="145"/>
      <c r="L331" s="141"/>
      <c r="M331" s="146"/>
      <c r="T331" s="147"/>
      <c r="AT331" s="142" t="s">
        <v>162</v>
      </c>
      <c r="AU331" s="142" t="s">
        <v>80</v>
      </c>
      <c r="AV331" s="12" t="s">
        <v>80</v>
      </c>
      <c r="AW331" s="12" t="s">
        <v>34</v>
      </c>
      <c r="AX331" s="12" t="s">
        <v>78</v>
      </c>
      <c r="AY331" s="142" t="s">
        <v>149</v>
      </c>
    </row>
    <row r="332" spans="2:65" s="1" customFormat="1" ht="16.5" customHeight="1">
      <c r="B332" s="32"/>
      <c r="C332" s="162" t="s">
        <v>509</v>
      </c>
      <c r="D332" s="162" t="s">
        <v>245</v>
      </c>
      <c r="E332" s="163" t="s">
        <v>510</v>
      </c>
      <c r="F332" s="164" t="s">
        <v>511</v>
      </c>
      <c r="G332" s="165" t="s">
        <v>330</v>
      </c>
      <c r="H332" s="166">
        <v>17.135999999999999</v>
      </c>
      <c r="I332" s="167"/>
      <c r="J332" s="168">
        <f>ROUND(I332*H332,2)</f>
        <v>0</v>
      </c>
      <c r="K332" s="164" t="s">
        <v>155</v>
      </c>
      <c r="L332" s="169"/>
      <c r="M332" s="170" t="s">
        <v>19</v>
      </c>
      <c r="N332" s="171" t="s">
        <v>44</v>
      </c>
      <c r="P332" s="131">
        <f>O332*H332</f>
        <v>0</v>
      </c>
      <c r="Q332" s="131">
        <v>0.13800000000000001</v>
      </c>
      <c r="R332" s="131">
        <f>Q332*H332</f>
        <v>2.3647680000000002</v>
      </c>
      <c r="S332" s="131">
        <v>0</v>
      </c>
      <c r="T332" s="132">
        <f>S332*H332</f>
        <v>0</v>
      </c>
      <c r="AR332" s="133" t="s">
        <v>208</v>
      </c>
      <c r="AT332" s="133" t="s">
        <v>245</v>
      </c>
      <c r="AU332" s="133" t="s">
        <v>80</v>
      </c>
      <c r="AY332" s="17" t="s">
        <v>149</v>
      </c>
      <c r="BE332" s="134">
        <f>IF(N332="základní",J332,0)</f>
        <v>0</v>
      </c>
      <c r="BF332" s="134">
        <f>IF(N332="snížená",J332,0)</f>
        <v>0</v>
      </c>
      <c r="BG332" s="134">
        <f>IF(N332="zákl. přenesená",J332,0)</f>
        <v>0</v>
      </c>
      <c r="BH332" s="134">
        <f>IF(N332="sníž. přenesená",J332,0)</f>
        <v>0</v>
      </c>
      <c r="BI332" s="134">
        <f>IF(N332="nulová",J332,0)</f>
        <v>0</v>
      </c>
      <c r="BJ332" s="17" t="s">
        <v>78</v>
      </c>
      <c r="BK332" s="134">
        <f>ROUND(I332*H332,2)</f>
        <v>0</v>
      </c>
      <c r="BL332" s="17" t="s">
        <v>156</v>
      </c>
      <c r="BM332" s="133" t="s">
        <v>512</v>
      </c>
    </row>
    <row r="333" spans="2:65" s="12" customFormat="1" ht="11.25">
      <c r="B333" s="141"/>
      <c r="D333" s="139" t="s">
        <v>162</v>
      </c>
      <c r="F333" s="143" t="s">
        <v>513</v>
      </c>
      <c r="H333" s="144">
        <v>17.135999999999999</v>
      </c>
      <c r="I333" s="145"/>
      <c r="L333" s="141"/>
      <c r="M333" s="146"/>
      <c r="T333" s="147"/>
      <c r="AT333" s="142" t="s">
        <v>162</v>
      </c>
      <c r="AU333" s="142" t="s">
        <v>80</v>
      </c>
      <c r="AV333" s="12" t="s">
        <v>80</v>
      </c>
      <c r="AW333" s="12" t="s">
        <v>4</v>
      </c>
      <c r="AX333" s="12" t="s">
        <v>78</v>
      </c>
      <c r="AY333" s="142" t="s">
        <v>149</v>
      </c>
    </row>
    <row r="334" spans="2:65" s="1" customFormat="1" ht="21.75" customHeight="1">
      <c r="B334" s="32"/>
      <c r="C334" s="122" t="s">
        <v>514</v>
      </c>
      <c r="D334" s="122" t="s">
        <v>151</v>
      </c>
      <c r="E334" s="123" t="s">
        <v>515</v>
      </c>
      <c r="F334" s="124" t="s">
        <v>516</v>
      </c>
      <c r="G334" s="125" t="s">
        <v>154</v>
      </c>
      <c r="H334" s="126">
        <v>2.88</v>
      </c>
      <c r="I334" s="127"/>
      <c r="J334" s="128">
        <f>ROUND(I334*H334,2)</f>
        <v>0</v>
      </c>
      <c r="K334" s="124" t="s">
        <v>155</v>
      </c>
      <c r="L334" s="32"/>
      <c r="M334" s="129" t="s">
        <v>19</v>
      </c>
      <c r="N334" s="130" t="s">
        <v>44</v>
      </c>
      <c r="P334" s="131">
        <f>O334*H334</f>
        <v>0</v>
      </c>
      <c r="Q334" s="131">
        <v>6.5799999999999999E-3</v>
      </c>
      <c r="R334" s="131">
        <f>Q334*H334</f>
        <v>1.8950399999999999E-2</v>
      </c>
      <c r="S334" s="131">
        <v>0</v>
      </c>
      <c r="T334" s="132">
        <f>S334*H334</f>
        <v>0</v>
      </c>
      <c r="AR334" s="133" t="s">
        <v>156</v>
      </c>
      <c r="AT334" s="133" t="s">
        <v>151</v>
      </c>
      <c r="AU334" s="133" t="s">
        <v>80</v>
      </c>
      <c r="AY334" s="17" t="s">
        <v>149</v>
      </c>
      <c r="BE334" s="134">
        <f>IF(N334="základní",J334,0)</f>
        <v>0</v>
      </c>
      <c r="BF334" s="134">
        <f>IF(N334="snížená",J334,0)</f>
        <v>0</v>
      </c>
      <c r="BG334" s="134">
        <f>IF(N334="zákl. přenesená",J334,0)</f>
        <v>0</v>
      </c>
      <c r="BH334" s="134">
        <f>IF(N334="sníž. přenesená",J334,0)</f>
        <v>0</v>
      </c>
      <c r="BI334" s="134">
        <f>IF(N334="nulová",J334,0)</f>
        <v>0</v>
      </c>
      <c r="BJ334" s="17" t="s">
        <v>78</v>
      </c>
      <c r="BK334" s="134">
        <f>ROUND(I334*H334,2)</f>
        <v>0</v>
      </c>
      <c r="BL334" s="17" t="s">
        <v>156</v>
      </c>
      <c r="BM334" s="133" t="s">
        <v>517</v>
      </c>
    </row>
    <row r="335" spans="2:65" s="1" customFormat="1" ht="11.25">
      <c r="B335" s="32"/>
      <c r="D335" s="135" t="s">
        <v>158</v>
      </c>
      <c r="F335" s="136" t="s">
        <v>518</v>
      </c>
      <c r="I335" s="137"/>
      <c r="L335" s="32"/>
      <c r="M335" s="138"/>
      <c r="T335" s="53"/>
      <c r="AT335" s="17" t="s">
        <v>158</v>
      </c>
      <c r="AU335" s="17" t="s">
        <v>80</v>
      </c>
    </row>
    <row r="336" spans="2:65" s="12" customFormat="1" ht="11.25">
      <c r="B336" s="141"/>
      <c r="D336" s="139" t="s">
        <v>162</v>
      </c>
      <c r="E336" s="142" t="s">
        <v>19</v>
      </c>
      <c r="F336" s="143" t="s">
        <v>519</v>
      </c>
      <c r="H336" s="144">
        <v>2.88</v>
      </c>
      <c r="I336" s="145"/>
      <c r="L336" s="141"/>
      <c r="M336" s="146"/>
      <c r="T336" s="147"/>
      <c r="AT336" s="142" t="s">
        <v>162</v>
      </c>
      <c r="AU336" s="142" t="s">
        <v>80</v>
      </c>
      <c r="AV336" s="12" t="s">
        <v>80</v>
      </c>
      <c r="AW336" s="12" t="s">
        <v>34</v>
      </c>
      <c r="AX336" s="12" t="s">
        <v>78</v>
      </c>
      <c r="AY336" s="142" t="s">
        <v>149</v>
      </c>
    </row>
    <row r="337" spans="2:65" s="1" customFormat="1" ht="21.75" customHeight="1">
      <c r="B337" s="32"/>
      <c r="C337" s="122" t="s">
        <v>520</v>
      </c>
      <c r="D337" s="122" t="s">
        <v>151</v>
      </c>
      <c r="E337" s="123" t="s">
        <v>521</v>
      </c>
      <c r="F337" s="124" t="s">
        <v>522</v>
      </c>
      <c r="G337" s="125" t="s">
        <v>154</v>
      </c>
      <c r="H337" s="126">
        <v>2.88</v>
      </c>
      <c r="I337" s="127"/>
      <c r="J337" s="128">
        <f>ROUND(I337*H337,2)</f>
        <v>0</v>
      </c>
      <c r="K337" s="124" t="s">
        <v>155</v>
      </c>
      <c r="L337" s="32"/>
      <c r="M337" s="129" t="s">
        <v>19</v>
      </c>
      <c r="N337" s="130" t="s">
        <v>44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156</v>
      </c>
      <c r="AT337" s="133" t="s">
        <v>151</v>
      </c>
      <c r="AU337" s="133" t="s">
        <v>80</v>
      </c>
      <c r="AY337" s="17" t="s">
        <v>149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7" t="s">
        <v>78</v>
      </c>
      <c r="BK337" s="134">
        <f>ROUND(I337*H337,2)</f>
        <v>0</v>
      </c>
      <c r="BL337" s="17" t="s">
        <v>156</v>
      </c>
      <c r="BM337" s="133" t="s">
        <v>523</v>
      </c>
    </row>
    <row r="338" spans="2:65" s="1" customFormat="1" ht="11.25">
      <c r="B338" s="32"/>
      <c r="D338" s="135" t="s">
        <v>158</v>
      </c>
      <c r="F338" s="136" t="s">
        <v>524</v>
      </c>
      <c r="I338" s="137"/>
      <c r="L338" s="32"/>
      <c r="M338" s="138"/>
      <c r="T338" s="53"/>
      <c r="AT338" s="17" t="s">
        <v>158</v>
      </c>
      <c r="AU338" s="17" t="s">
        <v>80</v>
      </c>
    </row>
    <row r="339" spans="2:65" s="11" customFormat="1" ht="22.9" customHeight="1">
      <c r="B339" s="110"/>
      <c r="D339" s="111" t="s">
        <v>72</v>
      </c>
      <c r="E339" s="120" t="s">
        <v>189</v>
      </c>
      <c r="F339" s="120" t="s">
        <v>525</v>
      </c>
      <c r="I339" s="113"/>
      <c r="J339" s="121">
        <f>BK339</f>
        <v>0</v>
      </c>
      <c r="L339" s="110"/>
      <c r="M339" s="115"/>
      <c r="P339" s="116">
        <f>SUM(P340:P368)</f>
        <v>0</v>
      </c>
      <c r="R339" s="116">
        <f>SUM(R340:R368)</f>
        <v>45.16452898</v>
      </c>
      <c r="T339" s="117">
        <f>SUM(T340:T368)</f>
        <v>0</v>
      </c>
      <c r="AR339" s="111" t="s">
        <v>78</v>
      </c>
      <c r="AT339" s="118" t="s">
        <v>72</v>
      </c>
      <c r="AU339" s="118" t="s">
        <v>78</v>
      </c>
      <c r="AY339" s="111" t="s">
        <v>149</v>
      </c>
      <c r="BK339" s="119">
        <f>SUM(BK340:BK368)</f>
        <v>0</v>
      </c>
    </row>
    <row r="340" spans="2:65" s="1" customFormat="1" ht="21.75" customHeight="1">
      <c r="B340" s="32"/>
      <c r="C340" s="122" t="s">
        <v>526</v>
      </c>
      <c r="D340" s="122" t="s">
        <v>151</v>
      </c>
      <c r="E340" s="123" t="s">
        <v>527</v>
      </c>
      <c r="F340" s="124" t="s">
        <v>528</v>
      </c>
      <c r="G340" s="125" t="s">
        <v>154</v>
      </c>
      <c r="H340" s="126">
        <v>15.363</v>
      </c>
      <c r="I340" s="127"/>
      <c r="J340" s="128">
        <f>ROUND(I340*H340,2)</f>
        <v>0</v>
      </c>
      <c r="K340" s="124" t="s">
        <v>155</v>
      </c>
      <c r="L340" s="32"/>
      <c r="M340" s="129" t="s">
        <v>19</v>
      </c>
      <c r="N340" s="130" t="s">
        <v>44</v>
      </c>
      <c r="P340" s="131">
        <f>O340*H340</f>
        <v>0</v>
      </c>
      <c r="Q340" s="131">
        <v>0.34499999999999997</v>
      </c>
      <c r="R340" s="131">
        <f>Q340*H340</f>
        <v>5.3002349999999998</v>
      </c>
      <c r="S340" s="131">
        <v>0</v>
      </c>
      <c r="T340" s="132">
        <f>S340*H340</f>
        <v>0</v>
      </c>
      <c r="AR340" s="133" t="s">
        <v>156</v>
      </c>
      <c r="AT340" s="133" t="s">
        <v>151</v>
      </c>
      <c r="AU340" s="133" t="s">
        <v>80</v>
      </c>
      <c r="AY340" s="17" t="s">
        <v>149</v>
      </c>
      <c r="BE340" s="134">
        <f>IF(N340="základní",J340,0)</f>
        <v>0</v>
      </c>
      <c r="BF340" s="134">
        <f>IF(N340="snížená",J340,0)</f>
        <v>0</v>
      </c>
      <c r="BG340" s="134">
        <f>IF(N340="zákl. přenesená",J340,0)</f>
        <v>0</v>
      </c>
      <c r="BH340" s="134">
        <f>IF(N340="sníž. přenesená",J340,0)</f>
        <v>0</v>
      </c>
      <c r="BI340" s="134">
        <f>IF(N340="nulová",J340,0)</f>
        <v>0</v>
      </c>
      <c r="BJ340" s="17" t="s">
        <v>78</v>
      </c>
      <c r="BK340" s="134">
        <f>ROUND(I340*H340,2)</f>
        <v>0</v>
      </c>
      <c r="BL340" s="17" t="s">
        <v>156</v>
      </c>
      <c r="BM340" s="133" t="s">
        <v>529</v>
      </c>
    </row>
    <row r="341" spans="2:65" s="1" customFormat="1" ht="11.25">
      <c r="B341" s="32"/>
      <c r="D341" s="135" t="s">
        <v>158</v>
      </c>
      <c r="F341" s="136" t="s">
        <v>530</v>
      </c>
      <c r="I341" s="137"/>
      <c r="L341" s="32"/>
      <c r="M341" s="138"/>
      <c r="T341" s="53"/>
      <c r="AT341" s="17" t="s">
        <v>158</v>
      </c>
      <c r="AU341" s="17" t="s">
        <v>80</v>
      </c>
    </row>
    <row r="342" spans="2:65" s="12" customFormat="1" ht="11.25">
      <c r="B342" s="141"/>
      <c r="D342" s="139" t="s">
        <v>162</v>
      </c>
      <c r="E342" s="142" t="s">
        <v>19</v>
      </c>
      <c r="F342" s="143" t="s">
        <v>288</v>
      </c>
      <c r="H342" s="144">
        <v>1.4</v>
      </c>
      <c r="I342" s="145"/>
      <c r="L342" s="141"/>
      <c r="M342" s="146"/>
      <c r="T342" s="147"/>
      <c r="AT342" s="142" t="s">
        <v>162</v>
      </c>
      <c r="AU342" s="142" t="s">
        <v>80</v>
      </c>
      <c r="AV342" s="12" t="s">
        <v>80</v>
      </c>
      <c r="AW342" s="12" t="s">
        <v>34</v>
      </c>
      <c r="AX342" s="12" t="s">
        <v>73</v>
      </c>
      <c r="AY342" s="142" t="s">
        <v>149</v>
      </c>
    </row>
    <row r="343" spans="2:65" s="12" customFormat="1" ht="11.25">
      <c r="B343" s="141"/>
      <c r="D343" s="139" t="s">
        <v>162</v>
      </c>
      <c r="E343" s="142" t="s">
        <v>19</v>
      </c>
      <c r="F343" s="143" t="s">
        <v>531</v>
      </c>
      <c r="H343" s="144">
        <v>9.7759999999999998</v>
      </c>
      <c r="I343" s="145"/>
      <c r="L343" s="141"/>
      <c r="M343" s="146"/>
      <c r="T343" s="147"/>
      <c r="AT343" s="142" t="s">
        <v>162</v>
      </c>
      <c r="AU343" s="142" t="s">
        <v>80</v>
      </c>
      <c r="AV343" s="12" t="s">
        <v>80</v>
      </c>
      <c r="AW343" s="12" t="s">
        <v>34</v>
      </c>
      <c r="AX343" s="12" t="s">
        <v>73</v>
      </c>
      <c r="AY343" s="142" t="s">
        <v>149</v>
      </c>
    </row>
    <row r="344" spans="2:65" s="12" customFormat="1" ht="11.25">
      <c r="B344" s="141"/>
      <c r="D344" s="139" t="s">
        <v>162</v>
      </c>
      <c r="E344" s="142" t="s">
        <v>19</v>
      </c>
      <c r="F344" s="143" t="s">
        <v>532</v>
      </c>
      <c r="H344" s="144">
        <v>1.327</v>
      </c>
      <c r="I344" s="145"/>
      <c r="L344" s="141"/>
      <c r="M344" s="146"/>
      <c r="T344" s="147"/>
      <c r="AT344" s="142" t="s">
        <v>162</v>
      </c>
      <c r="AU344" s="142" t="s">
        <v>80</v>
      </c>
      <c r="AV344" s="12" t="s">
        <v>80</v>
      </c>
      <c r="AW344" s="12" t="s">
        <v>34</v>
      </c>
      <c r="AX344" s="12" t="s">
        <v>73</v>
      </c>
      <c r="AY344" s="142" t="s">
        <v>149</v>
      </c>
    </row>
    <row r="345" spans="2:65" s="12" customFormat="1" ht="11.25">
      <c r="B345" s="141"/>
      <c r="D345" s="139" t="s">
        <v>162</v>
      </c>
      <c r="E345" s="142" t="s">
        <v>19</v>
      </c>
      <c r="F345" s="143" t="s">
        <v>533</v>
      </c>
      <c r="H345" s="144">
        <v>2.86</v>
      </c>
      <c r="I345" s="145"/>
      <c r="L345" s="141"/>
      <c r="M345" s="146"/>
      <c r="T345" s="147"/>
      <c r="AT345" s="142" t="s">
        <v>162</v>
      </c>
      <c r="AU345" s="142" t="s">
        <v>80</v>
      </c>
      <c r="AV345" s="12" t="s">
        <v>80</v>
      </c>
      <c r="AW345" s="12" t="s">
        <v>34</v>
      </c>
      <c r="AX345" s="12" t="s">
        <v>73</v>
      </c>
      <c r="AY345" s="142" t="s">
        <v>149</v>
      </c>
    </row>
    <row r="346" spans="2:65" s="14" customFormat="1" ht="11.25">
      <c r="B346" s="155"/>
      <c r="D346" s="139" t="s">
        <v>162</v>
      </c>
      <c r="E346" s="156" t="s">
        <v>19</v>
      </c>
      <c r="F346" s="157" t="s">
        <v>171</v>
      </c>
      <c r="H346" s="158">
        <v>15.363</v>
      </c>
      <c r="I346" s="159"/>
      <c r="L346" s="155"/>
      <c r="M346" s="160"/>
      <c r="T346" s="161"/>
      <c r="AT346" s="156" t="s">
        <v>162</v>
      </c>
      <c r="AU346" s="156" t="s">
        <v>80</v>
      </c>
      <c r="AV346" s="14" t="s">
        <v>156</v>
      </c>
      <c r="AW346" s="14" t="s">
        <v>34</v>
      </c>
      <c r="AX346" s="14" t="s">
        <v>78</v>
      </c>
      <c r="AY346" s="156" t="s">
        <v>149</v>
      </c>
    </row>
    <row r="347" spans="2:65" s="1" customFormat="1" ht="24.2" customHeight="1">
      <c r="B347" s="32"/>
      <c r="C347" s="122" t="s">
        <v>534</v>
      </c>
      <c r="D347" s="122" t="s">
        <v>151</v>
      </c>
      <c r="E347" s="123" t="s">
        <v>535</v>
      </c>
      <c r="F347" s="124" t="s">
        <v>536</v>
      </c>
      <c r="G347" s="125" t="s">
        <v>154</v>
      </c>
      <c r="H347" s="126">
        <v>38.944000000000003</v>
      </c>
      <c r="I347" s="127"/>
      <c r="J347" s="128">
        <f>ROUND(I347*H347,2)</f>
        <v>0</v>
      </c>
      <c r="K347" s="124" t="s">
        <v>155</v>
      </c>
      <c r="L347" s="32"/>
      <c r="M347" s="129" t="s">
        <v>19</v>
      </c>
      <c r="N347" s="130" t="s">
        <v>44</v>
      </c>
      <c r="P347" s="131">
        <f>O347*H347</f>
        <v>0</v>
      </c>
      <c r="Q347" s="131">
        <v>0.46</v>
      </c>
      <c r="R347" s="131">
        <f>Q347*H347</f>
        <v>17.914240000000003</v>
      </c>
      <c r="S347" s="131">
        <v>0</v>
      </c>
      <c r="T347" s="132">
        <f>S347*H347</f>
        <v>0</v>
      </c>
      <c r="AR347" s="133" t="s">
        <v>156</v>
      </c>
      <c r="AT347" s="133" t="s">
        <v>151</v>
      </c>
      <c r="AU347" s="133" t="s">
        <v>80</v>
      </c>
      <c r="AY347" s="17" t="s">
        <v>149</v>
      </c>
      <c r="BE347" s="134">
        <f>IF(N347="základní",J347,0)</f>
        <v>0</v>
      </c>
      <c r="BF347" s="134">
        <f>IF(N347="snížená",J347,0)</f>
        <v>0</v>
      </c>
      <c r="BG347" s="134">
        <f>IF(N347="zákl. přenesená",J347,0)</f>
        <v>0</v>
      </c>
      <c r="BH347" s="134">
        <f>IF(N347="sníž. přenesená",J347,0)</f>
        <v>0</v>
      </c>
      <c r="BI347" s="134">
        <f>IF(N347="nulová",J347,0)</f>
        <v>0</v>
      </c>
      <c r="BJ347" s="17" t="s">
        <v>78</v>
      </c>
      <c r="BK347" s="134">
        <f>ROUND(I347*H347,2)</f>
        <v>0</v>
      </c>
      <c r="BL347" s="17" t="s">
        <v>156</v>
      </c>
      <c r="BM347" s="133" t="s">
        <v>537</v>
      </c>
    </row>
    <row r="348" spans="2:65" s="1" customFormat="1" ht="11.25">
      <c r="B348" s="32"/>
      <c r="D348" s="135" t="s">
        <v>158</v>
      </c>
      <c r="F348" s="136" t="s">
        <v>538</v>
      </c>
      <c r="I348" s="137"/>
      <c r="L348" s="32"/>
      <c r="M348" s="138"/>
      <c r="T348" s="53"/>
      <c r="AT348" s="17" t="s">
        <v>158</v>
      </c>
      <c r="AU348" s="17" t="s">
        <v>80</v>
      </c>
    </row>
    <row r="349" spans="2:65" s="1" customFormat="1" ht="19.5">
      <c r="B349" s="32"/>
      <c r="D349" s="139" t="s">
        <v>160</v>
      </c>
      <c r="F349" s="140" t="s">
        <v>161</v>
      </c>
      <c r="I349" s="137"/>
      <c r="L349" s="32"/>
      <c r="M349" s="138"/>
      <c r="T349" s="53"/>
      <c r="AT349" s="17" t="s">
        <v>160</v>
      </c>
      <c r="AU349" s="17" t="s">
        <v>80</v>
      </c>
    </row>
    <row r="350" spans="2:65" s="12" customFormat="1" ht="11.25">
      <c r="B350" s="141"/>
      <c r="D350" s="139" t="s">
        <v>162</v>
      </c>
      <c r="E350" s="142" t="s">
        <v>19</v>
      </c>
      <c r="F350" s="143" t="s">
        <v>539</v>
      </c>
      <c r="H350" s="144">
        <v>38.944000000000003</v>
      </c>
      <c r="I350" s="145"/>
      <c r="L350" s="141"/>
      <c r="M350" s="146"/>
      <c r="T350" s="147"/>
      <c r="AT350" s="142" t="s">
        <v>162</v>
      </c>
      <c r="AU350" s="142" t="s">
        <v>80</v>
      </c>
      <c r="AV350" s="12" t="s">
        <v>80</v>
      </c>
      <c r="AW350" s="12" t="s">
        <v>34</v>
      </c>
      <c r="AX350" s="12" t="s">
        <v>78</v>
      </c>
      <c r="AY350" s="142" t="s">
        <v>149</v>
      </c>
    </row>
    <row r="351" spans="2:65" s="1" customFormat="1" ht="24.2" customHeight="1">
      <c r="B351" s="32"/>
      <c r="C351" s="122" t="s">
        <v>540</v>
      </c>
      <c r="D351" s="122" t="s">
        <v>151</v>
      </c>
      <c r="E351" s="123" t="s">
        <v>541</v>
      </c>
      <c r="F351" s="124" t="s">
        <v>542</v>
      </c>
      <c r="G351" s="125" t="s">
        <v>154</v>
      </c>
      <c r="H351" s="126">
        <v>38.944000000000003</v>
      </c>
      <c r="I351" s="127"/>
      <c r="J351" s="128">
        <f>ROUND(I351*H351,2)</f>
        <v>0</v>
      </c>
      <c r="K351" s="124" t="s">
        <v>155</v>
      </c>
      <c r="L351" s="32"/>
      <c r="M351" s="129" t="s">
        <v>19</v>
      </c>
      <c r="N351" s="130" t="s">
        <v>44</v>
      </c>
      <c r="P351" s="131">
        <f>O351*H351</f>
        <v>0</v>
      </c>
      <c r="Q351" s="131">
        <v>0.26375999999999999</v>
      </c>
      <c r="R351" s="131">
        <f>Q351*H351</f>
        <v>10.27186944</v>
      </c>
      <c r="S351" s="131">
        <v>0</v>
      </c>
      <c r="T351" s="132">
        <f>S351*H351</f>
        <v>0</v>
      </c>
      <c r="AR351" s="133" t="s">
        <v>156</v>
      </c>
      <c r="AT351" s="133" t="s">
        <v>151</v>
      </c>
      <c r="AU351" s="133" t="s">
        <v>80</v>
      </c>
      <c r="AY351" s="17" t="s">
        <v>149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7" t="s">
        <v>78</v>
      </c>
      <c r="BK351" s="134">
        <f>ROUND(I351*H351,2)</f>
        <v>0</v>
      </c>
      <c r="BL351" s="17" t="s">
        <v>156</v>
      </c>
      <c r="BM351" s="133" t="s">
        <v>543</v>
      </c>
    </row>
    <row r="352" spans="2:65" s="1" customFormat="1" ht="11.25">
      <c r="B352" s="32"/>
      <c r="D352" s="135" t="s">
        <v>158</v>
      </c>
      <c r="F352" s="136" t="s">
        <v>544</v>
      </c>
      <c r="I352" s="137"/>
      <c r="L352" s="32"/>
      <c r="M352" s="138"/>
      <c r="T352" s="53"/>
      <c r="AT352" s="17" t="s">
        <v>158</v>
      </c>
      <c r="AU352" s="17" t="s">
        <v>80</v>
      </c>
    </row>
    <row r="353" spans="2:65" s="1" customFormat="1" ht="19.5">
      <c r="B353" s="32"/>
      <c r="D353" s="139" t="s">
        <v>160</v>
      </c>
      <c r="F353" s="140" t="s">
        <v>161</v>
      </c>
      <c r="I353" s="137"/>
      <c r="L353" s="32"/>
      <c r="M353" s="138"/>
      <c r="T353" s="53"/>
      <c r="AT353" s="17" t="s">
        <v>160</v>
      </c>
      <c r="AU353" s="17" t="s">
        <v>80</v>
      </c>
    </row>
    <row r="354" spans="2:65" s="1" customFormat="1" ht="24.2" customHeight="1">
      <c r="B354" s="32"/>
      <c r="C354" s="122" t="s">
        <v>545</v>
      </c>
      <c r="D354" s="122" t="s">
        <v>151</v>
      </c>
      <c r="E354" s="123" t="s">
        <v>546</v>
      </c>
      <c r="F354" s="124" t="s">
        <v>547</v>
      </c>
      <c r="G354" s="125" t="s">
        <v>154</v>
      </c>
      <c r="H354" s="126">
        <v>38.944000000000003</v>
      </c>
      <c r="I354" s="127"/>
      <c r="J354" s="128">
        <f>ROUND(I354*H354,2)</f>
        <v>0</v>
      </c>
      <c r="K354" s="124" t="s">
        <v>155</v>
      </c>
      <c r="L354" s="32"/>
      <c r="M354" s="129" t="s">
        <v>19</v>
      </c>
      <c r="N354" s="130" t="s">
        <v>44</v>
      </c>
      <c r="P354" s="131">
        <f>O354*H354</f>
        <v>0</v>
      </c>
      <c r="Q354" s="131">
        <v>0.12966</v>
      </c>
      <c r="R354" s="131">
        <f>Q354*H354</f>
        <v>5.0494790400000005</v>
      </c>
      <c r="S354" s="131">
        <v>0</v>
      </c>
      <c r="T354" s="132">
        <f>S354*H354</f>
        <v>0</v>
      </c>
      <c r="AR354" s="133" t="s">
        <v>156</v>
      </c>
      <c r="AT354" s="133" t="s">
        <v>151</v>
      </c>
      <c r="AU354" s="133" t="s">
        <v>80</v>
      </c>
      <c r="AY354" s="17" t="s">
        <v>149</v>
      </c>
      <c r="BE354" s="134">
        <f>IF(N354="základní",J354,0)</f>
        <v>0</v>
      </c>
      <c r="BF354" s="134">
        <f>IF(N354="snížená",J354,0)</f>
        <v>0</v>
      </c>
      <c r="BG354" s="134">
        <f>IF(N354="zákl. přenesená",J354,0)</f>
        <v>0</v>
      </c>
      <c r="BH354" s="134">
        <f>IF(N354="sníž. přenesená",J354,0)</f>
        <v>0</v>
      </c>
      <c r="BI354" s="134">
        <f>IF(N354="nulová",J354,0)</f>
        <v>0</v>
      </c>
      <c r="BJ354" s="17" t="s">
        <v>78</v>
      </c>
      <c r="BK354" s="134">
        <f>ROUND(I354*H354,2)</f>
        <v>0</v>
      </c>
      <c r="BL354" s="17" t="s">
        <v>156</v>
      </c>
      <c r="BM354" s="133" t="s">
        <v>548</v>
      </c>
    </row>
    <row r="355" spans="2:65" s="1" customFormat="1" ht="11.25">
      <c r="B355" s="32"/>
      <c r="D355" s="135" t="s">
        <v>158</v>
      </c>
      <c r="F355" s="136" t="s">
        <v>549</v>
      </c>
      <c r="I355" s="137"/>
      <c r="L355" s="32"/>
      <c r="M355" s="138"/>
      <c r="T355" s="53"/>
      <c r="AT355" s="17" t="s">
        <v>158</v>
      </c>
      <c r="AU355" s="17" t="s">
        <v>80</v>
      </c>
    </row>
    <row r="356" spans="2:65" s="1" customFormat="1" ht="19.5">
      <c r="B356" s="32"/>
      <c r="D356" s="139" t="s">
        <v>160</v>
      </c>
      <c r="F356" s="140" t="s">
        <v>161</v>
      </c>
      <c r="I356" s="137"/>
      <c r="L356" s="32"/>
      <c r="M356" s="138"/>
      <c r="T356" s="53"/>
      <c r="AT356" s="17" t="s">
        <v>160</v>
      </c>
      <c r="AU356" s="17" t="s">
        <v>80</v>
      </c>
    </row>
    <row r="357" spans="2:65" s="1" customFormat="1" ht="16.5" customHeight="1">
      <c r="B357" s="32"/>
      <c r="C357" s="122" t="s">
        <v>550</v>
      </c>
      <c r="D357" s="122" t="s">
        <v>151</v>
      </c>
      <c r="E357" s="123" t="s">
        <v>551</v>
      </c>
      <c r="F357" s="124" t="s">
        <v>552</v>
      </c>
      <c r="G357" s="125" t="s">
        <v>154</v>
      </c>
      <c r="H357" s="126">
        <v>38.944000000000003</v>
      </c>
      <c r="I357" s="127"/>
      <c r="J357" s="128">
        <f>ROUND(I357*H357,2)</f>
        <v>0</v>
      </c>
      <c r="K357" s="124" t="s">
        <v>155</v>
      </c>
      <c r="L357" s="32"/>
      <c r="M357" s="129" t="s">
        <v>19</v>
      </c>
      <c r="N357" s="130" t="s">
        <v>44</v>
      </c>
      <c r="P357" s="131">
        <f>O357*H357</f>
        <v>0</v>
      </c>
      <c r="Q357" s="131">
        <v>4.7999999999999996E-3</v>
      </c>
      <c r="R357" s="131">
        <f>Q357*H357</f>
        <v>0.18693119999999999</v>
      </c>
      <c r="S357" s="131">
        <v>0</v>
      </c>
      <c r="T357" s="132">
        <f>S357*H357</f>
        <v>0</v>
      </c>
      <c r="AR357" s="133" t="s">
        <v>156</v>
      </c>
      <c r="AT357" s="133" t="s">
        <v>151</v>
      </c>
      <c r="AU357" s="133" t="s">
        <v>80</v>
      </c>
      <c r="AY357" s="17" t="s">
        <v>149</v>
      </c>
      <c r="BE357" s="134">
        <f>IF(N357="základní",J357,0)</f>
        <v>0</v>
      </c>
      <c r="BF357" s="134">
        <f>IF(N357="snížená",J357,0)</f>
        <v>0</v>
      </c>
      <c r="BG357" s="134">
        <f>IF(N357="zákl. přenesená",J357,0)</f>
        <v>0</v>
      </c>
      <c r="BH357" s="134">
        <f>IF(N357="sníž. přenesená",J357,0)</f>
        <v>0</v>
      </c>
      <c r="BI357" s="134">
        <f>IF(N357="nulová",J357,0)</f>
        <v>0</v>
      </c>
      <c r="BJ357" s="17" t="s">
        <v>78</v>
      </c>
      <c r="BK357" s="134">
        <f>ROUND(I357*H357,2)</f>
        <v>0</v>
      </c>
      <c r="BL357" s="17" t="s">
        <v>156</v>
      </c>
      <c r="BM357" s="133" t="s">
        <v>553</v>
      </c>
    </row>
    <row r="358" spans="2:65" s="1" customFormat="1" ht="11.25">
      <c r="B358" s="32"/>
      <c r="D358" s="135" t="s">
        <v>158</v>
      </c>
      <c r="F358" s="136" t="s">
        <v>554</v>
      </c>
      <c r="I358" s="137"/>
      <c r="L358" s="32"/>
      <c r="M358" s="138"/>
      <c r="T358" s="53"/>
      <c r="AT358" s="17" t="s">
        <v>158</v>
      </c>
      <c r="AU358" s="17" t="s">
        <v>80</v>
      </c>
    </row>
    <row r="359" spans="2:65" s="1" customFormat="1" ht="19.5">
      <c r="B359" s="32"/>
      <c r="D359" s="139" t="s">
        <v>160</v>
      </c>
      <c r="F359" s="140" t="s">
        <v>161</v>
      </c>
      <c r="I359" s="137"/>
      <c r="L359" s="32"/>
      <c r="M359" s="138"/>
      <c r="T359" s="53"/>
      <c r="AT359" s="17" t="s">
        <v>160</v>
      </c>
      <c r="AU359" s="17" t="s">
        <v>80</v>
      </c>
    </row>
    <row r="360" spans="2:65" s="1" customFormat="1" ht="33" customHeight="1">
      <c r="B360" s="32"/>
      <c r="C360" s="122" t="s">
        <v>555</v>
      </c>
      <c r="D360" s="122" t="s">
        <v>151</v>
      </c>
      <c r="E360" s="123" t="s">
        <v>556</v>
      </c>
      <c r="F360" s="124" t="s">
        <v>557</v>
      </c>
      <c r="G360" s="125" t="s">
        <v>154</v>
      </c>
      <c r="H360" s="126">
        <v>15.363</v>
      </c>
      <c r="I360" s="127"/>
      <c r="J360" s="128">
        <f>ROUND(I360*H360,2)</f>
        <v>0</v>
      </c>
      <c r="K360" s="124" t="s">
        <v>155</v>
      </c>
      <c r="L360" s="32"/>
      <c r="M360" s="129" t="s">
        <v>19</v>
      </c>
      <c r="N360" s="130" t="s">
        <v>44</v>
      </c>
      <c r="P360" s="131">
        <f>O360*H360</f>
        <v>0</v>
      </c>
      <c r="Q360" s="131">
        <v>0.1837</v>
      </c>
      <c r="R360" s="131">
        <f>Q360*H360</f>
        <v>2.8221831000000002</v>
      </c>
      <c r="S360" s="131">
        <v>0</v>
      </c>
      <c r="T360" s="132">
        <f>S360*H360</f>
        <v>0</v>
      </c>
      <c r="AR360" s="133" t="s">
        <v>156</v>
      </c>
      <c r="AT360" s="133" t="s">
        <v>151</v>
      </c>
      <c r="AU360" s="133" t="s">
        <v>80</v>
      </c>
      <c r="AY360" s="17" t="s">
        <v>149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7" t="s">
        <v>78</v>
      </c>
      <c r="BK360" s="134">
        <f>ROUND(I360*H360,2)</f>
        <v>0</v>
      </c>
      <c r="BL360" s="17" t="s">
        <v>156</v>
      </c>
      <c r="BM360" s="133" t="s">
        <v>558</v>
      </c>
    </row>
    <row r="361" spans="2:65" s="1" customFormat="1" ht="11.25">
      <c r="B361" s="32"/>
      <c r="D361" s="135" t="s">
        <v>158</v>
      </c>
      <c r="F361" s="136" t="s">
        <v>559</v>
      </c>
      <c r="I361" s="137"/>
      <c r="L361" s="32"/>
      <c r="M361" s="138"/>
      <c r="T361" s="53"/>
      <c r="AT361" s="17" t="s">
        <v>158</v>
      </c>
      <c r="AU361" s="17" t="s">
        <v>80</v>
      </c>
    </row>
    <row r="362" spans="2:65" s="1" customFormat="1" ht="16.5" customHeight="1">
      <c r="B362" s="32"/>
      <c r="C362" s="162" t="s">
        <v>560</v>
      </c>
      <c r="D362" s="162" t="s">
        <v>245</v>
      </c>
      <c r="E362" s="163" t="s">
        <v>561</v>
      </c>
      <c r="F362" s="164" t="s">
        <v>562</v>
      </c>
      <c r="G362" s="165" t="s">
        <v>154</v>
      </c>
      <c r="H362" s="166">
        <v>15.67</v>
      </c>
      <c r="I362" s="167"/>
      <c r="J362" s="168">
        <f>ROUND(I362*H362,2)</f>
        <v>0</v>
      </c>
      <c r="K362" s="164" t="s">
        <v>155</v>
      </c>
      <c r="L362" s="169"/>
      <c r="M362" s="170" t="s">
        <v>19</v>
      </c>
      <c r="N362" s="171" t="s">
        <v>44</v>
      </c>
      <c r="P362" s="131">
        <f>O362*H362</f>
        <v>0</v>
      </c>
      <c r="Q362" s="131">
        <v>0.222</v>
      </c>
      <c r="R362" s="131">
        <f>Q362*H362</f>
        <v>3.4787400000000002</v>
      </c>
      <c r="S362" s="131">
        <v>0</v>
      </c>
      <c r="T362" s="132">
        <f>S362*H362</f>
        <v>0</v>
      </c>
      <c r="AR362" s="133" t="s">
        <v>208</v>
      </c>
      <c r="AT362" s="133" t="s">
        <v>245</v>
      </c>
      <c r="AU362" s="133" t="s">
        <v>80</v>
      </c>
      <c r="AY362" s="17" t="s">
        <v>149</v>
      </c>
      <c r="BE362" s="134">
        <f>IF(N362="základní",J362,0)</f>
        <v>0</v>
      </c>
      <c r="BF362" s="134">
        <f>IF(N362="snížená",J362,0)</f>
        <v>0</v>
      </c>
      <c r="BG362" s="134">
        <f>IF(N362="zákl. přenesená",J362,0)</f>
        <v>0</v>
      </c>
      <c r="BH362" s="134">
        <f>IF(N362="sníž. přenesená",J362,0)</f>
        <v>0</v>
      </c>
      <c r="BI362" s="134">
        <f>IF(N362="nulová",J362,0)</f>
        <v>0</v>
      </c>
      <c r="BJ362" s="17" t="s">
        <v>78</v>
      </c>
      <c r="BK362" s="134">
        <f>ROUND(I362*H362,2)</f>
        <v>0</v>
      </c>
      <c r="BL362" s="17" t="s">
        <v>156</v>
      </c>
      <c r="BM362" s="133" t="s">
        <v>563</v>
      </c>
    </row>
    <row r="363" spans="2:65" s="12" customFormat="1" ht="11.25">
      <c r="B363" s="141"/>
      <c r="D363" s="139" t="s">
        <v>162</v>
      </c>
      <c r="F363" s="143" t="s">
        <v>564</v>
      </c>
      <c r="H363" s="144">
        <v>15.67</v>
      </c>
      <c r="I363" s="145"/>
      <c r="L363" s="141"/>
      <c r="M363" s="146"/>
      <c r="T363" s="147"/>
      <c r="AT363" s="142" t="s">
        <v>162</v>
      </c>
      <c r="AU363" s="142" t="s">
        <v>80</v>
      </c>
      <c r="AV363" s="12" t="s">
        <v>80</v>
      </c>
      <c r="AW363" s="12" t="s">
        <v>4</v>
      </c>
      <c r="AX363" s="12" t="s">
        <v>78</v>
      </c>
      <c r="AY363" s="142" t="s">
        <v>149</v>
      </c>
    </row>
    <row r="364" spans="2:65" s="1" customFormat="1" ht="24.2" customHeight="1">
      <c r="B364" s="32"/>
      <c r="C364" s="122" t="s">
        <v>565</v>
      </c>
      <c r="D364" s="122" t="s">
        <v>151</v>
      </c>
      <c r="E364" s="123" t="s">
        <v>566</v>
      </c>
      <c r="F364" s="124" t="s">
        <v>567</v>
      </c>
      <c r="G364" s="125" t="s">
        <v>388</v>
      </c>
      <c r="H364" s="126">
        <v>62.88</v>
      </c>
      <c r="I364" s="127"/>
      <c r="J364" s="128">
        <f>ROUND(I364*H364,2)</f>
        <v>0</v>
      </c>
      <c r="K364" s="124" t="s">
        <v>155</v>
      </c>
      <c r="L364" s="32"/>
      <c r="M364" s="129" t="s">
        <v>19</v>
      </c>
      <c r="N364" s="130" t="s">
        <v>44</v>
      </c>
      <c r="P364" s="131">
        <f>O364*H364</f>
        <v>0</v>
      </c>
      <c r="Q364" s="131">
        <v>2.2399999999999998E-3</v>
      </c>
      <c r="R364" s="131">
        <f>Q364*H364</f>
        <v>0.14085119999999998</v>
      </c>
      <c r="S364" s="131">
        <v>0</v>
      </c>
      <c r="T364" s="132">
        <f>S364*H364</f>
        <v>0</v>
      </c>
      <c r="AR364" s="133" t="s">
        <v>156</v>
      </c>
      <c r="AT364" s="133" t="s">
        <v>151</v>
      </c>
      <c r="AU364" s="133" t="s">
        <v>80</v>
      </c>
      <c r="AY364" s="17" t="s">
        <v>149</v>
      </c>
      <c r="BE364" s="134">
        <f>IF(N364="základní",J364,0)</f>
        <v>0</v>
      </c>
      <c r="BF364" s="134">
        <f>IF(N364="snížená",J364,0)</f>
        <v>0</v>
      </c>
      <c r="BG364" s="134">
        <f>IF(N364="zákl. přenesená",J364,0)</f>
        <v>0</v>
      </c>
      <c r="BH364" s="134">
        <f>IF(N364="sníž. přenesená",J364,0)</f>
        <v>0</v>
      </c>
      <c r="BI364" s="134">
        <f>IF(N364="nulová",J364,0)</f>
        <v>0</v>
      </c>
      <c r="BJ364" s="17" t="s">
        <v>78</v>
      </c>
      <c r="BK364" s="134">
        <f>ROUND(I364*H364,2)</f>
        <v>0</v>
      </c>
      <c r="BL364" s="17" t="s">
        <v>156</v>
      </c>
      <c r="BM364" s="133" t="s">
        <v>568</v>
      </c>
    </row>
    <row r="365" spans="2:65" s="1" customFormat="1" ht="11.25">
      <c r="B365" s="32"/>
      <c r="D365" s="135" t="s">
        <v>158</v>
      </c>
      <c r="F365" s="136" t="s">
        <v>569</v>
      </c>
      <c r="I365" s="137"/>
      <c r="L365" s="32"/>
      <c r="M365" s="138"/>
      <c r="T365" s="53"/>
      <c r="AT365" s="17" t="s">
        <v>158</v>
      </c>
      <c r="AU365" s="17" t="s">
        <v>80</v>
      </c>
    </row>
    <row r="366" spans="2:65" s="12" customFormat="1" ht="11.25">
      <c r="B366" s="141"/>
      <c r="D366" s="139" t="s">
        <v>162</v>
      </c>
      <c r="E366" s="142" t="s">
        <v>19</v>
      </c>
      <c r="F366" s="143" t="s">
        <v>570</v>
      </c>
      <c r="H366" s="144">
        <v>14.2</v>
      </c>
      <c r="I366" s="145"/>
      <c r="L366" s="141"/>
      <c r="M366" s="146"/>
      <c r="T366" s="147"/>
      <c r="AT366" s="142" t="s">
        <v>162</v>
      </c>
      <c r="AU366" s="142" t="s">
        <v>80</v>
      </c>
      <c r="AV366" s="12" t="s">
        <v>80</v>
      </c>
      <c r="AW366" s="12" t="s">
        <v>34</v>
      </c>
      <c r="AX366" s="12" t="s">
        <v>73</v>
      </c>
      <c r="AY366" s="142" t="s">
        <v>149</v>
      </c>
    </row>
    <row r="367" spans="2:65" s="12" customFormat="1" ht="11.25">
      <c r="B367" s="141"/>
      <c r="D367" s="139" t="s">
        <v>162</v>
      </c>
      <c r="E367" s="142" t="s">
        <v>19</v>
      </c>
      <c r="F367" s="143" t="s">
        <v>571</v>
      </c>
      <c r="H367" s="144">
        <v>48.68</v>
      </c>
      <c r="I367" s="145"/>
      <c r="L367" s="141"/>
      <c r="M367" s="146"/>
      <c r="T367" s="147"/>
      <c r="AT367" s="142" t="s">
        <v>162</v>
      </c>
      <c r="AU367" s="142" t="s">
        <v>80</v>
      </c>
      <c r="AV367" s="12" t="s">
        <v>80</v>
      </c>
      <c r="AW367" s="12" t="s">
        <v>34</v>
      </c>
      <c r="AX367" s="12" t="s">
        <v>73</v>
      </c>
      <c r="AY367" s="142" t="s">
        <v>149</v>
      </c>
    </row>
    <row r="368" spans="2:65" s="14" customFormat="1" ht="11.25">
      <c r="B368" s="155"/>
      <c r="D368" s="139" t="s">
        <v>162</v>
      </c>
      <c r="E368" s="156" t="s">
        <v>19</v>
      </c>
      <c r="F368" s="157" t="s">
        <v>171</v>
      </c>
      <c r="H368" s="158">
        <v>62.88</v>
      </c>
      <c r="I368" s="159"/>
      <c r="L368" s="155"/>
      <c r="M368" s="160"/>
      <c r="T368" s="161"/>
      <c r="AT368" s="156" t="s">
        <v>162</v>
      </c>
      <c r="AU368" s="156" t="s">
        <v>80</v>
      </c>
      <c r="AV368" s="14" t="s">
        <v>156</v>
      </c>
      <c r="AW368" s="14" t="s">
        <v>34</v>
      </c>
      <c r="AX368" s="14" t="s">
        <v>78</v>
      </c>
      <c r="AY368" s="156" t="s">
        <v>149</v>
      </c>
    </row>
    <row r="369" spans="2:65" s="11" customFormat="1" ht="22.9" customHeight="1">
      <c r="B369" s="110"/>
      <c r="D369" s="111" t="s">
        <v>72</v>
      </c>
      <c r="E369" s="120" t="s">
        <v>526</v>
      </c>
      <c r="F369" s="120" t="s">
        <v>572</v>
      </c>
      <c r="I369" s="113"/>
      <c r="J369" s="121">
        <f>BK369</f>
        <v>0</v>
      </c>
      <c r="L369" s="110"/>
      <c r="M369" s="115"/>
      <c r="P369" s="116">
        <f>SUM(P370:P425)</f>
        <v>0</v>
      </c>
      <c r="R369" s="116">
        <f>SUM(R370:R425)</f>
        <v>27.214321909999999</v>
      </c>
      <c r="T369" s="117">
        <f>SUM(T370:T425)</f>
        <v>0</v>
      </c>
      <c r="AR369" s="111" t="s">
        <v>78</v>
      </c>
      <c r="AT369" s="118" t="s">
        <v>72</v>
      </c>
      <c r="AU369" s="118" t="s">
        <v>78</v>
      </c>
      <c r="AY369" s="111" t="s">
        <v>149</v>
      </c>
      <c r="BK369" s="119">
        <f>SUM(BK370:BK425)</f>
        <v>0</v>
      </c>
    </row>
    <row r="370" spans="2:65" s="1" customFormat="1" ht="24.2" customHeight="1">
      <c r="B370" s="32"/>
      <c r="C370" s="122" t="s">
        <v>573</v>
      </c>
      <c r="D370" s="122" t="s">
        <v>151</v>
      </c>
      <c r="E370" s="123" t="s">
        <v>574</v>
      </c>
      <c r="F370" s="124" t="s">
        <v>575</v>
      </c>
      <c r="G370" s="125" t="s">
        <v>154</v>
      </c>
      <c r="H370" s="126">
        <v>21.7</v>
      </c>
      <c r="I370" s="127"/>
      <c r="J370" s="128">
        <f>ROUND(I370*H370,2)</f>
        <v>0</v>
      </c>
      <c r="K370" s="124" t="s">
        <v>155</v>
      </c>
      <c r="L370" s="32"/>
      <c r="M370" s="129" t="s">
        <v>19</v>
      </c>
      <c r="N370" s="130" t="s">
        <v>44</v>
      </c>
      <c r="P370" s="131">
        <f>O370*H370</f>
        <v>0</v>
      </c>
      <c r="Q370" s="131">
        <v>2.1000000000000001E-2</v>
      </c>
      <c r="R370" s="131">
        <f>Q370*H370</f>
        <v>0.45569999999999999</v>
      </c>
      <c r="S370" s="131">
        <v>0</v>
      </c>
      <c r="T370" s="132">
        <f>S370*H370</f>
        <v>0</v>
      </c>
      <c r="AR370" s="133" t="s">
        <v>156</v>
      </c>
      <c r="AT370" s="133" t="s">
        <v>151</v>
      </c>
      <c r="AU370" s="133" t="s">
        <v>80</v>
      </c>
      <c r="AY370" s="17" t="s">
        <v>149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7" t="s">
        <v>78</v>
      </c>
      <c r="BK370" s="134">
        <f>ROUND(I370*H370,2)</f>
        <v>0</v>
      </c>
      <c r="BL370" s="17" t="s">
        <v>156</v>
      </c>
      <c r="BM370" s="133" t="s">
        <v>576</v>
      </c>
    </row>
    <row r="371" spans="2:65" s="1" customFormat="1" ht="11.25">
      <c r="B371" s="32"/>
      <c r="D371" s="135" t="s">
        <v>158</v>
      </c>
      <c r="F371" s="136" t="s">
        <v>577</v>
      </c>
      <c r="I371" s="137"/>
      <c r="L371" s="32"/>
      <c r="M371" s="138"/>
      <c r="T371" s="53"/>
      <c r="AT371" s="17" t="s">
        <v>158</v>
      </c>
      <c r="AU371" s="17" t="s">
        <v>80</v>
      </c>
    </row>
    <row r="372" spans="2:65" s="1" customFormat="1" ht="21.75" customHeight="1">
      <c r="B372" s="32"/>
      <c r="C372" s="122" t="s">
        <v>578</v>
      </c>
      <c r="D372" s="122" t="s">
        <v>151</v>
      </c>
      <c r="E372" s="123" t="s">
        <v>579</v>
      </c>
      <c r="F372" s="124" t="s">
        <v>580</v>
      </c>
      <c r="G372" s="125" t="s">
        <v>154</v>
      </c>
      <c r="H372" s="126">
        <v>472.20699999999999</v>
      </c>
      <c r="I372" s="127"/>
      <c r="J372" s="128">
        <f>ROUND(I372*H372,2)</f>
        <v>0</v>
      </c>
      <c r="K372" s="124" t="s">
        <v>155</v>
      </c>
      <c r="L372" s="32"/>
      <c r="M372" s="129" t="s">
        <v>19</v>
      </c>
      <c r="N372" s="130" t="s">
        <v>44</v>
      </c>
      <c r="P372" s="131">
        <f>O372*H372</f>
        <v>0</v>
      </c>
      <c r="Q372" s="131">
        <v>7.3499999999999998E-3</v>
      </c>
      <c r="R372" s="131">
        <f>Q372*H372</f>
        <v>3.4707214499999997</v>
      </c>
      <c r="S372" s="131">
        <v>0</v>
      </c>
      <c r="T372" s="132">
        <f>S372*H372</f>
        <v>0</v>
      </c>
      <c r="AR372" s="133" t="s">
        <v>156</v>
      </c>
      <c r="AT372" s="133" t="s">
        <v>151</v>
      </c>
      <c r="AU372" s="133" t="s">
        <v>80</v>
      </c>
      <c r="AY372" s="17" t="s">
        <v>149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7" t="s">
        <v>78</v>
      </c>
      <c r="BK372" s="134">
        <f>ROUND(I372*H372,2)</f>
        <v>0</v>
      </c>
      <c r="BL372" s="17" t="s">
        <v>156</v>
      </c>
      <c r="BM372" s="133" t="s">
        <v>581</v>
      </c>
    </row>
    <row r="373" spans="2:65" s="1" customFormat="1" ht="11.25">
      <c r="B373" s="32"/>
      <c r="D373" s="135" t="s">
        <v>158</v>
      </c>
      <c r="F373" s="136" t="s">
        <v>582</v>
      </c>
      <c r="I373" s="137"/>
      <c r="L373" s="32"/>
      <c r="M373" s="138"/>
      <c r="T373" s="53"/>
      <c r="AT373" s="17" t="s">
        <v>158</v>
      </c>
      <c r="AU373" s="17" t="s">
        <v>80</v>
      </c>
    </row>
    <row r="374" spans="2:65" s="12" customFormat="1" ht="11.25">
      <c r="B374" s="141"/>
      <c r="D374" s="139" t="s">
        <v>162</v>
      </c>
      <c r="E374" s="142" t="s">
        <v>19</v>
      </c>
      <c r="F374" s="143" t="s">
        <v>583</v>
      </c>
      <c r="H374" s="144">
        <v>472.20699999999999</v>
      </c>
      <c r="I374" s="145"/>
      <c r="L374" s="141"/>
      <c r="M374" s="146"/>
      <c r="T374" s="147"/>
      <c r="AT374" s="142" t="s">
        <v>162</v>
      </c>
      <c r="AU374" s="142" t="s">
        <v>80</v>
      </c>
      <c r="AV374" s="12" t="s">
        <v>80</v>
      </c>
      <c r="AW374" s="12" t="s">
        <v>34</v>
      </c>
      <c r="AX374" s="12" t="s">
        <v>78</v>
      </c>
      <c r="AY374" s="142" t="s">
        <v>149</v>
      </c>
    </row>
    <row r="375" spans="2:65" s="1" customFormat="1" ht="16.5" customHeight="1">
      <c r="B375" s="32"/>
      <c r="C375" s="122" t="s">
        <v>584</v>
      </c>
      <c r="D375" s="122" t="s">
        <v>151</v>
      </c>
      <c r="E375" s="123" t="s">
        <v>585</v>
      </c>
      <c r="F375" s="124" t="s">
        <v>586</v>
      </c>
      <c r="G375" s="125" t="s">
        <v>154</v>
      </c>
      <c r="H375" s="126">
        <v>492.63400000000001</v>
      </c>
      <c r="I375" s="127"/>
      <c r="J375" s="128">
        <f>ROUND(I375*H375,2)</f>
        <v>0</v>
      </c>
      <c r="K375" s="124" t="s">
        <v>155</v>
      </c>
      <c r="L375" s="32"/>
      <c r="M375" s="129" t="s">
        <v>19</v>
      </c>
      <c r="N375" s="130" t="s">
        <v>44</v>
      </c>
      <c r="P375" s="131">
        <f>O375*H375</f>
        <v>0</v>
      </c>
      <c r="Q375" s="131">
        <v>2.5999999999999998E-4</v>
      </c>
      <c r="R375" s="131">
        <f>Q375*H375</f>
        <v>0.12808484000000001</v>
      </c>
      <c r="S375" s="131">
        <v>0</v>
      </c>
      <c r="T375" s="132">
        <f>S375*H375</f>
        <v>0</v>
      </c>
      <c r="AR375" s="133" t="s">
        <v>156</v>
      </c>
      <c r="AT375" s="133" t="s">
        <v>151</v>
      </c>
      <c r="AU375" s="133" t="s">
        <v>80</v>
      </c>
      <c r="AY375" s="17" t="s">
        <v>149</v>
      </c>
      <c r="BE375" s="134">
        <f>IF(N375="základní",J375,0)</f>
        <v>0</v>
      </c>
      <c r="BF375" s="134">
        <f>IF(N375="snížená",J375,0)</f>
        <v>0</v>
      </c>
      <c r="BG375" s="134">
        <f>IF(N375="zákl. přenesená",J375,0)</f>
        <v>0</v>
      </c>
      <c r="BH375" s="134">
        <f>IF(N375="sníž. přenesená",J375,0)</f>
        <v>0</v>
      </c>
      <c r="BI375" s="134">
        <f>IF(N375="nulová",J375,0)</f>
        <v>0</v>
      </c>
      <c r="BJ375" s="17" t="s">
        <v>78</v>
      </c>
      <c r="BK375" s="134">
        <f>ROUND(I375*H375,2)</f>
        <v>0</v>
      </c>
      <c r="BL375" s="17" t="s">
        <v>156</v>
      </c>
      <c r="BM375" s="133" t="s">
        <v>587</v>
      </c>
    </row>
    <row r="376" spans="2:65" s="1" customFormat="1" ht="11.25">
      <c r="B376" s="32"/>
      <c r="D376" s="135" t="s">
        <v>158</v>
      </c>
      <c r="F376" s="136" t="s">
        <v>588</v>
      </c>
      <c r="I376" s="137"/>
      <c r="L376" s="32"/>
      <c r="M376" s="138"/>
      <c r="T376" s="53"/>
      <c r="AT376" s="17" t="s">
        <v>158</v>
      </c>
      <c r="AU376" s="17" t="s">
        <v>80</v>
      </c>
    </row>
    <row r="377" spans="2:65" s="12" customFormat="1" ht="11.25">
      <c r="B377" s="141"/>
      <c r="D377" s="139" t="s">
        <v>162</v>
      </c>
      <c r="E377" s="142" t="s">
        <v>19</v>
      </c>
      <c r="F377" s="143" t="s">
        <v>589</v>
      </c>
      <c r="H377" s="144">
        <v>138.78700000000001</v>
      </c>
      <c r="I377" s="145"/>
      <c r="L377" s="141"/>
      <c r="M377" s="146"/>
      <c r="T377" s="147"/>
      <c r="AT377" s="142" t="s">
        <v>162</v>
      </c>
      <c r="AU377" s="142" t="s">
        <v>80</v>
      </c>
      <c r="AV377" s="12" t="s">
        <v>80</v>
      </c>
      <c r="AW377" s="12" t="s">
        <v>34</v>
      </c>
      <c r="AX377" s="12" t="s">
        <v>73</v>
      </c>
      <c r="AY377" s="142" t="s">
        <v>149</v>
      </c>
    </row>
    <row r="378" spans="2:65" s="12" customFormat="1" ht="11.25">
      <c r="B378" s="141"/>
      <c r="D378" s="139" t="s">
        <v>162</v>
      </c>
      <c r="E378" s="142" t="s">
        <v>19</v>
      </c>
      <c r="F378" s="143" t="s">
        <v>590</v>
      </c>
      <c r="H378" s="144">
        <v>474.20699999999999</v>
      </c>
      <c r="I378" s="145"/>
      <c r="L378" s="141"/>
      <c r="M378" s="146"/>
      <c r="T378" s="147"/>
      <c r="AT378" s="142" t="s">
        <v>162</v>
      </c>
      <c r="AU378" s="142" t="s">
        <v>80</v>
      </c>
      <c r="AV378" s="12" t="s">
        <v>80</v>
      </c>
      <c r="AW378" s="12" t="s">
        <v>34</v>
      </c>
      <c r="AX378" s="12" t="s">
        <v>73</v>
      </c>
      <c r="AY378" s="142" t="s">
        <v>149</v>
      </c>
    </row>
    <row r="379" spans="2:65" s="12" customFormat="1" ht="11.25">
      <c r="B379" s="141"/>
      <c r="D379" s="139" t="s">
        <v>162</v>
      </c>
      <c r="E379" s="142" t="s">
        <v>19</v>
      </c>
      <c r="F379" s="143" t="s">
        <v>591</v>
      </c>
      <c r="H379" s="144">
        <v>-120.36</v>
      </c>
      <c r="I379" s="145"/>
      <c r="L379" s="141"/>
      <c r="M379" s="146"/>
      <c r="T379" s="147"/>
      <c r="AT379" s="142" t="s">
        <v>162</v>
      </c>
      <c r="AU379" s="142" t="s">
        <v>80</v>
      </c>
      <c r="AV379" s="12" t="s">
        <v>80</v>
      </c>
      <c r="AW379" s="12" t="s">
        <v>34</v>
      </c>
      <c r="AX379" s="12" t="s">
        <v>73</v>
      </c>
      <c r="AY379" s="142" t="s">
        <v>149</v>
      </c>
    </row>
    <row r="380" spans="2:65" s="14" customFormat="1" ht="11.25">
      <c r="B380" s="155"/>
      <c r="D380" s="139" t="s">
        <v>162</v>
      </c>
      <c r="E380" s="156" t="s">
        <v>19</v>
      </c>
      <c r="F380" s="157" t="s">
        <v>171</v>
      </c>
      <c r="H380" s="158">
        <v>492.63400000000001</v>
      </c>
      <c r="I380" s="159"/>
      <c r="L380" s="155"/>
      <c r="M380" s="160"/>
      <c r="T380" s="161"/>
      <c r="AT380" s="156" t="s">
        <v>162</v>
      </c>
      <c r="AU380" s="156" t="s">
        <v>80</v>
      </c>
      <c r="AV380" s="14" t="s">
        <v>156</v>
      </c>
      <c r="AW380" s="14" t="s">
        <v>34</v>
      </c>
      <c r="AX380" s="14" t="s">
        <v>78</v>
      </c>
      <c r="AY380" s="156" t="s">
        <v>149</v>
      </c>
    </row>
    <row r="381" spans="2:65" s="1" customFormat="1" ht="16.5" customHeight="1">
      <c r="B381" s="32"/>
      <c r="C381" s="122" t="s">
        <v>592</v>
      </c>
      <c r="D381" s="122" t="s">
        <v>151</v>
      </c>
      <c r="E381" s="123" t="s">
        <v>593</v>
      </c>
      <c r="F381" s="124" t="s">
        <v>594</v>
      </c>
      <c r="G381" s="125" t="s">
        <v>154</v>
      </c>
      <c r="H381" s="126">
        <v>11</v>
      </c>
      <c r="I381" s="127"/>
      <c r="J381" s="128">
        <f>ROUND(I381*H381,2)</f>
        <v>0</v>
      </c>
      <c r="K381" s="124" t="s">
        <v>155</v>
      </c>
      <c r="L381" s="32"/>
      <c r="M381" s="129" t="s">
        <v>19</v>
      </c>
      <c r="N381" s="130" t="s">
        <v>44</v>
      </c>
      <c r="P381" s="131">
        <f>O381*H381</f>
        <v>0</v>
      </c>
      <c r="Q381" s="131">
        <v>5.6000000000000001E-2</v>
      </c>
      <c r="R381" s="131">
        <f>Q381*H381</f>
        <v>0.61599999999999999</v>
      </c>
      <c r="S381" s="131">
        <v>0</v>
      </c>
      <c r="T381" s="132">
        <f>S381*H381</f>
        <v>0</v>
      </c>
      <c r="AR381" s="133" t="s">
        <v>156</v>
      </c>
      <c r="AT381" s="133" t="s">
        <v>151</v>
      </c>
      <c r="AU381" s="133" t="s">
        <v>80</v>
      </c>
      <c r="AY381" s="17" t="s">
        <v>149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7" t="s">
        <v>78</v>
      </c>
      <c r="BK381" s="134">
        <f>ROUND(I381*H381,2)</f>
        <v>0</v>
      </c>
      <c r="BL381" s="17" t="s">
        <v>156</v>
      </c>
      <c r="BM381" s="133" t="s">
        <v>595</v>
      </c>
    </row>
    <row r="382" spans="2:65" s="1" customFormat="1" ht="11.25">
      <c r="B382" s="32"/>
      <c r="D382" s="135" t="s">
        <v>158</v>
      </c>
      <c r="F382" s="136" t="s">
        <v>596</v>
      </c>
      <c r="I382" s="137"/>
      <c r="L382" s="32"/>
      <c r="M382" s="138"/>
      <c r="T382" s="53"/>
      <c r="AT382" s="17" t="s">
        <v>158</v>
      </c>
      <c r="AU382" s="17" t="s">
        <v>80</v>
      </c>
    </row>
    <row r="383" spans="2:65" s="12" customFormat="1" ht="11.25">
      <c r="B383" s="141"/>
      <c r="D383" s="139" t="s">
        <v>162</v>
      </c>
      <c r="E383" s="142" t="s">
        <v>19</v>
      </c>
      <c r="F383" s="143" t="s">
        <v>597</v>
      </c>
      <c r="H383" s="144">
        <v>3</v>
      </c>
      <c r="I383" s="145"/>
      <c r="L383" s="141"/>
      <c r="M383" s="146"/>
      <c r="T383" s="147"/>
      <c r="AT383" s="142" t="s">
        <v>162</v>
      </c>
      <c r="AU383" s="142" t="s">
        <v>80</v>
      </c>
      <c r="AV383" s="12" t="s">
        <v>80</v>
      </c>
      <c r="AW383" s="12" t="s">
        <v>34</v>
      </c>
      <c r="AX383" s="12" t="s">
        <v>73</v>
      </c>
      <c r="AY383" s="142" t="s">
        <v>149</v>
      </c>
    </row>
    <row r="384" spans="2:65" s="12" customFormat="1" ht="11.25">
      <c r="B384" s="141"/>
      <c r="D384" s="139" t="s">
        <v>162</v>
      </c>
      <c r="E384" s="142" t="s">
        <v>19</v>
      </c>
      <c r="F384" s="143" t="s">
        <v>598</v>
      </c>
      <c r="H384" s="144">
        <v>5</v>
      </c>
      <c r="I384" s="145"/>
      <c r="L384" s="141"/>
      <c r="M384" s="146"/>
      <c r="T384" s="147"/>
      <c r="AT384" s="142" t="s">
        <v>162</v>
      </c>
      <c r="AU384" s="142" t="s">
        <v>80</v>
      </c>
      <c r="AV384" s="12" t="s">
        <v>80</v>
      </c>
      <c r="AW384" s="12" t="s">
        <v>34</v>
      </c>
      <c r="AX384" s="12" t="s">
        <v>73</v>
      </c>
      <c r="AY384" s="142" t="s">
        <v>149</v>
      </c>
    </row>
    <row r="385" spans="2:65" s="12" customFormat="1" ht="11.25">
      <c r="B385" s="141"/>
      <c r="D385" s="139" t="s">
        <v>162</v>
      </c>
      <c r="E385" s="142" t="s">
        <v>19</v>
      </c>
      <c r="F385" s="143" t="s">
        <v>599</v>
      </c>
      <c r="H385" s="144">
        <v>3</v>
      </c>
      <c r="I385" s="145"/>
      <c r="L385" s="141"/>
      <c r="M385" s="146"/>
      <c r="T385" s="147"/>
      <c r="AT385" s="142" t="s">
        <v>162</v>
      </c>
      <c r="AU385" s="142" t="s">
        <v>80</v>
      </c>
      <c r="AV385" s="12" t="s">
        <v>80</v>
      </c>
      <c r="AW385" s="12" t="s">
        <v>34</v>
      </c>
      <c r="AX385" s="12" t="s">
        <v>73</v>
      </c>
      <c r="AY385" s="142" t="s">
        <v>149</v>
      </c>
    </row>
    <row r="386" spans="2:65" s="14" customFormat="1" ht="11.25">
      <c r="B386" s="155"/>
      <c r="D386" s="139" t="s">
        <v>162</v>
      </c>
      <c r="E386" s="156" t="s">
        <v>19</v>
      </c>
      <c r="F386" s="157" t="s">
        <v>171</v>
      </c>
      <c r="H386" s="158">
        <v>11</v>
      </c>
      <c r="I386" s="159"/>
      <c r="L386" s="155"/>
      <c r="M386" s="160"/>
      <c r="T386" s="161"/>
      <c r="AT386" s="156" t="s">
        <v>162</v>
      </c>
      <c r="AU386" s="156" t="s">
        <v>80</v>
      </c>
      <c r="AV386" s="14" t="s">
        <v>156</v>
      </c>
      <c r="AW386" s="14" t="s">
        <v>34</v>
      </c>
      <c r="AX386" s="14" t="s">
        <v>78</v>
      </c>
      <c r="AY386" s="156" t="s">
        <v>149</v>
      </c>
    </row>
    <row r="387" spans="2:65" s="1" customFormat="1" ht="24.2" customHeight="1">
      <c r="B387" s="32"/>
      <c r="C387" s="122" t="s">
        <v>600</v>
      </c>
      <c r="D387" s="122" t="s">
        <v>151</v>
      </c>
      <c r="E387" s="123" t="s">
        <v>601</v>
      </c>
      <c r="F387" s="124" t="s">
        <v>602</v>
      </c>
      <c r="G387" s="125" t="s">
        <v>154</v>
      </c>
      <c r="H387" s="126">
        <v>138.78700000000001</v>
      </c>
      <c r="I387" s="127"/>
      <c r="J387" s="128">
        <f>ROUND(I387*H387,2)</f>
        <v>0</v>
      </c>
      <c r="K387" s="124" t="s">
        <v>155</v>
      </c>
      <c r="L387" s="32"/>
      <c r="M387" s="129" t="s">
        <v>19</v>
      </c>
      <c r="N387" s="130" t="s">
        <v>44</v>
      </c>
      <c r="P387" s="131">
        <f>O387*H387</f>
        <v>0</v>
      </c>
      <c r="Q387" s="131">
        <v>4.3800000000000002E-3</v>
      </c>
      <c r="R387" s="131">
        <f>Q387*H387</f>
        <v>0.60788706000000003</v>
      </c>
      <c r="S387" s="131">
        <v>0</v>
      </c>
      <c r="T387" s="132">
        <f>S387*H387</f>
        <v>0</v>
      </c>
      <c r="AR387" s="133" t="s">
        <v>156</v>
      </c>
      <c r="AT387" s="133" t="s">
        <v>151</v>
      </c>
      <c r="AU387" s="133" t="s">
        <v>80</v>
      </c>
      <c r="AY387" s="17" t="s">
        <v>149</v>
      </c>
      <c r="BE387" s="134">
        <f>IF(N387="základní",J387,0)</f>
        <v>0</v>
      </c>
      <c r="BF387" s="134">
        <f>IF(N387="snížená",J387,0)</f>
        <v>0</v>
      </c>
      <c r="BG387" s="134">
        <f>IF(N387="zákl. přenesená",J387,0)</f>
        <v>0</v>
      </c>
      <c r="BH387" s="134">
        <f>IF(N387="sníž. přenesená",J387,0)</f>
        <v>0</v>
      </c>
      <c r="BI387" s="134">
        <f>IF(N387="nulová",J387,0)</f>
        <v>0</v>
      </c>
      <c r="BJ387" s="17" t="s">
        <v>78</v>
      </c>
      <c r="BK387" s="134">
        <f>ROUND(I387*H387,2)</f>
        <v>0</v>
      </c>
      <c r="BL387" s="17" t="s">
        <v>156</v>
      </c>
      <c r="BM387" s="133" t="s">
        <v>603</v>
      </c>
    </row>
    <row r="388" spans="2:65" s="1" customFormat="1" ht="11.25">
      <c r="B388" s="32"/>
      <c r="D388" s="135" t="s">
        <v>158</v>
      </c>
      <c r="F388" s="136" t="s">
        <v>604</v>
      </c>
      <c r="I388" s="137"/>
      <c r="L388" s="32"/>
      <c r="M388" s="138"/>
      <c r="T388" s="53"/>
      <c r="AT388" s="17" t="s">
        <v>158</v>
      </c>
      <c r="AU388" s="17" t="s">
        <v>80</v>
      </c>
    </row>
    <row r="389" spans="2:65" s="12" customFormat="1" ht="11.25">
      <c r="B389" s="141"/>
      <c r="D389" s="139" t="s">
        <v>162</v>
      </c>
      <c r="E389" s="142" t="s">
        <v>19</v>
      </c>
      <c r="F389" s="143" t="s">
        <v>605</v>
      </c>
      <c r="H389" s="144">
        <v>94.153000000000006</v>
      </c>
      <c r="I389" s="145"/>
      <c r="L389" s="141"/>
      <c r="M389" s="146"/>
      <c r="T389" s="147"/>
      <c r="AT389" s="142" t="s">
        <v>162</v>
      </c>
      <c r="AU389" s="142" t="s">
        <v>80</v>
      </c>
      <c r="AV389" s="12" t="s">
        <v>80</v>
      </c>
      <c r="AW389" s="12" t="s">
        <v>34</v>
      </c>
      <c r="AX389" s="12" t="s">
        <v>73</v>
      </c>
      <c r="AY389" s="142" t="s">
        <v>149</v>
      </c>
    </row>
    <row r="390" spans="2:65" s="12" customFormat="1" ht="11.25">
      <c r="B390" s="141"/>
      <c r="D390" s="139" t="s">
        <v>162</v>
      </c>
      <c r="E390" s="142" t="s">
        <v>19</v>
      </c>
      <c r="F390" s="143" t="s">
        <v>606</v>
      </c>
      <c r="H390" s="144">
        <v>3.52</v>
      </c>
      <c r="I390" s="145"/>
      <c r="L390" s="141"/>
      <c r="M390" s="146"/>
      <c r="T390" s="147"/>
      <c r="AT390" s="142" t="s">
        <v>162</v>
      </c>
      <c r="AU390" s="142" t="s">
        <v>80</v>
      </c>
      <c r="AV390" s="12" t="s">
        <v>80</v>
      </c>
      <c r="AW390" s="12" t="s">
        <v>34</v>
      </c>
      <c r="AX390" s="12" t="s">
        <v>73</v>
      </c>
      <c r="AY390" s="142" t="s">
        <v>149</v>
      </c>
    </row>
    <row r="391" spans="2:65" s="12" customFormat="1" ht="11.25">
      <c r="B391" s="141"/>
      <c r="D391" s="139" t="s">
        <v>162</v>
      </c>
      <c r="E391" s="142" t="s">
        <v>19</v>
      </c>
      <c r="F391" s="143" t="s">
        <v>607</v>
      </c>
      <c r="H391" s="144">
        <v>14.728</v>
      </c>
      <c r="I391" s="145"/>
      <c r="L391" s="141"/>
      <c r="M391" s="146"/>
      <c r="T391" s="147"/>
      <c r="AT391" s="142" t="s">
        <v>162</v>
      </c>
      <c r="AU391" s="142" t="s">
        <v>80</v>
      </c>
      <c r="AV391" s="12" t="s">
        <v>80</v>
      </c>
      <c r="AW391" s="12" t="s">
        <v>34</v>
      </c>
      <c r="AX391" s="12" t="s">
        <v>73</v>
      </c>
      <c r="AY391" s="142" t="s">
        <v>149</v>
      </c>
    </row>
    <row r="392" spans="2:65" s="12" customFormat="1" ht="11.25">
      <c r="B392" s="141"/>
      <c r="D392" s="139" t="s">
        <v>162</v>
      </c>
      <c r="E392" s="142" t="s">
        <v>19</v>
      </c>
      <c r="F392" s="143" t="s">
        <v>608</v>
      </c>
      <c r="H392" s="144">
        <v>26.385999999999999</v>
      </c>
      <c r="I392" s="145"/>
      <c r="L392" s="141"/>
      <c r="M392" s="146"/>
      <c r="T392" s="147"/>
      <c r="AT392" s="142" t="s">
        <v>162</v>
      </c>
      <c r="AU392" s="142" t="s">
        <v>80</v>
      </c>
      <c r="AV392" s="12" t="s">
        <v>80</v>
      </c>
      <c r="AW392" s="12" t="s">
        <v>34</v>
      </c>
      <c r="AX392" s="12" t="s">
        <v>73</v>
      </c>
      <c r="AY392" s="142" t="s">
        <v>149</v>
      </c>
    </row>
    <row r="393" spans="2:65" s="14" customFormat="1" ht="11.25">
      <c r="B393" s="155"/>
      <c r="D393" s="139" t="s">
        <v>162</v>
      </c>
      <c r="E393" s="156" t="s">
        <v>19</v>
      </c>
      <c r="F393" s="157" t="s">
        <v>171</v>
      </c>
      <c r="H393" s="158">
        <v>138.78700000000001</v>
      </c>
      <c r="I393" s="159"/>
      <c r="L393" s="155"/>
      <c r="M393" s="160"/>
      <c r="T393" s="161"/>
      <c r="AT393" s="156" t="s">
        <v>162</v>
      </c>
      <c r="AU393" s="156" t="s">
        <v>80</v>
      </c>
      <c r="AV393" s="14" t="s">
        <v>156</v>
      </c>
      <c r="AW393" s="14" t="s">
        <v>34</v>
      </c>
      <c r="AX393" s="14" t="s">
        <v>78</v>
      </c>
      <c r="AY393" s="156" t="s">
        <v>149</v>
      </c>
    </row>
    <row r="394" spans="2:65" s="1" customFormat="1" ht="24.2" customHeight="1">
      <c r="B394" s="32"/>
      <c r="C394" s="122" t="s">
        <v>609</v>
      </c>
      <c r="D394" s="122" t="s">
        <v>151</v>
      </c>
      <c r="E394" s="123" t="s">
        <v>610</v>
      </c>
      <c r="F394" s="124" t="s">
        <v>611</v>
      </c>
      <c r="G394" s="125" t="s">
        <v>154</v>
      </c>
      <c r="H394" s="126">
        <v>472.20699999999999</v>
      </c>
      <c r="I394" s="127"/>
      <c r="J394" s="128">
        <f>ROUND(I394*H394,2)</f>
        <v>0</v>
      </c>
      <c r="K394" s="124" t="s">
        <v>155</v>
      </c>
      <c r="L394" s="32"/>
      <c r="M394" s="129" t="s">
        <v>19</v>
      </c>
      <c r="N394" s="130" t="s">
        <v>44</v>
      </c>
      <c r="P394" s="131">
        <f>O394*H394</f>
        <v>0</v>
      </c>
      <c r="Q394" s="131">
        <v>1.54E-2</v>
      </c>
      <c r="R394" s="131">
        <f>Q394*H394</f>
        <v>7.2719877999999998</v>
      </c>
      <c r="S394" s="131">
        <v>0</v>
      </c>
      <c r="T394" s="132">
        <f>S394*H394</f>
        <v>0</v>
      </c>
      <c r="AR394" s="133" t="s">
        <v>156</v>
      </c>
      <c r="AT394" s="133" t="s">
        <v>151</v>
      </c>
      <c r="AU394" s="133" t="s">
        <v>80</v>
      </c>
      <c r="AY394" s="17" t="s">
        <v>149</v>
      </c>
      <c r="BE394" s="134">
        <f>IF(N394="základní",J394,0)</f>
        <v>0</v>
      </c>
      <c r="BF394" s="134">
        <f>IF(N394="snížená",J394,0)</f>
        <v>0</v>
      </c>
      <c r="BG394" s="134">
        <f>IF(N394="zákl. přenesená",J394,0)</f>
        <v>0</v>
      </c>
      <c r="BH394" s="134">
        <f>IF(N394="sníž. přenesená",J394,0)</f>
        <v>0</v>
      </c>
      <c r="BI394" s="134">
        <f>IF(N394="nulová",J394,0)</f>
        <v>0</v>
      </c>
      <c r="BJ394" s="17" t="s">
        <v>78</v>
      </c>
      <c r="BK394" s="134">
        <f>ROUND(I394*H394,2)</f>
        <v>0</v>
      </c>
      <c r="BL394" s="17" t="s">
        <v>156</v>
      </c>
      <c r="BM394" s="133" t="s">
        <v>612</v>
      </c>
    </row>
    <row r="395" spans="2:65" s="1" customFormat="1" ht="11.25">
      <c r="B395" s="32"/>
      <c r="D395" s="135" t="s">
        <v>158</v>
      </c>
      <c r="F395" s="136" t="s">
        <v>613</v>
      </c>
      <c r="I395" s="137"/>
      <c r="L395" s="32"/>
      <c r="M395" s="138"/>
      <c r="T395" s="53"/>
      <c r="AT395" s="17" t="s">
        <v>158</v>
      </c>
      <c r="AU395" s="17" t="s">
        <v>80</v>
      </c>
    </row>
    <row r="396" spans="2:65" s="1" customFormat="1" ht="16.5" customHeight="1">
      <c r="B396" s="32"/>
      <c r="C396" s="122" t="s">
        <v>614</v>
      </c>
      <c r="D396" s="122" t="s">
        <v>151</v>
      </c>
      <c r="E396" s="123" t="s">
        <v>615</v>
      </c>
      <c r="F396" s="124" t="s">
        <v>616</v>
      </c>
      <c r="G396" s="125" t="s">
        <v>154</v>
      </c>
      <c r="H396" s="126">
        <v>492.63400000000001</v>
      </c>
      <c r="I396" s="127"/>
      <c r="J396" s="128">
        <f>ROUND(I396*H396,2)</f>
        <v>0</v>
      </c>
      <c r="K396" s="124" t="s">
        <v>155</v>
      </c>
      <c r="L396" s="32"/>
      <c r="M396" s="129" t="s">
        <v>19</v>
      </c>
      <c r="N396" s="130" t="s">
        <v>44</v>
      </c>
      <c r="P396" s="131">
        <f>O396*H396</f>
        <v>0</v>
      </c>
      <c r="Q396" s="131">
        <v>3.0000000000000001E-3</v>
      </c>
      <c r="R396" s="131">
        <f>Q396*H396</f>
        <v>1.477902</v>
      </c>
      <c r="S396" s="131">
        <v>0</v>
      </c>
      <c r="T396" s="132">
        <f>S396*H396</f>
        <v>0</v>
      </c>
      <c r="AR396" s="133" t="s">
        <v>156</v>
      </c>
      <c r="AT396" s="133" t="s">
        <v>151</v>
      </c>
      <c r="AU396" s="133" t="s">
        <v>80</v>
      </c>
      <c r="AY396" s="17" t="s">
        <v>149</v>
      </c>
      <c r="BE396" s="134">
        <f>IF(N396="základní",J396,0)</f>
        <v>0</v>
      </c>
      <c r="BF396" s="134">
        <f>IF(N396="snížená",J396,0)</f>
        <v>0</v>
      </c>
      <c r="BG396" s="134">
        <f>IF(N396="zákl. přenesená",J396,0)</f>
        <v>0</v>
      </c>
      <c r="BH396" s="134">
        <f>IF(N396="sníž. přenesená",J396,0)</f>
        <v>0</v>
      </c>
      <c r="BI396" s="134">
        <f>IF(N396="nulová",J396,0)</f>
        <v>0</v>
      </c>
      <c r="BJ396" s="17" t="s">
        <v>78</v>
      </c>
      <c r="BK396" s="134">
        <f>ROUND(I396*H396,2)</f>
        <v>0</v>
      </c>
      <c r="BL396" s="17" t="s">
        <v>156</v>
      </c>
      <c r="BM396" s="133" t="s">
        <v>617</v>
      </c>
    </row>
    <row r="397" spans="2:65" s="1" customFormat="1" ht="11.25">
      <c r="B397" s="32"/>
      <c r="D397" s="135" t="s">
        <v>158</v>
      </c>
      <c r="F397" s="136" t="s">
        <v>618</v>
      </c>
      <c r="I397" s="137"/>
      <c r="L397" s="32"/>
      <c r="M397" s="138"/>
      <c r="T397" s="53"/>
      <c r="AT397" s="17" t="s">
        <v>158</v>
      </c>
      <c r="AU397" s="17" t="s">
        <v>80</v>
      </c>
    </row>
    <row r="398" spans="2:65" s="1" customFormat="1" ht="24.2" customHeight="1">
      <c r="B398" s="32"/>
      <c r="C398" s="122" t="s">
        <v>619</v>
      </c>
      <c r="D398" s="122" t="s">
        <v>151</v>
      </c>
      <c r="E398" s="123" t="s">
        <v>620</v>
      </c>
      <c r="F398" s="124" t="s">
        <v>621</v>
      </c>
      <c r="G398" s="125" t="s">
        <v>154</v>
      </c>
      <c r="H398" s="126">
        <v>985.26800000000003</v>
      </c>
      <c r="I398" s="127"/>
      <c r="J398" s="128">
        <f>ROUND(I398*H398,2)</f>
        <v>0</v>
      </c>
      <c r="K398" s="124" t="s">
        <v>155</v>
      </c>
      <c r="L398" s="32"/>
      <c r="M398" s="129" t="s">
        <v>19</v>
      </c>
      <c r="N398" s="130" t="s">
        <v>44</v>
      </c>
      <c r="P398" s="131">
        <f>O398*H398</f>
        <v>0</v>
      </c>
      <c r="Q398" s="131">
        <v>7.9000000000000008E-3</v>
      </c>
      <c r="R398" s="131">
        <f>Q398*H398</f>
        <v>7.783617200000001</v>
      </c>
      <c r="S398" s="131">
        <v>0</v>
      </c>
      <c r="T398" s="132">
        <f>S398*H398</f>
        <v>0</v>
      </c>
      <c r="AR398" s="133" t="s">
        <v>156</v>
      </c>
      <c r="AT398" s="133" t="s">
        <v>151</v>
      </c>
      <c r="AU398" s="133" t="s">
        <v>80</v>
      </c>
      <c r="AY398" s="17" t="s">
        <v>149</v>
      </c>
      <c r="BE398" s="134">
        <f>IF(N398="základní",J398,0)</f>
        <v>0</v>
      </c>
      <c r="BF398" s="134">
        <f>IF(N398="snížená",J398,0)</f>
        <v>0</v>
      </c>
      <c r="BG398" s="134">
        <f>IF(N398="zákl. přenesená",J398,0)</f>
        <v>0</v>
      </c>
      <c r="BH398" s="134">
        <f>IF(N398="sníž. přenesená",J398,0)</f>
        <v>0</v>
      </c>
      <c r="BI398" s="134">
        <f>IF(N398="nulová",J398,0)</f>
        <v>0</v>
      </c>
      <c r="BJ398" s="17" t="s">
        <v>78</v>
      </c>
      <c r="BK398" s="134">
        <f>ROUND(I398*H398,2)</f>
        <v>0</v>
      </c>
      <c r="BL398" s="17" t="s">
        <v>156</v>
      </c>
      <c r="BM398" s="133" t="s">
        <v>622</v>
      </c>
    </row>
    <row r="399" spans="2:65" s="1" customFormat="1" ht="11.25">
      <c r="B399" s="32"/>
      <c r="D399" s="135" t="s">
        <v>158</v>
      </c>
      <c r="F399" s="136" t="s">
        <v>623</v>
      </c>
      <c r="I399" s="137"/>
      <c r="L399" s="32"/>
      <c r="M399" s="138"/>
      <c r="T399" s="53"/>
      <c r="AT399" s="17" t="s">
        <v>158</v>
      </c>
      <c r="AU399" s="17" t="s">
        <v>80</v>
      </c>
    </row>
    <row r="400" spans="2:65" s="12" customFormat="1" ht="11.25">
      <c r="B400" s="141"/>
      <c r="D400" s="139" t="s">
        <v>162</v>
      </c>
      <c r="F400" s="143" t="s">
        <v>624</v>
      </c>
      <c r="H400" s="144">
        <v>985.26800000000003</v>
      </c>
      <c r="I400" s="145"/>
      <c r="L400" s="141"/>
      <c r="M400" s="146"/>
      <c r="T400" s="147"/>
      <c r="AT400" s="142" t="s">
        <v>162</v>
      </c>
      <c r="AU400" s="142" t="s">
        <v>80</v>
      </c>
      <c r="AV400" s="12" t="s">
        <v>80</v>
      </c>
      <c r="AW400" s="12" t="s">
        <v>4</v>
      </c>
      <c r="AX400" s="12" t="s">
        <v>78</v>
      </c>
      <c r="AY400" s="142" t="s">
        <v>149</v>
      </c>
    </row>
    <row r="401" spans="2:65" s="1" customFormat="1" ht="16.5" customHeight="1">
      <c r="B401" s="32"/>
      <c r="C401" s="122" t="s">
        <v>625</v>
      </c>
      <c r="D401" s="122" t="s">
        <v>151</v>
      </c>
      <c r="E401" s="123" t="s">
        <v>626</v>
      </c>
      <c r="F401" s="124" t="s">
        <v>627</v>
      </c>
      <c r="G401" s="125" t="s">
        <v>154</v>
      </c>
      <c r="H401" s="126">
        <v>30.78</v>
      </c>
      <c r="I401" s="127"/>
      <c r="J401" s="128">
        <f>ROUND(I401*H401,2)</f>
        <v>0</v>
      </c>
      <c r="K401" s="124" t="s">
        <v>155</v>
      </c>
      <c r="L401" s="32"/>
      <c r="M401" s="129" t="s">
        <v>19</v>
      </c>
      <c r="N401" s="130" t="s">
        <v>44</v>
      </c>
      <c r="P401" s="131">
        <f>O401*H401</f>
        <v>0</v>
      </c>
      <c r="Q401" s="131">
        <v>4.1529999999999997E-2</v>
      </c>
      <c r="R401" s="131">
        <f>Q401*H401</f>
        <v>1.2782933999999999</v>
      </c>
      <c r="S401" s="131">
        <v>0</v>
      </c>
      <c r="T401" s="132">
        <f>S401*H401</f>
        <v>0</v>
      </c>
      <c r="AR401" s="133" t="s">
        <v>156</v>
      </c>
      <c r="AT401" s="133" t="s">
        <v>151</v>
      </c>
      <c r="AU401" s="133" t="s">
        <v>80</v>
      </c>
      <c r="AY401" s="17" t="s">
        <v>149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7" t="s">
        <v>78</v>
      </c>
      <c r="BK401" s="134">
        <f>ROUND(I401*H401,2)</f>
        <v>0</v>
      </c>
      <c r="BL401" s="17" t="s">
        <v>156</v>
      </c>
      <c r="BM401" s="133" t="s">
        <v>628</v>
      </c>
    </row>
    <row r="402" spans="2:65" s="1" customFormat="1" ht="11.25">
      <c r="B402" s="32"/>
      <c r="D402" s="135" t="s">
        <v>158</v>
      </c>
      <c r="F402" s="136" t="s">
        <v>629</v>
      </c>
      <c r="I402" s="137"/>
      <c r="L402" s="32"/>
      <c r="M402" s="138"/>
      <c r="T402" s="53"/>
      <c r="AT402" s="17" t="s">
        <v>158</v>
      </c>
      <c r="AU402" s="17" t="s">
        <v>80</v>
      </c>
    </row>
    <row r="403" spans="2:65" s="12" customFormat="1" ht="11.25">
      <c r="B403" s="141"/>
      <c r="D403" s="139" t="s">
        <v>162</v>
      </c>
      <c r="E403" s="142" t="s">
        <v>19</v>
      </c>
      <c r="F403" s="143" t="s">
        <v>630</v>
      </c>
      <c r="H403" s="144">
        <v>8.2799999999999994</v>
      </c>
      <c r="I403" s="145"/>
      <c r="L403" s="141"/>
      <c r="M403" s="146"/>
      <c r="T403" s="147"/>
      <c r="AT403" s="142" t="s">
        <v>162</v>
      </c>
      <c r="AU403" s="142" t="s">
        <v>80</v>
      </c>
      <c r="AV403" s="12" t="s">
        <v>80</v>
      </c>
      <c r="AW403" s="12" t="s">
        <v>34</v>
      </c>
      <c r="AX403" s="12" t="s">
        <v>73</v>
      </c>
      <c r="AY403" s="142" t="s">
        <v>149</v>
      </c>
    </row>
    <row r="404" spans="2:65" s="12" customFormat="1" ht="11.25">
      <c r="B404" s="141"/>
      <c r="D404" s="139" t="s">
        <v>162</v>
      </c>
      <c r="E404" s="142" t="s">
        <v>19</v>
      </c>
      <c r="F404" s="143" t="s">
        <v>631</v>
      </c>
      <c r="H404" s="144">
        <v>15</v>
      </c>
      <c r="I404" s="145"/>
      <c r="L404" s="141"/>
      <c r="M404" s="146"/>
      <c r="T404" s="147"/>
      <c r="AT404" s="142" t="s">
        <v>162</v>
      </c>
      <c r="AU404" s="142" t="s">
        <v>80</v>
      </c>
      <c r="AV404" s="12" t="s">
        <v>80</v>
      </c>
      <c r="AW404" s="12" t="s">
        <v>34</v>
      </c>
      <c r="AX404" s="12" t="s">
        <v>73</v>
      </c>
      <c r="AY404" s="142" t="s">
        <v>149</v>
      </c>
    </row>
    <row r="405" spans="2:65" s="12" customFormat="1" ht="11.25">
      <c r="B405" s="141"/>
      <c r="D405" s="139" t="s">
        <v>162</v>
      </c>
      <c r="E405" s="142" t="s">
        <v>19</v>
      </c>
      <c r="F405" s="143" t="s">
        <v>632</v>
      </c>
      <c r="H405" s="144">
        <v>7.5</v>
      </c>
      <c r="I405" s="145"/>
      <c r="L405" s="141"/>
      <c r="M405" s="146"/>
      <c r="T405" s="147"/>
      <c r="AT405" s="142" t="s">
        <v>162</v>
      </c>
      <c r="AU405" s="142" t="s">
        <v>80</v>
      </c>
      <c r="AV405" s="12" t="s">
        <v>80</v>
      </c>
      <c r="AW405" s="12" t="s">
        <v>34</v>
      </c>
      <c r="AX405" s="12" t="s">
        <v>73</v>
      </c>
      <c r="AY405" s="142" t="s">
        <v>149</v>
      </c>
    </row>
    <row r="406" spans="2:65" s="14" customFormat="1" ht="11.25">
      <c r="B406" s="155"/>
      <c r="D406" s="139" t="s">
        <v>162</v>
      </c>
      <c r="E406" s="156" t="s">
        <v>19</v>
      </c>
      <c r="F406" s="157" t="s">
        <v>171</v>
      </c>
      <c r="H406" s="158">
        <v>30.78</v>
      </c>
      <c r="I406" s="159"/>
      <c r="L406" s="155"/>
      <c r="M406" s="160"/>
      <c r="T406" s="161"/>
      <c r="AT406" s="156" t="s">
        <v>162</v>
      </c>
      <c r="AU406" s="156" t="s">
        <v>80</v>
      </c>
      <c r="AV406" s="14" t="s">
        <v>156</v>
      </c>
      <c r="AW406" s="14" t="s">
        <v>34</v>
      </c>
      <c r="AX406" s="14" t="s">
        <v>78</v>
      </c>
      <c r="AY406" s="156" t="s">
        <v>149</v>
      </c>
    </row>
    <row r="407" spans="2:65" s="1" customFormat="1" ht="16.5" customHeight="1">
      <c r="B407" s="32"/>
      <c r="C407" s="122" t="s">
        <v>633</v>
      </c>
      <c r="D407" s="122" t="s">
        <v>151</v>
      </c>
      <c r="E407" s="123" t="s">
        <v>634</v>
      </c>
      <c r="F407" s="124" t="s">
        <v>635</v>
      </c>
      <c r="G407" s="125" t="s">
        <v>154</v>
      </c>
      <c r="H407" s="126">
        <v>6</v>
      </c>
      <c r="I407" s="127"/>
      <c r="J407" s="128">
        <f>ROUND(I407*H407,2)</f>
        <v>0</v>
      </c>
      <c r="K407" s="124" t="s">
        <v>155</v>
      </c>
      <c r="L407" s="32"/>
      <c r="M407" s="129" t="s">
        <v>19</v>
      </c>
      <c r="N407" s="130" t="s">
        <v>44</v>
      </c>
      <c r="P407" s="131">
        <f>O407*H407</f>
        <v>0</v>
      </c>
      <c r="Q407" s="131">
        <v>4.1529999999999997E-2</v>
      </c>
      <c r="R407" s="131">
        <f>Q407*H407</f>
        <v>0.24917999999999998</v>
      </c>
      <c r="S407" s="131">
        <v>0</v>
      </c>
      <c r="T407" s="132">
        <f>S407*H407</f>
        <v>0</v>
      </c>
      <c r="AR407" s="133" t="s">
        <v>156</v>
      </c>
      <c r="AT407" s="133" t="s">
        <v>151</v>
      </c>
      <c r="AU407" s="133" t="s">
        <v>80</v>
      </c>
      <c r="AY407" s="17" t="s">
        <v>149</v>
      </c>
      <c r="BE407" s="134">
        <f>IF(N407="základní",J407,0)</f>
        <v>0</v>
      </c>
      <c r="BF407" s="134">
        <f>IF(N407="snížená",J407,0)</f>
        <v>0</v>
      </c>
      <c r="BG407" s="134">
        <f>IF(N407="zákl. přenesená",J407,0)</f>
        <v>0</v>
      </c>
      <c r="BH407" s="134">
        <f>IF(N407="sníž. přenesená",J407,0)</f>
        <v>0</v>
      </c>
      <c r="BI407" s="134">
        <f>IF(N407="nulová",J407,0)</f>
        <v>0</v>
      </c>
      <c r="BJ407" s="17" t="s">
        <v>78</v>
      </c>
      <c r="BK407" s="134">
        <f>ROUND(I407*H407,2)</f>
        <v>0</v>
      </c>
      <c r="BL407" s="17" t="s">
        <v>156</v>
      </c>
      <c r="BM407" s="133" t="s">
        <v>636</v>
      </c>
    </row>
    <row r="408" spans="2:65" s="1" customFormat="1" ht="11.25">
      <c r="B408" s="32"/>
      <c r="D408" s="135" t="s">
        <v>158</v>
      </c>
      <c r="F408" s="136" t="s">
        <v>637</v>
      </c>
      <c r="I408" s="137"/>
      <c r="L408" s="32"/>
      <c r="M408" s="138"/>
      <c r="T408" s="53"/>
      <c r="AT408" s="17" t="s">
        <v>158</v>
      </c>
      <c r="AU408" s="17" t="s">
        <v>80</v>
      </c>
    </row>
    <row r="409" spans="2:65" s="12" customFormat="1" ht="11.25">
      <c r="B409" s="141"/>
      <c r="D409" s="139" t="s">
        <v>162</v>
      </c>
      <c r="E409" s="142" t="s">
        <v>19</v>
      </c>
      <c r="F409" s="143" t="s">
        <v>638</v>
      </c>
      <c r="H409" s="144">
        <v>6</v>
      </c>
      <c r="I409" s="145"/>
      <c r="L409" s="141"/>
      <c r="M409" s="146"/>
      <c r="T409" s="147"/>
      <c r="AT409" s="142" t="s">
        <v>162</v>
      </c>
      <c r="AU409" s="142" t="s">
        <v>80</v>
      </c>
      <c r="AV409" s="12" t="s">
        <v>80</v>
      </c>
      <c r="AW409" s="12" t="s">
        <v>34</v>
      </c>
      <c r="AX409" s="12" t="s">
        <v>78</v>
      </c>
      <c r="AY409" s="142" t="s">
        <v>149</v>
      </c>
    </row>
    <row r="410" spans="2:65" s="1" customFormat="1" ht="16.5" customHeight="1">
      <c r="B410" s="32"/>
      <c r="C410" s="122" t="s">
        <v>639</v>
      </c>
      <c r="D410" s="122" t="s">
        <v>151</v>
      </c>
      <c r="E410" s="123" t="s">
        <v>640</v>
      </c>
      <c r="F410" s="124" t="s">
        <v>641</v>
      </c>
      <c r="G410" s="125" t="s">
        <v>154</v>
      </c>
      <c r="H410" s="126">
        <v>47.311999999999998</v>
      </c>
      <c r="I410" s="127"/>
      <c r="J410" s="128">
        <f>ROUND(I410*H410,2)</f>
        <v>0</v>
      </c>
      <c r="K410" s="124" t="s">
        <v>155</v>
      </c>
      <c r="L410" s="32"/>
      <c r="M410" s="129" t="s">
        <v>19</v>
      </c>
      <c r="N410" s="130" t="s">
        <v>44</v>
      </c>
      <c r="P410" s="131">
        <f>O410*H410</f>
        <v>0</v>
      </c>
      <c r="Q410" s="131">
        <v>3.3579999999999999E-2</v>
      </c>
      <c r="R410" s="131">
        <f>Q410*H410</f>
        <v>1.5887369599999999</v>
      </c>
      <c r="S410" s="131">
        <v>0</v>
      </c>
      <c r="T410" s="132">
        <f>S410*H410</f>
        <v>0</v>
      </c>
      <c r="AR410" s="133" t="s">
        <v>156</v>
      </c>
      <c r="AT410" s="133" t="s">
        <v>151</v>
      </c>
      <c r="AU410" s="133" t="s">
        <v>80</v>
      </c>
      <c r="AY410" s="17" t="s">
        <v>149</v>
      </c>
      <c r="BE410" s="134">
        <f>IF(N410="základní",J410,0)</f>
        <v>0</v>
      </c>
      <c r="BF410" s="134">
        <f>IF(N410="snížená",J410,0)</f>
        <v>0</v>
      </c>
      <c r="BG410" s="134">
        <f>IF(N410="zákl. přenesená",J410,0)</f>
        <v>0</v>
      </c>
      <c r="BH410" s="134">
        <f>IF(N410="sníž. přenesená",J410,0)</f>
        <v>0</v>
      </c>
      <c r="BI410" s="134">
        <f>IF(N410="nulová",J410,0)</f>
        <v>0</v>
      </c>
      <c r="BJ410" s="17" t="s">
        <v>78</v>
      </c>
      <c r="BK410" s="134">
        <f>ROUND(I410*H410,2)</f>
        <v>0</v>
      </c>
      <c r="BL410" s="17" t="s">
        <v>156</v>
      </c>
      <c r="BM410" s="133" t="s">
        <v>642</v>
      </c>
    </row>
    <row r="411" spans="2:65" s="1" customFormat="1" ht="11.25">
      <c r="B411" s="32"/>
      <c r="D411" s="135" t="s">
        <v>158</v>
      </c>
      <c r="F411" s="136" t="s">
        <v>643</v>
      </c>
      <c r="I411" s="137"/>
      <c r="L411" s="32"/>
      <c r="M411" s="138"/>
      <c r="T411" s="53"/>
      <c r="AT411" s="17" t="s">
        <v>158</v>
      </c>
      <c r="AU411" s="17" t="s">
        <v>80</v>
      </c>
    </row>
    <row r="412" spans="2:65" s="12" customFormat="1" ht="11.25">
      <c r="B412" s="141"/>
      <c r="D412" s="139" t="s">
        <v>162</v>
      </c>
      <c r="E412" s="142" t="s">
        <v>19</v>
      </c>
      <c r="F412" s="143" t="s">
        <v>644</v>
      </c>
      <c r="H412" s="144">
        <v>3.504</v>
      </c>
      <c r="I412" s="145"/>
      <c r="L412" s="141"/>
      <c r="M412" s="146"/>
      <c r="T412" s="147"/>
      <c r="AT412" s="142" t="s">
        <v>162</v>
      </c>
      <c r="AU412" s="142" t="s">
        <v>80</v>
      </c>
      <c r="AV412" s="12" t="s">
        <v>80</v>
      </c>
      <c r="AW412" s="12" t="s">
        <v>34</v>
      </c>
      <c r="AX412" s="12" t="s">
        <v>73</v>
      </c>
      <c r="AY412" s="142" t="s">
        <v>149</v>
      </c>
    </row>
    <row r="413" spans="2:65" s="12" customFormat="1" ht="11.25">
      <c r="B413" s="141"/>
      <c r="D413" s="139" t="s">
        <v>162</v>
      </c>
      <c r="E413" s="142" t="s">
        <v>19</v>
      </c>
      <c r="F413" s="143" t="s">
        <v>645</v>
      </c>
      <c r="H413" s="144">
        <v>3.6</v>
      </c>
      <c r="I413" s="145"/>
      <c r="L413" s="141"/>
      <c r="M413" s="146"/>
      <c r="T413" s="147"/>
      <c r="AT413" s="142" t="s">
        <v>162</v>
      </c>
      <c r="AU413" s="142" t="s">
        <v>80</v>
      </c>
      <c r="AV413" s="12" t="s">
        <v>80</v>
      </c>
      <c r="AW413" s="12" t="s">
        <v>34</v>
      </c>
      <c r="AX413" s="12" t="s">
        <v>73</v>
      </c>
      <c r="AY413" s="142" t="s">
        <v>149</v>
      </c>
    </row>
    <row r="414" spans="2:65" s="12" customFormat="1" ht="11.25">
      <c r="B414" s="141"/>
      <c r="D414" s="139" t="s">
        <v>162</v>
      </c>
      <c r="E414" s="142" t="s">
        <v>19</v>
      </c>
      <c r="F414" s="143" t="s">
        <v>646</v>
      </c>
      <c r="H414" s="144">
        <v>4.32</v>
      </c>
      <c r="I414" s="145"/>
      <c r="L414" s="141"/>
      <c r="M414" s="146"/>
      <c r="T414" s="147"/>
      <c r="AT414" s="142" t="s">
        <v>162</v>
      </c>
      <c r="AU414" s="142" t="s">
        <v>80</v>
      </c>
      <c r="AV414" s="12" t="s">
        <v>80</v>
      </c>
      <c r="AW414" s="12" t="s">
        <v>34</v>
      </c>
      <c r="AX414" s="12" t="s">
        <v>73</v>
      </c>
      <c r="AY414" s="142" t="s">
        <v>149</v>
      </c>
    </row>
    <row r="415" spans="2:65" s="12" customFormat="1" ht="11.25">
      <c r="B415" s="141"/>
      <c r="D415" s="139" t="s">
        <v>162</v>
      </c>
      <c r="E415" s="142" t="s">
        <v>19</v>
      </c>
      <c r="F415" s="143" t="s">
        <v>647</v>
      </c>
      <c r="H415" s="144">
        <v>5.28</v>
      </c>
      <c r="I415" s="145"/>
      <c r="L415" s="141"/>
      <c r="M415" s="146"/>
      <c r="T415" s="147"/>
      <c r="AT415" s="142" t="s">
        <v>162</v>
      </c>
      <c r="AU415" s="142" t="s">
        <v>80</v>
      </c>
      <c r="AV415" s="12" t="s">
        <v>80</v>
      </c>
      <c r="AW415" s="12" t="s">
        <v>34</v>
      </c>
      <c r="AX415" s="12" t="s">
        <v>73</v>
      </c>
      <c r="AY415" s="142" t="s">
        <v>149</v>
      </c>
    </row>
    <row r="416" spans="2:65" s="12" customFormat="1" ht="11.25">
      <c r="B416" s="141"/>
      <c r="D416" s="139" t="s">
        <v>162</v>
      </c>
      <c r="E416" s="142" t="s">
        <v>19</v>
      </c>
      <c r="F416" s="143" t="s">
        <v>648</v>
      </c>
      <c r="H416" s="144">
        <v>1.92</v>
      </c>
      <c r="I416" s="145"/>
      <c r="L416" s="141"/>
      <c r="M416" s="146"/>
      <c r="T416" s="147"/>
      <c r="AT416" s="142" t="s">
        <v>162</v>
      </c>
      <c r="AU416" s="142" t="s">
        <v>80</v>
      </c>
      <c r="AV416" s="12" t="s">
        <v>80</v>
      </c>
      <c r="AW416" s="12" t="s">
        <v>34</v>
      </c>
      <c r="AX416" s="12" t="s">
        <v>73</v>
      </c>
      <c r="AY416" s="142" t="s">
        <v>149</v>
      </c>
    </row>
    <row r="417" spans="2:65" s="12" customFormat="1" ht="11.25">
      <c r="B417" s="141"/>
      <c r="D417" s="139" t="s">
        <v>162</v>
      </c>
      <c r="E417" s="142" t="s">
        <v>19</v>
      </c>
      <c r="F417" s="143" t="s">
        <v>649</v>
      </c>
      <c r="H417" s="144">
        <v>1.64</v>
      </c>
      <c r="I417" s="145"/>
      <c r="L417" s="141"/>
      <c r="M417" s="146"/>
      <c r="T417" s="147"/>
      <c r="AT417" s="142" t="s">
        <v>162</v>
      </c>
      <c r="AU417" s="142" t="s">
        <v>80</v>
      </c>
      <c r="AV417" s="12" t="s">
        <v>80</v>
      </c>
      <c r="AW417" s="12" t="s">
        <v>34</v>
      </c>
      <c r="AX417" s="12" t="s">
        <v>73</v>
      </c>
      <c r="AY417" s="142" t="s">
        <v>149</v>
      </c>
    </row>
    <row r="418" spans="2:65" s="12" customFormat="1" ht="11.25">
      <c r="B418" s="141"/>
      <c r="D418" s="139" t="s">
        <v>162</v>
      </c>
      <c r="E418" s="142" t="s">
        <v>19</v>
      </c>
      <c r="F418" s="143" t="s">
        <v>650</v>
      </c>
      <c r="H418" s="144">
        <v>1.88</v>
      </c>
      <c r="I418" s="145"/>
      <c r="L418" s="141"/>
      <c r="M418" s="146"/>
      <c r="T418" s="147"/>
      <c r="AT418" s="142" t="s">
        <v>162</v>
      </c>
      <c r="AU418" s="142" t="s">
        <v>80</v>
      </c>
      <c r="AV418" s="12" t="s">
        <v>80</v>
      </c>
      <c r="AW418" s="12" t="s">
        <v>34</v>
      </c>
      <c r="AX418" s="12" t="s">
        <v>73</v>
      </c>
      <c r="AY418" s="142" t="s">
        <v>149</v>
      </c>
    </row>
    <row r="419" spans="2:65" s="12" customFormat="1" ht="11.25">
      <c r="B419" s="141"/>
      <c r="D419" s="139" t="s">
        <v>162</v>
      </c>
      <c r="E419" s="142" t="s">
        <v>19</v>
      </c>
      <c r="F419" s="143" t="s">
        <v>651</v>
      </c>
      <c r="H419" s="144">
        <v>1.984</v>
      </c>
      <c r="I419" s="145"/>
      <c r="L419" s="141"/>
      <c r="M419" s="146"/>
      <c r="T419" s="147"/>
      <c r="AT419" s="142" t="s">
        <v>162</v>
      </c>
      <c r="AU419" s="142" t="s">
        <v>80</v>
      </c>
      <c r="AV419" s="12" t="s">
        <v>80</v>
      </c>
      <c r="AW419" s="12" t="s">
        <v>34</v>
      </c>
      <c r="AX419" s="12" t="s">
        <v>73</v>
      </c>
      <c r="AY419" s="142" t="s">
        <v>149</v>
      </c>
    </row>
    <row r="420" spans="2:65" s="12" customFormat="1" ht="11.25">
      <c r="B420" s="141"/>
      <c r="D420" s="139" t="s">
        <v>162</v>
      </c>
      <c r="E420" s="142" t="s">
        <v>19</v>
      </c>
      <c r="F420" s="143" t="s">
        <v>652</v>
      </c>
      <c r="H420" s="144">
        <v>12.864000000000001</v>
      </c>
      <c r="I420" s="145"/>
      <c r="L420" s="141"/>
      <c r="M420" s="146"/>
      <c r="T420" s="147"/>
      <c r="AT420" s="142" t="s">
        <v>162</v>
      </c>
      <c r="AU420" s="142" t="s">
        <v>80</v>
      </c>
      <c r="AV420" s="12" t="s">
        <v>80</v>
      </c>
      <c r="AW420" s="12" t="s">
        <v>34</v>
      </c>
      <c r="AX420" s="12" t="s">
        <v>73</v>
      </c>
      <c r="AY420" s="142" t="s">
        <v>149</v>
      </c>
    </row>
    <row r="421" spans="2:65" s="12" customFormat="1" ht="11.25">
      <c r="B421" s="141"/>
      <c r="D421" s="139" t="s">
        <v>162</v>
      </c>
      <c r="E421" s="142" t="s">
        <v>19</v>
      </c>
      <c r="F421" s="143" t="s">
        <v>653</v>
      </c>
      <c r="H421" s="144">
        <v>10.32</v>
      </c>
      <c r="I421" s="145"/>
      <c r="L421" s="141"/>
      <c r="M421" s="146"/>
      <c r="T421" s="147"/>
      <c r="AT421" s="142" t="s">
        <v>162</v>
      </c>
      <c r="AU421" s="142" t="s">
        <v>80</v>
      </c>
      <c r="AV421" s="12" t="s">
        <v>80</v>
      </c>
      <c r="AW421" s="12" t="s">
        <v>34</v>
      </c>
      <c r="AX421" s="12" t="s">
        <v>73</v>
      </c>
      <c r="AY421" s="142" t="s">
        <v>149</v>
      </c>
    </row>
    <row r="422" spans="2:65" s="14" customFormat="1" ht="11.25">
      <c r="B422" s="155"/>
      <c r="D422" s="139" t="s">
        <v>162</v>
      </c>
      <c r="E422" s="156" t="s">
        <v>19</v>
      </c>
      <c r="F422" s="157" t="s">
        <v>171</v>
      </c>
      <c r="H422" s="158">
        <v>47.312000000000005</v>
      </c>
      <c r="I422" s="159"/>
      <c r="L422" s="155"/>
      <c r="M422" s="160"/>
      <c r="T422" s="161"/>
      <c r="AT422" s="156" t="s">
        <v>162</v>
      </c>
      <c r="AU422" s="156" t="s">
        <v>80</v>
      </c>
      <c r="AV422" s="14" t="s">
        <v>156</v>
      </c>
      <c r="AW422" s="14" t="s">
        <v>34</v>
      </c>
      <c r="AX422" s="14" t="s">
        <v>78</v>
      </c>
      <c r="AY422" s="156" t="s">
        <v>149</v>
      </c>
    </row>
    <row r="423" spans="2:65" s="1" customFormat="1" ht="24.2" customHeight="1">
      <c r="B423" s="32"/>
      <c r="C423" s="122" t="s">
        <v>654</v>
      </c>
      <c r="D423" s="122" t="s">
        <v>151</v>
      </c>
      <c r="E423" s="123" t="s">
        <v>655</v>
      </c>
      <c r="F423" s="124" t="s">
        <v>656</v>
      </c>
      <c r="G423" s="125" t="s">
        <v>154</v>
      </c>
      <c r="H423" s="126">
        <v>146.55199999999999</v>
      </c>
      <c r="I423" s="127"/>
      <c r="J423" s="128">
        <f>ROUND(I423*H423,2)</f>
        <v>0</v>
      </c>
      <c r="K423" s="124" t="s">
        <v>155</v>
      </c>
      <c r="L423" s="32"/>
      <c r="M423" s="129" t="s">
        <v>19</v>
      </c>
      <c r="N423" s="130" t="s">
        <v>44</v>
      </c>
      <c r="P423" s="131">
        <f>O423*H423</f>
        <v>0</v>
      </c>
      <c r="Q423" s="131">
        <v>1.5599999999999999E-2</v>
      </c>
      <c r="R423" s="131">
        <f>Q423*H423</f>
        <v>2.2862111999999999</v>
      </c>
      <c r="S423" s="131">
        <v>0</v>
      </c>
      <c r="T423" s="132">
        <f>S423*H423</f>
        <v>0</v>
      </c>
      <c r="AR423" s="133" t="s">
        <v>156</v>
      </c>
      <c r="AT423" s="133" t="s">
        <v>151</v>
      </c>
      <c r="AU423" s="133" t="s">
        <v>80</v>
      </c>
      <c r="AY423" s="17" t="s">
        <v>149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7" t="s">
        <v>78</v>
      </c>
      <c r="BK423" s="134">
        <f>ROUND(I423*H423,2)</f>
        <v>0</v>
      </c>
      <c r="BL423" s="17" t="s">
        <v>156</v>
      </c>
      <c r="BM423" s="133" t="s">
        <v>657</v>
      </c>
    </row>
    <row r="424" spans="2:65" s="1" customFormat="1" ht="11.25">
      <c r="B424" s="32"/>
      <c r="D424" s="135" t="s">
        <v>158</v>
      </c>
      <c r="F424" s="136" t="s">
        <v>658</v>
      </c>
      <c r="I424" s="137"/>
      <c r="L424" s="32"/>
      <c r="M424" s="138"/>
      <c r="T424" s="53"/>
      <c r="AT424" s="17" t="s">
        <v>158</v>
      </c>
      <c r="AU424" s="17" t="s">
        <v>80</v>
      </c>
    </row>
    <row r="425" spans="2:65" s="12" customFormat="1" ht="11.25">
      <c r="B425" s="141"/>
      <c r="D425" s="139" t="s">
        <v>162</v>
      </c>
      <c r="E425" s="142" t="s">
        <v>19</v>
      </c>
      <c r="F425" s="143" t="s">
        <v>659</v>
      </c>
      <c r="H425" s="144">
        <v>146.55199999999999</v>
      </c>
      <c r="I425" s="145"/>
      <c r="L425" s="141"/>
      <c r="M425" s="146"/>
      <c r="T425" s="147"/>
      <c r="AT425" s="142" t="s">
        <v>162</v>
      </c>
      <c r="AU425" s="142" t="s">
        <v>80</v>
      </c>
      <c r="AV425" s="12" t="s">
        <v>80</v>
      </c>
      <c r="AW425" s="12" t="s">
        <v>34</v>
      </c>
      <c r="AX425" s="12" t="s">
        <v>78</v>
      </c>
      <c r="AY425" s="142" t="s">
        <v>149</v>
      </c>
    </row>
    <row r="426" spans="2:65" s="11" customFormat="1" ht="22.9" customHeight="1">
      <c r="B426" s="110"/>
      <c r="D426" s="111" t="s">
        <v>72</v>
      </c>
      <c r="E426" s="120" t="s">
        <v>534</v>
      </c>
      <c r="F426" s="120" t="s">
        <v>660</v>
      </c>
      <c r="I426" s="113"/>
      <c r="J426" s="121">
        <f>BK426</f>
        <v>0</v>
      </c>
      <c r="L426" s="110"/>
      <c r="M426" s="115"/>
      <c r="P426" s="116">
        <f>SUM(P427:P535)</f>
        <v>0</v>
      </c>
      <c r="R426" s="116">
        <f>SUM(R427:R535)</f>
        <v>7.6199060100000011</v>
      </c>
      <c r="T426" s="117">
        <f>SUM(T427:T535)</f>
        <v>0</v>
      </c>
      <c r="AR426" s="111" t="s">
        <v>78</v>
      </c>
      <c r="AT426" s="118" t="s">
        <v>72</v>
      </c>
      <c r="AU426" s="118" t="s">
        <v>78</v>
      </c>
      <c r="AY426" s="111" t="s">
        <v>149</v>
      </c>
      <c r="BK426" s="119">
        <f>SUM(BK427:BK535)</f>
        <v>0</v>
      </c>
    </row>
    <row r="427" spans="2:65" s="1" customFormat="1" ht="16.5" customHeight="1">
      <c r="B427" s="32"/>
      <c r="C427" s="122" t="s">
        <v>661</v>
      </c>
      <c r="D427" s="122" t="s">
        <v>151</v>
      </c>
      <c r="E427" s="123" t="s">
        <v>662</v>
      </c>
      <c r="F427" s="124" t="s">
        <v>663</v>
      </c>
      <c r="G427" s="125" t="s">
        <v>154</v>
      </c>
      <c r="H427" s="126">
        <v>29.92</v>
      </c>
      <c r="I427" s="127"/>
      <c r="J427" s="128">
        <f>ROUND(I427*H427,2)</f>
        <v>0</v>
      </c>
      <c r="K427" s="124" t="s">
        <v>155</v>
      </c>
      <c r="L427" s="32"/>
      <c r="M427" s="129" t="s">
        <v>19</v>
      </c>
      <c r="N427" s="130" t="s">
        <v>44</v>
      </c>
      <c r="P427" s="131">
        <f>O427*H427</f>
        <v>0</v>
      </c>
      <c r="Q427" s="131">
        <v>2.5999999999999998E-4</v>
      </c>
      <c r="R427" s="131">
        <f>Q427*H427</f>
        <v>7.7792E-3</v>
      </c>
      <c r="S427" s="131">
        <v>0</v>
      </c>
      <c r="T427" s="132">
        <f>S427*H427</f>
        <v>0</v>
      </c>
      <c r="AR427" s="133" t="s">
        <v>156</v>
      </c>
      <c r="AT427" s="133" t="s">
        <v>151</v>
      </c>
      <c r="AU427" s="133" t="s">
        <v>80</v>
      </c>
      <c r="AY427" s="17" t="s">
        <v>149</v>
      </c>
      <c r="BE427" s="134">
        <f>IF(N427="základní",J427,0)</f>
        <v>0</v>
      </c>
      <c r="BF427" s="134">
        <f>IF(N427="snížená",J427,0)</f>
        <v>0</v>
      </c>
      <c r="BG427" s="134">
        <f>IF(N427="zákl. přenesená",J427,0)</f>
        <v>0</v>
      </c>
      <c r="BH427" s="134">
        <f>IF(N427="sníž. přenesená",J427,0)</f>
        <v>0</v>
      </c>
      <c r="BI427" s="134">
        <f>IF(N427="nulová",J427,0)</f>
        <v>0</v>
      </c>
      <c r="BJ427" s="17" t="s">
        <v>78</v>
      </c>
      <c r="BK427" s="134">
        <f>ROUND(I427*H427,2)</f>
        <v>0</v>
      </c>
      <c r="BL427" s="17" t="s">
        <v>156</v>
      </c>
      <c r="BM427" s="133" t="s">
        <v>664</v>
      </c>
    </row>
    <row r="428" spans="2:65" s="1" customFormat="1" ht="11.25">
      <c r="B428" s="32"/>
      <c r="D428" s="135" t="s">
        <v>158</v>
      </c>
      <c r="F428" s="136" t="s">
        <v>665</v>
      </c>
      <c r="I428" s="137"/>
      <c r="L428" s="32"/>
      <c r="M428" s="138"/>
      <c r="T428" s="53"/>
      <c r="AT428" s="17" t="s">
        <v>158</v>
      </c>
      <c r="AU428" s="17" t="s">
        <v>80</v>
      </c>
    </row>
    <row r="429" spans="2:65" s="12" customFormat="1" ht="11.25">
      <c r="B429" s="141"/>
      <c r="D429" s="139" t="s">
        <v>162</v>
      </c>
      <c r="E429" s="142" t="s">
        <v>19</v>
      </c>
      <c r="F429" s="143" t="s">
        <v>318</v>
      </c>
      <c r="H429" s="144">
        <v>5.5</v>
      </c>
      <c r="I429" s="145"/>
      <c r="L429" s="141"/>
      <c r="M429" s="146"/>
      <c r="T429" s="147"/>
      <c r="AT429" s="142" t="s">
        <v>162</v>
      </c>
      <c r="AU429" s="142" t="s">
        <v>80</v>
      </c>
      <c r="AV429" s="12" t="s">
        <v>80</v>
      </c>
      <c r="AW429" s="12" t="s">
        <v>34</v>
      </c>
      <c r="AX429" s="12" t="s">
        <v>73</v>
      </c>
      <c r="AY429" s="142" t="s">
        <v>149</v>
      </c>
    </row>
    <row r="430" spans="2:65" s="12" customFormat="1" ht="11.25">
      <c r="B430" s="141"/>
      <c r="D430" s="139" t="s">
        <v>162</v>
      </c>
      <c r="E430" s="142" t="s">
        <v>19</v>
      </c>
      <c r="F430" s="143" t="s">
        <v>319</v>
      </c>
      <c r="H430" s="144">
        <v>16.148</v>
      </c>
      <c r="I430" s="145"/>
      <c r="L430" s="141"/>
      <c r="M430" s="146"/>
      <c r="T430" s="147"/>
      <c r="AT430" s="142" t="s">
        <v>162</v>
      </c>
      <c r="AU430" s="142" t="s">
        <v>80</v>
      </c>
      <c r="AV430" s="12" t="s">
        <v>80</v>
      </c>
      <c r="AW430" s="12" t="s">
        <v>34</v>
      </c>
      <c r="AX430" s="12" t="s">
        <v>73</v>
      </c>
      <c r="AY430" s="142" t="s">
        <v>149</v>
      </c>
    </row>
    <row r="431" spans="2:65" s="12" customFormat="1" ht="11.25">
      <c r="B431" s="141"/>
      <c r="D431" s="139" t="s">
        <v>162</v>
      </c>
      <c r="E431" s="142" t="s">
        <v>19</v>
      </c>
      <c r="F431" s="143" t="s">
        <v>320</v>
      </c>
      <c r="H431" s="144">
        <v>8.2720000000000002</v>
      </c>
      <c r="I431" s="145"/>
      <c r="L431" s="141"/>
      <c r="M431" s="146"/>
      <c r="T431" s="147"/>
      <c r="AT431" s="142" t="s">
        <v>162</v>
      </c>
      <c r="AU431" s="142" t="s">
        <v>80</v>
      </c>
      <c r="AV431" s="12" t="s">
        <v>80</v>
      </c>
      <c r="AW431" s="12" t="s">
        <v>34</v>
      </c>
      <c r="AX431" s="12" t="s">
        <v>73</v>
      </c>
      <c r="AY431" s="142" t="s">
        <v>149</v>
      </c>
    </row>
    <row r="432" spans="2:65" s="14" customFormat="1" ht="11.25">
      <c r="B432" s="155"/>
      <c r="D432" s="139" t="s">
        <v>162</v>
      </c>
      <c r="E432" s="156" t="s">
        <v>19</v>
      </c>
      <c r="F432" s="157" t="s">
        <v>666</v>
      </c>
      <c r="H432" s="158">
        <v>29.92</v>
      </c>
      <c r="I432" s="159"/>
      <c r="L432" s="155"/>
      <c r="M432" s="160"/>
      <c r="T432" s="161"/>
      <c r="AT432" s="156" t="s">
        <v>162</v>
      </c>
      <c r="AU432" s="156" t="s">
        <v>80</v>
      </c>
      <c r="AV432" s="14" t="s">
        <v>156</v>
      </c>
      <c r="AW432" s="14" t="s">
        <v>34</v>
      </c>
      <c r="AX432" s="14" t="s">
        <v>78</v>
      </c>
      <c r="AY432" s="156" t="s">
        <v>149</v>
      </c>
    </row>
    <row r="433" spans="2:65" s="1" customFormat="1" ht="16.5" customHeight="1">
      <c r="B433" s="32"/>
      <c r="C433" s="122" t="s">
        <v>667</v>
      </c>
      <c r="D433" s="122" t="s">
        <v>151</v>
      </c>
      <c r="E433" s="123" t="s">
        <v>668</v>
      </c>
      <c r="F433" s="124" t="s">
        <v>669</v>
      </c>
      <c r="G433" s="125" t="s">
        <v>154</v>
      </c>
      <c r="H433" s="126">
        <v>179.04</v>
      </c>
      <c r="I433" s="127"/>
      <c r="J433" s="128">
        <f>ROUND(I433*H433,2)</f>
        <v>0</v>
      </c>
      <c r="K433" s="124" t="s">
        <v>497</v>
      </c>
      <c r="L433" s="32"/>
      <c r="M433" s="129" t="s">
        <v>19</v>
      </c>
      <c r="N433" s="130" t="s">
        <v>44</v>
      </c>
      <c r="P433" s="131">
        <f>O433*H433</f>
        <v>0</v>
      </c>
      <c r="Q433" s="131">
        <v>8.9999999999999993E-3</v>
      </c>
      <c r="R433" s="131">
        <f>Q433*H433</f>
        <v>1.6113599999999999</v>
      </c>
      <c r="S433" s="131">
        <v>0</v>
      </c>
      <c r="T433" s="132">
        <f>S433*H433</f>
        <v>0</v>
      </c>
      <c r="AR433" s="133" t="s">
        <v>156</v>
      </c>
      <c r="AT433" s="133" t="s">
        <v>151</v>
      </c>
      <c r="AU433" s="133" t="s">
        <v>80</v>
      </c>
      <c r="AY433" s="17" t="s">
        <v>149</v>
      </c>
      <c r="BE433" s="134">
        <f>IF(N433="základní",J433,0)</f>
        <v>0</v>
      </c>
      <c r="BF433" s="134">
        <f>IF(N433="snížená",J433,0)</f>
        <v>0</v>
      </c>
      <c r="BG433" s="134">
        <f>IF(N433="zákl. přenesená",J433,0)</f>
        <v>0</v>
      </c>
      <c r="BH433" s="134">
        <f>IF(N433="sníž. přenesená",J433,0)</f>
        <v>0</v>
      </c>
      <c r="BI433" s="134">
        <f>IF(N433="nulová",J433,0)</f>
        <v>0</v>
      </c>
      <c r="BJ433" s="17" t="s">
        <v>78</v>
      </c>
      <c r="BK433" s="134">
        <f>ROUND(I433*H433,2)</f>
        <v>0</v>
      </c>
      <c r="BL433" s="17" t="s">
        <v>156</v>
      </c>
      <c r="BM433" s="133" t="s">
        <v>670</v>
      </c>
    </row>
    <row r="434" spans="2:65" s="1" customFormat="1" ht="19.5">
      <c r="B434" s="32"/>
      <c r="D434" s="139" t="s">
        <v>160</v>
      </c>
      <c r="F434" s="140" t="s">
        <v>671</v>
      </c>
      <c r="I434" s="137"/>
      <c r="L434" s="32"/>
      <c r="M434" s="138"/>
      <c r="T434" s="53"/>
      <c r="AT434" s="17" t="s">
        <v>160</v>
      </c>
      <c r="AU434" s="17" t="s">
        <v>80</v>
      </c>
    </row>
    <row r="435" spans="2:65" s="12" customFormat="1" ht="11.25">
      <c r="B435" s="141"/>
      <c r="D435" s="139" t="s">
        <v>162</v>
      </c>
      <c r="E435" s="142" t="s">
        <v>19</v>
      </c>
      <c r="F435" s="143" t="s">
        <v>672</v>
      </c>
      <c r="H435" s="144">
        <v>179.04</v>
      </c>
      <c r="I435" s="145"/>
      <c r="L435" s="141"/>
      <c r="M435" s="146"/>
      <c r="T435" s="147"/>
      <c r="AT435" s="142" t="s">
        <v>162</v>
      </c>
      <c r="AU435" s="142" t="s">
        <v>80</v>
      </c>
      <c r="AV435" s="12" t="s">
        <v>80</v>
      </c>
      <c r="AW435" s="12" t="s">
        <v>34</v>
      </c>
      <c r="AX435" s="12" t="s">
        <v>78</v>
      </c>
      <c r="AY435" s="142" t="s">
        <v>149</v>
      </c>
    </row>
    <row r="436" spans="2:65" s="1" customFormat="1" ht="24.2" customHeight="1">
      <c r="B436" s="32"/>
      <c r="C436" s="122" t="s">
        <v>673</v>
      </c>
      <c r="D436" s="122" t="s">
        <v>151</v>
      </c>
      <c r="E436" s="123" t="s">
        <v>674</v>
      </c>
      <c r="F436" s="124" t="s">
        <v>675</v>
      </c>
      <c r="G436" s="125" t="s">
        <v>154</v>
      </c>
      <c r="H436" s="126">
        <v>29.92</v>
      </c>
      <c r="I436" s="127"/>
      <c r="J436" s="128">
        <f>ROUND(I436*H436,2)</f>
        <v>0</v>
      </c>
      <c r="K436" s="124" t="s">
        <v>155</v>
      </c>
      <c r="L436" s="32"/>
      <c r="M436" s="129" t="s">
        <v>19</v>
      </c>
      <c r="N436" s="130" t="s">
        <v>44</v>
      </c>
      <c r="P436" s="131">
        <f>O436*H436</f>
        <v>0</v>
      </c>
      <c r="Q436" s="131">
        <v>4.3800000000000002E-3</v>
      </c>
      <c r="R436" s="131">
        <f>Q436*H436</f>
        <v>0.13104960000000002</v>
      </c>
      <c r="S436" s="131">
        <v>0</v>
      </c>
      <c r="T436" s="132">
        <f>S436*H436</f>
        <v>0</v>
      </c>
      <c r="AR436" s="133" t="s">
        <v>156</v>
      </c>
      <c r="AT436" s="133" t="s">
        <v>151</v>
      </c>
      <c r="AU436" s="133" t="s">
        <v>80</v>
      </c>
      <c r="AY436" s="17" t="s">
        <v>149</v>
      </c>
      <c r="BE436" s="134">
        <f>IF(N436="základní",J436,0)</f>
        <v>0</v>
      </c>
      <c r="BF436" s="134">
        <f>IF(N436="snížená",J436,0)</f>
        <v>0</v>
      </c>
      <c r="BG436" s="134">
        <f>IF(N436="zákl. přenesená",J436,0)</f>
        <v>0</v>
      </c>
      <c r="BH436" s="134">
        <f>IF(N436="sníž. přenesená",J436,0)</f>
        <v>0</v>
      </c>
      <c r="BI436" s="134">
        <f>IF(N436="nulová",J436,0)</f>
        <v>0</v>
      </c>
      <c r="BJ436" s="17" t="s">
        <v>78</v>
      </c>
      <c r="BK436" s="134">
        <f>ROUND(I436*H436,2)</f>
        <v>0</v>
      </c>
      <c r="BL436" s="17" t="s">
        <v>156</v>
      </c>
      <c r="BM436" s="133" t="s">
        <v>676</v>
      </c>
    </row>
    <row r="437" spans="2:65" s="1" customFormat="1" ht="11.25">
      <c r="B437" s="32"/>
      <c r="D437" s="135" t="s">
        <v>158</v>
      </c>
      <c r="F437" s="136" t="s">
        <v>677</v>
      </c>
      <c r="I437" s="137"/>
      <c r="L437" s="32"/>
      <c r="M437" s="138"/>
      <c r="T437" s="53"/>
      <c r="AT437" s="17" t="s">
        <v>158</v>
      </c>
      <c r="AU437" s="17" t="s">
        <v>80</v>
      </c>
    </row>
    <row r="438" spans="2:65" s="1" customFormat="1" ht="16.5" customHeight="1">
      <c r="B438" s="32"/>
      <c r="C438" s="122" t="s">
        <v>678</v>
      </c>
      <c r="D438" s="122" t="s">
        <v>151</v>
      </c>
      <c r="E438" s="123" t="s">
        <v>679</v>
      </c>
      <c r="F438" s="124" t="s">
        <v>680</v>
      </c>
      <c r="G438" s="125" t="s">
        <v>154</v>
      </c>
      <c r="H438" s="126">
        <v>179.04</v>
      </c>
      <c r="I438" s="127"/>
      <c r="J438" s="128">
        <f>ROUND(I438*H438,2)</f>
        <v>0</v>
      </c>
      <c r="K438" s="124" t="s">
        <v>497</v>
      </c>
      <c r="L438" s="32"/>
      <c r="M438" s="129" t="s">
        <v>19</v>
      </c>
      <c r="N438" s="130" t="s">
        <v>44</v>
      </c>
      <c r="P438" s="131">
        <f>O438*H438</f>
        <v>0</v>
      </c>
      <c r="Q438" s="131">
        <v>1.6000000000000001E-3</v>
      </c>
      <c r="R438" s="131">
        <f>Q438*H438</f>
        <v>0.286464</v>
      </c>
      <c r="S438" s="131">
        <v>0</v>
      </c>
      <c r="T438" s="132">
        <f>S438*H438</f>
        <v>0</v>
      </c>
      <c r="AR438" s="133" t="s">
        <v>156</v>
      </c>
      <c r="AT438" s="133" t="s">
        <v>151</v>
      </c>
      <c r="AU438" s="133" t="s">
        <v>80</v>
      </c>
      <c r="AY438" s="17" t="s">
        <v>149</v>
      </c>
      <c r="BE438" s="134">
        <f>IF(N438="základní",J438,0)</f>
        <v>0</v>
      </c>
      <c r="BF438" s="134">
        <f>IF(N438="snížená",J438,0)</f>
        <v>0</v>
      </c>
      <c r="BG438" s="134">
        <f>IF(N438="zákl. přenesená",J438,0)</f>
        <v>0</v>
      </c>
      <c r="BH438" s="134">
        <f>IF(N438="sníž. přenesená",J438,0)</f>
        <v>0</v>
      </c>
      <c r="BI438" s="134">
        <f>IF(N438="nulová",J438,0)</f>
        <v>0</v>
      </c>
      <c r="BJ438" s="17" t="s">
        <v>78</v>
      </c>
      <c r="BK438" s="134">
        <f>ROUND(I438*H438,2)</f>
        <v>0</v>
      </c>
      <c r="BL438" s="17" t="s">
        <v>156</v>
      </c>
      <c r="BM438" s="133" t="s">
        <v>681</v>
      </c>
    </row>
    <row r="439" spans="2:65" s="1" customFormat="1" ht="19.5">
      <c r="B439" s="32"/>
      <c r="D439" s="139" t="s">
        <v>160</v>
      </c>
      <c r="F439" s="140" t="s">
        <v>682</v>
      </c>
      <c r="I439" s="137"/>
      <c r="L439" s="32"/>
      <c r="M439" s="138"/>
      <c r="T439" s="53"/>
      <c r="AT439" s="17" t="s">
        <v>160</v>
      </c>
      <c r="AU439" s="17" t="s">
        <v>80</v>
      </c>
    </row>
    <row r="440" spans="2:65" s="1" customFormat="1" ht="37.9" customHeight="1">
      <c r="B440" s="32"/>
      <c r="C440" s="122" t="s">
        <v>683</v>
      </c>
      <c r="D440" s="122" t="s">
        <v>151</v>
      </c>
      <c r="E440" s="123" t="s">
        <v>684</v>
      </c>
      <c r="F440" s="124" t="s">
        <v>685</v>
      </c>
      <c r="G440" s="125" t="s">
        <v>154</v>
      </c>
      <c r="H440" s="126">
        <v>23.872</v>
      </c>
      <c r="I440" s="127"/>
      <c r="J440" s="128">
        <f>ROUND(I440*H440,2)</f>
        <v>0</v>
      </c>
      <c r="K440" s="124" t="s">
        <v>155</v>
      </c>
      <c r="L440" s="32"/>
      <c r="M440" s="129" t="s">
        <v>19</v>
      </c>
      <c r="N440" s="130" t="s">
        <v>44</v>
      </c>
      <c r="P440" s="131">
        <f>O440*H440</f>
        <v>0</v>
      </c>
      <c r="Q440" s="131">
        <v>8.3499999999999998E-3</v>
      </c>
      <c r="R440" s="131">
        <f>Q440*H440</f>
        <v>0.19933119999999999</v>
      </c>
      <c r="S440" s="131">
        <v>0</v>
      </c>
      <c r="T440" s="132">
        <f>S440*H440</f>
        <v>0</v>
      </c>
      <c r="AR440" s="133" t="s">
        <v>156</v>
      </c>
      <c r="AT440" s="133" t="s">
        <v>151</v>
      </c>
      <c r="AU440" s="133" t="s">
        <v>80</v>
      </c>
      <c r="AY440" s="17" t="s">
        <v>149</v>
      </c>
      <c r="BE440" s="134">
        <f>IF(N440="základní",J440,0)</f>
        <v>0</v>
      </c>
      <c r="BF440" s="134">
        <f>IF(N440="snížená",J440,0)</f>
        <v>0</v>
      </c>
      <c r="BG440" s="134">
        <f>IF(N440="zákl. přenesená",J440,0)</f>
        <v>0</v>
      </c>
      <c r="BH440" s="134">
        <f>IF(N440="sníž. přenesená",J440,0)</f>
        <v>0</v>
      </c>
      <c r="BI440" s="134">
        <f>IF(N440="nulová",J440,0)</f>
        <v>0</v>
      </c>
      <c r="BJ440" s="17" t="s">
        <v>78</v>
      </c>
      <c r="BK440" s="134">
        <f>ROUND(I440*H440,2)</f>
        <v>0</v>
      </c>
      <c r="BL440" s="17" t="s">
        <v>156</v>
      </c>
      <c r="BM440" s="133" t="s">
        <v>686</v>
      </c>
    </row>
    <row r="441" spans="2:65" s="1" customFormat="1" ht="11.25">
      <c r="B441" s="32"/>
      <c r="D441" s="135" t="s">
        <v>158</v>
      </c>
      <c r="F441" s="136" t="s">
        <v>687</v>
      </c>
      <c r="I441" s="137"/>
      <c r="L441" s="32"/>
      <c r="M441" s="138"/>
      <c r="T441" s="53"/>
      <c r="AT441" s="17" t="s">
        <v>158</v>
      </c>
      <c r="AU441" s="17" t="s">
        <v>80</v>
      </c>
    </row>
    <row r="442" spans="2:65" s="1" customFormat="1" ht="19.5">
      <c r="B442" s="32"/>
      <c r="D442" s="139" t="s">
        <v>160</v>
      </c>
      <c r="F442" s="140" t="s">
        <v>161</v>
      </c>
      <c r="I442" s="137"/>
      <c r="L442" s="32"/>
      <c r="M442" s="138"/>
      <c r="T442" s="53"/>
      <c r="AT442" s="17" t="s">
        <v>160</v>
      </c>
      <c r="AU442" s="17" t="s">
        <v>80</v>
      </c>
    </row>
    <row r="443" spans="2:65" s="12" customFormat="1" ht="11.25">
      <c r="B443" s="141"/>
      <c r="D443" s="139" t="s">
        <v>162</v>
      </c>
      <c r="E443" s="142" t="s">
        <v>19</v>
      </c>
      <c r="F443" s="143" t="s">
        <v>688</v>
      </c>
      <c r="H443" s="144">
        <v>23.872</v>
      </c>
      <c r="I443" s="145"/>
      <c r="L443" s="141"/>
      <c r="M443" s="146"/>
      <c r="T443" s="147"/>
      <c r="AT443" s="142" t="s">
        <v>162</v>
      </c>
      <c r="AU443" s="142" t="s">
        <v>80</v>
      </c>
      <c r="AV443" s="12" t="s">
        <v>80</v>
      </c>
      <c r="AW443" s="12" t="s">
        <v>34</v>
      </c>
      <c r="AX443" s="12" t="s">
        <v>78</v>
      </c>
      <c r="AY443" s="142" t="s">
        <v>149</v>
      </c>
    </row>
    <row r="444" spans="2:65" s="1" customFormat="1" ht="16.5" customHeight="1">
      <c r="B444" s="32"/>
      <c r="C444" s="162" t="s">
        <v>689</v>
      </c>
      <c r="D444" s="162" t="s">
        <v>245</v>
      </c>
      <c r="E444" s="163" t="s">
        <v>690</v>
      </c>
      <c r="F444" s="164" t="s">
        <v>691</v>
      </c>
      <c r="G444" s="165" t="s">
        <v>154</v>
      </c>
      <c r="H444" s="166">
        <v>25.065999999999999</v>
      </c>
      <c r="I444" s="167"/>
      <c r="J444" s="168">
        <f>ROUND(I444*H444,2)</f>
        <v>0</v>
      </c>
      <c r="K444" s="164" t="s">
        <v>155</v>
      </c>
      <c r="L444" s="169"/>
      <c r="M444" s="170" t="s">
        <v>19</v>
      </c>
      <c r="N444" s="171" t="s">
        <v>44</v>
      </c>
      <c r="P444" s="131">
        <f>O444*H444</f>
        <v>0</v>
      </c>
      <c r="Q444" s="131">
        <v>5.9999999999999995E-4</v>
      </c>
      <c r="R444" s="131">
        <f>Q444*H444</f>
        <v>1.5039599999999998E-2</v>
      </c>
      <c r="S444" s="131">
        <v>0</v>
      </c>
      <c r="T444" s="132">
        <f>S444*H444</f>
        <v>0</v>
      </c>
      <c r="AR444" s="133" t="s">
        <v>208</v>
      </c>
      <c r="AT444" s="133" t="s">
        <v>245</v>
      </c>
      <c r="AU444" s="133" t="s">
        <v>80</v>
      </c>
      <c r="AY444" s="17" t="s">
        <v>149</v>
      </c>
      <c r="BE444" s="134">
        <f>IF(N444="základní",J444,0)</f>
        <v>0</v>
      </c>
      <c r="BF444" s="134">
        <f>IF(N444="snížená",J444,0)</f>
        <v>0</v>
      </c>
      <c r="BG444" s="134">
        <f>IF(N444="zákl. přenesená",J444,0)</f>
        <v>0</v>
      </c>
      <c r="BH444" s="134">
        <f>IF(N444="sníž. přenesená",J444,0)</f>
        <v>0</v>
      </c>
      <c r="BI444" s="134">
        <f>IF(N444="nulová",J444,0)</f>
        <v>0</v>
      </c>
      <c r="BJ444" s="17" t="s">
        <v>78</v>
      </c>
      <c r="BK444" s="134">
        <f>ROUND(I444*H444,2)</f>
        <v>0</v>
      </c>
      <c r="BL444" s="17" t="s">
        <v>156</v>
      </c>
      <c r="BM444" s="133" t="s">
        <v>692</v>
      </c>
    </row>
    <row r="445" spans="2:65" s="1" customFormat="1" ht="19.5">
      <c r="B445" s="32"/>
      <c r="D445" s="139" t="s">
        <v>160</v>
      </c>
      <c r="F445" s="140" t="s">
        <v>161</v>
      </c>
      <c r="I445" s="137"/>
      <c r="L445" s="32"/>
      <c r="M445" s="138"/>
      <c r="T445" s="53"/>
      <c r="AT445" s="17" t="s">
        <v>160</v>
      </c>
      <c r="AU445" s="17" t="s">
        <v>80</v>
      </c>
    </row>
    <row r="446" spans="2:65" s="12" customFormat="1" ht="11.25">
      <c r="B446" s="141"/>
      <c r="D446" s="139" t="s">
        <v>162</v>
      </c>
      <c r="F446" s="143" t="s">
        <v>693</v>
      </c>
      <c r="H446" s="144">
        <v>25.065999999999999</v>
      </c>
      <c r="I446" s="145"/>
      <c r="L446" s="141"/>
      <c r="M446" s="146"/>
      <c r="T446" s="147"/>
      <c r="AT446" s="142" t="s">
        <v>162</v>
      </c>
      <c r="AU446" s="142" t="s">
        <v>80</v>
      </c>
      <c r="AV446" s="12" t="s">
        <v>80</v>
      </c>
      <c r="AW446" s="12" t="s">
        <v>4</v>
      </c>
      <c r="AX446" s="12" t="s">
        <v>78</v>
      </c>
      <c r="AY446" s="142" t="s">
        <v>149</v>
      </c>
    </row>
    <row r="447" spans="2:65" s="1" customFormat="1" ht="37.9" customHeight="1">
      <c r="B447" s="32"/>
      <c r="C447" s="122" t="s">
        <v>694</v>
      </c>
      <c r="D447" s="122" t="s">
        <v>151</v>
      </c>
      <c r="E447" s="123" t="s">
        <v>695</v>
      </c>
      <c r="F447" s="124" t="s">
        <v>696</v>
      </c>
      <c r="G447" s="125" t="s">
        <v>154</v>
      </c>
      <c r="H447" s="126">
        <v>89.52</v>
      </c>
      <c r="I447" s="127"/>
      <c r="J447" s="128">
        <f>ROUND(I447*H447,2)</f>
        <v>0</v>
      </c>
      <c r="K447" s="124" t="s">
        <v>155</v>
      </c>
      <c r="L447" s="32"/>
      <c r="M447" s="129" t="s">
        <v>19</v>
      </c>
      <c r="N447" s="130" t="s">
        <v>44</v>
      </c>
      <c r="P447" s="131">
        <f>O447*H447</f>
        <v>0</v>
      </c>
      <c r="Q447" s="131">
        <v>8.5199999999999998E-3</v>
      </c>
      <c r="R447" s="131">
        <f>Q447*H447</f>
        <v>0.7627103999999999</v>
      </c>
      <c r="S447" s="131">
        <v>0</v>
      </c>
      <c r="T447" s="132">
        <f>S447*H447</f>
        <v>0</v>
      </c>
      <c r="AR447" s="133" t="s">
        <v>156</v>
      </c>
      <c r="AT447" s="133" t="s">
        <v>151</v>
      </c>
      <c r="AU447" s="133" t="s">
        <v>80</v>
      </c>
      <c r="AY447" s="17" t="s">
        <v>149</v>
      </c>
      <c r="BE447" s="134">
        <f>IF(N447="základní",J447,0)</f>
        <v>0</v>
      </c>
      <c r="BF447" s="134">
        <f>IF(N447="snížená",J447,0)</f>
        <v>0</v>
      </c>
      <c r="BG447" s="134">
        <f>IF(N447="zákl. přenesená",J447,0)</f>
        <v>0</v>
      </c>
      <c r="BH447" s="134">
        <f>IF(N447="sníž. přenesená",J447,0)</f>
        <v>0</v>
      </c>
      <c r="BI447" s="134">
        <f>IF(N447="nulová",J447,0)</f>
        <v>0</v>
      </c>
      <c r="BJ447" s="17" t="s">
        <v>78</v>
      </c>
      <c r="BK447" s="134">
        <f>ROUND(I447*H447,2)</f>
        <v>0</v>
      </c>
      <c r="BL447" s="17" t="s">
        <v>156</v>
      </c>
      <c r="BM447" s="133" t="s">
        <v>697</v>
      </c>
    </row>
    <row r="448" spans="2:65" s="1" customFormat="1" ht="11.25">
      <c r="B448" s="32"/>
      <c r="D448" s="135" t="s">
        <v>158</v>
      </c>
      <c r="F448" s="136" t="s">
        <v>698</v>
      </c>
      <c r="I448" s="137"/>
      <c r="L448" s="32"/>
      <c r="M448" s="138"/>
      <c r="T448" s="53"/>
      <c r="AT448" s="17" t="s">
        <v>158</v>
      </c>
      <c r="AU448" s="17" t="s">
        <v>80</v>
      </c>
    </row>
    <row r="449" spans="2:65" s="1" customFormat="1" ht="19.5">
      <c r="B449" s="32"/>
      <c r="D449" s="139" t="s">
        <v>160</v>
      </c>
      <c r="F449" s="140" t="s">
        <v>161</v>
      </c>
      <c r="I449" s="137"/>
      <c r="L449" s="32"/>
      <c r="M449" s="138"/>
      <c r="T449" s="53"/>
      <c r="AT449" s="17" t="s">
        <v>160</v>
      </c>
      <c r="AU449" s="17" t="s">
        <v>80</v>
      </c>
    </row>
    <row r="450" spans="2:65" s="12" customFormat="1" ht="11.25">
      <c r="B450" s="141"/>
      <c r="D450" s="139" t="s">
        <v>162</v>
      </c>
      <c r="E450" s="142" t="s">
        <v>19</v>
      </c>
      <c r="F450" s="143" t="s">
        <v>699</v>
      </c>
      <c r="H450" s="144">
        <v>89.52</v>
      </c>
      <c r="I450" s="145"/>
      <c r="L450" s="141"/>
      <c r="M450" s="146"/>
      <c r="T450" s="147"/>
      <c r="AT450" s="142" t="s">
        <v>162</v>
      </c>
      <c r="AU450" s="142" t="s">
        <v>80</v>
      </c>
      <c r="AV450" s="12" t="s">
        <v>80</v>
      </c>
      <c r="AW450" s="12" t="s">
        <v>34</v>
      </c>
      <c r="AX450" s="12" t="s">
        <v>78</v>
      </c>
      <c r="AY450" s="142" t="s">
        <v>149</v>
      </c>
    </row>
    <row r="451" spans="2:65" s="1" customFormat="1" ht="16.5" customHeight="1">
      <c r="B451" s="32"/>
      <c r="C451" s="162" t="s">
        <v>700</v>
      </c>
      <c r="D451" s="162" t="s">
        <v>245</v>
      </c>
      <c r="E451" s="163" t="s">
        <v>701</v>
      </c>
      <c r="F451" s="164" t="s">
        <v>702</v>
      </c>
      <c r="G451" s="165" t="s">
        <v>154</v>
      </c>
      <c r="H451" s="166">
        <v>93.995999999999995</v>
      </c>
      <c r="I451" s="167"/>
      <c r="J451" s="168">
        <f>ROUND(I451*H451,2)</f>
        <v>0</v>
      </c>
      <c r="K451" s="164" t="s">
        <v>155</v>
      </c>
      <c r="L451" s="169"/>
      <c r="M451" s="170" t="s">
        <v>19</v>
      </c>
      <c r="N451" s="171" t="s">
        <v>44</v>
      </c>
      <c r="P451" s="131">
        <f>O451*H451</f>
        <v>0</v>
      </c>
      <c r="Q451" s="131">
        <v>3.5999999999999999E-3</v>
      </c>
      <c r="R451" s="131">
        <f>Q451*H451</f>
        <v>0.33838559999999995</v>
      </c>
      <c r="S451" s="131">
        <v>0</v>
      </c>
      <c r="T451" s="132">
        <f>S451*H451</f>
        <v>0</v>
      </c>
      <c r="AR451" s="133" t="s">
        <v>208</v>
      </c>
      <c r="AT451" s="133" t="s">
        <v>245</v>
      </c>
      <c r="AU451" s="133" t="s">
        <v>80</v>
      </c>
      <c r="AY451" s="17" t="s">
        <v>149</v>
      </c>
      <c r="BE451" s="134">
        <f>IF(N451="základní",J451,0)</f>
        <v>0</v>
      </c>
      <c r="BF451" s="134">
        <f>IF(N451="snížená",J451,0)</f>
        <v>0</v>
      </c>
      <c r="BG451" s="134">
        <f>IF(N451="zákl. přenesená",J451,0)</f>
        <v>0</v>
      </c>
      <c r="BH451" s="134">
        <f>IF(N451="sníž. přenesená",J451,0)</f>
        <v>0</v>
      </c>
      <c r="BI451" s="134">
        <f>IF(N451="nulová",J451,0)</f>
        <v>0</v>
      </c>
      <c r="BJ451" s="17" t="s">
        <v>78</v>
      </c>
      <c r="BK451" s="134">
        <f>ROUND(I451*H451,2)</f>
        <v>0</v>
      </c>
      <c r="BL451" s="17" t="s">
        <v>156</v>
      </c>
      <c r="BM451" s="133" t="s">
        <v>703</v>
      </c>
    </row>
    <row r="452" spans="2:65" s="1" customFormat="1" ht="19.5">
      <c r="B452" s="32"/>
      <c r="D452" s="139" t="s">
        <v>160</v>
      </c>
      <c r="F452" s="140" t="s">
        <v>161</v>
      </c>
      <c r="I452" s="137"/>
      <c r="L452" s="32"/>
      <c r="M452" s="138"/>
      <c r="T452" s="53"/>
      <c r="AT452" s="17" t="s">
        <v>160</v>
      </c>
      <c r="AU452" s="17" t="s">
        <v>80</v>
      </c>
    </row>
    <row r="453" spans="2:65" s="12" customFormat="1" ht="11.25">
      <c r="B453" s="141"/>
      <c r="D453" s="139" t="s">
        <v>162</v>
      </c>
      <c r="F453" s="143" t="s">
        <v>704</v>
      </c>
      <c r="H453" s="144">
        <v>93.995999999999995</v>
      </c>
      <c r="I453" s="145"/>
      <c r="L453" s="141"/>
      <c r="M453" s="146"/>
      <c r="T453" s="147"/>
      <c r="AT453" s="142" t="s">
        <v>162</v>
      </c>
      <c r="AU453" s="142" t="s">
        <v>80</v>
      </c>
      <c r="AV453" s="12" t="s">
        <v>80</v>
      </c>
      <c r="AW453" s="12" t="s">
        <v>4</v>
      </c>
      <c r="AX453" s="12" t="s">
        <v>78</v>
      </c>
      <c r="AY453" s="142" t="s">
        <v>149</v>
      </c>
    </row>
    <row r="454" spans="2:65" s="1" customFormat="1" ht="37.9" customHeight="1">
      <c r="B454" s="32"/>
      <c r="C454" s="122" t="s">
        <v>705</v>
      </c>
      <c r="D454" s="122" t="s">
        <v>151</v>
      </c>
      <c r="E454" s="123" t="s">
        <v>706</v>
      </c>
      <c r="F454" s="124" t="s">
        <v>707</v>
      </c>
      <c r="G454" s="125" t="s">
        <v>154</v>
      </c>
      <c r="H454" s="126">
        <v>105.676</v>
      </c>
      <c r="I454" s="127"/>
      <c r="J454" s="128">
        <f>ROUND(I454*H454,2)</f>
        <v>0</v>
      </c>
      <c r="K454" s="124" t="s">
        <v>155</v>
      </c>
      <c r="L454" s="32"/>
      <c r="M454" s="129" t="s">
        <v>19</v>
      </c>
      <c r="N454" s="130" t="s">
        <v>44</v>
      </c>
      <c r="P454" s="131">
        <f>O454*H454</f>
        <v>0</v>
      </c>
      <c r="Q454" s="131">
        <v>8.6800000000000002E-3</v>
      </c>
      <c r="R454" s="131">
        <f>Q454*H454</f>
        <v>0.91726768000000003</v>
      </c>
      <c r="S454" s="131">
        <v>0</v>
      </c>
      <c r="T454" s="132">
        <f>S454*H454</f>
        <v>0</v>
      </c>
      <c r="AR454" s="133" t="s">
        <v>156</v>
      </c>
      <c r="AT454" s="133" t="s">
        <v>151</v>
      </c>
      <c r="AU454" s="133" t="s">
        <v>80</v>
      </c>
      <c r="AY454" s="17" t="s">
        <v>149</v>
      </c>
      <c r="BE454" s="134">
        <f>IF(N454="základní",J454,0)</f>
        <v>0</v>
      </c>
      <c r="BF454" s="134">
        <f>IF(N454="snížená",J454,0)</f>
        <v>0</v>
      </c>
      <c r="BG454" s="134">
        <f>IF(N454="zákl. přenesená",J454,0)</f>
        <v>0</v>
      </c>
      <c r="BH454" s="134">
        <f>IF(N454="sníž. přenesená",J454,0)</f>
        <v>0</v>
      </c>
      <c r="BI454" s="134">
        <f>IF(N454="nulová",J454,0)</f>
        <v>0</v>
      </c>
      <c r="BJ454" s="17" t="s">
        <v>78</v>
      </c>
      <c r="BK454" s="134">
        <f>ROUND(I454*H454,2)</f>
        <v>0</v>
      </c>
      <c r="BL454" s="17" t="s">
        <v>156</v>
      </c>
      <c r="BM454" s="133" t="s">
        <v>708</v>
      </c>
    </row>
    <row r="455" spans="2:65" s="1" customFormat="1" ht="11.25">
      <c r="B455" s="32"/>
      <c r="D455" s="135" t="s">
        <v>158</v>
      </c>
      <c r="F455" s="136" t="s">
        <v>709</v>
      </c>
      <c r="I455" s="137"/>
      <c r="L455" s="32"/>
      <c r="M455" s="138"/>
      <c r="T455" s="53"/>
      <c r="AT455" s="17" t="s">
        <v>158</v>
      </c>
      <c r="AU455" s="17" t="s">
        <v>80</v>
      </c>
    </row>
    <row r="456" spans="2:65" s="1" customFormat="1" ht="19.5">
      <c r="B456" s="32"/>
      <c r="D456" s="139" t="s">
        <v>160</v>
      </c>
      <c r="F456" s="140" t="s">
        <v>161</v>
      </c>
      <c r="I456" s="137"/>
      <c r="L456" s="32"/>
      <c r="M456" s="138"/>
      <c r="T456" s="53"/>
      <c r="AT456" s="17" t="s">
        <v>160</v>
      </c>
      <c r="AU456" s="17" t="s">
        <v>80</v>
      </c>
    </row>
    <row r="457" spans="2:65" s="12" customFormat="1" ht="11.25">
      <c r="B457" s="141"/>
      <c r="D457" s="139" t="s">
        <v>162</v>
      </c>
      <c r="E457" s="142" t="s">
        <v>19</v>
      </c>
      <c r="F457" s="143" t="s">
        <v>318</v>
      </c>
      <c r="H457" s="144">
        <v>5.5</v>
      </c>
      <c r="I457" s="145"/>
      <c r="L457" s="141"/>
      <c r="M457" s="146"/>
      <c r="T457" s="147"/>
      <c r="AT457" s="142" t="s">
        <v>162</v>
      </c>
      <c r="AU457" s="142" t="s">
        <v>80</v>
      </c>
      <c r="AV457" s="12" t="s">
        <v>80</v>
      </c>
      <c r="AW457" s="12" t="s">
        <v>34</v>
      </c>
      <c r="AX457" s="12" t="s">
        <v>73</v>
      </c>
      <c r="AY457" s="142" t="s">
        <v>149</v>
      </c>
    </row>
    <row r="458" spans="2:65" s="12" customFormat="1" ht="11.25">
      <c r="B458" s="141"/>
      <c r="D458" s="139" t="s">
        <v>162</v>
      </c>
      <c r="E458" s="142" t="s">
        <v>19</v>
      </c>
      <c r="F458" s="143" t="s">
        <v>319</v>
      </c>
      <c r="H458" s="144">
        <v>16.148</v>
      </c>
      <c r="I458" s="145"/>
      <c r="L458" s="141"/>
      <c r="M458" s="146"/>
      <c r="T458" s="147"/>
      <c r="AT458" s="142" t="s">
        <v>162</v>
      </c>
      <c r="AU458" s="142" t="s">
        <v>80</v>
      </c>
      <c r="AV458" s="12" t="s">
        <v>80</v>
      </c>
      <c r="AW458" s="12" t="s">
        <v>34</v>
      </c>
      <c r="AX458" s="12" t="s">
        <v>73</v>
      </c>
      <c r="AY458" s="142" t="s">
        <v>149</v>
      </c>
    </row>
    <row r="459" spans="2:65" s="12" customFormat="1" ht="11.25">
      <c r="B459" s="141"/>
      <c r="D459" s="139" t="s">
        <v>162</v>
      </c>
      <c r="E459" s="142" t="s">
        <v>19</v>
      </c>
      <c r="F459" s="143" t="s">
        <v>320</v>
      </c>
      <c r="H459" s="144">
        <v>8.2720000000000002</v>
      </c>
      <c r="I459" s="145"/>
      <c r="L459" s="141"/>
      <c r="M459" s="146"/>
      <c r="T459" s="147"/>
      <c r="AT459" s="142" t="s">
        <v>162</v>
      </c>
      <c r="AU459" s="142" t="s">
        <v>80</v>
      </c>
      <c r="AV459" s="12" t="s">
        <v>80</v>
      </c>
      <c r="AW459" s="12" t="s">
        <v>34</v>
      </c>
      <c r="AX459" s="12" t="s">
        <v>73</v>
      </c>
      <c r="AY459" s="142" t="s">
        <v>149</v>
      </c>
    </row>
    <row r="460" spans="2:65" s="12" customFormat="1" ht="11.25">
      <c r="B460" s="141"/>
      <c r="D460" s="139" t="s">
        <v>162</v>
      </c>
      <c r="E460" s="142" t="s">
        <v>19</v>
      </c>
      <c r="F460" s="143" t="s">
        <v>710</v>
      </c>
      <c r="H460" s="144">
        <v>107.42400000000001</v>
      </c>
      <c r="I460" s="145"/>
      <c r="L460" s="141"/>
      <c r="M460" s="146"/>
      <c r="T460" s="147"/>
      <c r="AT460" s="142" t="s">
        <v>162</v>
      </c>
      <c r="AU460" s="142" t="s">
        <v>80</v>
      </c>
      <c r="AV460" s="12" t="s">
        <v>80</v>
      </c>
      <c r="AW460" s="12" t="s">
        <v>34</v>
      </c>
      <c r="AX460" s="12" t="s">
        <v>73</v>
      </c>
      <c r="AY460" s="142" t="s">
        <v>149</v>
      </c>
    </row>
    <row r="461" spans="2:65" s="12" customFormat="1" ht="11.25">
      <c r="B461" s="141"/>
      <c r="D461" s="139" t="s">
        <v>162</v>
      </c>
      <c r="E461" s="142" t="s">
        <v>19</v>
      </c>
      <c r="F461" s="143" t="s">
        <v>711</v>
      </c>
      <c r="H461" s="144">
        <v>-1.5309999999999999</v>
      </c>
      <c r="I461" s="145"/>
      <c r="L461" s="141"/>
      <c r="M461" s="146"/>
      <c r="T461" s="147"/>
      <c r="AT461" s="142" t="s">
        <v>162</v>
      </c>
      <c r="AU461" s="142" t="s">
        <v>80</v>
      </c>
      <c r="AV461" s="12" t="s">
        <v>80</v>
      </c>
      <c r="AW461" s="12" t="s">
        <v>34</v>
      </c>
      <c r="AX461" s="12" t="s">
        <v>73</v>
      </c>
      <c r="AY461" s="142" t="s">
        <v>149</v>
      </c>
    </row>
    <row r="462" spans="2:65" s="12" customFormat="1" ht="11.25">
      <c r="B462" s="141"/>
      <c r="D462" s="139" t="s">
        <v>162</v>
      </c>
      <c r="E462" s="142" t="s">
        <v>19</v>
      </c>
      <c r="F462" s="143" t="s">
        <v>712</v>
      </c>
      <c r="H462" s="144">
        <v>-1.62</v>
      </c>
      <c r="I462" s="145"/>
      <c r="L462" s="141"/>
      <c r="M462" s="146"/>
      <c r="T462" s="147"/>
      <c r="AT462" s="142" t="s">
        <v>162</v>
      </c>
      <c r="AU462" s="142" t="s">
        <v>80</v>
      </c>
      <c r="AV462" s="12" t="s">
        <v>80</v>
      </c>
      <c r="AW462" s="12" t="s">
        <v>34</v>
      </c>
      <c r="AX462" s="12" t="s">
        <v>73</v>
      </c>
      <c r="AY462" s="142" t="s">
        <v>149</v>
      </c>
    </row>
    <row r="463" spans="2:65" s="12" customFormat="1" ht="11.25">
      <c r="B463" s="141"/>
      <c r="D463" s="139" t="s">
        <v>162</v>
      </c>
      <c r="E463" s="142" t="s">
        <v>19</v>
      </c>
      <c r="F463" s="143" t="s">
        <v>713</v>
      </c>
      <c r="H463" s="144">
        <v>-3.6</v>
      </c>
      <c r="I463" s="145"/>
      <c r="L463" s="141"/>
      <c r="M463" s="146"/>
      <c r="T463" s="147"/>
      <c r="AT463" s="142" t="s">
        <v>162</v>
      </c>
      <c r="AU463" s="142" t="s">
        <v>80</v>
      </c>
      <c r="AV463" s="12" t="s">
        <v>80</v>
      </c>
      <c r="AW463" s="12" t="s">
        <v>34</v>
      </c>
      <c r="AX463" s="12" t="s">
        <v>73</v>
      </c>
      <c r="AY463" s="142" t="s">
        <v>149</v>
      </c>
    </row>
    <row r="464" spans="2:65" s="12" customFormat="1" ht="11.25">
      <c r="B464" s="141"/>
      <c r="D464" s="139" t="s">
        <v>162</v>
      </c>
      <c r="E464" s="142" t="s">
        <v>19</v>
      </c>
      <c r="F464" s="143" t="s">
        <v>714</v>
      </c>
      <c r="H464" s="144">
        <v>-2.88</v>
      </c>
      <c r="I464" s="145"/>
      <c r="L464" s="141"/>
      <c r="M464" s="146"/>
      <c r="T464" s="147"/>
      <c r="AT464" s="142" t="s">
        <v>162</v>
      </c>
      <c r="AU464" s="142" t="s">
        <v>80</v>
      </c>
      <c r="AV464" s="12" t="s">
        <v>80</v>
      </c>
      <c r="AW464" s="12" t="s">
        <v>34</v>
      </c>
      <c r="AX464" s="12" t="s">
        <v>73</v>
      </c>
      <c r="AY464" s="142" t="s">
        <v>149</v>
      </c>
    </row>
    <row r="465" spans="2:65" s="12" customFormat="1" ht="11.25">
      <c r="B465" s="141"/>
      <c r="D465" s="139" t="s">
        <v>162</v>
      </c>
      <c r="E465" s="142" t="s">
        <v>19</v>
      </c>
      <c r="F465" s="143" t="s">
        <v>715</v>
      </c>
      <c r="H465" s="144">
        <v>-1.44</v>
      </c>
      <c r="I465" s="145"/>
      <c r="L465" s="141"/>
      <c r="M465" s="146"/>
      <c r="T465" s="147"/>
      <c r="AT465" s="142" t="s">
        <v>162</v>
      </c>
      <c r="AU465" s="142" t="s">
        <v>80</v>
      </c>
      <c r="AV465" s="12" t="s">
        <v>80</v>
      </c>
      <c r="AW465" s="12" t="s">
        <v>34</v>
      </c>
      <c r="AX465" s="12" t="s">
        <v>73</v>
      </c>
      <c r="AY465" s="142" t="s">
        <v>149</v>
      </c>
    </row>
    <row r="466" spans="2:65" s="12" customFormat="1" ht="11.25">
      <c r="B466" s="141"/>
      <c r="D466" s="139" t="s">
        <v>162</v>
      </c>
      <c r="E466" s="142" t="s">
        <v>19</v>
      </c>
      <c r="F466" s="143" t="s">
        <v>716</v>
      </c>
      <c r="H466" s="144">
        <v>-0.82499999999999996</v>
      </c>
      <c r="I466" s="145"/>
      <c r="L466" s="141"/>
      <c r="M466" s="146"/>
      <c r="T466" s="147"/>
      <c r="AT466" s="142" t="s">
        <v>162</v>
      </c>
      <c r="AU466" s="142" t="s">
        <v>80</v>
      </c>
      <c r="AV466" s="12" t="s">
        <v>80</v>
      </c>
      <c r="AW466" s="12" t="s">
        <v>34</v>
      </c>
      <c r="AX466" s="12" t="s">
        <v>73</v>
      </c>
      <c r="AY466" s="142" t="s">
        <v>149</v>
      </c>
    </row>
    <row r="467" spans="2:65" s="12" customFormat="1" ht="11.25">
      <c r="B467" s="141"/>
      <c r="D467" s="139" t="s">
        <v>162</v>
      </c>
      <c r="E467" s="142" t="s">
        <v>19</v>
      </c>
      <c r="F467" s="143" t="s">
        <v>717</v>
      </c>
      <c r="H467" s="144">
        <v>-1.38</v>
      </c>
      <c r="I467" s="145"/>
      <c r="L467" s="141"/>
      <c r="M467" s="146"/>
      <c r="T467" s="147"/>
      <c r="AT467" s="142" t="s">
        <v>162</v>
      </c>
      <c r="AU467" s="142" t="s">
        <v>80</v>
      </c>
      <c r="AV467" s="12" t="s">
        <v>80</v>
      </c>
      <c r="AW467" s="12" t="s">
        <v>34</v>
      </c>
      <c r="AX467" s="12" t="s">
        <v>73</v>
      </c>
      <c r="AY467" s="142" t="s">
        <v>149</v>
      </c>
    </row>
    <row r="468" spans="2:65" s="12" customFormat="1" ht="11.25">
      <c r="B468" s="141"/>
      <c r="D468" s="139" t="s">
        <v>162</v>
      </c>
      <c r="E468" s="142" t="s">
        <v>19</v>
      </c>
      <c r="F468" s="143" t="s">
        <v>718</v>
      </c>
      <c r="H468" s="144">
        <v>-1.4079999999999999</v>
      </c>
      <c r="I468" s="145"/>
      <c r="L468" s="141"/>
      <c r="M468" s="146"/>
      <c r="T468" s="147"/>
      <c r="AT468" s="142" t="s">
        <v>162</v>
      </c>
      <c r="AU468" s="142" t="s">
        <v>80</v>
      </c>
      <c r="AV468" s="12" t="s">
        <v>80</v>
      </c>
      <c r="AW468" s="12" t="s">
        <v>34</v>
      </c>
      <c r="AX468" s="12" t="s">
        <v>73</v>
      </c>
      <c r="AY468" s="142" t="s">
        <v>149</v>
      </c>
    </row>
    <row r="469" spans="2:65" s="12" customFormat="1" ht="11.25">
      <c r="B469" s="141"/>
      <c r="D469" s="139" t="s">
        <v>162</v>
      </c>
      <c r="E469" s="142" t="s">
        <v>19</v>
      </c>
      <c r="F469" s="143" t="s">
        <v>719</v>
      </c>
      <c r="H469" s="144">
        <v>-9.5039999999999996</v>
      </c>
      <c r="I469" s="145"/>
      <c r="L469" s="141"/>
      <c r="M469" s="146"/>
      <c r="T469" s="147"/>
      <c r="AT469" s="142" t="s">
        <v>162</v>
      </c>
      <c r="AU469" s="142" t="s">
        <v>80</v>
      </c>
      <c r="AV469" s="12" t="s">
        <v>80</v>
      </c>
      <c r="AW469" s="12" t="s">
        <v>34</v>
      </c>
      <c r="AX469" s="12" t="s">
        <v>73</v>
      </c>
      <c r="AY469" s="142" t="s">
        <v>149</v>
      </c>
    </row>
    <row r="470" spans="2:65" s="12" customFormat="1" ht="11.25">
      <c r="B470" s="141"/>
      <c r="D470" s="139" t="s">
        <v>162</v>
      </c>
      <c r="E470" s="142" t="s">
        <v>19</v>
      </c>
      <c r="F470" s="143" t="s">
        <v>720</v>
      </c>
      <c r="H470" s="144">
        <v>-7.48</v>
      </c>
      <c r="I470" s="145"/>
      <c r="L470" s="141"/>
      <c r="M470" s="146"/>
      <c r="T470" s="147"/>
      <c r="AT470" s="142" t="s">
        <v>162</v>
      </c>
      <c r="AU470" s="142" t="s">
        <v>80</v>
      </c>
      <c r="AV470" s="12" t="s">
        <v>80</v>
      </c>
      <c r="AW470" s="12" t="s">
        <v>34</v>
      </c>
      <c r="AX470" s="12" t="s">
        <v>73</v>
      </c>
      <c r="AY470" s="142" t="s">
        <v>149</v>
      </c>
    </row>
    <row r="471" spans="2:65" s="14" customFormat="1" ht="11.25">
      <c r="B471" s="155"/>
      <c r="D471" s="139" t="s">
        <v>162</v>
      </c>
      <c r="E471" s="156" t="s">
        <v>19</v>
      </c>
      <c r="F471" s="157" t="s">
        <v>171</v>
      </c>
      <c r="H471" s="158">
        <v>105.67599999999999</v>
      </c>
      <c r="I471" s="159"/>
      <c r="L471" s="155"/>
      <c r="M471" s="160"/>
      <c r="T471" s="161"/>
      <c r="AT471" s="156" t="s">
        <v>162</v>
      </c>
      <c r="AU471" s="156" t="s">
        <v>80</v>
      </c>
      <c r="AV471" s="14" t="s">
        <v>156</v>
      </c>
      <c r="AW471" s="14" t="s">
        <v>34</v>
      </c>
      <c r="AX471" s="14" t="s">
        <v>78</v>
      </c>
      <c r="AY471" s="156" t="s">
        <v>149</v>
      </c>
    </row>
    <row r="472" spans="2:65" s="1" customFormat="1" ht="16.5" customHeight="1">
      <c r="B472" s="32"/>
      <c r="C472" s="162" t="s">
        <v>721</v>
      </c>
      <c r="D472" s="162" t="s">
        <v>245</v>
      </c>
      <c r="E472" s="163" t="s">
        <v>722</v>
      </c>
      <c r="F472" s="164" t="s">
        <v>723</v>
      </c>
      <c r="G472" s="165" t="s">
        <v>154</v>
      </c>
      <c r="H472" s="166">
        <v>110.96</v>
      </c>
      <c r="I472" s="167"/>
      <c r="J472" s="168">
        <f>ROUND(I472*H472,2)</f>
        <v>0</v>
      </c>
      <c r="K472" s="164" t="s">
        <v>155</v>
      </c>
      <c r="L472" s="169"/>
      <c r="M472" s="170" t="s">
        <v>19</v>
      </c>
      <c r="N472" s="171" t="s">
        <v>44</v>
      </c>
      <c r="P472" s="131">
        <f>O472*H472</f>
        <v>0</v>
      </c>
      <c r="Q472" s="131">
        <v>5.4000000000000003E-3</v>
      </c>
      <c r="R472" s="131">
        <f>Q472*H472</f>
        <v>0.59918400000000005</v>
      </c>
      <c r="S472" s="131">
        <v>0</v>
      </c>
      <c r="T472" s="132">
        <f>S472*H472</f>
        <v>0</v>
      </c>
      <c r="AR472" s="133" t="s">
        <v>208</v>
      </c>
      <c r="AT472" s="133" t="s">
        <v>245</v>
      </c>
      <c r="AU472" s="133" t="s">
        <v>80</v>
      </c>
      <c r="AY472" s="17" t="s">
        <v>149</v>
      </c>
      <c r="BE472" s="134">
        <f>IF(N472="základní",J472,0)</f>
        <v>0</v>
      </c>
      <c r="BF472" s="134">
        <f>IF(N472="snížená",J472,0)</f>
        <v>0</v>
      </c>
      <c r="BG472" s="134">
        <f>IF(N472="zákl. přenesená",J472,0)</f>
        <v>0</v>
      </c>
      <c r="BH472" s="134">
        <f>IF(N472="sníž. přenesená",J472,0)</f>
        <v>0</v>
      </c>
      <c r="BI472" s="134">
        <f>IF(N472="nulová",J472,0)</f>
        <v>0</v>
      </c>
      <c r="BJ472" s="17" t="s">
        <v>78</v>
      </c>
      <c r="BK472" s="134">
        <f>ROUND(I472*H472,2)</f>
        <v>0</v>
      </c>
      <c r="BL472" s="17" t="s">
        <v>156</v>
      </c>
      <c r="BM472" s="133" t="s">
        <v>724</v>
      </c>
    </row>
    <row r="473" spans="2:65" s="1" customFormat="1" ht="19.5">
      <c r="B473" s="32"/>
      <c r="D473" s="139" t="s">
        <v>160</v>
      </c>
      <c r="F473" s="140" t="s">
        <v>161</v>
      </c>
      <c r="I473" s="137"/>
      <c r="L473" s="32"/>
      <c r="M473" s="138"/>
      <c r="T473" s="53"/>
      <c r="AT473" s="17" t="s">
        <v>160</v>
      </c>
      <c r="AU473" s="17" t="s">
        <v>80</v>
      </c>
    </row>
    <row r="474" spans="2:65" s="12" customFormat="1" ht="11.25">
      <c r="B474" s="141"/>
      <c r="D474" s="139" t="s">
        <v>162</v>
      </c>
      <c r="F474" s="143" t="s">
        <v>725</v>
      </c>
      <c r="H474" s="144">
        <v>110.96</v>
      </c>
      <c r="I474" s="145"/>
      <c r="L474" s="141"/>
      <c r="M474" s="146"/>
      <c r="T474" s="147"/>
      <c r="AT474" s="142" t="s">
        <v>162</v>
      </c>
      <c r="AU474" s="142" t="s">
        <v>80</v>
      </c>
      <c r="AV474" s="12" t="s">
        <v>80</v>
      </c>
      <c r="AW474" s="12" t="s">
        <v>4</v>
      </c>
      <c r="AX474" s="12" t="s">
        <v>78</v>
      </c>
      <c r="AY474" s="142" t="s">
        <v>149</v>
      </c>
    </row>
    <row r="475" spans="2:65" s="1" customFormat="1" ht="24.2" customHeight="1">
      <c r="B475" s="32"/>
      <c r="C475" s="122" t="s">
        <v>726</v>
      </c>
      <c r="D475" s="122" t="s">
        <v>151</v>
      </c>
      <c r="E475" s="123" t="s">
        <v>727</v>
      </c>
      <c r="F475" s="124" t="s">
        <v>728</v>
      </c>
      <c r="G475" s="125" t="s">
        <v>388</v>
      </c>
      <c r="H475" s="126">
        <v>118.28</v>
      </c>
      <c r="I475" s="127"/>
      <c r="J475" s="128">
        <f>ROUND(I475*H475,2)</f>
        <v>0</v>
      </c>
      <c r="K475" s="124" t="s">
        <v>155</v>
      </c>
      <c r="L475" s="32"/>
      <c r="M475" s="129" t="s">
        <v>19</v>
      </c>
      <c r="N475" s="130" t="s">
        <v>44</v>
      </c>
      <c r="P475" s="131">
        <f>O475*H475</f>
        <v>0</v>
      </c>
      <c r="Q475" s="131">
        <v>3.3899999999999998E-3</v>
      </c>
      <c r="R475" s="131">
        <f>Q475*H475</f>
        <v>0.40096919999999997</v>
      </c>
      <c r="S475" s="131">
        <v>0</v>
      </c>
      <c r="T475" s="132">
        <f>S475*H475</f>
        <v>0</v>
      </c>
      <c r="AR475" s="133" t="s">
        <v>156</v>
      </c>
      <c r="AT475" s="133" t="s">
        <v>151</v>
      </c>
      <c r="AU475" s="133" t="s">
        <v>80</v>
      </c>
      <c r="AY475" s="17" t="s">
        <v>149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7" t="s">
        <v>78</v>
      </c>
      <c r="BK475" s="134">
        <f>ROUND(I475*H475,2)</f>
        <v>0</v>
      </c>
      <c r="BL475" s="17" t="s">
        <v>156</v>
      </c>
      <c r="BM475" s="133" t="s">
        <v>729</v>
      </c>
    </row>
    <row r="476" spans="2:65" s="1" customFormat="1" ht="11.25">
      <c r="B476" s="32"/>
      <c r="D476" s="135" t="s">
        <v>158</v>
      </c>
      <c r="F476" s="136" t="s">
        <v>730</v>
      </c>
      <c r="I476" s="137"/>
      <c r="L476" s="32"/>
      <c r="M476" s="138"/>
      <c r="T476" s="53"/>
      <c r="AT476" s="17" t="s">
        <v>158</v>
      </c>
      <c r="AU476" s="17" t="s">
        <v>80</v>
      </c>
    </row>
    <row r="477" spans="2:65" s="1" customFormat="1" ht="19.5">
      <c r="B477" s="32"/>
      <c r="D477" s="139" t="s">
        <v>160</v>
      </c>
      <c r="F477" s="140" t="s">
        <v>161</v>
      </c>
      <c r="I477" s="137"/>
      <c r="L477" s="32"/>
      <c r="M477" s="138"/>
      <c r="T477" s="53"/>
      <c r="AT477" s="17" t="s">
        <v>160</v>
      </c>
      <c r="AU477" s="17" t="s">
        <v>80</v>
      </c>
    </row>
    <row r="478" spans="2:65" s="12" customFormat="1" ht="11.25">
      <c r="B478" s="141"/>
      <c r="D478" s="139" t="s">
        <v>162</v>
      </c>
      <c r="E478" s="142" t="s">
        <v>19</v>
      </c>
      <c r="F478" s="143" t="s">
        <v>731</v>
      </c>
      <c r="H478" s="144">
        <v>8.76</v>
      </c>
      <c r="I478" s="145"/>
      <c r="L478" s="141"/>
      <c r="M478" s="146"/>
      <c r="T478" s="147"/>
      <c r="AT478" s="142" t="s">
        <v>162</v>
      </c>
      <c r="AU478" s="142" t="s">
        <v>80</v>
      </c>
      <c r="AV478" s="12" t="s">
        <v>80</v>
      </c>
      <c r="AW478" s="12" t="s">
        <v>34</v>
      </c>
      <c r="AX478" s="12" t="s">
        <v>73</v>
      </c>
      <c r="AY478" s="142" t="s">
        <v>149</v>
      </c>
    </row>
    <row r="479" spans="2:65" s="12" customFormat="1" ht="11.25">
      <c r="B479" s="141"/>
      <c r="D479" s="139" t="s">
        <v>162</v>
      </c>
      <c r="E479" s="142" t="s">
        <v>19</v>
      </c>
      <c r="F479" s="143" t="s">
        <v>732</v>
      </c>
      <c r="H479" s="144">
        <v>9</v>
      </c>
      <c r="I479" s="145"/>
      <c r="L479" s="141"/>
      <c r="M479" s="146"/>
      <c r="T479" s="147"/>
      <c r="AT479" s="142" t="s">
        <v>162</v>
      </c>
      <c r="AU479" s="142" t="s">
        <v>80</v>
      </c>
      <c r="AV479" s="12" t="s">
        <v>80</v>
      </c>
      <c r="AW479" s="12" t="s">
        <v>34</v>
      </c>
      <c r="AX479" s="12" t="s">
        <v>73</v>
      </c>
      <c r="AY479" s="142" t="s">
        <v>149</v>
      </c>
    </row>
    <row r="480" spans="2:65" s="12" customFormat="1" ht="11.25">
      <c r="B480" s="141"/>
      <c r="D480" s="139" t="s">
        <v>162</v>
      </c>
      <c r="E480" s="142" t="s">
        <v>19</v>
      </c>
      <c r="F480" s="143" t="s">
        <v>733</v>
      </c>
      <c r="H480" s="144">
        <v>10.8</v>
      </c>
      <c r="I480" s="145"/>
      <c r="L480" s="141"/>
      <c r="M480" s="146"/>
      <c r="T480" s="147"/>
      <c r="AT480" s="142" t="s">
        <v>162</v>
      </c>
      <c r="AU480" s="142" t="s">
        <v>80</v>
      </c>
      <c r="AV480" s="12" t="s">
        <v>80</v>
      </c>
      <c r="AW480" s="12" t="s">
        <v>34</v>
      </c>
      <c r="AX480" s="12" t="s">
        <v>73</v>
      </c>
      <c r="AY480" s="142" t="s">
        <v>149</v>
      </c>
    </row>
    <row r="481" spans="2:65" s="12" customFormat="1" ht="11.25">
      <c r="B481" s="141"/>
      <c r="D481" s="139" t="s">
        <v>162</v>
      </c>
      <c r="E481" s="142" t="s">
        <v>19</v>
      </c>
      <c r="F481" s="143" t="s">
        <v>734</v>
      </c>
      <c r="H481" s="144">
        <v>13.2</v>
      </c>
      <c r="I481" s="145"/>
      <c r="L481" s="141"/>
      <c r="M481" s="146"/>
      <c r="T481" s="147"/>
      <c r="AT481" s="142" t="s">
        <v>162</v>
      </c>
      <c r="AU481" s="142" t="s">
        <v>80</v>
      </c>
      <c r="AV481" s="12" t="s">
        <v>80</v>
      </c>
      <c r="AW481" s="12" t="s">
        <v>34</v>
      </c>
      <c r="AX481" s="12" t="s">
        <v>73</v>
      </c>
      <c r="AY481" s="142" t="s">
        <v>149</v>
      </c>
    </row>
    <row r="482" spans="2:65" s="12" customFormat="1" ht="11.25">
      <c r="B482" s="141"/>
      <c r="D482" s="139" t="s">
        <v>162</v>
      </c>
      <c r="E482" s="142" t="s">
        <v>19</v>
      </c>
      <c r="F482" s="143" t="s">
        <v>735</v>
      </c>
      <c r="H482" s="144">
        <v>4.8</v>
      </c>
      <c r="I482" s="145"/>
      <c r="L482" s="141"/>
      <c r="M482" s="146"/>
      <c r="T482" s="147"/>
      <c r="AT482" s="142" t="s">
        <v>162</v>
      </c>
      <c r="AU482" s="142" t="s">
        <v>80</v>
      </c>
      <c r="AV482" s="12" t="s">
        <v>80</v>
      </c>
      <c r="AW482" s="12" t="s">
        <v>34</v>
      </c>
      <c r="AX482" s="12" t="s">
        <v>73</v>
      </c>
      <c r="AY482" s="142" t="s">
        <v>149</v>
      </c>
    </row>
    <row r="483" spans="2:65" s="12" customFormat="1" ht="11.25">
      <c r="B483" s="141"/>
      <c r="D483" s="139" t="s">
        <v>162</v>
      </c>
      <c r="E483" s="142" t="s">
        <v>19</v>
      </c>
      <c r="F483" s="143" t="s">
        <v>736</v>
      </c>
      <c r="H483" s="144">
        <v>4.0999999999999996</v>
      </c>
      <c r="I483" s="145"/>
      <c r="L483" s="141"/>
      <c r="M483" s="146"/>
      <c r="T483" s="147"/>
      <c r="AT483" s="142" t="s">
        <v>162</v>
      </c>
      <c r="AU483" s="142" t="s">
        <v>80</v>
      </c>
      <c r="AV483" s="12" t="s">
        <v>80</v>
      </c>
      <c r="AW483" s="12" t="s">
        <v>34</v>
      </c>
      <c r="AX483" s="12" t="s">
        <v>73</v>
      </c>
      <c r="AY483" s="142" t="s">
        <v>149</v>
      </c>
    </row>
    <row r="484" spans="2:65" s="12" customFormat="1" ht="11.25">
      <c r="B484" s="141"/>
      <c r="D484" s="139" t="s">
        <v>162</v>
      </c>
      <c r="E484" s="142" t="s">
        <v>19</v>
      </c>
      <c r="F484" s="143" t="s">
        <v>737</v>
      </c>
      <c r="H484" s="144">
        <v>4.7</v>
      </c>
      <c r="I484" s="145"/>
      <c r="L484" s="141"/>
      <c r="M484" s="146"/>
      <c r="T484" s="147"/>
      <c r="AT484" s="142" t="s">
        <v>162</v>
      </c>
      <c r="AU484" s="142" t="s">
        <v>80</v>
      </c>
      <c r="AV484" s="12" t="s">
        <v>80</v>
      </c>
      <c r="AW484" s="12" t="s">
        <v>34</v>
      </c>
      <c r="AX484" s="12" t="s">
        <v>73</v>
      </c>
      <c r="AY484" s="142" t="s">
        <v>149</v>
      </c>
    </row>
    <row r="485" spans="2:65" s="12" customFormat="1" ht="11.25">
      <c r="B485" s="141"/>
      <c r="D485" s="139" t="s">
        <v>162</v>
      </c>
      <c r="E485" s="142" t="s">
        <v>19</v>
      </c>
      <c r="F485" s="143" t="s">
        <v>738</v>
      </c>
      <c r="H485" s="144">
        <v>4.96</v>
      </c>
      <c r="I485" s="145"/>
      <c r="L485" s="141"/>
      <c r="M485" s="146"/>
      <c r="T485" s="147"/>
      <c r="AT485" s="142" t="s">
        <v>162</v>
      </c>
      <c r="AU485" s="142" t="s">
        <v>80</v>
      </c>
      <c r="AV485" s="12" t="s">
        <v>80</v>
      </c>
      <c r="AW485" s="12" t="s">
        <v>34</v>
      </c>
      <c r="AX485" s="12" t="s">
        <v>73</v>
      </c>
      <c r="AY485" s="142" t="s">
        <v>149</v>
      </c>
    </row>
    <row r="486" spans="2:65" s="12" customFormat="1" ht="11.25">
      <c r="B486" s="141"/>
      <c r="D486" s="139" t="s">
        <v>162</v>
      </c>
      <c r="E486" s="142" t="s">
        <v>19</v>
      </c>
      <c r="F486" s="143" t="s">
        <v>739</v>
      </c>
      <c r="H486" s="144">
        <v>32.159999999999997</v>
      </c>
      <c r="I486" s="145"/>
      <c r="L486" s="141"/>
      <c r="M486" s="146"/>
      <c r="T486" s="147"/>
      <c r="AT486" s="142" t="s">
        <v>162</v>
      </c>
      <c r="AU486" s="142" t="s">
        <v>80</v>
      </c>
      <c r="AV486" s="12" t="s">
        <v>80</v>
      </c>
      <c r="AW486" s="12" t="s">
        <v>34</v>
      </c>
      <c r="AX486" s="12" t="s">
        <v>73</v>
      </c>
      <c r="AY486" s="142" t="s">
        <v>149</v>
      </c>
    </row>
    <row r="487" spans="2:65" s="12" customFormat="1" ht="11.25">
      <c r="B487" s="141"/>
      <c r="D487" s="139" t="s">
        <v>162</v>
      </c>
      <c r="E487" s="142" t="s">
        <v>19</v>
      </c>
      <c r="F487" s="143" t="s">
        <v>740</v>
      </c>
      <c r="H487" s="144">
        <v>25.8</v>
      </c>
      <c r="I487" s="145"/>
      <c r="L487" s="141"/>
      <c r="M487" s="146"/>
      <c r="T487" s="147"/>
      <c r="AT487" s="142" t="s">
        <v>162</v>
      </c>
      <c r="AU487" s="142" t="s">
        <v>80</v>
      </c>
      <c r="AV487" s="12" t="s">
        <v>80</v>
      </c>
      <c r="AW487" s="12" t="s">
        <v>34</v>
      </c>
      <c r="AX487" s="12" t="s">
        <v>73</v>
      </c>
      <c r="AY487" s="142" t="s">
        <v>149</v>
      </c>
    </row>
    <row r="488" spans="2:65" s="14" customFormat="1" ht="11.25">
      <c r="B488" s="155"/>
      <c r="D488" s="139" t="s">
        <v>162</v>
      </c>
      <c r="E488" s="156" t="s">
        <v>19</v>
      </c>
      <c r="F488" s="157" t="s">
        <v>171</v>
      </c>
      <c r="H488" s="158">
        <v>118.27999999999999</v>
      </c>
      <c r="I488" s="159"/>
      <c r="L488" s="155"/>
      <c r="M488" s="160"/>
      <c r="T488" s="161"/>
      <c r="AT488" s="156" t="s">
        <v>162</v>
      </c>
      <c r="AU488" s="156" t="s">
        <v>80</v>
      </c>
      <c r="AV488" s="14" t="s">
        <v>156</v>
      </c>
      <c r="AW488" s="14" t="s">
        <v>34</v>
      </c>
      <c r="AX488" s="14" t="s">
        <v>78</v>
      </c>
      <c r="AY488" s="156" t="s">
        <v>149</v>
      </c>
    </row>
    <row r="489" spans="2:65" s="1" customFormat="1" ht="16.5" customHeight="1">
      <c r="B489" s="32"/>
      <c r="C489" s="162" t="s">
        <v>741</v>
      </c>
      <c r="D489" s="162" t="s">
        <v>245</v>
      </c>
      <c r="E489" s="163" t="s">
        <v>742</v>
      </c>
      <c r="F489" s="164" t="s">
        <v>743</v>
      </c>
      <c r="G489" s="165" t="s">
        <v>154</v>
      </c>
      <c r="H489" s="166">
        <v>59.14</v>
      </c>
      <c r="I489" s="167"/>
      <c r="J489" s="168">
        <f>ROUND(I489*H489,2)</f>
        <v>0</v>
      </c>
      <c r="K489" s="164" t="s">
        <v>155</v>
      </c>
      <c r="L489" s="169"/>
      <c r="M489" s="170" t="s">
        <v>19</v>
      </c>
      <c r="N489" s="171" t="s">
        <v>44</v>
      </c>
      <c r="P489" s="131">
        <f>O489*H489</f>
        <v>0</v>
      </c>
      <c r="Q489" s="131">
        <v>1.1999999999999999E-3</v>
      </c>
      <c r="R489" s="131">
        <f>Q489*H489</f>
        <v>7.0967999999999989E-2</v>
      </c>
      <c r="S489" s="131">
        <v>0</v>
      </c>
      <c r="T489" s="132">
        <f>S489*H489</f>
        <v>0</v>
      </c>
      <c r="AR489" s="133" t="s">
        <v>208</v>
      </c>
      <c r="AT489" s="133" t="s">
        <v>245</v>
      </c>
      <c r="AU489" s="133" t="s">
        <v>80</v>
      </c>
      <c r="AY489" s="17" t="s">
        <v>149</v>
      </c>
      <c r="BE489" s="134">
        <f>IF(N489="základní",J489,0)</f>
        <v>0</v>
      </c>
      <c r="BF489" s="134">
        <f>IF(N489="snížená",J489,0)</f>
        <v>0</v>
      </c>
      <c r="BG489" s="134">
        <f>IF(N489="zákl. přenesená",J489,0)</f>
        <v>0</v>
      </c>
      <c r="BH489" s="134">
        <f>IF(N489="sníž. přenesená",J489,0)</f>
        <v>0</v>
      </c>
      <c r="BI489" s="134">
        <f>IF(N489="nulová",J489,0)</f>
        <v>0</v>
      </c>
      <c r="BJ489" s="17" t="s">
        <v>78</v>
      </c>
      <c r="BK489" s="134">
        <f>ROUND(I489*H489,2)</f>
        <v>0</v>
      </c>
      <c r="BL489" s="17" t="s">
        <v>156</v>
      </c>
      <c r="BM489" s="133" t="s">
        <v>744</v>
      </c>
    </row>
    <row r="490" spans="2:65" s="1" customFormat="1" ht="19.5">
      <c r="B490" s="32"/>
      <c r="D490" s="139" t="s">
        <v>160</v>
      </c>
      <c r="F490" s="140" t="s">
        <v>161</v>
      </c>
      <c r="I490" s="137"/>
      <c r="L490" s="32"/>
      <c r="M490" s="138"/>
      <c r="T490" s="53"/>
      <c r="AT490" s="17" t="s">
        <v>160</v>
      </c>
      <c r="AU490" s="17" t="s">
        <v>80</v>
      </c>
    </row>
    <row r="491" spans="2:65" s="12" customFormat="1" ht="11.25">
      <c r="B491" s="141"/>
      <c r="D491" s="139" t="s">
        <v>162</v>
      </c>
      <c r="F491" s="143" t="s">
        <v>745</v>
      </c>
      <c r="H491" s="144">
        <v>59.14</v>
      </c>
      <c r="I491" s="145"/>
      <c r="L491" s="141"/>
      <c r="M491" s="146"/>
      <c r="T491" s="147"/>
      <c r="AT491" s="142" t="s">
        <v>162</v>
      </c>
      <c r="AU491" s="142" t="s">
        <v>80</v>
      </c>
      <c r="AV491" s="12" t="s">
        <v>80</v>
      </c>
      <c r="AW491" s="12" t="s">
        <v>4</v>
      </c>
      <c r="AX491" s="12" t="s">
        <v>78</v>
      </c>
      <c r="AY491" s="142" t="s">
        <v>149</v>
      </c>
    </row>
    <row r="492" spans="2:65" s="1" customFormat="1" ht="24.2" customHeight="1">
      <c r="B492" s="32"/>
      <c r="C492" s="122" t="s">
        <v>746</v>
      </c>
      <c r="D492" s="122" t="s">
        <v>151</v>
      </c>
      <c r="E492" s="123" t="s">
        <v>747</v>
      </c>
      <c r="F492" s="124" t="s">
        <v>748</v>
      </c>
      <c r="G492" s="125" t="s">
        <v>154</v>
      </c>
      <c r="H492" s="126">
        <v>219.08799999999999</v>
      </c>
      <c r="I492" s="127"/>
      <c r="J492" s="128">
        <f>ROUND(I492*H492,2)</f>
        <v>0</v>
      </c>
      <c r="K492" s="124" t="s">
        <v>155</v>
      </c>
      <c r="L492" s="32"/>
      <c r="M492" s="129" t="s">
        <v>19</v>
      </c>
      <c r="N492" s="130" t="s">
        <v>44</v>
      </c>
      <c r="P492" s="131">
        <f>O492*H492</f>
        <v>0</v>
      </c>
      <c r="Q492" s="131">
        <v>8.0000000000000007E-5</v>
      </c>
      <c r="R492" s="131">
        <f>Q492*H492</f>
        <v>1.7527040000000001E-2</v>
      </c>
      <c r="S492" s="131">
        <v>0</v>
      </c>
      <c r="T492" s="132">
        <f>S492*H492</f>
        <v>0</v>
      </c>
      <c r="AR492" s="133" t="s">
        <v>156</v>
      </c>
      <c r="AT492" s="133" t="s">
        <v>151</v>
      </c>
      <c r="AU492" s="133" t="s">
        <v>80</v>
      </c>
      <c r="AY492" s="17" t="s">
        <v>149</v>
      </c>
      <c r="BE492" s="134">
        <f>IF(N492="základní",J492,0)</f>
        <v>0</v>
      </c>
      <c r="BF492" s="134">
        <f>IF(N492="snížená",J492,0)</f>
        <v>0</v>
      </c>
      <c r="BG492" s="134">
        <f>IF(N492="zákl. přenesená",J492,0)</f>
        <v>0</v>
      </c>
      <c r="BH492" s="134">
        <f>IF(N492="sníž. přenesená",J492,0)</f>
        <v>0</v>
      </c>
      <c r="BI492" s="134">
        <f>IF(N492="nulová",J492,0)</f>
        <v>0</v>
      </c>
      <c r="BJ492" s="17" t="s">
        <v>78</v>
      </c>
      <c r="BK492" s="134">
        <f>ROUND(I492*H492,2)</f>
        <v>0</v>
      </c>
      <c r="BL492" s="17" t="s">
        <v>156</v>
      </c>
      <c r="BM492" s="133" t="s">
        <v>749</v>
      </c>
    </row>
    <row r="493" spans="2:65" s="1" customFormat="1" ht="11.25">
      <c r="B493" s="32"/>
      <c r="D493" s="135" t="s">
        <v>158</v>
      </c>
      <c r="F493" s="136" t="s">
        <v>750</v>
      </c>
      <c r="I493" s="137"/>
      <c r="L493" s="32"/>
      <c r="M493" s="138"/>
      <c r="T493" s="53"/>
      <c r="AT493" s="17" t="s">
        <v>158</v>
      </c>
      <c r="AU493" s="17" t="s">
        <v>80</v>
      </c>
    </row>
    <row r="494" spans="2:65" s="1" customFormat="1" ht="19.5">
      <c r="B494" s="32"/>
      <c r="D494" s="139" t="s">
        <v>160</v>
      </c>
      <c r="F494" s="140" t="s">
        <v>161</v>
      </c>
      <c r="I494" s="137"/>
      <c r="L494" s="32"/>
      <c r="M494" s="138"/>
      <c r="T494" s="53"/>
      <c r="AT494" s="17" t="s">
        <v>160</v>
      </c>
      <c r="AU494" s="17" t="s">
        <v>80</v>
      </c>
    </row>
    <row r="495" spans="2:65" s="12" customFormat="1" ht="11.25">
      <c r="B495" s="141"/>
      <c r="D495" s="139" t="s">
        <v>162</v>
      </c>
      <c r="E495" s="142" t="s">
        <v>19</v>
      </c>
      <c r="F495" s="143" t="s">
        <v>751</v>
      </c>
      <c r="H495" s="144">
        <v>219.08799999999999</v>
      </c>
      <c r="I495" s="145"/>
      <c r="L495" s="141"/>
      <c r="M495" s="146"/>
      <c r="T495" s="147"/>
      <c r="AT495" s="142" t="s">
        <v>162</v>
      </c>
      <c r="AU495" s="142" t="s">
        <v>80</v>
      </c>
      <c r="AV495" s="12" t="s">
        <v>80</v>
      </c>
      <c r="AW495" s="12" t="s">
        <v>34</v>
      </c>
      <c r="AX495" s="12" t="s">
        <v>78</v>
      </c>
      <c r="AY495" s="142" t="s">
        <v>149</v>
      </c>
    </row>
    <row r="496" spans="2:65" s="1" customFormat="1" ht="16.5" customHeight="1">
      <c r="B496" s="32"/>
      <c r="C496" s="122" t="s">
        <v>752</v>
      </c>
      <c r="D496" s="122" t="s">
        <v>151</v>
      </c>
      <c r="E496" s="123" t="s">
        <v>753</v>
      </c>
      <c r="F496" s="124" t="s">
        <v>754</v>
      </c>
      <c r="G496" s="125" t="s">
        <v>388</v>
      </c>
      <c r="H496" s="126">
        <v>223.71</v>
      </c>
      <c r="I496" s="127"/>
      <c r="J496" s="128">
        <f>ROUND(I496*H496,2)</f>
        <v>0</v>
      </c>
      <c r="K496" s="124" t="s">
        <v>155</v>
      </c>
      <c r="L496" s="32"/>
      <c r="M496" s="129" t="s">
        <v>19</v>
      </c>
      <c r="N496" s="130" t="s">
        <v>44</v>
      </c>
      <c r="P496" s="131">
        <f>O496*H496</f>
        <v>0</v>
      </c>
      <c r="Q496" s="131">
        <v>0</v>
      </c>
      <c r="R496" s="131">
        <f>Q496*H496</f>
        <v>0</v>
      </c>
      <c r="S496" s="131">
        <v>0</v>
      </c>
      <c r="T496" s="132">
        <f>S496*H496</f>
        <v>0</v>
      </c>
      <c r="AR496" s="133" t="s">
        <v>156</v>
      </c>
      <c r="AT496" s="133" t="s">
        <v>151</v>
      </c>
      <c r="AU496" s="133" t="s">
        <v>80</v>
      </c>
      <c r="AY496" s="17" t="s">
        <v>149</v>
      </c>
      <c r="BE496" s="134">
        <f>IF(N496="základní",J496,0)</f>
        <v>0</v>
      </c>
      <c r="BF496" s="134">
        <f>IF(N496="snížená",J496,0)</f>
        <v>0</v>
      </c>
      <c r="BG496" s="134">
        <f>IF(N496="zákl. přenesená",J496,0)</f>
        <v>0</v>
      </c>
      <c r="BH496" s="134">
        <f>IF(N496="sníž. přenesená",J496,0)</f>
        <v>0</v>
      </c>
      <c r="BI496" s="134">
        <f>IF(N496="nulová",J496,0)</f>
        <v>0</v>
      </c>
      <c r="BJ496" s="17" t="s">
        <v>78</v>
      </c>
      <c r="BK496" s="134">
        <f>ROUND(I496*H496,2)</f>
        <v>0</v>
      </c>
      <c r="BL496" s="17" t="s">
        <v>156</v>
      </c>
      <c r="BM496" s="133" t="s">
        <v>755</v>
      </c>
    </row>
    <row r="497" spans="2:65" s="1" customFormat="1" ht="11.25">
      <c r="B497" s="32"/>
      <c r="D497" s="135" t="s">
        <v>158</v>
      </c>
      <c r="F497" s="136" t="s">
        <v>756</v>
      </c>
      <c r="I497" s="137"/>
      <c r="L497" s="32"/>
      <c r="M497" s="138"/>
      <c r="T497" s="53"/>
      <c r="AT497" s="17" t="s">
        <v>158</v>
      </c>
      <c r="AU497" s="17" t="s">
        <v>80</v>
      </c>
    </row>
    <row r="498" spans="2:65" s="1" customFormat="1" ht="19.5">
      <c r="B498" s="32"/>
      <c r="D498" s="139" t="s">
        <v>160</v>
      </c>
      <c r="F498" s="140" t="s">
        <v>161</v>
      </c>
      <c r="I498" s="137"/>
      <c r="L498" s="32"/>
      <c r="M498" s="138"/>
      <c r="T498" s="53"/>
      <c r="AT498" s="17" t="s">
        <v>160</v>
      </c>
      <c r="AU498" s="17" t="s">
        <v>80</v>
      </c>
    </row>
    <row r="499" spans="2:65" s="1" customFormat="1" ht="16.5" customHeight="1">
      <c r="B499" s="32"/>
      <c r="C499" s="162" t="s">
        <v>757</v>
      </c>
      <c r="D499" s="162" t="s">
        <v>245</v>
      </c>
      <c r="E499" s="163" t="s">
        <v>758</v>
      </c>
      <c r="F499" s="164" t="s">
        <v>759</v>
      </c>
      <c r="G499" s="165" t="s">
        <v>388</v>
      </c>
      <c r="H499" s="166">
        <v>110.702</v>
      </c>
      <c r="I499" s="167"/>
      <c r="J499" s="168">
        <f>ROUND(I499*H499,2)</f>
        <v>0</v>
      </c>
      <c r="K499" s="164" t="s">
        <v>155</v>
      </c>
      <c r="L499" s="169"/>
      <c r="M499" s="170" t="s">
        <v>19</v>
      </c>
      <c r="N499" s="171" t="s">
        <v>44</v>
      </c>
      <c r="P499" s="131">
        <f>O499*H499</f>
        <v>0</v>
      </c>
      <c r="Q499" s="131">
        <v>1.2E-4</v>
      </c>
      <c r="R499" s="131">
        <f>Q499*H499</f>
        <v>1.3284240000000001E-2</v>
      </c>
      <c r="S499" s="131">
        <v>0</v>
      </c>
      <c r="T499" s="132">
        <f>S499*H499</f>
        <v>0</v>
      </c>
      <c r="AR499" s="133" t="s">
        <v>208</v>
      </c>
      <c r="AT499" s="133" t="s">
        <v>245</v>
      </c>
      <c r="AU499" s="133" t="s">
        <v>80</v>
      </c>
      <c r="AY499" s="17" t="s">
        <v>149</v>
      </c>
      <c r="BE499" s="134">
        <f>IF(N499="základní",J499,0)</f>
        <v>0</v>
      </c>
      <c r="BF499" s="134">
        <f>IF(N499="snížená",J499,0)</f>
        <v>0</v>
      </c>
      <c r="BG499" s="134">
        <f>IF(N499="zákl. přenesená",J499,0)</f>
        <v>0</v>
      </c>
      <c r="BH499" s="134">
        <f>IF(N499="sníž. přenesená",J499,0)</f>
        <v>0</v>
      </c>
      <c r="BI499" s="134">
        <f>IF(N499="nulová",J499,0)</f>
        <v>0</v>
      </c>
      <c r="BJ499" s="17" t="s">
        <v>78</v>
      </c>
      <c r="BK499" s="134">
        <f>ROUND(I499*H499,2)</f>
        <v>0</v>
      </c>
      <c r="BL499" s="17" t="s">
        <v>156</v>
      </c>
      <c r="BM499" s="133" t="s">
        <v>760</v>
      </c>
    </row>
    <row r="500" spans="2:65" s="1" customFormat="1" ht="19.5">
      <c r="B500" s="32"/>
      <c r="D500" s="139" t="s">
        <v>160</v>
      </c>
      <c r="F500" s="140" t="s">
        <v>161</v>
      </c>
      <c r="I500" s="137"/>
      <c r="L500" s="32"/>
      <c r="M500" s="138"/>
      <c r="T500" s="53"/>
      <c r="AT500" s="17" t="s">
        <v>160</v>
      </c>
      <c r="AU500" s="17" t="s">
        <v>80</v>
      </c>
    </row>
    <row r="501" spans="2:65" s="12" customFormat="1" ht="11.25">
      <c r="B501" s="141"/>
      <c r="D501" s="139" t="s">
        <v>162</v>
      </c>
      <c r="E501" s="142" t="s">
        <v>19</v>
      </c>
      <c r="F501" s="143" t="s">
        <v>761</v>
      </c>
      <c r="H501" s="144">
        <v>10.8</v>
      </c>
      <c r="I501" s="145"/>
      <c r="L501" s="141"/>
      <c r="M501" s="146"/>
      <c r="T501" s="147"/>
      <c r="AT501" s="142" t="s">
        <v>162</v>
      </c>
      <c r="AU501" s="142" t="s">
        <v>80</v>
      </c>
      <c r="AV501" s="12" t="s">
        <v>80</v>
      </c>
      <c r="AW501" s="12" t="s">
        <v>34</v>
      </c>
      <c r="AX501" s="12" t="s">
        <v>73</v>
      </c>
      <c r="AY501" s="142" t="s">
        <v>149</v>
      </c>
    </row>
    <row r="502" spans="2:65" s="12" customFormat="1" ht="11.25">
      <c r="B502" s="141"/>
      <c r="D502" s="139" t="s">
        <v>162</v>
      </c>
      <c r="E502" s="142" t="s">
        <v>19</v>
      </c>
      <c r="F502" s="143" t="s">
        <v>762</v>
      </c>
      <c r="H502" s="144">
        <v>6.12</v>
      </c>
      <c r="I502" s="145"/>
      <c r="L502" s="141"/>
      <c r="M502" s="146"/>
      <c r="T502" s="147"/>
      <c r="AT502" s="142" t="s">
        <v>162</v>
      </c>
      <c r="AU502" s="142" t="s">
        <v>80</v>
      </c>
      <c r="AV502" s="12" t="s">
        <v>80</v>
      </c>
      <c r="AW502" s="12" t="s">
        <v>34</v>
      </c>
      <c r="AX502" s="12" t="s">
        <v>73</v>
      </c>
      <c r="AY502" s="142" t="s">
        <v>149</v>
      </c>
    </row>
    <row r="503" spans="2:65" s="12" customFormat="1" ht="11.25">
      <c r="B503" s="141"/>
      <c r="D503" s="139" t="s">
        <v>162</v>
      </c>
      <c r="E503" s="142" t="s">
        <v>19</v>
      </c>
      <c r="F503" s="143" t="s">
        <v>763</v>
      </c>
      <c r="H503" s="144">
        <v>6.3</v>
      </c>
      <c r="I503" s="145"/>
      <c r="L503" s="141"/>
      <c r="M503" s="146"/>
      <c r="T503" s="147"/>
      <c r="AT503" s="142" t="s">
        <v>162</v>
      </c>
      <c r="AU503" s="142" t="s">
        <v>80</v>
      </c>
      <c r="AV503" s="12" t="s">
        <v>80</v>
      </c>
      <c r="AW503" s="12" t="s">
        <v>34</v>
      </c>
      <c r="AX503" s="12" t="s">
        <v>73</v>
      </c>
      <c r="AY503" s="142" t="s">
        <v>149</v>
      </c>
    </row>
    <row r="504" spans="2:65" s="12" customFormat="1" ht="11.25">
      <c r="B504" s="141"/>
      <c r="D504" s="139" t="s">
        <v>162</v>
      </c>
      <c r="E504" s="142" t="s">
        <v>19</v>
      </c>
      <c r="F504" s="143" t="s">
        <v>764</v>
      </c>
      <c r="H504" s="144">
        <v>7.8</v>
      </c>
      <c r="I504" s="145"/>
      <c r="L504" s="141"/>
      <c r="M504" s="146"/>
      <c r="T504" s="147"/>
      <c r="AT504" s="142" t="s">
        <v>162</v>
      </c>
      <c r="AU504" s="142" t="s">
        <v>80</v>
      </c>
      <c r="AV504" s="12" t="s">
        <v>80</v>
      </c>
      <c r="AW504" s="12" t="s">
        <v>34</v>
      </c>
      <c r="AX504" s="12" t="s">
        <v>73</v>
      </c>
      <c r="AY504" s="142" t="s">
        <v>149</v>
      </c>
    </row>
    <row r="505" spans="2:65" s="12" customFormat="1" ht="11.25">
      <c r="B505" s="141"/>
      <c r="D505" s="139" t="s">
        <v>162</v>
      </c>
      <c r="E505" s="142" t="s">
        <v>19</v>
      </c>
      <c r="F505" s="143" t="s">
        <v>765</v>
      </c>
      <c r="H505" s="144">
        <v>11.4</v>
      </c>
      <c r="I505" s="145"/>
      <c r="L505" s="141"/>
      <c r="M505" s="146"/>
      <c r="T505" s="147"/>
      <c r="AT505" s="142" t="s">
        <v>162</v>
      </c>
      <c r="AU505" s="142" t="s">
        <v>80</v>
      </c>
      <c r="AV505" s="12" t="s">
        <v>80</v>
      </c>
      <c r="AW505" s="12" t="s">
        <v>34</v>
      </c>
      <c r="AX505" s="12" t="s">
        <v>73</v>
      </c>
      <c r="AY505" s="142" t="s">
        <v>149</v>
      </c>
    </row>
    <row r="506" spans="2:65" s="12" customFormat="1" ht="11.25">
      <c r="B506" s="141"/>
      <c r="D506" s="139" t="s">
        <v>162</v>
      </c>
      <c r="E506" s="142" t="s">
        <v>19</v>
      </c>
      <c r="F506" s="143" t="s">
        <v>766</v>
      </c>
      <c r="H506" s="144">
        <v>3.6</v>
      </c>
      <c r="I506" s="145"/>
      <c r="L506" s="141"/>
      <c r="M506" s="146"/>
      <c r="T506" s="147"/>
      <c r="AT506" s="142" t="s">
        <v>162</v>
      </c>
      <c r="AU506" s="142" t="s">
        <v>80</v>
      </c>
      <c r="AV506" s="12" t="s">
        <v>80</v>
      </c>
      <c r="AW506" s="12" t="s">
        <v>34</v>
      </c>
      <c r="AX506" s="12" t="s">
        <v>73</v>
      </c>
      <c r="AY506" s="142" t="s">
        <v>149</v>
      </c>
    </row>
    <row r="507" spans="2:65" s="12" customFormat="1" ht="11.25">
      <c r="B507" s="141"/>
      <c r="D507" s="139" t="s">
        <v>162</v>
      </c>
      <c r="E507" s="142" t="s">
        <v>19</v>
      </c>
      <c r="F507" s="143" t="s">
        <v>767</v>
      </c>
      <c r="H507" s="144">
        <v>3.55</v>
      </c>
      <c r="I507" s="145"/>
      <c r="L507" s="141"/>
      <c r="M507" s="146"/>
      <c r="T507" s="147"/>
      <c r="AT507" s="142" t="s">
        <v>162</v>
      </c>
      <c r="AU507" s="142" t="s">
        <v>80</v>
      </c>
      <c r="AV507" s="12" t="s">
        <v>80</v>
      </c>
      <c r="AW507" s="12" t="s">
        <v>34</v>
      </c>
      <c r="AX507" s="12" t="s">
        <v>73</v>
      </c>
      <c r="AY507" s="142" t="s">
        <v>149</v>
      </c>
    </row>
    <row r="508" spans="2:65" s="12" customFormat="1" ht="11.25">
      <c r="B508" s="141"/>
      <c r="D508" s="139" t="s">
        <v>162</v>
      </c>
      <c r="E508" s="142" t="s">
        <v>19</v>
      </c>
      <c r="F508" s="143" t="s">
        <v>768</v>
      </c>
      <c r="H508" s="144">
        <v>3.5</v>
      </c>
      <c r="I508" s="145"/>
      <c r="L508" s="141"/>
      <c r="M508" s="146"/>
      <c r="T508" s="147"/>
      <c r="AT508" s="142" t="s">
        <v>162</v>
      </c>
      <c r="AU508" s="142" t="s">
        <v>80</v>
      </c>
      <c r="AV508" s="12" t="s">
        <v>80</v>
      </c>
      <c r="AW508" s="12" t="s">
        <v>34</v>
      </c>
      <c r="AX508" s="12" t="s">
        <v>73</v>
      </c>
      <c r="AY508" s="142" t="s">
        <v>149</v>
      </c>
    </row>
    <row r="509" spans="2:65" s="12" customFormat="1" ht="11.25">
      <c r="B509" s="141"/>
      <c r="D509" s="139" t="s">
        <v>162</v>
      </c>
      <c r="E509" s="142" t="s">
        <v>19</v>
      </c>
      <c r="F509" s="143" t="s">
        <v>769</v>
      </c>
      <c r="H509" s="144">
        <v>4.08</v>
      </c>
      <c r="I509" s="145"/>
      <c r="L509" s="141"/>
      <c r="M509" s="146"/>
      <c r="T509" s="147"/>
      <c r="AT509" s="142" t="s">
        <v>162</v>
      </c>
      <c r="AU509" s="142" t="s">
        <v>80</v>
      </c>
      <c r="AV509" s="12" t="s">
        <v>80</v>
      </c>
      <c r="AW509" s="12" t="s">
        <v>34</v>
      </c>
      <c r="AX509" s="12" t="s">
        <v>73</v>
      </c>
      <c r="AY509" s="142" t="s">
        <v>149</v>
      </c>
    </row>
    <row r="510" spans="2:65" s="12" customFormat="1" ht="11.25">
      <c r="B510" s="141"/>
      <c r="D510" s="139" t="s">
        <v>162</v>
      </c>
      <c r="E510" s="142" t="s">
        <v>19</v>
      </c>
      <c r="F510" s="143" t="s">
        <v>770</v>
      </c>
      <c r="H510" s="144">
        <v>26.88</v>
      </c>
      <c r="I510" s="145"/>
      <c r="L510" s="141"/>
      <c r="M510" s="146"/>
      <c r="T510" s="147"/>
      <c r="AT510" s="142" t="s">
        <v>162</v>
      </c>
      <c r="AU510" s="142" t="s">
        <v>80</v>
      </c>
      <c r="AV510" s="12" t="s">
        <v>80</v>
      </c>
      <c r="AW510" s="12" t="s">
        <v>34</v>
      </c>
      <c r="AX510" s="12" t="s">
        <v>73</v>
      </c>
      <c r="AY510" s="142" t="s">
        <v>149</v>
      </c>
    </row>
    <row r="511" spans="2:65" s="12" customFormat="1" ht="11.25">
      <c r="B511" s="141"/>
      <c r="D511" s="139" t="s">
        <v>162</v>
      </c>
      <c r="E511" s="142" t="s">
        <v>19</v>
      </c>
      <c r="F511" s="143" t="s">
        <v>771</v>
      </c>
      <c r="H511" s="144">
        <v>21.4</v>
      </c>
      <c r="I511" s="145"/>
      <c r="L511" s="141"/>
      <c r="M511" s="146"/>
      <c r="T511" s="147"/>
      <c r="AT511" s="142" t="s">
        <v>162</v>
      </c>
      <c r="AU511" s="142" t="s">
        <v>80</v>
      </c>
      <c r="AV511" s="12" t="s">
        <v>80</v>
      </c>
      <c r="AW511" s="12" t="s">
        <v>34</v>
      </c>
      <c r="AX511" s="12" t="s">
        <v>73</v>
      </c>
      <c r="AY511" s="142" t="s">
        <v>149</v>
      </c>
    </row>
    <row r="512" spans="2:65" s="14" customFormat="1" ht="11.25">
      <c r="B512" s="155"/>
      <c r="D512" s="139" t="s">
        <v>162</v>
      </c>
      <c r="E512" s="156" t="s">
        <v>19</v>
      </c>
      <c r="F512" s="157" t="s">
        <v>171</v>
      </c>
      <c r="H512" s="158">
        <v>105.43</v>
      </c>
      <c r="I512" s="159"/>
      <c r="L512" s="155"/>
      <c r="M512" s="160"/>
      <c r="T512" s="161"/>
      <c r="AT512" s="156" t="s">
        <v>162</v>
      </c>
      <c r="AU512" s="156" t="s">
        <v>80</v>
      </c>
      <c r="AV512" s="14" t="s">
        <v>156</v>
      </c>
      <c r="AW512" s="14" t="s">
        <v>34</v>
      </c>
      <c r="AX512" s="14" t="s">
        <v>78</v>
      </c>
      <c r="AY512" s="156" t="s">
        <v>149</v>
      </c>
    </row>
    <row r="513" spans="2:65" s="12" customFormat="1" ht="11.25">
      <c r="B513" s="141"/>
      <c r="D513" s="139" t="s">
        <v>162</v>
      </c>
      <c r="F513" s="143" t="s">
        <v>772</v>
      </c>
      <c r="H513" s="144">
        <v>110.702</v>
      </c>
      <c r="I513" s="145"/>
      <c r="L513" s="141"/>
      <c r="M513" s="146"/>
      <c r="T513" s="147"/>
      <c r="AT513" s="142" t="s">
        <v>162</v>
      </c>
      <c r="AU513" s="142" t="s">
        <v>80</v>
      </c>
      <c r="AV513" s="12" t="s">
        <v>80</v>
      </c>
      <c r="AW513" s="12" t="s">
        <v>4</v>
      </c>
      <c r="AX513" s="12" t="s">
        <v>78</v>
      </c>
      <c r="AY513" s="142" t="s">
        <v>149</v>
      </c>
    </row>
    <row r="514" spans="2:65" s="1" customFormat="1" ht="16.5" customHeight="1">
      <c r="B514" s="32"/>
      <c r="C514" s="162" t="s">
        <v>773</v>
      </c>
      <c r="D514" s="162" t="s">
        <v>245</v>
      </c>
      <c r="E514" s="163" t="s">
        <v>774</v>
      </c>
      <c r="F514" s="164" t="s">
        <v>775</v>
      </c>
      <c r="G514" s="165" t="s">
        <v>388</v>
      </c>
      <c r="H514" s="166">
        <v>124.194</v>
      </c>
      <c r="I514" s="167"/>
      <c r="J514" s="168">
        <f>ROUND(I514*H514,2)</f>
        <v>0</v>
      </c>
      <c r="K514" s="164" t="s">
        <v>155</v>
      </c>
      <c r="L514" s="169"/>
      <c r="M514" s="170" t="s">
        <v>19</v>
      </c>
      <c r="N514" s="171" t="s">
        <v>44</v>
      </c>
      <c r="P514" s="131">
        <f>O514*H514</f>
        <v>0</v>
      </c>
      <c r="Q514" s="131">
        <v>4.0000000000000003E-5</v>
      </c>
      <c r="R514" s="131">
        <f>Q514*H514</f>
        <v>4.9677600000000008E-3</v>
      </c>
      <c r="S514" s="131">
        <v>0</v>
      </c>
      <c r="T514" s="132">
        <f>S514*H514</f>
        <v>0</v>
      </c>
      <c r="AR514" s="133" t="s">
        <v>208</v>
      </c>
      <c r="AT514" s="133" t="s">
        <v>245</v>
      </c>
      <c r="AU514" s="133" t="s">
        <v>80</v>
      </c>
      <c r="AY514" s="17" t="s">
        <v>149</v>
      </c>
      <c r="BE514" s="134">
        <f>IF(N514="základní",J514,0)</f>
        <v>0</v>
      </c>
      <c r="BF514" s="134">
        <f>IF(N514="snížená",J514,0)</f>
        <v>0</v>
      </c>
      <c r="BG514" s="134">
        <f>IF(N514="zákl. přenesená",J514,0)</f>
        <v>0</v>
      </c>
      <c r="BH514" s="134">
        <f>IF(N514="sníž. přenesená",J514,0)</f>
        <v>0</v>
      </c>
      <c r="BI514" s="134">
        <f>IF(N514="nulová",J514,0)</f>
        <v>0</v>
      </c>
      <c r="BJ514" s="17" t="s">
        <v>78</v>
      </c>
      <c r="BK514" s="134">
        <f>ROUND(I514*H514,2)</f>
        <v>0</v>
      </c>
      <c r="BL514" s="17" t="s">
        <v>156</v>
      </c>
      <c r="BM514" s="133" t="s">
        <v>776</v>
      </c>
    </row>
    <row r="515" spans="2:65" s="1" customFormat="1" ht="19.5">
      <c r="B515" s="32"/>
      <c r="D515" s="139" t="s">
        <v>160</v>
      </c>
      <c r="F515" s="140" t="s">
        <v>161</v>
      </c>
      <c r="I515" s="137"/>
      <c r="L515" s="32"/>
      <c r="M515" s="138"/>
      <c r="T515" s="53"/>
      <c r="AT515" s="17" t="s">
        <v>160</v>
      </c>
      <c r="AU515" s="17" t="s">
        <v>80</v>
      </c>
    </row>
    <row r="516" spans="2:65" s="12" customFormat="1" ht="11.25">
      <c r="B516" s="141"/>
      <c r="D516" s="139" t="s">
        <v>162</v>
      </c>
      <c r="E516" s="142" t="s">
        <v>19</v>
      </c>
      <c r="F516" s="143" t="s">
        <v>731</v>
      </c>
      <c r="H516" s="144">
        <v>8.76</v>
      </c>
      <c r="I516" s="145"/>
      <c r="L516" s="141"/>
      <c r="M516" s="146"/>
      <c r="T516" s="147"/>
      <c r="AT516" s="142" t="s">
        <v>162</v>
      </c>
      <c r="AU516" s="142" t="s">
        <v>80</v>
      </c>
      <c r="AV516" s="12" t="s">
        <v>80</v>
      </c>
      <c r="AW516" s="12" t="s">
        <v>34</v>
      </c>
      <c r="AX516" s="12" t="s">
        <v>73</v>
      </c>
      <c r="AY516" s="142" t="s">
        <v>149</v>
      </c>
    </row>
    <row r="517" spans="2:65" s="12" customFormat="1" ht="11.25">
      <c r="B517" s="141"/>
      <c r="D517" s="139" t="s">
        <v>162</v>
      </c>
      <c r="E517" s="142" t="s">
        <v>19</v>
      </c>
      <c r="F517" s="143" t="s">
        <v>732</v>
      </c>
      <c r="H517" s="144">
        <v>9</v>
      </c>
      <c r="I517" s="145"/>
      <c r="L517" s="141"/>
      <c r="M517" s="146"/>
      <c r="T517" s="147"/>
      <c r="AT517" s="142" t="s">
        <v>162</v>
      </c>
      <c r="AU517" s="142" t="s">
        <v>80</v>
      </c>
      <c r="AV517" s="12" t="s">
        <v>80</v>
      </c>
      <c r="AW517" s="12" t="s">
        <v>34</v>
      </c>
      <c r="AX517" s="12" t="s">
        <v>73</v>
      </c>
      <c r="AY517" s="142" t="s">
        <v>149</v>
      </c>
    </row>
    <row r="518" spans="2:65" s="12" customFormat="1" ht="11.25">
      <c r="B518" s="141"/>
      <c r="D518" s="139" t="s">
        <v>162</v>
      </c>
      <c r="E518" s="142" t="s">
        <v>19</v>
      </c>
      <c r="F518" s="143" t="s">
        <v>733</v>
      </c>
      <c r="H518" s="144">
        <v>10.8</v>
      </c>
      <c r="I518" s="145"/>
      <c r="L518" s="141"/>
      <c r="M518" s="146"/>
      <c r="T518" s="147"/>
      <c r="AT518" s="142" t="s">
        <v>162</v>
      </c>
      <c r="AU518" s="142" t="s">
        <v>80</v>
      </c>
      <c r="AV518" s="12" t="s">
        <v>80</v>
      </c>
      <c r="AW518" s="12" t="s">
        <v>34</v>
      </c>
      <c r="AX518" s="12" t="s">
        <v>73</v>
      </c>
      <c r="AY518" s="142" t="s">
        <v>149</v>
      </c>
    </row>
    <row r="519" spans="2:65" s="12" customFormat="1" ht="11.25">
      <c r="B519" s="141"/>
      <c r="D519" s="139" t="s">
        <v>162</v>
      </c>
      <c r="E519" s="142" t="s">
        <v>19</v>
      </c>
      <c r="F519" s="143" t="s">
        <v>734</v>
      </c>
      <c r="H519" s="144">
        <v>13.2</v>
      </c>
      <c r="I519" s="145"/>
      <c r="L519" s="141"/>
      <c r="M519" s="146"/>
      <c r="T519" s="147"/>
      <c r="AT519" s="142" t="s">
        <v>162</v>
      </c>
      <c r="AU519" s="142" t="s">
        <v>80</v>
      </c>
      <c r="AV519" s="12" t="s">
        <v>80</v>
      </c>
      <c r="AW519" s="12" t="s">
        <v>34</v>
      </c>
      <c r="AX519" s="12" t="s">
        <v>73</v>
      </c>
      <c r="AY519" s="142" t="s">
        <v>149</v>
      </c>
    </row>
    <row r="520" spans="2:65" s="12" customFormat="1" ht="11.25">
      <c r="B520" s="141"/>
      <c r="D520" s="139" t="s">
        <v>162</v>
      </c>
      <c r="E520" s="142" t="s">
        <v>19</v>
      </c>
      <c r="F520" s="143" t="s">
        <v>735</v>
      </c>
      <c r="H520" s="144">
        <v>4.8</v>
      </c>
      <c r="I520" s="145"/>
      <c r="L520" s="141"/>
      <c r="M520" s="146"/>
      <c r="T520" s="147"/>
      <c r="AT520" s="142" t="s">
        <v>162</v>
      </c>
      <c r="AU520" s="142" t="s">
        <v>80</v>
      </c>
      <c r="AV520" s="12" t="s">
        <v>80</v>
      </c>
      <c r="AW520" s="12" t="s">
        <v>34</v>
      </c>
      <c r="AX520" s="12" t="s">
        <v>73</v>
      </c>
      <c r="AY520" s="142" t="s">
        <v>149</v>
      </c>
    </row>
    <row r="521" spans="2:65" s="12" customFormat="1" ht="11.25">
      <c r="B521" s="141"/>
      <c r="D521" s="139" t="s">
        <v>162</v>
      </c>
      <c r="E521" s="142" t="s">
        <v>19</v>
      </c>
      <c r="F521" s="143" t="s">
        <v>736</v>
      </c>
      <c r="H521" s="144">
        <v>4.0999999999999996</v>
      </c>
      <c r="I521" s="145"/>
      <c r="L521" s="141"/>
      <c r="M521" s="146"/>
      <c r="T521" s="147"/>
      <c r="AT521" s="142" t="s">
        <v>162</v>
      </c>
      <c r="AU521" s="142" t="s">
        <v>80</v>
      </c>
      <c r="AV521" s="12" t="s">
        <v>80</v>
      </c>
      <c r="AW521" s="12" t="s">
        <v>34</v>
      </c>
      <c r="AX521" s="12" t="s">
        <v>73</v>
      </c>
      <c r="AY521" s="142" t="s">
        <v>149</v>
      </c>
    </row>
    <row r="522" spans="2:65" s="12" customFormat="1" ht="11.25">
      <c r="B522" s="141"/>
      <c r="D522" s="139" t="s">
        <v>162</v>
      </c>
      <c r="E522" s="142" t="s">
        <v>19</v>
      </c>
      <c r="F522" s="143" t="s">
        <v>737</v>
      </c>
      <c r="H522" s="144">
        <v>4.7</v>
      </c>
      <c r="I522" s="145"/>
      <c r="L522" s="141"/>
      <c r="M522" s="146"/>
      <c r="T522" s="147"/>
      <c r="AT522" s="142" t="s">
        <v>162</v>
      </c>
      <c r="AU522" s="142" t="s">
        <v>80</v>
      </c>
      <c r="AV522" s="12" t="s">
        <v>80</v>
      </c>
      <c r="AW522" s="12" t="s">
        <v>34</v>
      </c>
      <c r="AX522" s="12" t="s">
        <v>73</v>
      </c>
      <c r="AY522" s="142" t="s">
        <v>149</v>
      </c>
    </row>
    <row r="523" spans="2:65" s="12" customFormat="1" ht="11.25">
      <c r="B523" s="141"/>
      <c r="D523" s="139" t="s">
        <v>162</v>
      </c>
      <c r="E523" s="142" t="s">
        <v>19</v>
      </c>
      <c r="F523" s="143" t="s">
        <v>738</v>
      </c>
      <c r="H523" s="144">
        <v>4.96</v>
      </c>
      <c r="I523" s="145"/>
      <c r="L523" s="141"/>
      <c r="M523" s="146"/>
      <c r="T523" s="147"/>
      <c r="AT523" s="142" t="s">
        <v>162</v>
      </c>
      <c r="AU523" s="142" t="s">
        <v>80</v>
      </c>
      <c r="AV523" s="12" t="s">
        <v>80</v>
      </c>
      <c r="AW523" s="12" t="s">
        <v>34</v>
      </c>
      <c r="AX523" s="12" t="s">
        <v>73</v>
      </c>
      <c r="AY523" s="142" t="s">
        <v>149</v>
      </c>
    </row>
    <row r="524" spans="2:65" s="12" customFormat="1" ht="11.25">
      <c r="B524" s="141"/>
      <c r="D524" s="139" t="s">
        <v>162</v>
      </c>
      <c r="E524" s="142" t="s">
        <v>19</v>
      </c>
      <c r="F524" s="143" t="s">
        <v>739</v>
      </c>
      <c r="H524" s="144">
        <v>32.159999999999997</v>
      </c>
      <c r="I524" s="145"/>
      <c r="L524" s="141"/>
      <c r="M524" s="146"/>
      <c r="T524" s="147"/>
      <c r="AT524" s="142" t="s">
        <v>162</v>
      </c>
      <c r="AU524" s="142" t="s">
        <v>80</v>
      </c>
      <c r="AV524" s="12" t="s">
        <v>80</v>
      </c>
      <c r="AW524" s="12" t="s">
        <v>34</v>
      </c>
      <c r="AX524" s="12" t="s">
        <v>73</v>
      </c>
      <c r="AY524" s="142" t="s">
        <v>149</v>
      </c>
    </row>
    <row r="525" spans="2:65" s="12" customFormat="1" ht="11.25">
      <c r="B525" s="141"/>
      <c r="D525" s="139" t="s">
        <v>162</v>
      </c>
      <c r="E525" s="142" t="s">
        <v>19</v>
      </c>
      <c r="F525" s="143" t="s">
        <v>740</v>
      </c>
      <c r="H525" s="144">
        <v>25.8</v>
      </c>
      <c r="I525" s="145"/>
      <c r="L525" s="141"/>
      <c r="M525" s="146"/>
      <c r="T525" s="147"/>
      <c r="AT525" s="142" t="s">
        <v>162</v>
      </c>
      <c r="AU525" s="142" t="s">
        <v>80</v>
      </c>
      <c r="AV525" s="12" t="s">
        <v>80</v>
      </c>
      <c r="AW525" s="12" t="s">
        <v>34</v>
      </c>
      <c r="AX525" s="12" t="s">
        <v>73</v>
      </c>
      <c r="AY525" s="142" t="s">
        <v>149</v>
      </c>
    </row>
    <row r="526" spans="2:65" s="14" customFormat="1" ht="11.25">
      <c r="B526" s="155"/>
      <c r="D526" s="139" t="s">
        <v>162</v>
      </c>
      <c r="E526" s="156" t="s">
        <v>19</v>
      </c>
      <c r="F526" s="157" t="s">
        <v>171</v>
      </c>
      <c r="H526" s="158">
        <v>118.27999999999999</v>
      </c>
      <c r="I526" s="159"/>
      <c r="L526" s="155"/>
      <c r="M526" s="160"/>
      <c r="T526" s="161"/>
      <c r="AT526" s="156" t="s">
        <v>162</v>
      </c>
      <c r="AU526" s="156" t="s">
        <v>80</v>
      </c>
      <c r="AV526" s="14" t="s">
        <v>156</v>
      </c>
      <c r="AW526" s="14" t="s">
        <v>34</v>
      </c>
      <c r="AX526" s="14" t="s">
        <v>78</v>
      </c>
      <c r="AY526" s="156" t="s">
        <v>149</v>
      </c>
    </row>
    <row r="527" spans="2:65" s="12" customFormat="1" ht="11.25">
      <c r="B527" s="141"/>
      <c r="D527" s="139" t="s">
        <v>162</v>
      </c>
      <c r="F527" s="143" t="s">
        <v>777</v>
      </c>
      <c r="H527" s="144">
        <v>124.194</v>
      </c>
      <c r="I527" s="145"/>
      <c r="L527" s="141"/>
      <c r="M527" s="146"/>
      <c r="T527" s="147"/>
      <c r="AT527" s="142" t="s">
        <v>162</v>
      </c>
      <c r="AU527" s="142" t="s">
        <v>80</v>
      </c>
      <c r="AV527" s="12" t="s">
        <v>80</v>
      </c>
      <c r="AW527" s="12" t="s">
        <v>4</v>
      </c>
      <c r="AX527" s="12" t="s">
        <v>78</v>
      </c>
      <c r="AY527" s="142" t="s">
        <v>149</v>
      </c>
    </row>
    <row r="528" spans="2:65" s="1" customFormat="1" ht="16.5" customHeight="1">
      <c r="B528" s="32"/>
      <c r="C528" s="122" t="s">
        <v>778</v>
      </c>
      <c r="D528" s="122" t="s">
        <v>151</v>
      </c>
      <c r="E528" s="123" t="s">
        <v>779</v>
      </c>
      <c r="F528" s="124" t="s">
        <v>780</v>
      </c>
      <c r="G528" s="125" t="s">
        <v>154</v>
      </c>
      <c r="H528" s="126">
        <v>188.149</v>
      </c>
      <c r="I528" s="127"/>
      <c r="J528" s="128">
        <f>ROUND(I528*H528,2)</f>
        <v>0</v>
      </c>
      <c r="K528" s="124" t="s">
        <v>497</v>
      </c>
      <c r="L528" s="32"/>
      <c r="M528" s="129" t="s">
        <v>19</v>
      </c>
      <c r="N528" s="130" t="s">
        <v>44</v>
      </c>
      <c r="P528" s="131">
        <f>O528*H528</f>
        <v>0</v>
      </c>
      <c r="Q528" s="131">
        <v>6.5599999999999999E-3</v>
      </c>
      <c r="R528" s="131">
        <f>Q528*H528</f>
        <v>1.2342574399999999</v>
      </c>
      <c r="S528" s="131">
        <v>0</v>
      </c>
      <c r="T528" s="132">
        <f>S528*H528</f>
        <v>0</v>
      </c>
      <c r="AR528" s="133" t="s">
        <v>156</v>
      </c>
      <c r="AT528" s="133" t="s">
        <v>151</v>
      </c>
      <c r="AU528" s="133" t="s">
        <v>80</v>
      </c>
      <c r="AY528" s="17" t="s">
        <v>149</v>
      </c>
      <c r="BE528" s="134">
        <f>IF(N528="základní",J528,0)</f>
        <v>0</v>
      </c>
      <c r="BF528" s="134">
        <f>IF(N528="snížená",J528,0)</f>
        <v>0</v>
      </c>
      <c r="BG528" s="134">
        <f>IF(N528="zákl. přenesená",J528,0)</f>
        <v>0</v>
      </c>
      <c r="BH528" s="134">
        <f>IF(N528="sníž. přenesená",J528,0)</f>
        <v>0</v>
      </c>
      <c r="BI528" s="134">
        <f>IF(N528="nulová",J528,0)</f>
        <v>0</v>
      </c>
      <c r="BJ528" s="17" t="s">
        <v>78</v>
      </c>
      <c r="BK528" s="134">
        <f>ROUND(I528*H528,2)</f>
        <v>0</v>
      </c>
      <c r="BL528" s="17" t="s">
        <v>156</v>
      </c>
      <c r="BM528" s="133" t="s">
        <v>781</v>
      </c>
    </row>
    <row r="529" spans="2:65" s="1" customFormat="1" ht="19.5">
      <c r="B529" s="32"/>
      <c r="D529" s="139" t="s">
        <v>160</v>
      </c>
      <c r="F529" s="140" t="s">
        <v>782</v>
      </c>
      <c r="I529" s="137"/>
      <c r="L529" s="32"/>
      <c r="M529" s="138"/>
      <c r="T529" s="53"/>
      <c r="AT529" s="17" t="s">
        <v>160</v>
      </c>
      <c r="AU529" s="17" t="s">
        <v>80</v>
      </c>
    </row>
    <row r="530" spans="2:65" s="1" customFormat="1" ht="24.2" customHeight="1">
      <c r="B530" s="32"/>
      <c r="C530" s="122" t="s">
        <v>783</v>
      </c>
      <c r="D530" s="122" t="s">
        <v>151</v>
      </c>
      <c r="E530" s="123" t="s">
        <v>784</v>
      </c>
      <c r="F530" s="124" t="s">
        <v>785</v>
      </c>
      <c r="G530" s="125" t="s">
        <v>154</v>
      </c>
      <c r="H530" s="126">
        <v>188.149</v>
      </c>
      <c r="I530" s="127"/>
      <c r="J530" s="128">
        <f>ROUND(I530*H530,2)</f>
        <v>0</v>
      </c>
      <c r="K530" s="124" t="s">
        <v>497</v>
      </c>
      <c r="L530" s="32"/>
      <c r="M530" s="129" t="s">
        <v>19</v>
      </c>
      <c r="N530" s="130" t="s">
        <v>44</v>
      </c>
      <c r="P530" s="131">
        <f>O530*H530</f>
        <v>0</v>
      </c>
      <c r="Q530" s="131">
        <v>4.0000000000000001E-3</v>
      </c>
      <c r="R530" s="131">
        <f>Q530*H530</f>
        <v>0.75259600000000004</v>
      </c>
      <c r="S530" s="131">
        <v>0</v>
      </c>
      <c r="T530" s="132">
        <f>S530*H530</f>
        <v>0</v>
      </c>
      <c r="AR530" s="133" t="s">
        <v>156</v>
      </c>
      <c r="AT530" s="133" t="s">
        <v>151</v>
      </c>
      <c r="AU530" s="133" t="s">
        <v>80</v>
      </c>
      <c r="AY530" s="17" t="s">
        <v>149</v>
      </c>
      <c r="BE530" s="134">
        <f>IF(N530="základní",J530,0)</f>
        <v>0</v>
      </c>
      <c r="BF530" s="134">
        <f>IF(N530="snížená",J530,0)</f>
        <v>0</v>
      </c>
      <c r="BG530" s="134">
        <f>IF(N530="zákl. přenesená",J530,0)</f>
        <v>0</v>
      </c>
      <c r="BH530" s="134">
        <f>IF(N530="sníž. přenesená",J530,0)</f>
        <v>0</v>
      </c>
      <c r="BI530" s="134">
        <f>IF(N530="nulová",J530,0)</f>
        <v>0</v>
      </c>
      <c r="BJ530" s="17" t="s">
        <v>78</v>
      </c>
      <c r="BK530" s="134">
        <f>ROUND(I530*H530,2)</f>
        <v>0</v>
      </c>
      <c r="BL530" s="17" t="s">
        <v>156</v>
      </c>
      <c r="BM530" s="133" t="s">
        <v>786</v>
      </c>
    </row>
    <row r="531" spans="2:65" s="1" customFormat="1" ht="29.25">
      <c r="B531" s="32"/>
      <c r="D531" s="139" t="s">
        <v>160</v>
      </c>
      <c r="F531" s="140" t="s">
        <v>787</v>
      </c>
      <c r="I531" s="137"/>
      <c r="L531" s="32"/>
      <c r="M531" s="138"/>
      <c r="T531" s="53"/>
      <c r="AT531" s="17" t="s">
        <v>160</v>
      </c>
      <c r="AU531" s="17" t="s">
        <v>80</v>
      </c>
    </row>
    <row r="532" spans="2:65" s="1" customFormat="1" ht="24.2" customHeight="1">
      <c r="B532" s="32"/>
      <c r="C532" s="122" t="s">
        <v>788</v>
      </c>
      <c r="D532" s="122" t="s">
        <v>151</v>
      </c>
      <c r="E532" s="123" t="s">
        <v>789</v>
      </c>
      <c r="F532" s="124" t="s">
        <v>790</v>
      </c>
      <c r="G532" s="125" t="s">
        <v>154</v>
      </c>
      <c r="H532" s="126">
        <v>90.093000000000004</v>
      </c>
      <c r="I532" s="127"/>
      <c r="J532" s="128">
        <f>ROUND(I532*H532,2)</f>
        <v>0</v>
      </c>
      <c r="K532" s="124" t="s">
        <v>155</v>
      </c>
      <c r="L532" s="32"/>
      <c r="M532" s="129" t="s">
        <v>19</v>
      </c>
      <c r="N532" s="130" t="s">
        <v>44</v>
      </c>
      <c r="P532" s="131">
        <f>O532*H532</f>
        <v>0</v>
      </c>
      <c r="Q532" s="131">
        <v>2.8500000000000001E-3</v>
      </c>
      <c r="R532" s="131">
        <f>Q532*H532</f>
        <v>0.25676504999999999</v>
      </c>
      <c r="S532" s="131">
        <v>0</v>
      </c>
      <c r="T532" s="132">
        <f>S532*H532</f>
        <v>0</v>
      </c>
      <c r="AR532" s="133" t="s">
        <v>156</v>
      </c>
      <c r="AT532" s="133" t="s">
        <v>151</v>
      </c>
      <c r="AU532" s="133" t="s">
        <v>80</v>
      </c>
      <c r="AY532" s="17" t="s">
        <v>149</v>
      </c>
      <c r="BE532" s="134">
        <f>IF(N532="základní",J532,0)</f>
        <v>0</v>
      </c>
      <c r="BF532" s="134">
        <f>IF(N532="snížená",J532,0)</f>
        <v>0</v>
      </c>
      <c r="BG532" s="134">
        <f>IF(N532="zákl. přenesená",J532,0)</f>
        <v>0</v>
      </c>
      <c r="BH532" s="134">
        <f>IF(N532="sníž. přenesená",J532,0)</f>
        <v>0</v>
      </c>
      <c r="BI532" s="134">
        <f>IF(N532="nulová",J532,0)</f>
        <v>0</v>
      </c>
      <c r="BJ532" s="17" t="s">
        <v>78</v>
      </c>
      <c r="BK532" s="134">
        <f>ROUND(I532*H532,2)</f>
        <v>0</v>
      </c>
      <c r="BL532" s="17" t="s">
        <v>156</v>
      </c>
      <c r="BM532" s="133" t="s">
        <v>791</v>
      </c>
    </row>
    <row r="533" spans="2:65" s="1" customFormat="1" ht="11.25">
      <c r="B533" s="32"/>
      <c r="D533" s="135" t="s">
        <v>158</v>
      </c>
      <c r="F533" s="136" t="s">
        <v>792</v>
      </c>
      <c r="I533" s="137"/>
      <c r="L533" s="32"/>
      <c r="M533" s="138"/>
      <c r="T533" s="53"/>
      <c r="AT533" s="17" t="s">
        <v>158</v>
      </c>
      <c r="AU533" s="17" t="s">
        <v>80</v>
      </c>
    </row>
    <row r="534" spans="2:65" s="1" customFormat="1" ht="19.5">
      <c r="B534" s="32"/>
      <c r="D534" s="139" t="s">
        <v>160</v>
      </c>
      <c r="F534" s="140" t="s">
        <v>161</v>
      </c>
      <c r="I534" s="137"/>
      <c r="L534" s="32"/>
      <c r="M534" s="138"/>
      <c r="T534" s="53"/>
      <c r="AT534" s="17" t="s">
        <v>160</v>
      </c>
      <c r="AU534" s="17" t="s">
        <v>80</v>
      </c>
    </row>
    <row r="535" spans="2:65" s="12" customFormat="1" ht="11.25">
      <c r="B535" s="141"/>
      <c r="D535" s="139" t="s">
        <v>162</v>
      </c>
      <c r="E535" s="142" t="s">
        <v>19</v>
      </c>
      <c r="F535" s="143" t="s">
        <v>793</v>
      </c>
      <c r="H535" s="144">
        <v>90.093000000000004</v>
      </c>
      <c r="I535" s="145"/>
      <c r="L535" s="141"/>
      <c r="M535" s="146"/>
      <c r="T535" s="147"/>
      <c r="AT535" s="142" t="s">
        <v>162</v>
      </c>
      <c r="AU535" s="142" t="s">
        <v>80</v>
      </c>
      <c r="AV535" s="12" t="s">
        <v>80</v>
      </c>
      <c r="AW535" s="12" t="s">
        <v>34</v>
      </c>
      <c r="AX535" s="12" t="s">
        <v>78</v>
      </c>
      <c r="AY535" s="142" t="s">
        <v>149</v>
      </c>
    </row>
    <row r="536" spans="2:65" s="11" customFormat="1" ht="22.9" customHeight="1">
      <c r="B536" s="110"/>
      <c r="D536" s="111" t="s">
        <v>72</v>
      </c>
      <c r="E536" s="120" t="s">
        <v>540</v>
      </c>
      <c r="F536" s="120" t="s">
        <v>794</v>
      </c>
      <c r="I536" s="113"/>
      <c r="J536" s="121">
        <f>BK536</f>
        <v>0</v>
      </c>
      <c r="L536" s="110"/>
      <c r="M536" s="115"/>
      <c r="P536" s="116">
        <f>SUM(P537:P578)</f>
        <v>0</v>
      </c>
      <c r="R536" s="116">
        <f>SUM(R537:R578)</f>
        <v>51.683513440000006</v>
      </c>
      <c r="T536" s="117">
        <f>SUM(T537:T578)</f>
        <v>0</v>
      </c>
      <c r="AR536" s="111" t="s">
        <v>78</v>
      </c>
      <c r="AT536" s="118" t="s">
        <v>72</v>
      </c>
      <c r="AU536" s="118" t="s">
        <v>78</v>
      </c>
      <c r="AY536" s="111" t="s">
        <v>149</v>
      </c>
      <c r="BK536" s="119">
        <f>SUM(BK537:BK578)</f>
        <v>0</v>
      </c>
    </row>
    <row r="537" spans="2:65" s="1" customFormat="1" ht="24.2" customHeight="1">
      <c r="B537" s="32"/>
      <c r="C537" s="122" t="s">
        <v>795</v>
      </c>
      <c r="D537" s="122" t="s">
        <v>151</v>
      </c>
      <c r="E537" s="123" t="s">
        <v>796</v>
      </c>
      <c r="F537" s="124" t="s">
        <v>797</v>
      </c>
      <c r="G537" s="125" t="s">
        <v>174</v>
      </c>
      <c r="H537" s="126">
        <v>4.26</v>
      </c>
      <c r="I537" s="127"/>
      <c r="J537" s="128">
        <f>ROUND(I537*H537,2)</f>
        <v>0</v>
      </c>
      <c r="K537" s="124" t="s">
        <v>155</v>
      </c>
      <c r="L537" s="32"/>
      <c r="M537" s="129" t="s">
        <v>19</v>
      </c>
      <c r="N537" s="130" t="s">
        <v>44</v>
      </c>
      <c r="P537" s="131">
        <f>O537*H537</f>
        <v>0</v>
      </c>
      <c r="Q537" s="131">
        <v>2.3010199999999998</v>
      </c>
      <c r="R537" s="131">
        <f>Q537*H537</f>
        <v>9.8023451999999995</v>
      </c>
      <c r="S537" s="131">
        <v>0</v>
      </c>
      <c r="T537" s="132">
        <f>S537*H537</f>
        <v>0</v>
      </c>
      <c r="AR537" s="133" t="s">
        <v>156</v>
      </c>
      <c r="AT537" s="133" t="s">
        <v>151</v>
      </c>
      <c r="AU537" s="133" t="s">
        <v>80</v>
      </c>
      <c r="AY537" s="17" t="s">
        <v>149</v>
      </c>
      <c r="BE537" s="134">
        <f>IF(N537="základní",J537,0)</f>
        <v>0</v>
      </c>
      <c r="BF537" s="134">
        <f>IF(N537="snížená",J537,0)</f>
        <v>0</v>
      </c>
      <c r="BG537" s="134">
        <f>IF(N537="zákl. přenesená",J537,0)</f>
        <v>0</v>
      </c>
      <c r="BH537" s="134">
        <f>IF(N537="sníž. přenesená",J537,0)</f>
        <v>0</v>
      </c>
      <c r="BI537" s="134">
        <f>IF(N537="nulová",J537,0)</f>
        <v>0</v>
      </c>
      <c r="BJ537" s="17" t="s">
        <v>78</v>
      </c>
      <c r="BK537" s="134">
        <f>ROUND(I537*H537,2)</f>
        <v>0</v>
      </c>
      <c r="BL537" s="17" t="s">
        <v>156</v>
      </c>
      <c r="BM537" s="133" t="s">
        <v>798</v>
      </c>
    </row>
    <row r="538" spans="2:65" s="1" customFormat="1" ht="11.25">
      <c r="B538" s="32"/>
      <c r="D538" s="135" t="s">
        <v>158</v>
      </c>
      <c r="F538" s="136" t="s">
        <v>799</v>
      </c>
      <c r="I538" s="137"/>
      <c r="L538" s="32"/>
      <c r="M538" s="138"/>
      <c r="T538" s="53"/>
      <c r="AT538" s="17" t="s">
        <v>158</v>
      </c>
      <c r="AU538" s="17" t="s">
        <v>80</v>
      </c>
    </row>
    <row r="539" spans="2:65" s="12" customFormat="1" ht="11.25">
      <c r="B539" s="141"/>
      <c r="D539" s="139" t="s">
        <v>162</v>
      </c>
      <c r="E539" s="142" t="s">
        <v>19</v>
      </c>
      <c r="F539" s="143" t="s">
        <v>800</v>
      </c>
      <c r="H539" s="144">
        <v>4.16</v>
      </c>
      <c r="I539" s="145"/>
      <c r="L539" s="141"/>
      <c r="M539" s="146"/>
      <c r="T539" s="147"/>
      <c r="AT539" s="142" t="s">
        <v>162</v>
      </c>
      <c r="AU539" s="142" t="s">
        <v>80</v>
      </c>
      <c r="AV539" s="12" t="s">
        <v>80</v>
      </c>
      <c r="AW539" s="12" t="s">
        <v>34</v>
      </c>
      <c r="AX539" s="12" t="s">
        <v>73</v>
      </c>
      <c r="AY539" s="142" t="s">
        <v>149</v>
      </c>
    </row>
    <row r="540" spans="2:65" s="12" customFormat="1" ht="11.25">
      <c r="B540" s="141"/>
      <c r="D540" s="139" t="s">
        <v>162</v>
      </c>
      <c r="E540" s="142" t="s">
        <v>19</v>
      </c>
      <c r="F540" s="143" t="s">
        <v>801</v>
      </c>
      <c r="H540" s="144">
        <v>0.1</v>
      </c>
      <c r="I540" s="145"/>
      <c r="L540" s="141"/>
      <c r="M540" s="146"/>
      <c r="T540" s="147"/>
      <c r="AT540" s="142" t="s">
        <v>162</v>
      </c>
      <c r="AU540" s="142" t="s">
        <v>80</v>
      </c>
      <c r="AV540" s="12" t="s">
        <v>80</v>
      </c>
      <c r="AW540" s="12" t="s">
        <v>34</v>
      </c>
      <c r="AX540" s="12" t="s">
        <v>73</v>
      </c>
      <c r="AY540" s="142" t="s">
        <v>149</v>
      </c>
    </row>
    <row r="541" spans="2:65" s="14" customFormat="1" ht="11.25">
      <c r="B541" s="155"/>
      <c r="D541" s="139" t="s">
        <v>162</v>
      </c>
      <c r="E541" s="156" t="s">
        <v>19</v>
      </c>
      <c r="F541" s="157" t="s">
        <v>171</v>
      </c>
      <c r="H541" s="158">
        <v>4.26</v>
      </c>
      <c r="I541" s="159"/>
      <c r="L541" s="155"/>
      <c r="M541" s="160"/>
      <c r="T541" s="161"/>
      <c r="AT541" s="156" t="s">
        <v>162</v>
      </c>
      <c r="AU541" s="156" t="s">
        <v>80</v>
      </c>
      <c r="AV541" s="14" t="s">
        <v>156</v>
      </c>
      <c r="AW541" s="14" t="s">
        <v>34</v>
      </c>
      <c r="AX541" s="14" t="s">
        <v>78</v>
      </c>
      <c r="AY541" s="156" t="s">
        <v>149</v>
      </c>
    </row>
    <row r="542" spans="2:65" s="1" customFormat="1" ht="21.75" customHeight="1">
      <c r="B542" s="32"/>
      <c r="C542" s="122" t="s">
        <v>802</v>
      </c>
      <c r="D542" s="122" t="s">
        <v>151</v>
      </c>
      <c r="E542" s="123" t="s">
        <v>803</v>
      </c>
      <c r="F542" s="124" t="s">
        <v>804</v>
      </c>
      <c r="G542" s="125" t="s">
        <v>154</v>
      </c>
      <c r="H542" s="126">
        <v>10.56</v>
      </c>
      <c r="I542" s="127"/>
      <c r="J542" s="128">
        <f>ROUND(I542*H542,2)</f>
        <v>0</v>
      </c>
      <c r="K542" s="124" t="s">
        <v>155</v>
      </c>
      <c r="L542" s="32"/>
      <c r="M542" s="129" t="s">
        <v>19</v>
      </c>
      <c r="N542" s="130" t="s">
        <v>44</v>
      </c>
      <c r="P542" s="131">
        <f>O542*H542</f>
        <v>0</v>
      </c>
      <c r="Q542" s="131">
        <v>8.4000000000000005E-2</v>
      </c>
      <c r="R542" s="131">
        <f>Q542*H542</f>
        <v>0.88704000000000005</v>
      </c>
      <c r="S542" s="131">
        <v>0</v>
      </c>
      <c r="T542" s="132">
        <f>S542*H542</f>
        <v>0</v>
      </c>
      <c r="AR542" s="133" t="s">
        <v>156</v>
      </c>
      <c r="AT542" s="133" t="s">
        <v>151</v>
      </c>
      <c r="AU542" s="133" t="s">
        <v>80</v>
      </c>
      <c r="AY542" s="17" t="s">
        <v>149</v>
      </c>
      <c r="BE542" s="134">
        <f>IF(N542="základní",J542,0)</f>
        <v>0</v>
      </c>
      <c r="BF542" s="134">
        <f>IF(N542="snížená",J542,0)</f>
        <v>0</v>
      </c>
      <c r="BG542" s="134">
        <f>IF(N542="zákl. přenesená",J542,0)</f>
        <v>0</v>
      </c>
      <c r="BH542" s="134">
        <f>IF(N542="sníž. přenesená",J542,0)</f>
        <v>0</v>
      </c>
      <c r="BI542" s="134">
        <f>IF(N542="nulová",J542,0)</f>
        <v>0</v>
      </c>
      <c r="BJ542" s="17" t="s">
        <v>78</v>
      </c>
      <c r="BK542" s="134">
        <f>ROUND(I542*H542,2)</f>
        <v>0</v>
      </c>
      <c r="BL542" s="17" t="s">
        <v>156</v>
      </c>
      <c r="BM542" s="133" t="s">
        <v>805</v>
      </c>
    </row>
    <row r="543" spans="2:65" s="1" customFormat="1" ht="11.25">
      <c r="B543" s="32"/>
      <c r="D543" s="135" t="s">
        <v>158</v>
      </c>
      <c r="F543" s="136" t="s">
        <v>806</v>
      </c>
      <c r="I543" s="137"/>
      <c r="L543" s="32"/>
      <c r="M543" s="138"/>
      <c r="T543" s="53"/>
      <c r="AT543" s="17" t="s">
        <v>158</v>
      </c>
      <c r="AU543" s="17" t="s">
        <v>80</v>
      </c>
    </row>
    <row r="544" spans="2:65" s="1" customFormat="1" ht="19.5">
      <c r="B544" s="32"/>
      <c r="D544" s="139" t="s">
        <v>160</v>
      </c>
      <c r="F544" s="140" t="s">
        <v>161</v>
      </c>
      <c r="I544" s="137"/>
      <c r="L544" s="32"/>
      <c r="M544" s="138"/>
      <c r="T544" s="53"/>
      <c r="AT544" s="17" t="s">
        <v>160</v>
      </c>
      <c r="AU544" s="17" t="s">
        <v>80</v>
      </c>
    </row>
    <row r="545" spans="2:65" s="12" customFormat="1" ht="11.25">
      <c r="B545" s="141"/>
      <c r="D545" s="139" t="s">
        <v>162</v>
      </c>
      <c r="E545" s="142" t="s">
        <v>19</v>
      </c>
      <c r="F545" s="143" t="s">
        <v>807</v>
      </c>
      <c r="H545" s="144">
        <v>10.56</v>
      </c>
      <c r="I545" s="145"/>
      <c r="L545" s="141"/>
      <c r="M545" s="146"/>
      <c r="T545" s="147"/>
      <c r="AT545" s="142" t="s">
        <v>162</v>
      </c>
      <c r="AU545" s="142" t="s">
        <v>80</v>
      </c>
      <c r="AV545" s="12" t="s">
        <v>80</v>
      </c>
      <c r="AW545" s="12" t="s">
        <v>34</v>
      </c>
      <c r="AX545" s="12" t="s">
        <v>78</v>
      </c>
      <c r="AY545" s="142" t="s">
        <v>149</v>
      </c>
    </row>
    <row r="546" spans="2:65" s="1" customFormat="1" ht="21.75" customHeight="1">
      <c r="B546" s="32"/>
      <c r="C546" s="122" t="s">
        <v>808</v>
      </c>
      <c r="D546" s="122" t="s">
        <v>151</v>
      </c>
      <c r="E546" s="123" t="s">
        <v>809</v>
      </c>
      <c r="F546" s="124" t="s">
        <v>810</v>
      </c>
      <c r="G546" s="125" t="s">
        <v>154</v>
      </c>
      <c r="H546" s="126">
        <v>10.56</v>
      </c>
      <c r="I546" s="127"/>
      <c r="J546" s="128">
        <f>ROUND(I546*H546,2)</f>
        <v>0</v>
      </c>
      <c r="K546" s="124" t="s">
        <v>155</v>
      </c>
      <c r="L546" s="32"/>
      <c r="M546" s="129" t="s">
        <v>19</v>
      </c>
      <c r="N546" s="130" t="s">
        <v>44</v>
      </c>
      <c r="P546" s="131">
        <f>O546*H546</f>
        <v>0</v>
      </c>
      <c r="Q546" s="131">
        <v>0.105</v>
      </c>
      <c r="R546" s="131">
        <f>Q546*H546</f>
        <v>1.1088</v>
      </c>
      <c r="S546" s="131">
        <v>0</v>
      </c>
      <c r="T546" s="132">
        <f>S546*H546</f>
        <v>0</v>
      </c>
      <c r="AR546" s="133" t="s">
        <v>156</v>
      </c>
      <c r="AT546" s="133" t="s">
        <v>151</v>
      </c>
      <c r="AU546" s="133" t="s">
        <v>80</v>
      </c>
      <c r="AY546" s="17" t="s">
        <v>149</v>
      </c>
      <c r="BE546" s="134">
        <f>IF(N546="základní",J546,0)</f>
        <v>0</v>
      </c>
      <c r="BF546" s="134">
        <f>IF(N546="snížená",J546,0)</f>
        <v>0</v>
      </c>
      <c r="BG546" s="134">
        <f>IF(N546="zákl. přenesená",J546,0)</f>
        <v>0</v>
      </c>
      <c r="BH546" s="134">
        <f>IF(N546="sníž. přenesená",J546,0)</f>
        <v>0</v>
      </c>
      <c r="BI546" s="134">
        <f>IF(N546="nulová",J546,0)</f>
        <v>0</v>
      </c>
      <c r="BJ546" s="17" t="s">
        <v>78</v>
      </c>
      <c r="BK546" s="134">
        <f>ROUND(I546*H546,2)</f>
        <v>0</v>
      </c>
      <c r="BL546" s="17" t="s">
        <v>156</v>
      </c>
      <c r="BM546" s="133" t="s">
        <v>811</v>
      </c>
    </row>
    <row r="547" spans="2:65" s="1" customFormat="1" ht="11.25">
      <c r="B547" s="32"/>
      <c r="D547" s="135" t="s">
        <v>158</v>
      </c>
      <c r="F547" s="136" t="s">
        <v>812</v>
      </c>
      <c r="I547" s="137"/>
      <c r="L547" s="32"/>
      <c r="M547" s="138"/>
      <c r="T547" s="53"/>
      <c r="AT547" s="17" t="s">
        <v>158</v>
      </c>
      <c r="AU547" s="17" t="s">
        <v>80</v>
      </c>
    </row>
    <row r="548" spans="2:65" s="1" customFormat="1" ht="19.5">
      <c r="B548" s="32"/>
      <c r="D548" s="139" t="s">
        <v>160</v>
      </c>
      <c r="F548" s="140" t="s">
        <v>161</v>
      </c>
      <c r="I548" s="137"/>
      <c r="L548" s="32"/>
      <c r="M548" s="138"/>
      <c r="T548" s="53"/>
      <c r="AT548" s="17" t="s">
        <v>160</v>
      </c>
      <c r="AU548" s="17" t="s">
        <v>80</v>
      </c>
    </row>
    <row r="549" spans="2:65" s="1" customFormat="1" ht="21.75" customHeight="1">
      <c r="B549" s="32"/>
      <c r="C549" s="122" t="s">
        <v>813</v>
      </c>
      <c r="D549" s="122" t="s">
        <v>151</v>
      </c>
      <c r="E549" s="123" t="s">
        <v>814</v>
      </c>
      <c r="F549" s="124" t="s">
        <v>815</v>
      </c>
      <c r="G549" s="125" t="s">
        <v>154</v>
      </c>
      <c r="H549" s="126">
        <v>306.10000000000002</v>
      </c>
      <c r="I549" s="127"/>
      <c r="J549" s="128">
        <f>ROUND(I549*H549,2)</f>
        <v>0</v>
      </c>
      <c r="K549" s="124" t="s">
        <v>155</v>
      </c>
      <c r="L549" s="32"/>
      <c r="M549" s="129" t="s">
        <v>19</v>
      </c>
      <c r="N549" s="130" t="s">
        <v>44</v>
      </c>
      <c r="P549" s="131">
        <f>O549*H549</f>
        <v>0</v>
      </c>
      <c r="Q549" s="131">
        <v>0.1231</v>
      </c>
      <c r="R549" s="131">
        <f>Q549*H549</f>
        <v>37.680910000000004</v>
      </c>
      <c r="S549" s="131">
        <v>0</v>
      </c>
      <c r="T549" s="132">
        <f>S549*H549</f>
        <v>0</v>
      </c>
      <c r="AR549" s="133" t="s">
        <v>156</v>
      </c>
      <c r="AT549" s="133" t="s">
        <v>151</v>
      </c>
      <c r="AU549" s="133" t="s">
        <v>80</v>
      </c>
      <c r="AY549" s="17" t="s">
        <v>149</v>
      </c>
      <c r="BE549" s="134">
        <f>IF(N549="základní",J549,0)</f>
        <v>0</v>
      </c>
      <c r="BF549" s="134">
        <f>IF(N549="snížená",J549,0)</f>
        <v>0</v>
      </c>
      <c r="BG549" s="134">
        <f>IF(N549="zákl. přenesená",J549,0)</f>
        <v>0</v>
      </c>
      <c r="BH549" s="134">
        <f>IF(N549="sníž. přenesená",J549,0)</f>
        <v>0</v>
      </c>
      <c r="BI549" s="134">
        <f>IF(N549="nulová",J549,0)</f>
        <v>0</v>
      </c>
      <c r="BJ549" s="17" t="s">
        <v>78</v>
      </c>
      <c r="BK549" s="134">
        <f>ROUND(I549*H549,2)</f>
        <v>0</v>
      </c>
      <c r="BL549" s="17" t="s">
        <v>156</v>
      </c>
      <c r="BM549" s="133" t="s">
        <v>816</v>
      </c>
    </row>
    <row r="550" spans="2:65" s="1" customFormat="1" ht="11.25">
      <c r="B550" s="32"/>
      <c r="D550" s="135" t="s">
        <v>158</v>
      </c>
      <c r="F550" s="136" t="s">
        <v>817</v>
      </c>
      <c r="I550" s="137"/>
      <c r="L550" s="32"/>
      <c r="M550" s="138"/>
      <c r="T550" s="53"/>
      <c r="AT550" s="17" t="s">
        <v>158</v>
      </c>
      <c r="AU550" s="17" t="s">
        <v>80</v>
      </c>
    </row>
    <row r="551" spans="2:65" s="12" customFormat="1" ht="11.25">
      <c r="B551" s="141"/>
      <c r="D551" s="139" t="s">
        <v>162</v>
      </c>
      <c r="E551" s="142" t="s">
        <v>19</v>
      </c>
      <c r="F551" s="143" t="s">
        <v>818</v>
      </c>
      <c r="H551" s="144">
        <v>72.8</v>
      </c>
      <c r="I551" s="145"/>
      <c r="L551" s="141"/>
      <c r="M551" s="146"/>
      <c r="T551" s="147"/>
      <c r="AT551" s="142" t="s">
        <v>162</v>
      </c>
      <c r="AU551" s="142" t="s">
        <v>80</v>
      </c>
      <c r="AV551" s="12" t="s">
        <v>80</v>
      </c>
      <c r="AW551" s="12" t="s">
        <v>34</v>
      </c>
      <c r="AX551" s="12" t="s">
        <v>73</v>
      </c>
      <c r="AY551" s="142" t="s">
        <v>149</v>
      </c>
    </row>
    <row r="552" spans="2:65" s="12" customFormat="1" ht="11.25">
      <c r="B552" s="141"/>
      <c r="D552" s="139" t="s">
        <v>162</v>
      </c>
      <c r="E552" s="142" t="s">
        <v>19</v>
      </c>
      <c r="F552" s="143" t="s">
        <v>819</v>
      </c>
      <c r="H552" s="144">
        <v>5</v>
      </c>
      <c r="I552" s="145"/>
      <c r="L552" s="141"/>
      <c r="M552" s="146"/>
      <c r="T552" s="147"/>
      <c r="AT552" s="142" t="s">
        <v>162</v>
      </c>
      <c r="AU552" s="142" t="s">
        <v>80</v>
      </c>
      <c r="AV552" s="12" t="s">
        <v>80</v>
      </c>
      <c r="AW552" s="12" t="s">
        <v>34</v>
      </c>
      <c r="AX552" s="12" t="s">
        <v>73</v>
      </c>
      <c r="AY552" s="142" t="s">
        <v>149</v>
      </c>
    </row>
    <row r="553" spans="2:65" s="12" customFormat="1" ht="11.25">
      <c r="B553" s="141"/>
      <c r="D553" s="139" t="s">
        <v>162</v>
      </c>
      <c r="E553" s="142" t="s">
        <v>19</v>
      </c>
      <c r="F553" s="143" t="s">
        <v>820</v>
      </c>
      <c r="H553" s="144">
        <v>33.4</v>
      </c>
      <c r="I553" s="145"/>
      <c r="L553" s="141"/>
      <c r="M553" s="146"/>
      <c r="T553" s="147"/>
      <c r="AT553" s="142" t="s">
        <v>162</v>
      </c>
      <c r="AU553" s="142" t="s">
        <v>80</v>
      </c>
      <c r="AV553" s="12" t="s">
        <v>80</v>
      </c>
      <c r="AW553" s="12" t="s">
        <v>34</v>
      </c>
      <c r="AX553" s="12" t="s">
        <v>73</v>
      </c>
      <c r="AY553" s="142" t="s">
        <v>149</v>
      </c>
    </row>
    <row r="554" spans="2:65" s="12" customFormat="1" ht="11.25">
      <c r="B554" s="141"/>
      <c r="D554" s="139" t="s">
        <v>162</v>
      </c>
      <c r="E554" s="142" t="s">
        <v>19</v>
      </c>
      <c r="F554" s="143" t="s">
        <v>821</v>
      </c>
      <c r="H554" s="144">
        <v>18.600000000000001</v>
      </c>
      <c r="I554" s="145"/>
      <c r="L554" s="141"/>
      <c r="M554" s="146"/>
      <c r="T554" s="147"/>
      <c r="AT554" s="142" t="s">
        <v>162</v>
      </c>
      <c r="AU554" s="142" t="s">
        <v>80</v>
      </c>
      <c r="AV554" s="12" t="s">
        <v>80</v>
      </c>
      <c r="AW554" s="12" t="s">
        <v>34</v>
      </c>
      <c r="AX554" s="12" t="s">
        <v>73</v>
      </c>
      <c r="AY554" s="142" t="s">
        <v>149</v>
      </c>
    </row>
    <row r="555" spans="2:65" s="12" customFormat="1" ht="11.25">
      <c r="B555" s="141"/>
      <c r="D555" s="139" t="s">
        <v>162</v>
      </c>
      <c r="E555" s="142" t="s">
        <v>19</v>
      </c>
      <c r="F555" s="143" t="s">
        <v>822</v>
      </c>
      <c r="H555" s="144">
        <v>14.5</v>
      </c>
      <c r="I555" s="145"/>
      <c r="L555" s="141"/>
      <c r="M555" s="146"/>
      <c r="T555" s="147"/>
      <c r="AT555" s="142" t="s">
        <v>162</v>
      </c>
      <c r="AU555" s="142" t="s">
        <v>80</v>
      </c>
      <c r="AV555" s="12" t="s">
        <v>80</v>
      </c>
      <c r="AW555" s="12" t="s">
        <v>34</v>
      </c>
      <c r="AX555" s="12" t="s">
        <v>73</v>
      </c>
      <c r="AY555" s="142" t="s">
        <v>149</v>
      </c>
    </row>
    <row r="556" spans="2:65" s="12" customFormat="1" ht="11.25">
      <c r="B556" s="141"/>
      <c r="D556" s="139" t="s">
        <v>162</v>
      </c>
      <c r="E556" s="142" t="s">
        <v>19</v>
      </c>
      <c r="F556" s="143" t="s">
        <v>823</v>
      </c>
      <c r="H556" s="144">
        <v>25.9</v>
      </c>
      <c r="I556" s="145"/>
      <c r="L556" s="141"/>
      <c r="M556" s="146"/>
      <c r="T556" s="147"/>
      <c r="AT556" s="142" t="s">
        <v>162</v>
      </c>
      <c r="AU556" s="142" t="s">
        <v>80</v>
      </c>
      <c r="AV556" s="12" t="s">
        <v>80</v>
      </c>
      <c r="AW556" s="12" t="s">
        <v>34</v>
      </c>
      <c r="AX556" s="12" t="s">
        <v>73</v>
      </c>
      <c r="AY556" s="142" t="s">
        <v>149</v>
      </c>
    </row>
    <row r="557" spans="2:65" s="12" customFormat="1" ht="11.25">
      <c r="B557" s="141"/>
      <c r="D557" s="139" t="s">
        <v>162</v>
      </c>
      <c r="E557" s="142" t="s">
        <v>19</v>
      </c>
      <c r="F557" s="143" t="s">
        <v>824</v>
      </c>
      <c r="H557" s="144">
        <v>14.3</v>
      </c>
      <c r="I557" s="145"/>
      <c r="L557" s="141"/>
      <c r="M557" s="146"/>
      <c r="T557" s="147"/>
      <c r="AT557" s="142" t="s">
        <v>162</v>
      </c>
      <c r="AU557" s="142" t="s">
        <v>80</v>
      </c>
      <c r="AV557" s="12" t="s">
        <v>80</v>
      </c>
      <c r="AW557" s="12" t="s">
        <v>34</v>
      </c>
      <c r="AX557" s="12" t="s">
        <v>73</v>
      </c>
      <c r="AY557" s="142" t="s">
        <v>149</v>
      </c>
    </row>
    <row r="558" spans="2:65" s="12" customFormat="1" ht="11.25">
      <c r="B558" s="141"/>
      <c r="D558" s="139" t="s">
        <v>162</v>
      </c>
      <c r="E558" s="142" t="s">
        <v>19</v>
      </c>
      <c r="F558" s="143" t="s">
        <v>825</v>
      </c>
      <c r="H558" s="144">
        <v>12.4</v>
      </c>
      <c r="I558" s="145"/>
      <c r="L558" s="141"/>
      <c r="M558" s="146"/>
      <c r="T558" s="147"/>
      <c r="AT558" s="142" t="s">
        <v>162</v>
      </c>
      <c r="AU558" s="142" t="s">
        <v>80</v>
      </c>
      <c r="AV558" s="12" t="s">
        <v>80</v>
      </c>
      <c r="AW558" s="12" t="s">
        <v>34</v>
      </c>
      <c r="AX558" s="12" t="s">
        <v>73</v>
      </c>
      <c r="AY558" s="142" t="s">
        <v>149</v>
      </c>
    </row>
    <row r="559" spans="2:65" s="12" customFormat="1" ht="11.25">
      <c r="B559" s="141"/>
      <c r="D559" s="139" t="s">
        <v>162</v>
      </c>
      <c r="E559" s="142" t="s">
        <v>19</v>
      </c>
      <c r="F559" s="143" t="s">
        <v>826</v>
      </c>
      <c r="H559" s="144">
        <v>29.3</v>
      </c>
      <c r="I559" s="145"/>
      <c r="L559" s="141"/>
      <c r="M559" s="146"/>
      <c r="T559" s="147"/>
      <c r="AT559" s="142" t="s">
        <v>162</v>
      </c>
      <c r="AU559" s="142" t="s">
        <v>80</v>
      </c>
      <c r="AV559" s="12" t="s">
        <v>80</v>
      </c>
      <c r="AW559" s="12" t="s">
        <v>34</v>
      </c>
      <c r="AX559" s="12" t="s">
        <v>73</v>
      </c>
      <c r="AY559" s="142" t="s">
        <v>149</v>
      </c>
    </row>
    <row r="560" spans="2:65" s="12" customFormat="1" ht="11.25">
      <c r="B560" s="141"/>
      <c r="D560" s="139" t="s">
        <v>162</v>
      </c>
      <c r="E560" s="142" t="s">
        <v>19</v>
      </c>
      <c r="F560" s="143" t="s">
        <v>827</v>
      </c>
      <c r="H560" s="144">
        <v>2.9</v>
      </c>
      <c r="I560" s="145"/>
      <c r="L560" s="141"/>
      <c r="M560" s="146"/>
      <c r="T560" s="147"/>
      <c r="AT560" s="142" t="s">
        <v>162</v>
      </c>
      <c r="AU560" s="142" t="s">
        <v>80</v>
      </c>
      <c r="AV560" s="12" t="s">
        <v>80</v>
      </c>
      <c r="AW560" s="12" t="s">
        <v>34</v>
      </c>
      <c r="AX560" s="12" t="s">
        <v>73</v>
      </c>
      <c r="AY560" s="142" t="s">
        <v>149</v>
      </c>
    </row>
    <row r="561" spans="2:65" s="12" customFormat="1" ht="11.25">
      <c r="B561" s="141"/>
      <c r="D561" s="139" t="s">
        <v>162</v>
      </c>
      <c r="E561" s="142" t="s">
        <v>19</v>
      </c>
      <c r="F561" s="143" t="s">
        <v>828</v>
      </c>
      <c r="H561" s="144">
        <v>1.5</v>
      </c>
      <c r="I561" s="145"/>
      <c r="L561" s="141"/>
      <c r="M561" s="146"/>
      <c r="T561" s="147"/>
      <c r="AT561" s="142" t="s">
        <v>162</v>
      </c>
      <c r="AU561" s="142" t="s">
        <v>80</v>
      </c>
      <c r="AV561" s="12" t="s">
        <v>80</v>
      </c>
      <c r="AW561" s="12" t="s">
        <v>34</v>
      </c>
      <c r="AX561" s="12" t="s">
        <v>73</v>
      </c>
      <c r="AY561" s="142" t="s">
        <v>149</v>
      </c>
    </row>
    <row r="562" spans="2:65" s="12" customFormat="1" ht="11.25">
      <c r="B562" s="141"/>
      <c r="D562" s="139" t="s">
        <v>162</v>
      </c>
      <c r="E562" s="142" t="s">
        <v>19</v>
      </c>
      <c r="F562" s="143" t="s">
        <v>829</v>
      </c>
      <c r="H562" s="144">
        <v>6.8</v>
      </c>
      <c r="I562" s="145"/>
      <c r="L562" s="141"/>
      <c r="M562" s="146"/>
      <c r="T562" s="147"/>
      <c r="AT562" s="142" t="s">
        <v>162</v>
      </c>
      <c r="AU562" s="142" t="s">
        <v>80</v>
      </c>
      <c r="AV562" s="12" t="s">
        <v>80</v>
      </c>
      <c r="AW562" s="12" t="s">
        <v>34</v>
      </c>
      <c r="AX562" s="12" t="s">
        <v>73</v>
      </c>
      <c r="AY562" s="142" t="s">
        <v>149</v>
      </c>
    </row>
    <row r="563" spans="2:65" s="12" customFormat="1" ht="11.25">
      <c r="B563" s="141"/>
      <c r="D563" s="139" t="s">
        <v>162</v>
      </c>
      <c r="E563" s="142" t="s">
        <v>19</v>
      </c>
      <c r="F563" s="143" t="s">
        <v>830</v>
      </c>
      <c r="H563" s="144">
        <v>2.8</v>
      </c>
      <c r="I563" s="145"/>
      <c r="L563" s="141"/>
      <c r="M563" s="146"/>
      <c r="T563" s="147"/>
      <c r="AT563" s="142" t="s">
        <v>162</v>
      </c>
      <c r="AU563" s="142" t="s">
        <v>80</v>
      </c>
      <c r="AV563" s="12" t="s">
        <v>80</v>
      </c>
      <c r="AW563" s="12" t="s">
        <v>34</v>
      </c>
      <c r="AX563" s="12" t="s">
        <v>73</v>
      </c>
      <c r="AY563" s="142" t="s">
        <v>149</v>
      </c>
    </row>
    <row r="564" spans="2:65" s="12" customFormat="1" ht="11.25">
      <c r="B564" s="141"/>
      <c r="D564" s="139" t="s">
        <v>162</v>
      </c>
      <c r="E564" s="142" t="s">
        <v>19</v>
      </c>
      <c r="F564" s="143" t="s">
        <v>831</v>
      </c>
      <c r="H564" s="144">
        <v>9.6</v>
      </c>
      <c r="I564" s="145"/>
      <c r="L564" s="141"/>
      <c r="M564" s="146"/>
      <c r="T564" s="147"/>
      <c r="AT564" s="142" t="s">
        <v>162</v>
      </c>
      <c r="AU564" s="142" t="s">
        <v>80</v>
      </c>
      <c r="AV564" s="12" t="s">
        <v>80</v>
      </c>
      <c r="AW564" s="12" t="s">
        <v>34</v>
      </c>
      <c r="AX564" s="12" t="s">
        <v>73</v>
      </c>
      <c r="AY564" s="142" t="s">
        <v>149</v>
      </c>
    </row>
    <row r="565" spans="2:65" s="12" customFormat="1" ht="11.25">
      <c r="B565" s="141"/>
      <c r="D565" s="139" t="s">
        <v>162</v>
      </c>
      <c r="E565" s="142" t="s">
        <v>19</v>
      </c>
      <c r="F565" s="143" t="s">
        <v>832</v>
      </c>
      <c r="H565" s="144">
        <v>6.2</v>
      </c>
      <c r="I565" s="145"/>
      <c r="L565" s="141"/>
      <c r="M565" s="146"/>
      <c r="T565" s="147"/>
      <c r="AT565" s="142" t="s">
        <v>162</v>
      </c>
      <c r="AU565" s="142" t="s">
        <v>80</v>
      </c>
      <c r="AV565" s="12" t="s">
        <v>80</v>
      </c>
      <c r="AW565" s="12" t="s">
        <v>34</v>
      </c>
      <c r="AX565" s="12" t="s">
        <v>73</v>
      </c>
      <c r="AY565" s="142" t="s">
        <v>149</v>
      </c>
    </row>
    <row r="566" spans="2:65" s="12" customFormat="1" ht="11.25">
      <c r="B566" s="141"/>
      <c r="D566" s="139" t="s">
        <v>162</v>
      </c>
      <c r="E566" s="142" t="s">
        <v>19</v>
      </c>
      <c r="F566" s="143" t="s">
        <v>833</v>
      </c>
      <c r="H566" s="144">
        <v>2.6</v>
      </c>
      <c r="I566" s="145"/>
      <c r="L566" s="141"/>
      <c r="M566" s="146"/>
      <c r="T566" s="147"/>
      <c r="AT566" s="142" t="s">
        <v>162</v>
      </c>
      <c r="AU566" s="142" t="s">
        <v>80</v>
      </c>
      <c r="AV566" s="12" t="s">
        <v>80</v>
      </c>
      <c r="AW566" s="12" t="s">
        <v>34</v>
      </c>
      <c r="AX566" s="12" t="s">
        <v>73</v>
      </c>
      <c r="AY566" s="142" t="s">
        <v>149</v>
      </c>
    </row>
    <row r="567" spans="2:65" s="12" customFormat="1" ht="11.25">
      <c r="B567" s="141"/>
      <c r="D567" s="139" t="s">
        <v>162</v>
      </c>
      <c r="E567" s="142" t="s">
        <v>19</v>
      </c>
      <c r="F567" s="143" t="s">
        <v>834</v>
      </c>
      <c r="H567" s="144">
        <v>7.3</v>
      </c>
      <c r="I567" s="145"/>
      <c r="L567" s="141"/>
      <c r="M567" s="146"/>
      <c r="T567" s="147"/>
      <c r="AT567" s="142" t="s">
        <v>162</v>
      </c>
      <c r="AU567" s="142" t="s">
        <v>80</v>
      </c>
      <c r="AV567" s="12" t="s">
        <v>80</v>
      </c>
      <c r="AW567" s="12" t="s">
        <v>34</v>
      </c>
      <c r="AX567" s="12" t="s">
        <v>73</v>
      </c>
      <c r="AY567" s="142" t="s">
        <v>149</v>
      </c>
    </row>
    <row r="568" spans="2:65" s="12" customFormat="1" ht="11.25">
      <c r="B568" s="141"/>
      <c r="D568" s="139" t="s">
        <v>162</v>
      </c>
      <c r="E568" s="142" t="s">
        <v>19</v>
      </c>
      <c r="F568" s="143" t="s">
        <v>835</v>
      </c>
      <c r="H568" s="144">
        <v>18.5</v>
      </c>
      <c r="I568" s="145"/>
      <c r="L568" s="141"/>
      <c r="M568" s="146"/>
      <c r="T568" s="147"/>
      <c r="AT568" s="142" t="s">
        <v>162</v>
      </c>
      <c r="AU568" s="142" t="s">
        <v>80</v>
      </c>
      <c r="AV568" s="12" t="s">
        <v>80</v>
      </c>
      <c r="AW568" s="12" t="s">
        <v>34</v>
      </c>
      <c r="AX568" s="12" t="s">
        <v>73</v>
      </c>
      <c r="AY568" s="142" t="s">
        <v>149</v>
      </c>
    </row>
    <row r="569" spans="2:65" s="12" customFormat="1" ht="11.25">
      <c r="B569" s="141"/>
      <c r="D569" s="139" t="s">
        <v>162</v>
      </c>
      <c r="E569" s="142" t="s">
        <v>19</v>
      </c>
      <c r="F569" s="143" t="s">
        <v>836</v>
      </c>
      <c r="H569" s="144">
        <v>21.7</v>
      </c>
      <c r="I569" s="145"/>
      <c r="L569" s="141"/>
      <c r="M569" s="146"/>
      <c r="T569" s="147"/>
      <c r="AT569" s="142" t="s">
        <v>162</v>
      </c>
      <c r="AU569" s="142" t="s">
        <v>80</v>
      </c>
      <c r="AV569" s="12" t="s">
        <v>80</v>
      </c>
      <c r="AW569" s="12" t="s">
        <v>34</v>
      </c>
      <c r="AX569" s="12" t="s">
        <v>73</v>
      </c>
      <c r="AY569" s="142" t="s">
        <v>149</v>
      </c>
    </row>
    <row r="570" spans="2:65" s="14" customFormat="1" ht="11.25">
      <c r="B570" s="155"/>
      <c r="D570" s="139" t="s">
        <v>162</v>
      </c>
      <c r="E570" s="156" t="s">
        <v>19</v>
      </c>
      <c r="F570" s="157" t="s">
        <v>171</v>
      </c>
      <c r="H570" s="158">
        <v>306.10000000000002</v>
      </c>
      <c r="I570" s="159"/>
      <c r="L570" s="155"/>
      <c r="M570" s="160"/>
      <c r="T570" s="161"/>
      <c r="AT570" s="156" t="s">
        <v>162</v>
      </c>
      <c r="AU570" s="156" t="s">
        <v>80</v>
      </c>
      <c r="AV570" s="14" t="s">
        <v>156</v>
      </c>
      <c r="AW570" s="14" t="s">
        <v>34</v>
      </c>
      <c r="AX570" s="14" t="s">
        <v>78</v>
      </c>
      <c r="AY570" s="156" t="s">
        <v>149</v>
      </c>
    </row>
    <row r="571" spans="2:65" s="1" customFormat="1" ht="16.5" customHeight="1">
      <c r="B571" s="32"/>
      <c r="C571" s="122" t="s">
        <v>837</v>
      </c>
      <c r="D571" s="122" t="s">
        <v>151</v>
      </c>
      <c r="E571" s="123" t="s">
        <v>838</v>
      </c>
      <c r="F571" s="124" t="s">
        <v>839</v>
      </c>
      <c r="G571" s="125" t="s">
        <v>248</v>
      </c>
      <c r="H571" s="126">
        <v>3.2000000000000001E-2</v>
      </c>
      <c r="I571" s="127"/>
      <c r="J571" s="128">
        <f>ROUND(I571*H571,2)</f>
        <v>0</v>
      </c>
      <c r="K571" s="124" t="s">
        <v>497</v>
      </c>
      <c r="L571" s="32"/>
      <c r="M571" s="129" t="s">
        <v>19</v>
      </c>
      <c r="N571" s="130" t="s">
        <v>44</v>
      </c>
      <c r="P571" s="131">
        <f>O571*H571</f>
        <v>0</v>
      </c>
      <c r="Q571" s="131">
        <v>5.6999999999999998E-4</v>
      </c>
      <c r="R571" s="131">
        <f>Q571*H571</f>
        <v>1.8239999999999998E-5</v>
      </c>
      <c r="S571" s="131">
        <v>0</v>
      </c>
      <c r="T571" s="132">
        <f>S571*H571</f>
        <v>0</v>
      </c>
      <c r="AR571" s="133" t="s">
        <v>156</v>
      </c>
      <c r="AT571" s="133" t="s">
        <v>151</v>
      </c>
      <c r="AU571" s="133" t="s">
        <v>80</v>
      </c>
      <c r="AY571" s="17" t="s">
        <v>149</v>
      </c>
      <c r="BE571" s="134">
        <f>IF(N571="základní",J571,0)</f>
        <v>0</v>
      </c>
      <c r="BF571" s="134">
        <f>IF(N571="snížená",J571,0)</f>
        <v>0</v>
      </c>
      <c r="BG571" s="134">
        <f>IF(N571="zákl. přenesená",J571,0)</f>
        <v>0</v>
      </c>
      <c r="BH571" s="134">
        <f>IF(N571="sníž. přenesená",J571,0)</f>
        <v>0</v>
      </c>
      <c r="BI571" s="134">
        <f>IF(N571="nulová",J571,0)</f>
        <v>0</v>
      </c>
      <c r="BJ571" s="17" t="s">
        <v>78</v>
      </c>
      <c r="BK571" s="134">
        <f>ROUND(I571*H571,2)</f>
        <v>0</v>
      </c>
      <c r="BL571" s="17" t="s">
        <v>156</v>
      </c>
      <c r="BM571" s="133" t="s">
        <v>840</v>
      </c>
    </row>
    <row r="572" spans="2:65" s="12" customFormat="1" ht="11.25">
      <c r="B572" s="141"/>
      <c r="D572" s="139" t="s">
        <v>162</v>
      </c>
      <c r="F572" s="143" t="s">
        <v>841</v>
      </c>
      <c r="H572" s="144">
        <v>3.2000000000000001E-2</v>
      </c>
      <c r="I572" s="145"/>
      <c r="L572" s="141"/>
      <c r="M572" s="146"/>
      <c r="T572" s="147"/>
      <c r="AT572" s="142" t="s">
        <v>162</v>
      </c>
      <c r="AU572" s="142" t="s">
        <v>80</v>
      </c>
      <c r="AV572" s="12" t="s">
        <v>80</v>
      </c>
      <c r="AW572" s="12" t="s">
        <v>4</v>
      </c>
      <c r="AX572" s="12" t="s">
        <v>78</v>
      </c>
      <c r="AY572" s="142" t="s">
        <v>149</v>
      </c>
    </row>
    <row r="573" spans="2:65" s="1" customFormat="1" ht="16.5" customHeight="1">
      <c r="B573" s="32"/>
      <c r="C573" s="122" t="s">
        <v>842</v>
      </c>
      <c r="D573" s="122" t="s">
        <v>151</v>
      </c>
      <c r="E573" s="123" t="s">
        <v>843</v>
      </c>
      <c r="F573" s="124" t="s">
        <v>844</v>
      </c>
      <c r="G573" s="125" t="s">
        <v>154</v>
      </c>
      <c r="H573" s="126">
        <v>306.10000000000002</v>
      </c>
      <c r="I573" s="127"/>
      <c r="J573" s="128">
        <f>ROUND(I573*H573,2)</f>
        <v>0</v>
      </c>
      <c r="K573" s="124" t="s">
        <v>155</v>
      </c>
      <c r="L573" s="32"/>
      <c r="M573" s="129" t="s">
        <v>19</v>
      </c>
      <c r="N573" s="130" t="s">
        <v>44</v>
      </c>
      <c r="P573" s="131">
        <f>O573*H573</f>
        <v>0</v>
      </c>
      <c r="Q573" s="131">
        <v>0</v>
      </c>
      <c r="R573" s="131">
        <f>Q573*H573</f>
        <v>0</v>
      </c>
      <c r="S573" s="131">
        <v>0</v>
      </c>
      <c r="T573" s="132">
        <f>S573*H573</f>
        <v>0</v>
      </c>
      <c r="AR573" s="133" t="s">
        <v>156</v>
      </c>
      <c r="AT573" s="133" t="s">
        <v>151</v>
      </c>
      <c r="AU573" s="133" t="s">
        <v>80</v>
      </c>
      <c r="AY573" s="17" t="s">
        <v>149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7" t="s">
        <v>78</v>
      </c>
      <c r="BK573" s="134">
        <f>ROUND(I573*H573,2)</f>
        <v>0</v>
      </c>
      <c r="BL573" s="17" t="s">
        <v>156</v>
      </c>
      <c r="BM573" s="133" t="s">
        <v>845</v>
      </c>
    </row>
    <row r="574" spans="2:65" s="1" customFormat="1" ht="11.25">
      <c r="B574" s="32"/>
      <c r="D574" s="135" t="s">
        <v>158</v>
      </c>
      <c r="F574" s="136" t="s">
        <v>846</v>
      </c>
      <c r="I574" s="137"/>
      <c r="L574" s="32"/>
      <c r="M574" s="138"/>
      <c r="T574" s="53"/>
      <c r="AT574" s="17" t="s">
        <v>158</v>
      </c>
      <c r="AU574" s="17" t="s">
        <v>80</v>
      </c>
    </row>
    <row r="575" spans="2:65" s="1" customFormat="1" ht="16.5" customHeight="1">
      <c r="B575" s="32"/>
      <c r="C575" s="122" t="s">
        <v>847</v>
      </c>
      <c r="D575" s="122" t="s">
        <v>151</v>
      </c>
      <c r="E575" s="123" t="s">
        <v>848</v>
      </c>
      <c r="F575" s="124" t="s">
        <v>849</v>
      </c>
      <c r="G575" s="125" t="s">
        <v>154</v>
      </c>
      <c r="H575" s="126">
        <v>306.10000000000002</v>
      </c>
      <c r="I575" s="127"/>
      <c r="J575" s="128">
        <f>ROUND(I575*H575,2)</f>
        <v>0</v>
      </c>
      <c r="K575" s="124" t="s">
        <v>155</v>
      </c>
      <c r="L575" s="32"/>
      <c r="M575" s="129" t="s">
        <v>19</v>
      </c>
      <c r="N575" s="130" t="s">
        <v>44</v>
      </c>
      <c r="P575" s="131">
        <f>O575*H575</f>
        <v>0</v>
      </c>
      <c r="Q575" s="131">
        <v>0</v>
      </c>
      <c r="R575" s="131">
        <f>Q575*H575</f>
        <v>0</v>
      </c>
      <c r="S575" s="131">
        <v>0</v>
      </c>
      <c r="T575" s="132">
        <f>S575*H575</f>
        <v>0</v>
      </c>
      <c r="AR575" s="133" t="s">
        <v>156</v>
      </c>
      <c r="AT575" s="133" t="s">
        <v>151</v>
      </c>
      <c r="AU575" s="133" t="s">
        <v>80</v>
      </c>
      <c r="AY575" s="17" t="s">
        <v>149</v>
      </c>
      <c r="BE575" s="134">
        <f>IF(N575="základní",J575,0)</f>
        <v>0</v>
      </c>
      <c r="BF575" s="134">
        <f>IF(N575="snížená",J575,0)</f>
        <v>0</v>
      </c>
      <c r="BG575" s="134">
        <f>IF(N575="zákl. přenesená",J575,0)</f>
        <v>0</v>
      </c>
      <c r="BH575" s="134">
        <f>IF(N575="sníž. přenesená",J575,0)</f>
        <v>0</v>
      </c>
      <c r="BI575" s="134">
        <f>IF(N575="nulová",J575,0)</f>
        <v>0</v>
      </c>
      <c r="BJ575" s="17" t="s">
        <v>78</v>
      </c>
      <c r="BK575" s="134">
        <f>ROUND(I575*H575,2)</f>
        <v>0</v>
      </c>
      <c r="BL575" s="17" t="s">
        <v>156</v>
      </c>
      <c r="BM575" s="133" t="s">
        <v>850</v>
      </c>
    </row>
    <row r="576" spans="2:65" s="1" customFormat="1" ht="11.25">
      <c r="B576" s="32"/>
      <c r="D576" s="135" t="s">
        <v>158</v>
      </c>
      <c r="F576" s="136" t="s">
        <v>851</v>
      </c>
      <c r="I576" s="137"/>
      <c r="L576" s="32"/>
      <c r="M576" s="138"/>
      <c r="T576" s="53"/>
      <c r="AT576" s="17" t="s">
        <v>158</v>
      </c>
      <c r="AU576" s="17" t="s">
        <v>80</v>
      </c>
    </row>
    <row r="577" spans="2:65" s="1" customFormat="1" ht="16.5" customHeight="1">
      <c r="B577" s="32"/>
      <c r="C577" s="122" t="s">
        <v>852</v>
      </c>
      <c r="D577" s="122" t="s">
        <v>151</v>
      </c>
      <c r="E577" s="123" t="s">
        <v>853</v>
      </c>
      <c r="F577" s="124" t="s">
        <v>854</v>
      </c>
      <c r="G577" s="125" t="s">
        <v>154</v>
      </c>
      <c r="H577" s="126">
        <v>30</v>
      </c>
      <c r="I577" s="127"/>
      <c r="J577" s="128">
        <f>ROUND(I577*H577,2)</f>
        <v>0</v>
      </c>
      <c r="K577" s="124" t="s">
        <v>497</v>
      </c>
      <c r="L577" s="32"/>
      <c r="M577" s="129" t="s">
        <v>19</v>
      </c>
      <c r="N577" s="130" t="s">
        <v>44</v>
      </c>
      <c r="P577" s="131">
        <f>O577*H577</f>
        <v>0</v>
      </c>
      <c r="Q577" s="131">
        <v>7.3480000000000004E-2</v>
      </c>
      <c r="R577" s="131">
        <f>Q577*H577</f>
        <v>2.2044000000000001</v>
      </c>
      <c r="S577" s="131">
        <v>0</v>
      </c>
      <c r="T577" s="132">
        <f>S577*H577</f>
        <v>0</v>
      </c>
      <c r="AR577" s="133" t="s">
        <v>156</v>
      </c>
      <c r="AT577" s="133" t="s">
        <v>151</v>
      </c>
      <c r="AU577" s="133" t="s">
        <v>80</v>
      </c>
      <c r="AY577" s="17" t="s">
        <v>149</v>
      </c>
      <c r="BE577" s="134">
        <f>IF(N577="základní",J577,0)</f>
        <v>0</v>
      </c>
      <c r="BF577" s="134">
        <f>IF(N577="snížená",J577,0)</f>
        <v>0</v>
      </c>
      <c r="BG577" s="134">
        <f>IF(N577="zákl. přenesená",J577,0)</f>
        <v>0</v>
      </c>
      <c r="BH577" s="134">
        <f>IF(N577="sníž. přenesená",J577,0)</f>
        <v>0</v>
      </c>
      <c r="BI577" s="134">
        <f>IF(N577="nulová",J577,0)</f>
        <v>0</v>
      </c>
      <c r="BJ577" s="17" t="s">
        <v>78</v>
      </c>
      <c r="BK577" s="134">
        <f>ROUND(I577*H577,2)</f>
        <v>0</v>
      </c>
      <c r="BL577" s="17" t="s">
        <v>156</v>
      </c>
      <c r="BM577" s="133" t="s">
        <v>855</v>
      </c>
    </row>
    <row r="578" spans="2:65" s="12" customFormat="1" ht="11.25">
      <c r="B578" s="141"/>
      <c r="D578" s="139" t="s">
        <v>162</v>
      </c>
      <c r="E578" s="142" t="s">
        <v>19</v>
      </c>
      <c r="F578" s="143" t="s">
        <v>856</v>
      </c>
      <c r="H578" s="144">
        <v>30</v>
      </c>
      <c r="I578" s="145"/>
      <c r="L578" s="141"/>
      <c r="M578" s="146"/>
      <c r="T578" s="147"/>
      <c r="AT578" s="142" t="s">
        <v>162</v>
      </c>
      <c r="AU578" s="142" t="s">
        <v>80</v>
      </c>
      <c r="AV578" s="12" t="s">
        <v>80</v>
      </c>
      <c r="AW578" s="12" t="s">
        <v>34</v>
      </c>
      <c r="AX578" s="12" t="s">
        <v>78</v>
      </c>
      <c r="AY578" s="142" t="s">
        <v>149</v>
      </c>
    </row>
    <row r="579" spans="2:65" s="11" customFormat="1" ht="22.9" customHeight="1">
      <c r="B579" s="110"/>
      <c r="D579" s="111" t="s">
        <v>72</v>
      </c>
      <c r="E579" s="120" t="s">
        <v>208</v>
      </c>
      <c r="F579" s="120" t="s">
        <v>857</v>
      </c>
      <c r="I579" s="113"/>
      <c r="J579" s="121">
        <f>BK579</f>
        <v>0</v>
      </c>
      <c r="L579" s="110"/>
      <c r="M579" s="115"/>
      <c r="P579" s="116">
        <f>P580</f>
        <v>0</v>
      </c>
      <c r="R579" s="116">
        <f>R580</f>
        <v>1.5</v>
      </c>
      <c r="T579" s="117">
        <f>T580</f>
        <v>0</v>
      </c>
      <c r="AR579" s="111" t="s">
        <v>78</v>
      </c>
      <c r="AT579" s="118" t="s">
        <v>72</v>
      </c>
      <c r="AU579" s="118" t="s">
        <v>78</v>
      </c>
      <c r="AY579" s="111" t="s">
        <v>149</v>
      </c>
      <c r="BK579" s="119">
        <f>BK580</f>
        <v>0</v>
      </c>
    </row>
    <row r="580" spans="2:65" s="1" customFormat="1" ht="16.5" customHeight="1">
      <c r="B580" s="32"/>
      <c r="C580" s="122" t="s">
        <v>858</v>
      </c>
      <c r="D580" s="122" t="s">
        <v>151</v>
      </c>
      <c r="E580" s="123" t="s">
        <v>859</v>
      </c>
      <c r="F580" s="124" t="s">
        <v>860</v>
      </c>
      <c r="G580" s="125" t="s">
        <v>861</v>
      </c>
      <c r="H580" s="126">
        <v>3</v>
      </c>
      <c r="I580" s="127"/>
      <c r="J580" s="128">
        <f>ROUND(I580*H580,2)</f>
        <v>0</v>
      </c>
      <c r="K580" s="124" t="s">
        <v>497</v>
      </c>
      <c r="L580" s="32"/>
      <c r="M580" s="129" t="s">
        <v>19</v>
      </c>
      <c r="N580" s="130" t="s">
        <v>44</v>
      </c>
      <c r="P580" s="131">
        <f>O580*H580</f>
        <v>0</v>
      </c>
      <c r="Q580" s="131">
        <v>0.5</v>
      </c>
      <c r="R580" s="131">
        <f>Q580*H580</f>
        <v>1.5</v>
      </c>
      <c r="S580" s="131">
        <v>0</v>
      </c>
      <c r="T580" s="132">
        <f>S580*H580</f>
        <v>0</v>
      </c>
      <c r="AR580" s="133" t="s">
        <v>156</v>
      </c>
      <c r="AT580" s="133" t="s">
        <v>151</v>
      </c>
      <c r="AU580" s="133" t="s">
        <v>80</v>
      </c>
      <c r="AY580" s="17" t="s">
        <v>149</v>
      </c>
      <c r="BE580" s="134">
        <f>IF(N580="základní",J580,0)</f>
        <v>0</v>
      </c>
      <c r="BF580" s="134">
        <f>IF(N580="snížená",J580,0)</f>
        <v>0</v>
      </c>
      <c r="BG580" s="134">
        <f>IF(N580="zákl. přenesená",J580,0)</f>
        <v>0</v>
      </c>
      <c r="BH580" s="134">
        <f>IF(N580="sníž. přenesená",J580,0)</f>
        <v>0</v>
      </c>
      <c r="BI580" s="134">
        <f>IF(N580="nulová",J580,0)</f>
        <v>0</v>
      </c>
      <c r="BJ580" s="17" t="s">
        <v>78</v>
      </c>
      <c r="BK580" s="134">
        <f>ROUND(I580*H580,2)</f>
        <v>0</v>
      </c>
      <c r="BL580" s="17" t="s">
        <v>156</v>
      </c>
      <c r="BM580" s="133" t="s">
        <v>862</v>
      </c>
    </row>
    <row r="581" spans="2:65" s="11" customFormat="1" ht="22.9" customHeight="1">
      <c r="B581" s="110"/>
      <c r="D581" s="111" t="s">
        <v>72</v>
      </c>
      <c r="E581" s="120" t="s">
        <v>726</v>
      </c>
      <c r="F581" s="120" t="s">
        <v>863</v>
      </c>
      <c r="I581" s="113"/>
      <c r="J581" s="121">
        <f>BK581</f>
        <v>0</v>
      </c>
      <c r="L581" s="110"/>
      <c r="M581" s="115"/>
      <c r="P581" s="116">
        <f>SUM(P582:P598)</f>
        <v>0</v>
      </c>
      <c r="R581" s="116">
        <f>SUM(R582:R598)</f>
        <v>1.5862834400000001</v>
      </c>
      <c r="T581" s="117">
        <f>SUM(T582:T598)</f>
        <v>0</v>
      </c>
      <c r="AR581" s="111" t="s">
        <v>78</v>
      </c>
      <c r="AT581" s="118" t="s">
        <v>72</v>
      </c>
      <c r="AU581" s="118" t="s">
        <v>78</v>
      </c>
      <c r="AY581" s="111" t="s">
        <v>149</v>
      </c>
      <c r="BK581" s="119">
        <f>SUM(BK582:BK598)</f>
        <v>0</v>
      </c>
    </row>
    <row r="582" spans="2:65" s="1" customFormat="1" ht="24.2" customHeight="1">
      <c r="B582" s="32"/>
      <c r="C582" s="122" t="s">
        <v>864</v>
      </c>
      <c r="D582" s="122" t="s">
        <v>151</v>
      </c>
      <c r="E582" s="123" t="s">
        <v>865</v>
      </c>
      <c r="F582" s="124" t="s">
        <v>866</v>
      </c>
      <c r="G582" s="125" t="s">
        <v>388</v>
      </c>
      <c r="H582" s="126">
        <v>5.7560000000000002</v>
      </c>
      <c r="I582" s="127"/>
      <c r="J582" s="128">
        <f>ROUND(I582*H582,2)</f>
        <v>0</v>
      </c>
      <c r="K582" s="124" t="s">
        <v>155</v>
      </c>
      <c r="L582" s="32"/>
      <c r="M582" s="129" t="s">
        <v>19</v>
      </c>
      <c r="N582" s="130" t="s">
        <v>44</v>
      </c>
      <c r="P582" s="131">
        <f>O582*H582</f>
        <v>0</v>
      </c>
      <c r="Q582" s="131">
        <v>0.16849</v>
      </c>
      <c r="R582" s="131">
        <f>Q582*H582</f>
        <v>0.96982844000000001</v>
      </c>
      <c r="S582" s="131">
        <v>0</v>
      </c>
      <c r="T582" s="132">
        <f>S582*H582</f>
        <v>0</v>
      </c>
      <c r="AR582" s="133" t="s">
        <v>156</v>
      </c>
      <c r="AT582" s="133" t="s">
        <v>151</v>
      </c>
      <c r="AU582" s="133" t="s">
        <v>80</v>
      </c>
      <c r="AY582" s="17" t="s">
        <v>149</v>
      </c>
      <c r="BE582" s="134">
        <f>IF(N582="základní",J582,0)</f>
        <v>0</v>
      </c>
      <c r="BF582" s="134">
        <f>IF(N582="snížená",J582,0)</f>
        <v>0</v>
      </c>
      <c r="BG582" s="134">
        <f>IF(N582="zákl. přenesená",J582,0)</f>
        <v>0</v>
      </c>
      <c r="BH582" s="134">
        <f>IF(N582="sníž. přenesená",J582,0)</f>
        <v>0</v>
      </c>
      <c r="BI582" s="134">
        <f>IF(N582="nulová",J582,0)</f>
        <v>0</v>
      </c>
      <c r="BJ582" s="17" t="s">
        <v>78</v>
      </c>
      <c r="BK582" s="134">
        <f>ROUND(I582*H582,2)</f>
        <v>0</v>
      </c>
      <c r="BL582" s="17" t="s">
        <v>156</v>
      </c>
      <c r="BM582" s="133" t="s">
        <v>867</v>
      </c>
    </row>
    <row r="583" spans="2:65" s="1" customFormat="1" ht="11.25">
      <c r="B583" s="32"/>
      <c r="D583" s="135" t="s">
        <v>158</v>
      </c>
      <c r="F583" s="136" t="s">
        <v>868</v>
      </c>
      <c r="I583" s="137"/>
      <c r="L583" s="32"/>
      <c r="M583" s="138"/>
      <c r="T583" s="53"/>
      <c r="AT583" s="17" t="s">
        <v>158</v>
      </c>
      <c r="AU583" s="17" t="s">
        <v>80</v>
      </c>
    </row>
    <row r="584" spans="2:65" s="12" customFormat="1" ht="11.25">
      <c r="B584" s="141"/>
      <c r="D584" s="139" t="s">
        <v>162</v>
      </c>
      <c r="E584" s="142" t="s">
        <v>19</v>
      </c>
      <c r="F584" s="143" t="s">
        <v>869</v>
      </c>
      <c r="H584" s="144">
        <v>3.4</v>
      </c>
      <c r="I584" s="145"/>
      <c r="L584" s="141"/>
      <c r="M584" s="146"/>
      <c r="T584" s="147"/>
      <c r="AT584" s="142" t="s">
        <v>162</v>
      </c>
      <c r="AU584" s="142" t="s">
        <v>80</v>
      </c>
      <c r="AV584" s="12" t="s">
        <v>80</v>
      </c>
      <c r="AW584" s="12" t="s">
        <v>34</v>
      </c>
      <c r="AX584" s="12" t="s">
        <v>73</v>
      </c>
      <c r="AY584" s="142" t="s">
        <v>149</v>
      </c>
    </row>
    <row r="585" spans="2:65" s="12" customFormat="1" ht="11.25">
      <c r="B585" s="141"/>
      <c r="D585" s="139" t="s">
        <v>162</v>
      </c>
      <c r="E585" s="142" t="s">
        <v>19</v>
      </c>
      <c r="F585" s="143" t="s">
        <v>870</v>
      </c>
      <c r="H585" s="144">
        <v>2.3559999999999999</v>
      </c>
      <c r="I585" s="145"/>
      <c r="L585" s="141"/>
      <c r="M585" s="146"/>
      <c r="T585" s="147"/>
      <c r="AT585" s="142" t="s">
        <v>162</v>
      </c>
      <c r="AU585" s="142" t="s">
        <v>80</v>
      </c>
      <c r="AV585" s="12" t="s">
        <v>80</v>
      </c>
      <c r="AW585" s="12" t="s">
        <v>34</v>
      </c>
      <c r="AX585" s="12" t="s">
        <v>73</v>
      </c>
      <c r="AY585" s="142" t="s">
        <v>149</v>
      </c>
    </row>
    <row r="586" spans="2:65" s="14" customFormat="1" ht="11.25">
      <c r="B586" s="155"/>
      <c r="D586" s="139" t="s">
        <v>162</v>
      </c>
      <c r="E586" s="156" t="s">
        <v>19</v>
      </c>
      <c r="F586" s="157" t="s">
        <v>171</v>
      </c>
      <c r="H586" s="158">
        <v>5.7560000000000002</v>
      </c>
      <c r="I586" s="159"/>
      <c r="L586" s="155"/>
      <c r="M586" s="160"/>
      <c r="T586" s="161"/>
      <c r="AT586" s="156" t="s">
        <v>162</v>
      </c>
      <c r="AU586" s="156" t="s">
        <v>80</v>
      </c>
      <c r="AV586" s="14" t="s">
        <v>156</v>
      </c>
      <c r="AW586" s="14" t="s">
        <v>34</v>
      </c>
      <c r="AX586" s="14" t="s">
        <v>78</v>
      </c>
      <c r="AY586" s="156" t="s">
        <v>149</v>
      </c>
    </row>
    <row r="587" spans="2:65" s="1" customFormat="1" ht="16.5" customHeight="1">
      <c r="B587" s="32"/>
      <c r="C587" s="162" t="s">
        <v>871</v>
      </c>
      <c r="D587" s="162" t="s">
        <v>245</v>
      </c>
      <c r="E587" s="163" t="s">
        <v>872</v>
      </c>
      <c r="F587" s="164" t="s">
        <v>873</v>
      </c>
      <c r="G587" s="165" t="s">
        <v>388</v>
      </c>
      <c r="H587" s="166">
        <v>3.468</v>
      </c>
      <c r="I587" s="167"/>
      <c r="J587" s="168">
        <f>ROUND(I587*H587,2)</f>
        <v>0</v>
      </c>
      <c r="K587" s="164" t="s">
        <v>155</v>
      </c>
      <c r="L587" s="169"/>
      <c r="M587" s="170" t="s">
        <v>19</v>
      </c>
      <c r="N587" s="171" t="s">
        <v>44</v>
      </c>
      <c r="P587" s="131">
        <f>O587*H587</f>
        <v>0</v>
      </c>
      <c r="Q587" s="131">
        <v>0.105</v>
      </c>
      <c r="R587" s="131">
        <f>Q587*H587</f>
        <v>0.36413999999999996</v>
      </c>
      <c r="S587" s="131">
        <v>0</v>
      </c>
      <c r="T587" s="132">
        <f>S587*H587</f>
        <v>0</v>
      </c>
      <c r="AR587" s="133" t="s">
        <v>208</v>
      </c>
      <c r="AT587" s="133" t="s">
        <v>245</v>
      </c>
      <c r="AU587" s="133" t="s">
        <v>80</v>
      </c>
      <c r="AY587" s="17" t="s">
        <v>149</v>
      </c>
      <c r="BE587" s="134">
        <f>IF(N587="základní",J587,0)</f>
        <v>0</v>
      </c>
      <c r="BF587" s="134">
        <f>IF(N587="snížená",J587,0)</f>
        <v>0</v>
      </c>
      <c r="BG587" s="134">
        <f>IF(N587="zákl. přenesená",J587,0)</f>
        <v>0</v>
      </c>
      <c r="BH587" s="134">
        <f>IF(N587="sníž. přenesená",J587,0)</f>
        <v>0</v>
      </c>
      <c r="BI587" s="134">
        <f>IF(N587="nulová",J587,0)</f>
        <v>0</v>
      </c>
      <c r="BJ587" s="17" t="s">
        <v>78</v>
      </c>
      <c r="BK587" s="134">
        <f>ROUND(I587*H587,2)</f>
        <v>0</v>
      </c>
      <c r="BL587" s="17" t="s">
        <v>156</v>
      </c>
      <c r="BM587" s="133" t="s">
        <v>874</v>
      </c>
    </row>
    <row r="588" spans="2:65" s="12" customFormat="1" ht="11.25">
      <c r="B588" s="141"/>
      <c r="D588" s="139" t="s">
        <v>162</v>
      </c>
      <c r="E588" s="142" t="s">
        <v>19</v>
      </c>
      <c r="F588" s="143" t="s">
        <v>869</v>
      </c>
      <c r="H588" s="144">
        <v>3.4</v>
      </c>
      <c r="I588" s="145"/>
      <c r="L588" s="141"/>
      <c r="M588" s="146"/>
      <c r="T588" s="147"/>
      <c r="AT588" s="142" t="s">
        <v>162</v>
      </c>
      <c r="AU588" s="142" t="s">
        <v>80</v>
      </c>
      <c r="AV588" s="12" t="s">
        <v>80</v>
      </c>
      <c r="AW588" s="12" t="s">
        <v>34</v>
      </c>
      <c r="AX588" s="12" t="s">
        <v>78</v>
      </c>
      <c r="AY588" s="142" t="s">
        <v>149</v>
      </c>
    </row>
    <row r="589" spans="2:65" s="12" customFormat="1" ht="11.25">
      <c r="B589" s="141"/>
      <c r="D589" s="139" t="s">
        <v>162</v>
      </c>
      <c r="F589" s="143" t="s">
        <v>875</v>
      </c>
      <c r="H589" s="144">
        <v>3.468</v>
      </c>
      <c r="I589" s="145"/>
      <c r="L589" s="141"/>
      <c r="M589" s="146"/>
      <c r="T589" s="147"/>
      <c r="AT589" s="142" t="s">
        <v>162</v>
      </c>
      <c r="AU589" s="142" t="s">
        <v>80</v>
      </c>
      <c r="AV589" s="12" t="s">
        <v>80</v>
      </c>
      <c r="AW589" s="12" t="s">
        <v>4</v>
      </c>
      <c r="AX589" s="12" t="s">
        <v>78</v>
      </c>
      <c r="AY589" s="142" t="s">
        <v>149</v>
      </c>
    </row>
    <row r="590" spans="2:65" s="1" customFormat="1" ht="16.5" customHeight="1">
      <c r="B590" s="32"/>
      <c r="C590" s="162" t="s">
        <v>876</v>
      </c>
      <c r="D590" s="162" t="s">
        <v>245</v>
      </c>
      <c r="E590" s="163" t="s">
        <v>877</v>
      </c>
      <c r="F590" s="164" t="s">
        <v>878</v>
      </c>
      <c r="G590" s="165" t="s">
        <v>388</v>
      </c>
      <c r="H590" s="166">
        <v>2.403</v>
      </c>
      <c r="I590" s="167"/>
      <c r="J590" s="168">
        <f>ROUND(I590*H590,2)</f>
        <v>0</v>
      </c>
      <c r="K590" s="164" t="s">
        <v>155</v>
      </c>
      <c r="L590" s="169"/>
      <c r="M590" s="170" t="s">
        <v>19</v>
      </c>
      <c r="N590" s="171" t="s">
        <v>44</v>
      </c>
      <c r="P590" s="131">
        <f>O590*H590</f>
        <v>0</v>
      </c>
      <c r="Q590" s="131">
        <v>0.105</v>
      </c>
      <c r="R590" s="131">
        <f>Q590*H590</f>
        <v>0.25231500000000001</v>
      </c>
      <c r="S590" s="131">
        <v>0</v>
      </c>
      <c r="T590" s="132">
        <f>S590*H590</f>
        <v>0</v>
      </c>
      <c r="AR590" s="133" t="s">
        <v>208</v>
      </c>
      <c r="AT590" s="133" t="s">
        <v>245</v>
      </c>
      <c r="AU590" s="133" t="s">
        <v>80</v>
      </c>
      <c r="AY590" s="17" t="s">
        <v>149</v>
      </c>
      <c r="BE590" s="134">
        <f>IF(N590="základní",J590,0)</f>
        <v>0</v>
      </c>
      <c r="BF590" s="134">
        <f>IF(N590="snížená",J590,0)</f>
        <v>0</v>
      </c>
      <c r="BG590" s="134">
        <f>IF(N590="zákl. přenesená",J590,0)</f>
        <v>0</v>
      </c>
      <c r="BH590" s="134">
        <f>IF(N590="sníž. přenesená",J590,0)</f>
        <v>0</v>
      </c>
      <c r="BI590" s="134">
        <f>IF(N590="nulová",J590,0)</f>
        <v>0</v>
      </c>
      <c r="BJ590" s="17" t="s">
        <v>78</v>
      </c>
      <c r="BK590" s="134">
        <f>ROUND(I590*H590,2)</f>
        <v>0</v>
      </c>
      <c r="BL590" s="17" t="s">
        <v>156</v>
      </c>
      <c r="BM590" s="133" t="s">
        <v>879</v>
      </c>
    </row>
    <row r="591" spans="2:65" s="12" customFormat="1" ht="11.25">
      <c r="B591" s="141"/>
      <c r="D591" s="139" t="s">
        <v>162</v>
      </c>
      <c r="E591" s="142" t="s">
        <v>19</v>
      </c>
      <c r="F591" s="143" t="s">
        <v>870</v>
      </c>
      <c r="H591" s="144">
        <v>2.3559999999999999</v>
      </c>
      <c r="I591" s="145"/>
      <c r="L591" s="141"/>
      <c r="M591" s="146"/>
      <c r="T591" s="147"/>
      <c r="AT591" s="142" t="s">
        <v>162</v>
      </c>
      <c r="AU591" s="142" t="s">
        <v>80</v>
      </c>
      <c r="AV591" s="12" t="s">
        <v>80</v>
      </c>
      <c r="AW591" s="12" t="s">
        <v>34</v>
      </c>
      <c r="AX591" s="12" t="s">
        <v>78</v>
      </c>
      <c r="AY591" s="142" t="s">
        <v>149</v>
      </c>
    </row>
    <row r="592" spans="2:65" s="12" customFormat="1" ht="11.25">
      <c r="B592" s="141"/>
      <c r="D592" s="139" t="s">
        <v>162</v>
      </c>
      <c r="F592" s="143" t="s">
        <v>880</v>
      </c>
      <c r="H592" s="144">
        <v>2.403</v>
      </c>
      <c r="I592" s="145"/>
      <c r="L592" s="141"/>
      <c r="M592" s="146"/>
      <c r="T592" s="147"/>
      <c r="AT592" s="142" t="s">
        <v>162</v>
      </c>
      <c r="AU592" s="142" t="s">
        <v>80</v>
      </c>
      <c r="AV592" s="12" t="s">
        <v>80</v>
      </c>
      <c r="AW592" s="12" t="s">
        <v>4</v>
      </c>
      <c r="AX592" s="12" t="s">
        <v>78</v>
      </c>
      <c r="AY592" s="142" t="s">
        <v>149</v>
      </c>
    </row>
    <row r="593" spans="2:65" s="1" customFormat="1" ht="16.5" customHeight="1">
      <c r="B593" s="32"/>
      <c r="C593" s="122" t="s">
        <v>14</v>
      </c>
      <c r="D593" s="122" t="s">
        <v>151</v>
      </c>
      <c r="E593" s="123" t="s">
        <v>881</v>
      </c>
      <c r="F593" s="124" t="s">
        <v>882</v>
      </c>
      <c r="G593" s="125" t="s">
        <v>388</v>
      </c>
      <c r="H593" s="126">
        <v>76.7</v>
      </c>
      <c r="I593" s="127"/>
      <c r="J593" s="128">
        <f>ROUND(I593*H593,2)</f>
        <v>0</v>
      </c>
      <c r="K593" s="124" t="s">
        <v>155</v>
      </c>
      <c r="L593" s="32"/>
      <c r="M593" s="129" t="s">
        <v>19</v>
      </c>
      <c r="N593" s="130" t="s">
        <v>44</v>
      </c>
      <c r="P593" s="131">
        <f>O593*H593</f>
        <v>0</v>
      </c>
      <c r="Q593" s="131">
        <v>0</v>
      </c>
      <c r="R593" s="131">
        <f>Q593*H593</f>
        <v>0</v>
      </c>
      <c r="S593" s="131">
        <v>0</v>
      </c>
      <c r="T593" s="132">
        <f>S593*H593</f>
        <v>0</v>
      </c>
      <c r="AR593" s="133" t="s">
        <v>156</v>
      </c>
      <c r="AT593" s="133" t="s">
        <v>151</v>
      </c>
      <c r="AU593" s="133" t="s">
        <v>80</v>
      </c>
      <c r="AY593" s="17" t="s">
        <v>149</v>
      </c>
      <c r="BE593" s="134">
        <f>IF(N593="základní",J593,0)</f>
        <v>0</v>
      </c>
      <c r="BF593" s="134">
        <f>IF(N593="snížená",J593,0)</f>
        <v>0</v>
      </c>
      <c r="BG593" s="134">
        <f>IF(N593="zákl. přenesená",J593,0)</f>
        <v>0</v>
      </c>
      <c r="BH593" s="134">
        <f>IF(N593="sníž. přenesená",J593,0)</f>
        <v>0</v>
      </c>
      <c r="BI593" s="134">
        <f>IF(N593="nulová",J593,0)</f>
        <v>0</v>
      </c>
      <c r="BJ593" s="17" t="s">
        <v>78</v>
      </c>
      <c r="BK593" s="134">
        <f>ROUND(I593*H593,2)</f>
        <v>0</v>
      </c>
      <c r="BL593" s="17" t="s">
        <v>156</v>
      </c>
      <c r="BM593" s="133" t="s">
        <v>883</v>
      </c>
    </row>
    <row r="594" spans="2:65" s="1" customFormat="1" ht="11.25">
      <c r="B594" s="32"/>
      <c r="D594" s="135" t="s">
        <v>158</v>
      </c>
      <c r="F594" s="136" t="s">
        <v>884</v>
      </c>
      <c r="I594" s="137"/>
      <c r="L594" s="32"/>
      <c r="M594" s="138"/>
      <c r="T594" s="53"/>
      <c r="AT594" s="17" t="s">
        <v>158</v>
      </c>
      <c r="AU594" s="17" t="s">
        <v>80</v>
      </c>
    </row>
    <row r="595" spans="2:65" s="12" customFormat="1" ht="11.25">
      <c r="B595" s="141"/>
      <c r="D595" s="139" t="s">
        <v>162</v>
      </c>
      <c r="E595" s="142" t="s">
        <v>19</v>
      </c>
      <c r="F595" s="143" t="s">
        <v>570</v>
      </c>
      <c r="H595" s="144">
        <v>14.2</v>
      </c>
      <c r="I595" s="145"/>
      <c r="L595" s="141"/>
      <c r="M595" s="146"/>
      <c r="T595" s="147"/>
      <c r="AT595" s="142" t="s">
        <v>162</v>
      </c>
      <c r="AU595" s="142" t="s">
        <v>80</v>
      </c>
      <c r="AV595" s="12" t="s">
        <v>80</v>
      </c>
      <c r="AW595" s="12" t="s">
        <v>34</v>
      </c>
      <c r="AX595" s="12" t="s">
        <v>73</v>
      </c>
      <c r="AY595" s="142" t="s">
        <v>149</v>
      </c>
    </row>
    <row r="596" spans="2:65" s="12" customFormat="1" ht="11.25">
      <c r="B596" s="141"/>
      <c r="D596" s="139" t="s">
        <v>162</v>
      </c>
      <c r="E596" s="142" t="s">
        <v>19</v>
      </c>
      <c r="F596" s="143" t="s">
        <v>885</v>
      </c>
      <c r="H596" s="144">
        <v>56.5</v>
      </c>
      <c r="I596" s="145"/>
      <c r="L596" s="141"/>
      <c r="M596" s="146"/>
      <c r="T596" s="147"/>
      <c r="AT596" s="142" t="s">
        <v>162</v>
      </c>
      <c r="AU596" s="142" t="s">
        <v>80</v>
      </c>
      <c r="AV596" s="12" t="s">
        <v>80</v>
      </c>
      <c r="AW596" s="12" t="s">
        <v>34</v>
      </c>
      <c r="AX596" s="12" t="s">
        <v>73</v>
      </c>
      <c r="AY596" s="142" t="s">
        <v>149</v>
      </c>
    </row>
    <row r="597" spans="2:65" s="12" customFormat="1" ht="11.25">
      <c r="B597" s="141"/>
      <c r="D597" s="139" t="s">
        <v>162</v>
      </c>
      <c r="E597" s="142" t="s">
        <v>19</v>
      </c>
      <c r="F597" s="143" t="s">
        <v>886</v>
      </c>
      <c r="H597" s="144">
        <v>6</v>
      </c>
      <c r="I597" s="145"/>
      <c r="L597" s="141"/>
      <c r="M597" s="146"/>
      <c r="T597" s="147"/>
      <c r="AT597" s="142" t="s">
        <v>162</v>
      </c>
      <c r="AU597" s="142" t="s">
        <v>80</v>
      </c>
      <c r="AV597" s="12" t="s">
        <v>80</v>
      </c>
      <c r="AW597" s="12" t="s">
        <v>34</v>
      </c>
      <c r="AX597" s="12" t="s">
        <v>73</v>
      </c>
      <c r="AY597" s="142" t="s">
        <v>149</v>
      </c>
    </row>
    <row r="598" spans="2:65" s="14" customFormat="1" ht="11.25">
      <c r="B598" s="155"/>
      <c r="D598" s="139" t="s">
        <v>162</v>
      </c>
      <c r="E598" s="156" t="s">
        <v>19</v>
      </c>
      <c r="F598" s="157" t="s">
        <v>171</v>
      </c>
      <c r="H598" s="158">
        <v>76.7</v>
      </c>
      <c r="I598" s="159"/>
      <c r="L598" s="155"/>
      <c r="M598" s="160"/>
      <c r="T598" s="161"/>
      <c r="AT598" s="156" t="s">
        <v>162</v>
      </c>
      <c r="AU598" s="156" t="s">
        <v>80</v>
      </c>
      <c r="AV598" s="14" t="s">
        <v>156</v>
      </c>
      <c r="AW598" s="14" t="s">
        <v>34</v>
      </c>
      <c r="AX598" s="14" t="s">
        <v>78</v>
      </c>
      <c r="AY598" s="156" t="s">
        <v>149</v>
      </c>
    </row>
    <row r="599" spans="2:65" s="11" customFormat="1" ht="22.9" customHeight="1">
      <c r="B599" s="110"/>
      <c r="D599" s="111" t="s">
        <v>72</v>
      </c>
      <c r="E599" s="120" t="s">
        <v>752</v>
      </c>
      <c r="F599" s="120" t="s">
        <v>887</v>
      </c>
      <c r="I599" s="113"/>
      <c r="J599" s="121">
        <f>BK599</f>
        <v>0</v>
      </c>
      <c r="L599" s="110"/>
      <c r="M599" s="115"/>
      <c r="P599" s="116">
        <f>SUM(P600:P601)</f>
        <v>0</v>
      </c>
      <c r="R599" s="116">
        <f>SUM(R600:R601)</f>
        <v>3.9793000000000002E-2</v>
      </c>
      <c r="T599" s="117">
        <f>SUM(T600:T601)</f>
        <v>0</v>
      </c>
      <c r="AR599" s="111" t="s">
        <v>78</v>
      </c>
      <c r="AT599" s="118" t="s">
        <v>72</v>
      </c>
      <c r="AU599" s="118" t="s">
        <v>78</v>
      </c>
      <c r="AY599" s="111" t="s">
        <v>149</v>
      </c>
      <c r="BK599" s="119">
        <f>SUM(BK600:BK601)</f>
        <v>0</v>
      </c>
    </row>
    <row r="600" spans="2:65" s="1" customFormat="1" ht="24.2" customHeight="1">
      <c r="B600" s="32"/>
      <c r="C600" s="122" t="s">
        <v>888</v>
      </c>
      <c r="D600" s="122" t="s">
        <v>151</v>
      </c>
      <c r="E600" s="123" t="s">
        <v>889</v>
      </c>
      <c r="F600" s="124" t="s">
        <v>890</v>
      </c>
      <c r="G600" s="125" t="s">
        <v>154</v>
      </c>
      <c r="H600" s="126">
        <v>306.10000000000002</v>
      </c>
      <c r="I600" s="127"/>
      <c r="J600" s="128">
        <f>ROUND(I600*H600,2)</f>
        <v>0</v>
      </c>
      <c r="K600" s="124" t="s">
        <v>155</v>
      </c>
      <c r="L600" s="32"/>
      <c r="M600" s="129" t="s">
        <v>19</v>
      </c>
      <c r="N600" s="130" t="s">
        <v>44</v>
      </c>
      <c r="P600" s="131">
        <f>O600*H600</f>
        <v>0</v>
      </c>
      <c r="Q600" s="131">
        <v>1.2999999999999999E-4</v>
      </c>
      <c r="R600" s="131">
        <f>Q600*H600</f>
        <v>3.9793000000000002E-2</v>
      </c>
      <c r="S600" s="131">
        <v>0</v>
      </c>
      <c r="T600" s="132">
        <f>S600*H600</f>
        <v>0</v>
      </c>
      <c r="AR600" s="133" t="s">
        <v>156</v>
      </c>
      <c r="AT600" s="133" t="s">
        <v>151</v>
      </c>
      <c r="AU600" s="133" t="s">
        <v>80</v>
      </c>
      <c r="AY600" s="17" t="s">
        <v>149</v>
      </c>
      <c r="BE600" s="134">
        <f>IF(N600="základní",J600,0)</f>
        <v>0</v>
      </c>
      <c r="BF600" s="134">
        <f>IF(N600="snížená",J600,0)</f>
        <v>0</v>
      </c>
      <c r="BG600" s="134">
        <f>IF(N600="zákl. přenesená",J600,0)</f>
        <v>0</v>
      </c>
      <c r="BH600" s="134">
        <f>IF(N600="sníž. přenesená",J600,0)</f>
        <v>0</v>
      </c>
      <c r="BI600" s="134">
        <f>IF(N600="nulová",J600,0)</f>
        <v>0</v>
      </c>
      <c r="BJ600" s="17" t="s">
        <v>78</v>
      </c>
      <c r="BK600" s="134">
        <f>ROUND(I600*H600,2)</f>
        <v>0</v>
      </c>
      <c r="BL600" s="17" t="s">
        <v>156</v>
      </c>
      <c r="BM600" s="133" t="s">
        <v>891</v>
      </c>
    </row>
    <row r="601" spans="2:65" s="1" customFormat="1" ht="11.25">
      <c r="B601" s="32"/>
      <c r="D601" s="135" t="s">
        <v>158</v>
      </c>
      <c r="F601" s="136" t="s">
        <v>892</v>
      </c>
      <c r="I601" s="137"/>
      <c r="L601" s="32"/>
      <c r="M601" s="138"/>
      <c r="T601" s="53"/>
      <c r="AT601" s="17" t="s">
        <v>158</v>
      </c>
      <c r="AU601" s="17" t="s">
        <v>80</v>
      </c>
    </row>
    <row r="602" spans="2:65" s="11" customFormat="1" ht="22.9" customHeight="1">
      <c r="B602" s="110"/>
      <c r="D602" s="111" t="s">
        <v>72</v>
      </c>
      <c r="E602" s="120" t="s">
        <v>757</v>
      </c>
      <c r="F602" s="120" t="s">
        <v>893</v>
      </c>
      <c r="I602" s="113"/>
      <c r="J602" s="121">
        <f>BK602</f>
        <v>0</v>
      </c>
      <c r="L602" s="110"/>
      <c r="M602" s="115"/>
      <c r="P602" s="116">
        <f>SUM(P603:P608)</f>
        <v>0</v>
      </c>
      <c r="R602" s="116">
        <f>SUM(R603:R608)</f>
        <v>9.7620000000000012E-2</v>
      </c>
      <c r="T602" s="117">
        <f>SUM(T603:T608)</f>
        <v>0</v>
      </c>
      <c r="AR602" s="111" t="s">
        <v>78</v>
      </c>
      <c r="AT602" s="118" t="s">
        <v>72</v>
      </c>
      <c r="AU602" s="118" t="s">
        <v>78</v>
      </c>
      <c r="AY602" s="111" t="s">
        <v>149</v>
      </c>
      <c r="BK602" s="119">
        <f>SUM(BK603:BK608)</f>
        <v>0</v>
      </c>
    </row>
    <row r="603" spans="2:65" s="1" customFormat="1" ht="33" customHeight="1">
      <c r="B603" s="32"/>
      <c r="C603" s="122" t="s">
        <v>894</v>
      </c>
      <c r="D603" s="122" t="s">
        <v>151</v>
      </c>
      <c r="E603" s="123" t="s">
        <v>895</v>
      </c>
      <c r="F603" s="124" t="s">
        <v>896</v>
      </c>
      <c r="G603" s="125" t="s">
        <v>330</v>
      </c>
      <c r="H603" s="126">
        <v>3</v>
      </c>
      <c r="I603" s="127"/>
      <c r="J603" s="128">
        <f>ROUND(I603*H603,2)</f>
        <v>0</v>
      </c>
      <c r="K603" s="124" t="s">
        <v>155</v>
      </c>
      <c r="L603" s="32"/>
      <c r="M603" s="129" t="s">
        <v>19</v>
      </c>
      <c r="N603" s="130" t="s">
        <v>44</v>
      </c>
      <c r="P603" s="131">
        <f>O603*H603</f>
        <v>0</v>
      </c>
      <c r="Q603" s="131">
        <v>9.3600000000000003E-3</v>
      </c>
      <c r="R603" s="131">
        <f>Q603*H603</f>
        <v>2.8080000000000001E-2</v>
      </c>
      <c r="S603" s="131">
        <v>0</v>
      </c>
      <c r="T603" s="132">
        <f>S603*H603</f>
        <v>0</v>
      </c>
      <c r="AR603" s="133" t="s">
        <v>156</v>
      </c>
      <c r="AT603" s="133" t="s">
        <v>151</v>
      </c>
      <c r="AU603" s="133" t="s">
        <v>80</v>
      </c>
      <c r="AY603" s="17" t="s">
        <v>149</v>
      </c>
      <c r="BE603" s="134">
        <f>IF(N603="základní",J603,0)</f>
        <v>0</v>
      </c>
      <c r="BF603" s="134">
        <f>IF(N603="snížená",J603,0)</f>
        <v>0</v>
      </c>
      <c r="BG603" s="134">
        <f>IF(N603="zákl. přenesená",J603,0)</f>
        <v>0</v>
      </c>
      <c r="BH603" s="134">
        <f>IF(N603="sníž. přenesená",J603,0)</f>
        <v>0</v>
      </c>
      <c r="BI603" s="134">
        <f>IF(N603="nulová",J603,0)</f>
        <v>0</v>
      </c>
      <c r="BJ603" s="17" t="s">
        <v>78</v>
      </c>
      <c r="BK603" s="134">
        <f>ROUND(I603*H603,2)</f>
        <v>0</v>
      </c>
      <c r="BL603" s="17" t="s">
        <v>156</v>
      </c>
      <c r="BM603" s="133" t="s">
        <v>897</v>
      </c>
    </row>
    <row r="604" spans="2:65" s="1" customFormat="1" ht="11.25">
      <c r="B604" s="32"/>
      <c r="D604" s="135" t="s">
        <v>158</v>
      </c>
      <c r="F604" s="136" t="s">
        <v>898</v>
      </c>
      <c r="I604" s="137"/>
      <c r="L604" s="32"/>
      <c r="M604" s="138"/>
      <c r="T604" s="53"/>
      <c r="AT604" s="17" t="s">
        <v>158</v>
      </c>
      <c r="AU604" s="17" t="s">
        <v>80</v>
      </c>
    </row>
    <row r="605" spans="2:65" s="1" customFormat="1" ht="16.5" customHeight="1">
      <c r="B605" s="32"/>
      <c r="C605" s="162" t="s">
        <v>899</v>
      </c>
      <c r="D605" s="162" t="s">
        <v>245</v>
      </c>
      <c r="E605" s="163" t="s">
        <v>900</v>
      </c>
      <c r="F605" s="164" t="s">
        <v>901</v>
      </c>
      <c r="G605" s="165" t="s">
        <v>330</v>
      </c>
      <c r="H605" s="166">
        <v>3</v>
      </c>
      <c r="I605" s="167"/>
      <c r="J605" s="168">
        <f>ROUND(I605*H605,2)</f>
        <v>0</v>
      </c>
      <c r="K605" s="164" t="s">
        <v>155</v>
      </c>
      <c r="L605" s="169"/>
      <c r="M605" s="170" t="s">
        <v>19</v>
      </c>
      <c r="N605" s="171" t="s">
        <v>44</v>
      </c>
      <c r="P605" s="131">
        <f>O605*H605</f>
        <v>0</v>
      </c>
      <c r="Q605" s="131">
        <v>1.4999999999999999E-2</v>
      </c>
      <c r="R605" s="131">
        <f>Q605*H605</f>
        <v>4.4999999999999998E-2</v>
      </c>
      <c r="S605" s="131">
        <v>0</v>
      </c>
      <c r="T605" s="132">
        <f>S605*H605</f>
        <v>0</v>
      </c>
      <c r="AR605" s="133" t="s">
        <v>208</v>
      </c>
      <c r="AT605" s="133" t="s">
        <v>245</v>
      </c>
      <c r="AU605" s="133" t="s">
        <v>80</v>
      </c>
      <c r="AY605" s="17" t="s">
        <v>149</v>
      </c>
      <c r="BE605" s="134">
        <f>IF(N605="základní",J605,0)</f>
        <v>0</v>
      </c>
      <c r="BF605" s="134">
        <f>IF(N605="snížená",J605,0)</f>
        <v>0</v>
      </c>
      <c r="BG605" s="134">
        <f>IF(N605="zákl. přenesená",J605,0)</f>
        <v>0</v>
      </c>
      <c r="BH605" s="134">
        <f>IF(N605="sníž. přenesená",J605,0)</f>
        <v>0</v>
      </c>
      <c r="BI605" s="134">
        <f>IF(N605="nulová",J605,0)</f>
        <v>0</v>
      </c>
      <c r="BJ605" s="17" t="s">
        <v>78</v>
      </c>
      <c r="BK605" s="134">
        <f>ROUND(I605*H605,2)</f>
        <v>0</v>
      </c>
      <c r="BL605" s="17" t="s">
        <v>156</v>
      </c>
      <c r="BM605" s="133" t="s">
        <v>902</v>
      </c>
    </row>
    <row r="606" spans="2:65" s="1" customFormat="1" ht="16.5" customHeight="1">
      <c r="B606" s="32"/>
      <c r="C606" s="122" t="s">
        <v>903</v>
      </c>
      <c r="D606" s="122" t="s">
        <v>151</v>
      </c>
      <c r="E606" s="123" t="s">
        <v>904</v>
      </c>
      <c r="F606" s="124" t="s">
        <v>905</v>
      </c>
      <c r="G606" s="125" t="s">
        <v>330</v>
      </c>
      <c r="H606" s="126">
        <v>3</v>
      </c>
      <c r="I606" s="127"/>
      <c r="J606" s="128">
        <f>ROUND(I606*H606,2)</f>
        <v>0</v>
      </c>
      <c r="K606" s="124" t="s">
        <v>155</v>
      </c>
      <c r="L606" s="32"/>
      <c r="M606" s="129" t="s">
        <v>19</v>
      </c>
      <c r="N606" s="130" t="s">
        <v>44</v>
      </c>
      <c r="P606" s="131">
        <f>O606*H606</f>
        <v>0</v>
      </c>
      <c r="Q606" s="131">
        <v>1.8000000000000001E-4</v>
      </c>
      <c r="R606" s="131">
        <f>Q606*H606</f>
        <v>5.4000000000000001E-4</v>
      </c>
      <c r="S606" s="131">
        <v>0</v>
      </c>
      <c r="T606" s="132">
        <f>S606*H606</f>
        <v>0</v>
      </c>
      <c r="AR606" s="133" t="s">
        <v>156</v>
      </c>
      <c r="AT606" s="133" t="s">
        <v>151</v>
      </c>
      <c r="AU606" s="133" t="s">
        <v>80</v>
      </c>
      <c r="AY606" s="17" t="s">
        <v>149</v>
      </c>
      <c r="BE606" s="134">
        <f>IF(N606="základní",J606,0)</f>
        <v>0</v>
      </c>
      <c r="BF606" s="134">
        <f>IF(N606="snížená",J606,0)</f>
        <v>0</v>
      </c>
      <c r="BG606" s="134">
        <f>IF(N606="zákl. přenesená",J606,0)</f>
        <v>0</v>
      </c>
      <c r="BH606" s="134">
        <f>IF(N606="sníž. přenesená",J606,0)</f>
        <v>0</v>
      </c>
      <c r="BI606" s="134">
        <f>IF(N606="nulová",J606,0)</f>
        <v>0</v>
      </c>
      <c r="BJ606" s="17" t="s">
        <v>78</v>
      </c>
      <c r="BK606" s="134">
        <f>ROUND(I606*H606,2)</f>
        <v>0</v>
      </c>
      <c r="BL606" s="17" t="s">
        <v>156</v>
      </c>
      <c r="BM606" s="133" t="s">
        <v>906</v>
      </c>
    </row>
    <row r="607" spans="2:65" s="1" customFormat="1" ht="11.25">
      <c r="B607" s="32"/>
      <c r="D607" s="135" t="s">
        <v>158</v>
      </c>
      <c r="F607" s="136" t="s">
        <v>907</v>
      </c>
      <c r="I607" s="137"/>
      <c r="L607" s="32"/>
      <c r="M607" s="138"/>
      <c r="T607" s="53"/>
      <c r="AT607" s="17" t="s">
        <v>158</v>
      </c>
      <c r="AU607" s="17" t="s">
        <v>80</v>
      </c>
    </row>
    <row r="608" spans="2:65" s="1" customFormat="1" ht="16.5" customHeight="1">
      <c r="B608" s="32"/>
      <c r="C608" s="162" t="s">
        <v>908</v>
      </c>
      <c r="D608" s="162" t="s">
        <v>245</v>
      </c>
      <c r="E608" s="163" t="s">
        <v>909</v>
      </c>
      <c r="F608" s="164" t="s">
        <v>910</v>
      </c>
      <c r="G608" s="165" t="s">
        <v>330</v>
      </c>
      <c r="H608" s="166">
        <v>3</v>
      </c>
      <c r="I608" s="167"/>
      <c r="J608" s="168">
        <f>ROUND(I608*H608,2)</f>
        <v>0</v>
      </c>
      <c r="K608" s="164" t="s">
        <v>155</v>
      </c>
      <c r="L608" s="169"/>
      <c r="M608" s="170" t="s">
        <v>19</v>
      </c>
      <c r="N608" s="171" t="s">
        <v>44</v>
      </c>
      <c r="P608" s="131">
        <f>O608*H608</f>
        <v>0</v>
      </c>
      <c r="Q608" s="131">
        <v>8.0000000000000002E-3</v>
      </c>
      <c r="R608" s="131">
        <f>Q608*H608</f>
        <v>2.4E-2</v>
      </c>
      <c r="S608" s="131">
        <v>0</v>
      </c>
      <c r="T608" s="132">
        <f>S608*H608</f>
        <v>0</v>
      </c>
      <c r="AR608" s="133" t="s">
        <v>208</v>
      </c>
      <c r="AT608" s="133" t="s">
        <v>245</v>
      </c>
      <c r="AU608" s="133" t="s">
        <v>80</v>
      </c>
      <c r="AY608" s="17" t="s">
        <v>149</v>
      </c>
      <c r="BE608" s="134">
        <f>IF(N608="základní",J608,0)</f>
        <v>0</v>
      </c>
      <c r="BF608" s="134">
        <f>IF(N608="snížená",J608,0)</f>
        <v>0</v>
      </c>
      <c r="BG608" s="134">
        <f>IF(N608="zákl. přenesená",J608,0)</f>
        <v>0</v>
      </c>
      <c r="BH608" s="134">
        <f>IF(N608="sníž. přenesená",J608,0)</f>
        <v>0</v>
      </c>
      <c r="BI608" s="134">
        <f>IF(N608="nulová",J608,0)</f>
        <v>0</v>
      </c>
      <c r="BJ608" s="17" t="s">
        <v>78</v>
      </c>
      <c r="BK608" s="134">
        <f>ROUND(I608*H608,2)</f>
        <v>0</v>
      </c>
      <c r="BL608" s="17" t="s">
        <v>156</v>
      </c>
      <c r="BM608" s="133" t="s">
        <v>911</v>
      </c>
    </row>
    <row r="609" spans="2:65" s="11" customFormat="1" ht="22.9" customHeight="1">
      <c r="B609" s="110"/>
      <c r="D609" s="111" t="s">
        <v>72</v>
      </c>
      <c r="E609" s="120" t="s">
        <v>773</v>
      </c>
      <c r="F609" s="120" t="s">
        <v>912</v>
      </c>
      <c r="I609" s="113"/>
      <c r="J609" s="121">
        <f>BK609</f>
        <v>0</v>
      </c>
      <c r="L609" s="110"/>
      <c r="M609" s="115"/>
      <c r="P609" s="116">
        <f>SUM(P610:P833)</f>
        <v>0</v>
      </c>
      <c r="R609" s="116">
        <f>SUM(R610:R833)</f>
        <v>6.5850000000000006E-3</v>
      </c>
      <c r="T609" s="117">
        <f>SUM(T610:T833)</f>
        <v>169.53515199999995</v>
      </c>
      <c r="AR609" s="111" t="s">
        <v>78</v>
      </c>
      <c r="AT609" s="118" t="s">
        <v>72</v>
      </c>
      <c r="AU609" s="118" t="s">
        <v>78</v>
      </c>
      <c r="AY609" s="111" t="s">
        <v>149</v>
      </c>
      <c r="BK609" s="119">
        <f>SUM(BK610:BK833)</f>
        <v>0</v>
      </c>
    </row>
    <row r="610" spans="2:65" s="1" customFormat="1" ht="16.5" customHeight="1">
      <c r="B610" s="32"/>
      <c r="C610" s="122" t="s">
        <v>913</v>
      </c>
      <c r="D610" s="122" t="s">
        <v>151</v>
      </c>
      <c r="E610" s="123" t="s">
        <v>914</v>
      </c>
      <c r="F610" s="124" t="s">
        <v>915</v>
      </c>
      <c r="G610" s="125" t="s">
        <v>916</v>
      </c>
      <c r="H610" s="126">
        <v>2</v>
      </c>
      <c r="I610" s="127"/>
      <c r="J610" s="128">
        <f>ROUND(I610*H610,2)</f>
        <v>0</v>
      </c>
      <c r="K610" s="124" t="s">
        <v>497</v>
      </c>
      <c r="L610" s="32"/>
      <c r="M610" s="129" t="s">
        <v>19</v>
      </c>
      <c r="N610" s="130" t="s">
        <v>44</v>
      </c>
      <c r="P610" s="131">
        <f>O610*H610</f>
        <v>0</v>
      </c>
      <c r="Q610" s="131">
        <v>0</v>
      </c>
      <c r="R610" s="131">
        <f>Q610*H610</f>
        <v>0</v>
      </c>
      <c r="S610" s="131">
        <v>0</v>
      </c>
      <c r="T610" s="132">
        <f>S610*H610</f>
        <v>0</v>
      </c>
      <c r="AR610" s="133" t="s">
        <v>156</v>
      </c>
      <c r="AT610" s="133" t="s">
        <v>151</v>
      </c>
      <c r="AU610" s="133" t="s">
        <v>80</v>
      </c>
      <c r="AY610" s="17" t="s">
        <v>149</v>
      </c>
      <c r="BE610" s="134">
        <f>IF(N610="základní",J610,0)</f>
        <v>0</v>
      </c>
      <c r="BF610" s="134">
        <f>IF(N610="snížená",J610,0)</f>
        <v>0</v>
      </c>
      <c r="BG610" s="134">
        <f>IF(N610="zákl. přenesená",J610,0)</f>
        <v>0</v>
      </c>
      <c r="BH610" s="134">
        <f>IF(N610="sníž. přenesená",J610,0)</f>
        <v>0</v>
      </c>
      <c r="BI610" s="134">
        <f>IF(N610="nulová",J610,0)</f>
        <v>0</v>
      </c>
      <c r="BJ610" s="17" t="s">
        <v>78</v>
      </c>
      <c r="BK610" s="134">
        <f>ROUND(I610*H610,2)</f>
        <v>0</v>
      </c>
      <c r="BL610" s="17" t="s">
        <v>156</v>
      </c>
      <c r="BM610" s="133" t="s">
        <v>917</v>
      </c>
    </row>
    <row r="611" spans="2:65" s="1" customFormat="1" ht="16.5" customHeight="1">
      <c r="B611" s="32"/>
      <c r="C611" s="122" t="s">
        <v>918</v>
      </c>
      <c r="D611" s="122" t="s">
        <v>151</v>
      </c>
      <c r="E611" s="123" t="s">
        <v>919</v>
      </c>
      <c r="F611" s="124" t="s">
        <v>920</v>
      </c>
      <c r="G611" s="125" t="s">
        <v>916</v>
      </c>
      <c r="H611" s="126">
        <v>2</v>
      </c>
      <c r="I611" s="127"/>
      <c r="J611" s="128">
        <f>ROUND(I611*H611,2)</f>
        <v>0</v>
      </c>
      <c r="K611" s="124" t="s">
        <v>497</v>
      </c>
      <c r="L611" s="32"/>
      <c r="M611" s="129" t="s">
        <v>19</v>
      </c>
      <c r="N611" s="130" t="s">
        <v>44</v>
      </c>
      <c r="P611" s="131">
        <f>O611*H611</f>
        <v>0</v>
      </c>
      <c r="Q611" s="131">
        <v>0</v>
      </c>
      <c r="R611" s="131">
        <f>Q611*H611</f>
        <v>0</v>
      </c>
      <c r="S611" s="131">
        <v>0</v>
      </c>
      <c r="T611" s="132">
        <f>S611*H611</f>
        <v>0</v>
      </c>
      <c r="AR611" s="133" t="s">
        <v>156</v>
      </c>
      <c r="AT611" s="133" t="s">
        <v>151</v>
      </c>
      <c r="AU611" s="133" t="s">
        <v>80</v>
      </c>
      <c r="AY611" s="17" t="s">
        <v>149</v>
      </c>
      <c r="BE611" s="134">
        <f>IF(N611="základní",J611,0)</f>
        <v>0</v>
      </c>
      <c r="BF611" s="134">
        <f>IF(N611="snížená",J611,0)</f>
        <v>0</v>
      </c>
      <c r="BG611" s="134">
        <f>IF(N611="zákl. přenesená",J611,0)</f>
        <v>0</v>
      </c>
      <c r="BH611" s="134">
        <f>IF(N611="sníž. přenesená",J611,0)</f>
        <v>0</v>
      </c>
      <c r="BI611" s="134">
        <f>IF(N611="nulová",J611,0)</f>
        <v>0</v>
      </c>
      <c r="BJ611" s="17" t="s">
        <v>78</v>
      </c>
      <c r="BK611" s="134">
        <f>ROUND(I611*H611,2)</f>
        <v>0</v>
      </c>
      <c r="BL611" s="17" t="s">
        <v>156</v>
      </c>
      <c r="BM611" s="133" t="s">
        <v>921</v>
      </c>
    </row>
    <row r="612" spans="2:65" s="1" customFormat="1" ht="16.5" customHeight="1">
      <c r="B612" s="32"/>
      <c r="C612" s="122" t="s">
        <v>922</v>
      </c>
      <c r="D612" s="122" t="s">
        <v>151</v>
      </c>
      <c r="E612" s="123" t="s">
        <v>923</v>
      </c>
      <c r="F612" s="124" t="s">
        <v>924</v>
      </c>
      <c r="G612" s="125" t="s">
        <v>916</v>
      </c>
      <c r="H612" s="126">
        <v>1</v>
      </c>
      <c r="I612" s="127"/>
      <c r="J612" s="128">
        <f>ROUND(I612*H612,2)</f>
        <v>0</v>
      </c>
      <c r="K612" s="124" t="s">
        <v>497</v>
      </c>
      <c r="L612" s="32"/>
      <c r="M612" s="129" t="s">
        <v>19</v>
      </c>
      <c r="N612" s="130" t="s">
        <v>44</v>
      </c>
      <c r="P612" s="131">
        <f>O612*H612</f>
        <v>0</v>
      </c>
      <c r="Q612" s="131">
        <v>0</v>
      </c>
      <c r="R612" s="131">
        <f>Q612*H612</f>
        <v>0</v>
      </c>
      <c r="S612" s="131">
        <v>0</v>
      </c>
      <c r="T612" s="132">
        <f>S612*H612</f>
        <v>0</v>
      </c>
      <c r="AR612" s="133" t="s">
        <v>156</v>
      </c>
      <c r="AT612" s="133" t="s">
        <v>151</v>
      </c>
      <c r="AU612" s="133" t="s">
        <v>80</v>
      </c>
      <c r="AY612" s="17" t="s">
        <v>149</v>
      </c>
      <c r="BE612" s="134">
        <f>IF(N612="základní",J612,0)</f>
        <v>0</v>
      </c>
      <c r="BF612" s="134">
        <f>IF(N612="snížená",J612,0)</f>
        <v>0</v>
      </c>
      <c r="BG612" s="134">
        <f>IF(N612="zákl. přenesená",J612,0)</f>
        <v>0</v>
      </c>
      <c r="BH612" s="134">
        <f>IF(N612="sníž. přenesená",J612,0)</f>
        <v>0</v>
      </c>
      <c r="BI612" s="134">
        <f>IF(N612="nulová",J612,0)</f>
        <v>0</v>
      </c>
      <c r="BJ612" s="17" t="s">
        <v>78</v>
      </c>
      <c r="BK612" s="134">
        <f>ROUND(I612*H612,2)</f>
        <v>0</v>
      </c>
      <c r="BL612" s="17" t="s">
        <v>156</v>
      </c>
      <c r="BM612" s="133" t="s">
        <v>925</v>
      </c>
    </row>
    <row r="613" spans="2:65" s="1" customFormat="1" ht="16.5" customHeight="1">
      <c r="B613" s="32"/>
      <c r="C613" s="122" t="s">
        <v>926</v>
      </c>
      <c r="D613" s="122" t="s">
        <v>151</v>
      </c>
      <c r="E613" s="123" t="s">
        <v>927</v>
      </c>
      <c r="F613" s="124" t="s">
        <v>928</v>
      </c>
      <c r="G613" s="125" t="s">
        <v>916</v>
      </c>
      <c r="H613" s="126">
        <v>3</v>
      </c>
      <c r="I613" s="127"/>
      <c r="J613" s="128">
        <f>ROUND(I613*H613,2)</f>
        <v>0</v>
      </c>
      <c r="K613" s="124" t="s">
        <v>155</v>
      </c>
      <c r="L613" s="32"/>
      <c r="M613" s="129" t="s">
        <v>19</v>
      </c>
      <c r="N613" s="130" t="s">
        <v>44</v>
      </c>
      <c r="P613" s="131">
        <f>O613*H613</f>
        <v>0</v>
      </c>
      <c r="Q613" s="131">
        <v>0</v>
      </c>
      <c r="R613" s="131">
        <f>Q613*H613</f>
        <v>0</v>
      </c>
      <c r="S613" s="131">
        <v>3.4200000000000001E-2</v>
      </c>
      <c r="T613" s="132">
        <f>S613*H613</f>
        <v>0.1026</v>
      </c>
      <c r="AR613" s="133" t="s">
        <v>156</v>
      </c>
      <c r="AT613" s="133" t="s">
        <v>151</v>
      </c>
      <c r="AU613" s="133" t="s">
        <v>80</v>
      </c>
      <c r="AY613" s="17" t="s">
        <v>149</v>
      </c>
      <c r="BE613" s="134">
        <f>IF(N613="základní",J613,0)</f>
        <v>0</v>
      </c>
      <c r="BF613" s="134">
        <f>IF(N613="snížená",J613,0)</f>
        <v>0</v>
      </c>
      <c r="BG613" s="134">
        <f>IF(N613="zákl. přenesená",J613,0)</f>
        <v>0</v>
      </c>
      <c r="BH613" s="134">
        <f>IF(N613="sníž. přenesená",J613,0)</f>
        <v>0</v>
      </c>
      <c r="BI613" s="134">
        <f>IF(N613="nulová",J613,0)</f>
        <v>0</v>
      </c>
      <c r="BJ613" s="17" t="s">
        <v>78</v>
      </c>
      <c r="BK613" s="134">
        <f>ROUND(I613*H613,2)</f>
        <v>0</v>
      </c>
      <c r="BL613" s="17" t="s">
        <v>156</v>
      </c>
      <c r="BM613" s="133" t="s">
        <v>929</v>
      </c>
    </row>
    <row r="614" spans="2:65" s="1" customFormat="1" ht="11.25">
      <c r="B614" s="32"/>
      <c r="D614" s="135" t="s">
        <v>158</v>
      </c>
      <c r="F614" s="136" t="s">
        <v>930</v>
      </c>
      <c r="I614" s="137"/>
      <c r="L614" s="32"/>
      <c r="M614" s="138"/>
      <c r="T614" s="53"/>
      <c r="AT614" s="17" t="s">
        <v>158</v>
      </c>
      <c r="AU614" s="17" t="s">
        <v>80</v>
      </c>
    </row>
    <row r="615" spans="2:65" s="1" customFormat="1" ht="16.5" customHeight="1">
      <c r="B615" s="32"/>
      <c r="C615" s="122" t="s">
        <v>931</v>
      </c>
      <c r="D615" s="122" t="s">
        <v>151</v>
      </c>
      <c r="E615" s="123" t="s">
        <v>932</v>
      </c>
      <c r="F615" s="124" t="s">
        <v>933</v>
      </c>
      <c r="G615" s="125" t="s">
        <v>916</v>
      </c>
      <c r="H615" s="126">
        <v>2</v>
      </c>
      <c r="I615" s="127"/>
      <c r="J615" s="128">
        <f>ROUND(I615*H615,2)</f>
        <v>0</v>
      </c>
      <c r="K615" s="124" t="s">
        <v>155</v>
      </c>
      <c r="L615" s="32"/>
      <c r="M615" s="129" t="s">
        <v>19</v>
      </c>
      <c r="N615" s="130" t="s">
        <v>44</v>
      </c>
      <c r="P615" s="131">
        <f>O615*H615</f>
        <v>0</v>
      </c>
      <c r="Q615" s="131">
        <v>0</v>
      </c>
      <c r="R615" s="131">
        <f>Q615*H615</f>
        <v>0</v>
      </c>
      <c r="S615" s="131">
        <v>1.72E-2</v>
      </c>
      <c r="T615" s="132">
        <f>S615*H615</f>
        <v>3.44E-2</v>
      </c>
      <c r="AR615" s="133" t="s">
        <v>156</v>
      </c>
      <c r="AT615" s="133" t="s">
        <v>151</v>
      </c>
      <c r="AU615" s="133" t="s">
        <v>80</v>
      </c>
      <c r="AY615" s="17" t="s">
        <v>149</v>
      </c>
      <c r="BE615" s="134">
        <f>IF(N615="základní",J615,0)</f>
        <v>0</v>
      </c>
      <c r="BF615" s="134">
        <f>IF(N615="snížená",J615,0)</f>
        <v>0</v>
      </c>
      <c r="BG615" s="134">
        <f>IF(N615="zákl. přenesená",J615,0)</f>
        <v>0</v>
      </c>
      <c r="BH615" s="134">
        <f>IF(N615="sníž. přenesená",J615,0)</f>
        <v>0</v>
      </c>
      <c r="BI615" s="134">
        <f>IF(N615="nulová",J615,0)</f>
        <v>0</v>
      </c>
      <c r="BJ615" s="17" t="s">
        <v>78</v>
      </c>
      <c r="BK615" s="134">
        <f>ROUND(I615*H615,2)</f>
        <v>0</v>
      </c>
      <c r="BL615" s="17" t="s">
        <v>156</v>
      </c>
      <c r="BM615" s="133" t="s">
        <v>934</v>
      </c>
    </row>
    <row r="616" spans="2:65" s="1" customFormat="1" ht="11.25">
      <c r="B616" s="32"/>
      <c r="D616" s="135" t="s">
        <v>158</v>
      </c>
      <c r="F616" s="136" t="s">
        <v>935</v>
      </c>
      <c r="I616" s="137"/>
      <c r="L616" s="32"/>
      <c r="M616" s="138"/>
      <c r="T616" s="53"/>
      <c r="AT616" s="17" t="s">
        <v>158</v>
      </c>
      <c r="AU616" s="17" t="s">
        <v>80</v>
      </c>
    </row>
    <row r="617" spans="2:65" s="1" customFormat="1" ht="16.5" customHeight="1">
      <c r="B617" s="32"/>
      <c r="C617" s="122" t="s">
        <v>936</v>
      </c>
      <c r="D617" s="122" t="s">
        <v>151</v>
      </c>
      <c r="E617" s="123" t="s">
        <v>937</v>
      </c>
      <c r="F617" s="124" t="s">
        <v>938</v>
      </c>
      <c r="G617" s="125" t="s">
        <v>916</v>
      </c>
      <c r="H617" s="126">
        <v>6</v>
      </c>
      <c r="I617" s="127"/>
      <c r="J617" s="128">
        <f>ROUND(I617*H617,2)</f>
        <v>0</v>
      </c>
      <c r="K617" s="124" t="s">
        <v>155</v>
      </c>
      <c r="L617" s="32"/>
      <c r="M617" s="129" t="s">
        <v>19</v>
      </c>
      <c r="N617" s="130" t="s">
        <v>44</v>
      </c>
      <c r="P617" s="131">
        <f>O617*H617</f>
        <v>0</v>
      </c>
      <c r="Q617" s="131">
        <v>0</v>
      </c>
      <c r="R617" s="131">
        <f>Q617*H617</f>
        <v>0</v>
      </c>
      <c r="S617" s="131">
        <v>1.9460000000000002E-2</v>
      </c>
      <c r="T617" s="132">
        <f>S617*H617</f>
        <v>0.11676</v>
      </c>
      <c r="AR617" s="133" t="s">
        <v>156</v>
      </c>
      <c r="AT617" s="133" t="s">
        <v>151</v>
      </c>
      <c r="AU617" s="133" t="s">
        <v>80</v>
      </c>
      <c r="AY617" s="17" t="s">
        <v>149</v>
      </c>
      <c r="BE617" s="134">
        <f>IF(N617="základní",J617,0)</f>
        <v>0</v>
      </c>
      <c r="BF617" s="134">
        <f>IF(N617="snížená",J617,0)</f>
        <v>0</v>
      </c>
      <c r="BG617" s="134">
        <f>IF(N617="zákl. přenesená",J617,0)</f>
        <v>0</v>
      </c>
      <c r="BH617" s="134">
        <f>IF(N617="sníž. přenesená",J617,0)</f>
        <v>0</v>
      </c>
      <c r="BI617" s="134">
        <f>IF(N617="nulová",J617,0)</f>
        <v>0</v>
      </c>
      <c r="BJ617" s="17" t="s">
        <v>78</v>
      </c>
      <c r="BK617" s="134">
        <f>ROUND(I617*H617,2)</f>
        <v>0</v>
      </c>
      <c r="BL617" s="17" t="s">
        <v>156</v>
      </c>
      <c r="BM617" s="133" t="s">
        <v>939</v>
      </c>
    </row>
    <row r="618" spans="2:65" s="1" customFormat="1" ht="11.25">
      <c r="B618" s="32"/>
      <c r="D618" s="135" t="s">
        <v>158</v>
      </c>
      <c r="F618" s="136" t="s">
        <v>940</v>
      </c>
      <c r="I618" s="137"/>
      <c r="L618" s="32"/>
      <c r="M618" s="138"/>
      <c r="T618" s="53"/>
      <c r="AT618" s="17" t="s">
        <v>158</v>
      </c>
      <c r="AU618" s="17" t="s">
        <v>80</v>
      </c>
    </row>
    <row r="619" spans="2:65" s="1" customFormat="1" ht="16.5" customHeight="1">
      <c r="B619" s="32"/>
      <c r="C619" s="122" t="s">
        <v>941</v>
      </c>
      <c r="D619" s="122" t="s">
        <v>151</v>
      </c>
      <c r="E619" s="123" t="s">
        <v>942</v>
      </c>
      <c r="F619" s="124" t="s">
        <v>943</v>
      </c>
      <c r="G619" s="125" t="s">
        <v>916</v>
      </c>
      <c r="H619" s="126">
        <v>2</v>
      </c>
      <c r="I619" s="127"/>
      <c r="J619" s="128">
        <f>ROUND(I619*H619,2)</f>
        <v>0</v>
      </c>
      <c r="K619" s="124" t="s">
        <v>155</v>
      </c>
      <c r="L619" s="32"/>
      <c r="M619" s="129" t="s">
        <v>19</v>
      </c>
      <c r="N619" s="130" t="s">
        <v>44</v>
      </c>
      <c r="P619" s="131">
        <f>O619*H619</f>
        <v>0</v>
      </c>
      <c r="Q619" s="131">
        <v>0</v>
      </c>
      <c r="R619" s="131">
        <f>Q619*H619</f>
        <v>0</v>
      </c>
      <c r="S619" s="131">
        <v>3.4700000000000002E-2</v>
      </c>
      <c r="T619" s="132">
        <f>S619*H619</f>
        <v>6.9400000000000003E-2</v>
      </c>
      <c r="AR619" s="133" t="s">
        <v>156</v>
      </c>
      <c r="AT619" s="133" t="s">
        <v>151</v>
      </c>
      <c r="AU619" s="133" t="s">
        <v>80</v>
      </c>
      <c r="AY619" s="17" t="s">
        <v>149</v>
      </c>
      <c r="BE619" s="134">
        <f>IF(N619="základní",J619,0)</f>
        <v>0</v>
      </c>
      <c r="BF619" s="134">
        <f>IF(N619="snížená",J619,0)</f>
        <v>0</v>
      </c>
      <c r="BG619" s="134">
        <f>IF(N619="zákl. přenesená",J619,0)</f>
        <v>0</v>
      </c>
      <c r="BH619" s="134">
        <f>IF(N619="sníž. přenesená",J619,0)</f>
        <v>0</v>
      </c>
      <c r="BI619" s="134">
        <f>IF(N619="nulová",J619,0)</f>
        <v>0</v>
      </c>
      <c r="BJ619" s="17" t="s">
        <v>78</v>
      </c>
      <c r="BK619" s="134">
        <f>ROUND(I619*H619,2)</f>
        <v>0</v>
      </c>
      <c r="BL619" s="17" t="s">
        <v>156</v>
      </c>
      <c r="BM619" s="133" t="s">
        <v>944</v>
      </c>
    </row>
    <row r="620" spans="2:65" s="1" customFormat="1" ht="11.25">
      <c r="B620" s="32"/>
      <c r="D620" s="135" t="s">
        <v>158</v>
      </c>
      <c r="F620" s="136" t="s">
        <v>945</v>
      </c>
      <c r="I620" s="137"/>
      <c r="L620" s="32"/>
      <c r="M620" s="138"/>
      <c r="T620" s="53"/>
      <c r="AT620" s="17" t="s">
        <v>158</v>
      </c>
      <c r="AU620" s="17" t="s">
        <v>80</v>
      </c>
    </row>
    <row r="621" spans="2:65" s="1" customFormat="1" ht="16.5" customHeight="1">
      <c r="B621" s="32"/>
      <c r="C621" s="122" t="s">
        <v>946</v>
      </c>
      <c r="D621" s="122" t="s">
        <v>151</v>
      </c>
      <c r="E621" s="123" t="s">
        <v>947</v>
      </c>
      <c r="F621" s="124" t="s">
        <v>948</v>
      </c>
      <c r="G621" s="125" t="s">
        <v>916</v>
      </c>
      <c r="H621" s="126">
        <v>5</v>
      </c>
      <c r="I621" s="127"/>
      <c r="J621" s="128">
        <f>ROUND(I621*H621,2)</f>
        <v>0</v>
      </c>
      <c r="K621" s="124" t="s">
        <v>155</v>
      </c>
      <c r="L621" s="32"/>
      <c r="M621" s="129" t="s">
        <v>19</v>
      </c>
      <c r="N621" s="130" t="s">
        <v>44</v>
      </c>
      <c r="P621" s="131">
        <f>O621*H621</f>
        <v>0</v>
      </c>
      <c r="Q621" s="131">
        <v>0</v>
      </c>
      <c r="R621" s="131">
        <f>Q621*H621</f>
        <v>0</v>
      </c>
      <c r="S621" s="131">
        <v>1.56E-3</v>
      </c>
      <c r="T621" s="132">
        <f>S621*H621</f>
        <v>7.7999999999999996E-3</v>
      </c>
      <c r="AR621" s="133" t="s">
        <v>156</v>
      </c>
      <c r="AT621" s="133" t="s">
        <v>151</v>
      </c>
      <c r="AU621" s="133" t="s">
        <v>80</v>
      </c>
      <c r="AY621" s="17" t="s">
        <v>149</v>
      </c>
      <c r="BE621" s="134">
        <f>IF(N621="základní",J621,0)</f>
        <v>0</v>
      </c>
      <c r="BF621" s="134">
        <f>IF(N621="snížená",J621,0)</f>
        <v>0</v>
      </c>
      <c r="BG621" s="134">
        <f>IF(N621="zákl. přenesená",J621,0)</f>
        <v>0</v>
      </c>
      <c r="BH621" s="134">
        <f>IF(N621="sníž. přenesená",J621,0)</f>
        <v>0</v>
      </c>
      <c r="BI621" s="134">
        <f>IF(N621="nulová",J621,0)</f>
        <v>0</v>
      </c>
      <c r="BJ621" s="17" t="s">
        <v>78</v>
      </c>
      <c r="BK621" s="134">
        <f>ROUND(I621*H621,2)</f>
        <v>0</v>
      </c>
      <c r="BL621" s="17" t="s">
        <v>156</v>
      </c>
      <c r="BM621" s="133" t="s">
        <v>949</v>
      </c>
    </row>
    <row r="622" spans="2:65" s="1" customFormat="1" ht="11.25">
      <c r="B622" s="32"/>
      <c r="D622" s="135" t="s">
        <v>158</v>
      </c>
      <c r="F622" s="136" t="s">
        <v>950</v>
      </c>
      <c r="I622" s="137"/>
      <c r="L622" s="32"/>
      <c r="M622" s="138"/>
      <c r="T622" s="53"/>
      <c r="AT622" s="17" t="s">
        <v>158</v>
      </c>
      <c r="AU622" s="17" t="s">
        <v>80</v>
      </c>
    </row>
    <row r="623" spans="2:65" s="1" customFormat="1" ht="16.5" customHeight="1">
      <c r="B623" s="32"/>
      <c r="C623" s="122" t="s">
        <v>951</v>
      </c>
      <c r="D623" s="122" t="s">
        <v>151</v>
      </c>
      <c r="E623" s="123" t="s">
        <v>952</v>
      </c>
      <c r="F623" s="124" t="s">
        <v>953</v>
      </c>
      <c r="G623" s="125" t="s">
        <v>861</v>
      </c>
      <c r="H623" s="126">
        <v>1</v>
      </c>
      <c r="I623" s="127"/>
      <c r="J623" s="128">
        <f>ROUND(I623*H623,2)</f>
        <v>0</v>
      </c>
      <c r="K623" s="124" t="s">
        <v>497</v>
      </c>
      <c r="L623" s="32"/>
      <c r="M623" s="129" t="s">
        <v>19</v>
      </c>
      <c r="N623" s="130" t="s">
        <v>44</v>
      </c>
      <c r="P623" s="131">
        <f>O623*H623</f>
        <v>0</v>
      </c>
      <c r="Q623" s="131">
        <v>0</v>
      </c>
      <c r="R623" s="131">
        <f>Q623*H623</f>
        <v>0</v>
      </c>
      <c r="S623" s="131">
        <v>0</v>
      </c>
      <c r="T623" s="132">
        <f>S623*H623</f>
        <v>0</v>
      </c>
      <c r="AR623" s="133" t="s">
        <v>156</v>
      </c>
      <c r="AT623" s="133" t="s">
        <v>151</v>
      </c>
      <c r="AU623" s="133" t="s">
        <v>80</v>
      </c>
      <c r="AY623" s="17" t="s">
        <v>149</v>
      </c>
      <c r="BE623" s="134">
        <f>IF(N623="základní",J623,0)</f>
        <v>0</v>
      </c>
      <c r="BF623" s="134">
        <f>IF(N623="snížená",J623,0)</f>
        <v>0</v>
      </c>
      <c r="BG623" s="134">
        <f>IF(N623="zákl. přenesená",J623,0)</f>
        <v>0</v>
      </c>
      <c r="BH623" s="134">
        <f>IF(N623="sníž. přenesená",J623,0)</f>
        <v>0</v>
      </c>
      <c r="BI623" s="134">
        <f>IF(N623="nulová",J623,0)</f>
        <v>0</v>
      </c>
      <c r="BJ623" s="17" t="s">
        <v>78</v>
      </c>
      <c r="BK623" s="134">
        <f>ROUND(I623*H623,2)</f>
        <v>0</v>
      </c>
      <c r="BL623" s="17" t="s">
        <v>156</v>
      </c>
      <c r="BM623" s="133" t="s">
        <v>954</v>
      </c>
    </row>
    <row r="624" spans="2:65" s="1" customFormat="1" ht="16.5" customHeight="1">
      <c r="B624" s="32"/>
      <c r="C624" s="122" t="s">
        <v>955</v>
      </c>
      <c r="D624" s="122" t="s">
        <v>151</v>
      </c>
      <c r="E624" s="123" t="s">
        <v>956</v>
      </c>
      <c r="F624" s="124" t="s">
        <v>957</v>
      </c>
      <c r="G624" s="125" t="s">
        <v>330</v>
      </c>
      <c r="H624" s="126">
        <v>1</v>
      </c>
      <c r="I624" s="127"/>
      <c r="J624" s="128">
        <f>ROUND(I624*H624,2)</f>
        <v>0</v>
      </c>
      <c r="K624" s="124" t="s">
        <v>497</v>
      </c>
      <c r="L624" s="32"/>
      <c r="M624" s="129" t="s">
        <v>19</v>
      </c>
      <c r="N624" s="130" t="s">
        <v>44</v>
      </c>
      <c r="P624" s="131">
        <f>O624*H624</f>
        <v>0</v>
      </c>
      <c r="Q624" s="131">
        <v>0</v>
      </c>
      <c r="R624" s="131">
        <f>Q624*H624</f>
        <v>0</v>
      </c>
      <c r="S624" s="131">
        <v>0</v>
      </c>
      <c r="T624" s="132">
        <f>S624*H624</f>
        <v>0</v>
      </c>
      <c r="AR624" s="133" t="s">
        <v>156</v>
      </c>
      <c r="AT624" s="133" t="s">
        <v>151</v>
      </c>
      <c r="AU624" s="133" t="s">
        <v>80</v>
      </c>
      <c r="AY624" s="17" t="s">
        <v>149</v>
      </c>
      <c r="BE624" s="134">
        <f>IF(N624="základní",J624,0)</f>
        <v>0</v>
      </c>
      <c r="BF624" s="134">
        <f>IF(N624="snížená",J624,0)</f>
        <v>0</v>
      </c>
      <c r="BG624" s="134">
        <f>IF(N624="zákl. přenesená",J624,0)</f>
        <v>0</v>
      </c>
      <c r="BH624" s="134">
        <f>IF(N624="sníž. přenesená",J624,0)</f>
        <v>0</v>
      </c>
      <c r="BI624" s="134">
        <f>IF(N624="nulová",J624,0)</f>
        <v>0</v>
      </c>
      <c r="BJ624" s="17" t="s">
        <v>78</v>
      </c>
      <c r="BK624" s="134">
        <f>ROUND(I624*H624,2)</f>
        <v>0</v>
      </c>
      <c r="BL624" s="17" t="s">
        <v>156</v>
      </c>
      <c r="BM624" s="133" t="s">
        <v>958</v>
      </c>
    </row>
    <row r="625" spans="2:65" s="1" customFormat="1" ht="16.5" customHeight="1">
      <c r="B625" s="32"/>
      <c r="C625" s="122" t="s">
        <v>959</v>
      </c>
      <c r="D625" s="122" t="s">
        <v>151</v>
      </c>
      <c r="E625" s="123" t="s">
        <v>960</v>
      </c>
      <c r="F625" s="124" t="s">
        <v>961</v>
      </c>
      <c r="G625" s="125" t="s">
        <v>330</v>
      </c>
      <c r="H625" s="126">
        <v>1</v>
      </c>
      <c r="I625" s="127"/>
      <c r="J625" s="128">
        <f>ROUND(I625*H625,2)</f>
        <v>0</v>
      </c>
      <c r="K625" s="124" t="s">
        <v>497</v>
      </c>
      <c r="L625" s="32"/>
      <c r="M625" s="129" t="s">
        <v>19</v>
      </c>
      <c r="N625" s="130" t="s">
        <v>44</v>
      </c>
      <c r="P625" s="131">
        <f>O625*H625</f>
        <v>0</v>
      </c>
      <c r="Q625" s="131">
        <v>0</v>
      </c>
      <c r="R625" s="131">
        <f>Q625*H625</f>
        <v>0</v>
      </c>
      <c r="S625" s="131">
        <v>0.2</v>
      </c>
      <c r="T625" s="132">
        <f>S625*H625</f>
        <v>0.2</v>
      </c>
      <c r="AR625" s="133" t="s">
        <v>156</v>
      </c>
      <c r="AT625" s="133" t="s">
        <v>151</v>
      </c>
      <c r="AU625" s="133" t="s">
        <v>80</v>
      </c>
      <c r="AY625" s="17" t="s">
        <v>149</v>
      </c>
      <c r="BE625" s="134">
        <f>IF(N625="základní",J625,0)</f>
        <v>0</v>
      </c>
      <c r="BF625" s="134">
        <f>IF(N625="snížená",J625,0)</f>
        <v>0</v>
      </c>
      <c r="BG625" s="134">
        <f>IF(N625="zákl. přenesená",J625,0)</f>
        <v>0</v>
      </c>
      <c r="BH625" s="134">
        <f>IF(N625="sníž. přenesená",J625,0)</f>
        <v>0</v>
      </c>
      <c r="BI625" s="134">
        <f>IF(N625="nulová",J625,0)</f>
        <v>0</v>
      </c>
      <c r="BJ625" s="17" t="s">
        <v>78</v>
      </c>
      <c r="BK625" s="134">
        <f>ROUND(I625*H625,2)</f>
        <v>0</v>
      </c>
      <c r="BL625" s="17" t="s">
        <v>156</v>
      </c>
      <c r="BM625" s="133" t="s">
        <v>962</v>
      </c>
    </row>
    <row r="626" spans="2:65" s="1" customFormat="1" ht="24.2" customHeight="1">
      <c r="B626" s="32"/>
      <c r="C626" s="122" t="s">
        <v>963</v>
      </c>
      <c r="D626" s="122" t="s">
        <v>151</v>
      </c>
      <c r="E626" s="123" t="s">
        <v>964</v>
      </c>
      <c r="F626" s="124" t="s">
        <v>965</v>
      </c>
      <c r="G626" s="125" t="s">
        <v>330</v>
      </c>
      <c r="H626" s="126">
        <v>20</v>
      </c>
      <c r="I626" s="127"/>
      <c r="J626" s="128">
        <f>ROUND(I626*H626,2)</f>
        <v>0</v>
      </c>
      <c r="K626" s="124" t="s">
        <v>155</v>
      </c>
      <c r="L626" s="32"/>
      <c r="M626" s="129" t="s">
        <v>19</v>
      </c>
      <c r="N626" s="130" t="s">
        <v>44</v>
      </c>
      <c r="P626" s="131">
        <f>O626*H626</f>
        <v>0</v>
      </c>
      <c r="Q626" s="131">
        <v>0</v>
      </c>
      <c r="R626" s="131">
        <f>Q626*H626</f>
        <v>0</v>
      </c>
      <c r="S626" s="131">
        <v>1E-3</v>
      </c>
      <c r="T626" s="132">
        <f>S626*H626</f>
        <v>0.02</v>
      </c>
      <c r="AR626" s="133" t="s">
        <v>156</v>
      </c>
      <c r="AT626" s="133" t="s">
        <v>151</v>
      </c>
      <c r="AU626" s="133" t="s">
        <v>80</v>
      </c>
      <c r="AY626" s="17" t="s">
        <v>149</v>
      </c>
      <c r="BE626" s="134">
        <f>IF(N626="základní",J626,0)</f>
        <v>0</v>
      </c>
      <c r="BF626" s="134">
        <f>IF(N626="snížená",J626,0)</f>
        <v>0</v>
      </c>
      <c r="BG626" s="134">
        <f>IF(N626="zákl. přenesená",J626,0)</f>
        <v>0</v>
      </c>
      <c r="BH626" s="134">
        <f>IF(N626="sníž. přenesená",J626,0)</f>
        <v>0</v>
      </c>
      <c r="BI626" s="134">
        <f>IF(N626="nulová",J626,0)</f>
        <v>0</v>
      </c>
      <c r="BJ626" s="17" t="s">
        <v>78</v>
      </c>
      <c r="BK626" s="134">
        <f>ROUND(I626*H626,2)</f>
        <v>0</v>
      </c>
      <c r="BL626" s="17" t="s">
        <v>156</v>
      </c>
      <c r="BM626" s="133" t="s">
        <v>966</v>
      </c>
    </row>
    <row r="627" spans="2:65" s="1" customFormat="1" ht="11.25">
      <c r="B627" s="32"/>
      <c r="D627" s="135" t="s">
        <v>158</v>
      </c>
      <c r="F627" s="136" t="s">
        <v>967</v>
      </c>
      <c r="I627" s="137"/>
      <c r="L627" s="32"/>
      <c r="M627" s="138"/>
      <c r="T627" s="53"/>
      <c r="AT627" s="17" t="s">
        <v>158</v>
      </c>
      <c r="AU627" s="17" t="s">
        <v>80</v>
      </c>
    </row>
    <row r="628" spans="2:65" s="1" customFormat="1" ht="16.5" customHeight="1">
      <c r="B628" s="32"/>
      <c r="C628" s="122" t="s">
        <v>968</v>
      </c>
      <c r="D628" s="122" t="s">
        <v>151</v>
      </c>
      <c r="E628" s="123" t="s">
        <v>969</v>
      </c>
      <c r="F628" s="124" t="s">
        <v>970</v>
      </c>
      <c r="G628" s="125" t="s">
        <v>861</v>
      </c>
      <c r="H628" s="126">
        <v>1</v>
      </c>
      <c r="I628" s="127"/>
      <c r="J628" s="128">
        <f>ROUND(I628*H628,2)</f>
        <v>0</v>
      </c>
      <c r="K628" s="124" t="s">
        <v>155</v>
      </c>
      <c r="L628" s="32"/>
      <c r="M628" s="129" t="s">
        <v>19</v>
      </c>
      <c r="N628" s="130" t="s">
        <v>44</v>
      </c>
      <c r="P628" s="131">
        <f>O628*H628</f>
        <v>0</v>
      </c>
      <c r="Q628" s="131">
        <v>0</v>
      </c>
      <c r="R628" s="131">
        <f>Q628*H628</f>
        <v>0</v>
      </c>
      <c r="S628" s="131">
        <v>0</v>
      </c>
      <c r="T628" s="132">
        <f>S628*H628</f>
        <v>0</v>
      </c>
      <c r="AR628" s="133" t="s">
        <v>156</v>
      </c>
      <c r="AT628" s="133" t="s">
        <v>151</v>
      </c>
      <c r="AU628" s="133" t="s">
        <v>80</v>
      </c>
      <c r="AY628" s="17" t="s">
        <v>149</v>
      </c>
      <c r="BE628" s="134">
        <f>IF(N628="základní",J628,0)</f>
        <v>0</v>
      </c>
      <c r="BF628" s="134">
        <f>IF(N628="snížená",J628,0)</f>
        <v>0</v>
      </c>
      <c r="BG628" s="134">
        <f>IF(N628="zákl. přenesená",J628,0)</f>
        <v>0</v>
      </c>
      <c r="BH628" s="134">
        <f>IF(N628="sníž. přenesená",J628,0)</f>
        <v>0</v>
      </c>
      <c r="BI628" s="134">
        <f>IF(N628="nulová",J628,0)</f>
        <v>0</v>
      </c>
      <c r="BJ628" s="17" t="s">
        <v>78</v>
      </c>
      <c r="BK628" s="134">
        <f>ROUND(I628*H628,2)</f>
        <v>0</v>
      </c>
      <c r="BL628" s="17" t="s">
        <v>156</v>
      </c>
      <c r="BM628" s="133" t="s">
        <v>971</v>
      </c>
    </row>
    <row r="629" spans="2:65" s="1" customFormat="1" ht="11.25">
      <c r="B629" s="32"/>
      <c r="D629" s="135" t="s">
        <v>158</v>
      </c>
      <c r="F629" s="136" t="s">
        <v>972</v>
      </c>
      <c r="I629" s="137"/>
      <c r="L629" s="32"/>
      <c r="M629" s="138"/>
      <c r="T629" s="53"/>
      <c r="AT629" s="17" t="s">
        <v>158</v>
      </c>
      <c r="AU629" s="17" t="s">
        <v>80</v>
      </c>
    </row>
    <row r="630" spans="2:65" s="1" customFormat="1" ht="24.2" customHeight="1">
      <c r="B630" s="32"/>
      <c r="C630" s="122" t="s">
        <v>973</v>
      </c>
      <c r="D630" s="122" t="s">
        <v>151</v>
      </c>
      <c r="E630" s="123" t="s">
        <v>974</v>
      </c>
      <c r="F630" s="124" t="s">
        <v>975</v>
      </c>
      <c r="G630" s="125" t="s">
        <v>154</v>
      </c>
      <c r="H630" s="126">
        <v>11.6</v>
      </c>
      <c r="I630" s="127"/>
      <c r="J630" s="128">
        <f>ROUND(I630*H630,2)</f>
        <v>0</v>
      </c>
      <c r="K630" s="124" t="s">
        <v>155</v>
      </c>
      <c r="L630" s="32"/>
      <c r="M630" s="129" t="s">
        <v>19</v>
      </c>
      <c r="N630" s="130" t="s">
        <v>44</v>
      </c>
      <c r="P630" s="131">
        <f>O630*H630</f>
        <v>0</v>
      </c>
      <c r="Q630" s="131">
        <v>0</v>
      </c>
      <c r="R630" s="131">
        <f>Q630*H630</f>
        <v>0</v>
      </c>
      <c r="S630" s="131">
        <v>3.175E-2</v>
      </c>
      <c r="T630" s="132">
        <f>S630*H630</f>
        <v>0.36830000000000002</v>
      </c>
      <c r="AR630" s="133" t="s">
        <v>156</v>
      </c>
      <c r="AT630" s="133" t="s">
        <v>151</v>
      </c>
      <c r="AU630" s="133" t="s">
        <v>80</v>
      </c>
      <c r="AY630" s="17" t="s">
        <v>149</v>
      </c>
      <c r="BE630" s="134">
        <f>IF(N630="základní",J630,0)</f>
        <v>0</v>
      </c>
      <c r="BF630" s="134">
        <f>IF(N630="snížená",J630,0)</f>
        <v>0</v>
      </c>
      <c r="BG630" s="134">
        <f>IF(N630="zákl. přenesená",J630,0)</f>
        <v>0</v>
      </c>
      <c r="BH630" s="134">
        <f>IF(N630="sníž. přenesená",J630,0)</f>
        <v>0</v>
      </c>
      <c r="BI630" s="134">
        <f>IF(N630="nulová",J630,0)</f>
        <v>0</v>
      </c>
      <c r="BJ630" s="17" t="s">
        <v>78</v>
      </c>
      <c r="BK630" s="134">
        <f>ROUND(I630*H630,2)</f>
        <v>0</v>
      </c>
      <c r="BL630" s="17" t="s">
        <v>156</v>
      </c>
      <c r="BM630" s="133" t="s">
        <v>976</v>
      </c>
    </row>
    <row r="631" spans="2:65" s="1" customFormat="1" ht="11.25">
      <c r="B631" s="32"/>
      <c r="D631" s="135" t="s">
        <v>158</v>
      </c>
      <c r="F631" s="136" t="s">
        <v>977</v>
      </c>
      <c r="I631" s="137"/>
      <c r="L631" s="32"/>
      <c r="M631" s="138"/>
      <c r="T631" s="53"/>
      <c r="AT631" s="17" t="s">
        <v>158</v>
      </c>
      <c r="AU631" s="17" t="s">
        <v>80</v>
      </c>
    </row>
    <row r="632" spans="2:65" s="12" customFormat="1" ht="11.25">
      <c r="B632" s="141"/>
      <c r="D632" s="139" t="s">
        <v>162</v>
      </c>
      <c r="E632" s="142" t="s">
        <v>19</v>
      </c>
      <c r="F632" s="143" t="s">
        <v>978</v>
      </c>
      <c r="H632" s="144">
        <v>11.6</v>
      </c>
      <c r="I632" s="145"/>
      <c r="L632" s="141"/>
      <c r="M632" s="146"/>
      <c r="T632" s="147"/>
      <c r="AT632" s="142" t="s">
        <v>162</v>
      </c>
      <c r="AU632" s="142" t="s">
        <v>80</v>
      </c>
      <c r="AV632" s="12" t="s">
        <v>80</v>
      </c>
      <c r="AW632" s="12" t="s">
        <v>34</v>
      </c>
      <c r="AX632" s="12" t="s">
        <v>78</v>
      </c>
      <c r="AY632" s="142" t="s">
        <v>149</v>
      </c>
    </row>
    <row r="633" spans="2:65" s="1" customFormat="1" ht="16.5" customHeight="1">
      <c r="B633" s="32"/>
      <c r="C633" s="122" t="s">
        <v>979</v>
      </c>
      <c r="D633" s="122" t="s">
        <v>151</v>
      </c>
      <c r="E633" s="123" t="s">
        <v>980</v>
      </c>
      <c r="F633" s="124" t="s">
        <v>981</v>
      </c>
      <c r="G633" s="125" t="s">
        <v>154</v>
      </c>
      <c r="H633" s="126">
        <v>11.22</v>
      </c>
      <c r="I633" s="127"/>
      <c r="J633" s="128">
        <f>ROUND(I633*H633,2)</f>
        <v>0</v>
      </c>
      <c r="K633" s="124" t="s">
        <v>155</v>
      </c>
      <c r="L633" s="32"/>
      <c r="M633" s="129" t="s">
        <v>19</v>
      </c>
      <c r="N633" s="130" t="s">
        <v>44</v>
      </c>
      <c r="P633" s="131">
        <f>O633*H633</f>
        <v>0</v>
      </c>
      <c r="Q633" s="131">
        <v>0</v>
      </c>
      <c r="R633" s="131">
        <f>Q633*H633</f>
        <v>0</v>
      </c>
      <c r="S633" s="131">
        <v>2.4649999999999998E-2</v>
      </c>
      <c r="T633" s="132">
        <f>S633*H633</f>
        <v>0.27657300000000001</v>
      </c>
      <c r="AR633" s="133" t="s">
        <v>156</v>
      </c>
      <c r="AT633" s="133" t="s">
        <v>151</v>
      </c>
      <c r="AU633" s="133" t="s">
        <v>80</v>
      </c>
      <c r="AY633" s="17" t="s">
        <v>149</v>
      </c>
      <c r="BE633" s="134">
        <f>IF(N633="základní",J633,0)</f>
        <v>0</v>
      </c>
      <c r="BF633" s="134">
        <f>IF(N633="snížená",J633,0)</f>
        <v>0</v>
      </c>
      <c r="BG633" s="134">
        <f>IF(N633="zákl. přenesená",J633,0)</f>
        <v>0</v>
      </c>
      <c r="BH633" s="134">
        <f>IF(N633="sníž. přenesená",J633,0)</f>
        <v>0</v>
      </c>
      <c r="BI633" s="134">
        <f>IF(N633="nulová",J633,0)</f>
        <v>0</v>
      </c>
      <c r="BJ633" s="17" t="s">
        <v>78</v>
      </c>
      <c r="BK633" s="134">
        <f>ROUND(I633*H633,2)</f>
        <v>0</v>
      </c>
      <c r="BL633" s="17" t="s">
        <v>156</v>
      </c>
      <c r="BM633" s="133" t="s">
        <v>982</v>
      </c>
    </row>
    <row r="634" spans="2:65" s="1" customFormat="1" ht="11.25">
      <c r="B634" s="32"/>
      <c r="D634" s="135" t="s">
        <v>158</v>
      </c>
      <c r="F634" s="136" t="s">
        <v>983</v>
      </c>
      <c r="I634" s="137"/>
      <c r="L634" s="32"/>
      <c r="M634" s="138"/>
      <c r="T634" s="53"/>
      <c r="AT634" s="17" t="s">
        <v>158</v>
      </c>
      <c r="AU634" s="17" t="s">
        <v>80</v>
      </c>
    </row>
    <row r="635" spans="2:65" s="12" customFormat="1" ht="11.25">
      <c r="B635" s="141"/>
      <c r="D635" s="139" t="s">
        <v>162</v>
      </c>
      <c r="E635" s="142" t="s">
        <v>19</v>
      </c>
      <c r="F635" s="143" t="s">
        <v>984</v>
      </c>
      <c r="H635" s="144">
        <v>11.22</v>
      </c>
      <c r="I635" s="145"/>
      <c r="L635" s="141"/>
      <c r="M635" s="146"/>
      <c r="T635" s="147"/>
      <c r="AT635" s="142" t="s">
        <v>162</v>
      </c>
      <c r="AU635" s="142" t="s">
        <v>80</v>
      </c>
      <c r="AV635" s="12" t="s">
        <v>80</v>
      </c>
      <c r="AW635" s="12" t="s">
        <v>34</v>
      </c>
      <c r="AX635" s="12" t="s">
        <v>78</v>
      </c>
      <c r="AY635" s="142" t="s">
        <v>149</v>
      </c>
    </row>
    <row r="636" spans="2:65" s="1" customFormat="1" ht="16.5" customHeight="1">
      <c r="B636" s="32"/>
      <c r="C636" s="122" t="s">
        <v>985</v>
      </c>
      <c r="D636" s="122" t="s">
        <v>151</v>
      </c>
      <c r="E636" s="123" t="s">
        <v>986</v>
      </c>
      <c r="F636" s="124" t="s">
        <v>987</v>
      </c>
      <c r="G636" s="125" t="s">
        <v>154</v>
      </c>
      <c r="H636" s="126">
        <v>11.22</v>
      </c>
      <c r="I636" s="127"/>
      <c r="J636" s="128">
        <f>ROUND(I636*H636,2)</f>
        <v>0</v>
      </c>
      <c r="K636" s="124" t="s">
        <v>155</v>
      </c>
      <c r="L636" s="32"/>
      <c r="M636" s="129" t="s">
        <v>19</v>
      </c>
      <c r="N636" s="130" t="s">
        <v>44</v>
      </c>
      <c r="P636" s="131">
        <f>O636*H636</f>
        <v>0</v>
      </c>
      <c r="Q636" s="131">
        <v>0</v>
      </c>
      <c r="R636" s="131">
        <f>Q636*H636</f>
        <v>0</v>
      </c>
      <c r="S636" s="131">
        <v>8.0000000000000002E-3</v>
      </c>
      <c r="T636" s="132">
        <f>S636*H636</f>
        <v>8.9760000000000006E-2</v>
      </c>
      <c r="AR636" s="133" t="s">
        <v>156</v>
      </c>
      <c r="AT636" s="133" t="s">
        <v>151</v>
      </c>
      <c r="AU636" s="133" t="s">
        <v>80</v>
      </c>
      <c r="AY636" s="17" t="s">
        <v>149</v>
      </c>
      <c r="BE636" s="134">
        <f>IF(N636="základní",J636,0)</f>
        <v>0</v>
      </c>
      <c r="BF636" s="134">
        <f>IF(N636="snížená",J636,0)</f>
        <v>0</v>
      </c>
      <c r="BG636" s="134">
        <f>IF(N636="zákl. přenesená",J636,0)</f>
        <v>0</v>
      </c>
      <c r="BH636" s="134">
        <f>IF(N636="sníž. přenesená",J636,0)</f>
        <v>0</v>
      </c>
      <c r="BI636" s="134">
        <f>IF(N636="nulová",J636,0)</f>
        <v>0</v>
      </c>
      <c r="BJ636" s="17" t="s">
        <v>78</v>
      </c>
      <c r="BK636" s="134">
        <f>ROUND(I636*H636,2)</f>
        <v>0</v>
      </c>
      <c r="BL636" s="17" t="s">
        <v>156</v>
      </c>
      <c r="BM636" s="133" t="s">
        <v>988</v>
      </c>
    </row>
    <row r="637" spans="2:65" s="1" customFormat="1" ht="11.25">
      <c r="B637" s="32"/>
      <c r="D637" s="135" t="s">
        <v>158</v>
      </c>
      <c r="F637" s="136" t="s">
        <v>989</v>
      </c>
      <c r="I637" s="137"/>
      <c r="L637" s="32"/>
      <c r="M637" s="138"/>
      <c r="T637" s="53"/>
      <c r="AT637" s="17" t="s">
        <v>158</v>
      </c>
      <c r="AU637" s="17" t="s">
        <v>80</v>
      </c>
    </row>
    <row r="638" spans="2:65" s="1" customFormat="1" ht="16.5" customHeight="1">
      <c r="B638" s="32"/>
      <c r="C638" s="122" t="s">
        <v>990</v>
      </c>
      <c r="D638" s="122" t="s">
        <v>151</v>
      </c>
      <c r="E638" s="123" t="s">
        <v>991</v>
      </c>
      <c r="F638" s="124" t="s">
        <v>992</v>
      </c>
      <c r="G638" s="125" t="s">
        <v>154</v>
      </c>
      <c r="H638" s="126">
        <v>21.7</v>
      </c>
      <c r="I638" s="127"/>
      <c r="J638" s="128">
        <f>ROUND(I638*H638,2)</f>
        <v>0</v>
      </c>
      <c r="K638" s="124" t="s">
        <v>155</v>
      </c>
      <c r="L638" s="32"/>
      <c r="M638" s="129" t="s">
        <v>19</v>
      </c>
      <c r="N638" s="130" t="s">
        <v>44</v>
      </c>
      <c r="P638" s="131">
        <f>O638*H638</f>
        <v>0</v>
      </c>
      <c r="Q638" s="131">
        <v>0</v>
      </c>
      <c r="R638" s="131">
        <f>Q638*H638</f>
        <v>0</v>
      </c>
      <c r="S638" s="131">
        <v>0.155</v>
      </c>
      <c r="T638" s="132">
        <f>S638*H638</f>
        <v>3.3634999999999997</v>
      </c>
      <c r="AR638" s="133" t="s">
        <v>156</v>
      </c>
      <c r="AT638" s="133" t="s">
        <v>151</v>
      </c>
      <c r="AU638" s="133" t="s">
        <v>80</v>
      </c>
      <c r="AY638" s="17" t="s">
        <v>149</v>
      </c>
      <c r="BE638" s="134">
        <f>IF(N638="základní",J638,0)</f>
        <v>0</v>
      </c>
      <c r="BF638" s="134">
        <f>IF(N638="snížená",J638,0)</f>
        <v>0</v>
      </c>
      <c r="BG638" s="134">
        <f>IF(N638="zákl. přenesená",J638,0)</f>
        <v>0</v>
      </c>
      <c r="BH638" s="134">
        <f>IF(N638="sníž. přenesená",J638,0)</f>
        <v>0</v>
      </c>
      <c r="BI638" s="134">
        <f>IF(N638="nulová",J638,0)</f>
        <v>0</v>
      </c>
      <c r="BJ638" s="17" t="s">
        <v>78</v>
      </c>
      <c r="BK638" s="134">
        <f>ROUND(I638*H638,2)</f>
        <v>0</v>
      </c>
      <c r="BL638" s="17" t="s">
        <v>156</v>
      </c>
      <c r="BM638" s="133" t="s">
        <v>993</v>
      </c>
    </row>
    <row r="639" spans="2:65" s="1" customFormat="1" ht="11.25">
      <c r="B639" s="32"/>
      <c r="D639" s="135" t="s">
        <v>158</v>
      </c>
      <c r="F639" s="136" t="s">
        <v>994</v>
      </c>
      <c r="I639" s="137"/>
      <c r="L639" s="32"/>
      <c r="M639" s="138"/>
      <c r="T639" s="53"/>
      <c r="AT639" s="17" t="s">
        <v>158</v>
      </c>
      <c r="AU639" s="17" t="s">
        <v>80</v>
      </c>
    </row>
    <row r="640" spans="2:65" s="1" customFormat="1" ht="16.5" customHeight="1">
      <c r="B640" s="32"/>
      <c r="C640" s="122" t="s">
        <v>995</v>
      </c>
      <c r="D640" s="122" t="s">
        <v>151</v>
      </c>
      <c r="E640" s="123" t="s">
        <v>996</v>
      </c>
      <c r="F640" s="124" t="s">
        <v>997</v>
      </c>
      <c r="G640" s="125" t="s">
        <v>154</v>
      </c>
      <c r="H640" s="126">
        <v>82</v>
      </c>
      <c r="I640" s="127"/>
      <c r="J640" s="128">
        <f>ROUND(I640*H640,2)</f>
        <v>0</v>
      </c>
      <c r="K640" s="124" t="s">
        <v>155</v>
      </c>
      <c r="L640" s="32"/>
      <c r="M640" s="129" t="s">
        <v>19</v>
      </c>
      <c r="N640" s="130" t="s">
        <v>44</v>
      </c>
      <c r="P640" s="131">
        <f>O640*H640</f>
        <v>0</v>
      </c>
      <c r="Q640" s="131">
        <v>0</v>
      </c>
      <c r="R640" s="131">
        <f>Q640*H640</f>
        <v>0</v>
      </c>
      <c r="S640" s="131">
        <v>3.0000000000000001E-3</v>
      </c>
      <c r="T640" s="132">
        <f>S640*H640</f>
        <v>0.246</v>
      </c>
      <c r="AR640" s="133" t="s">
        <v>156</v>
      </c>
      <c r="AT640" s="133" t="s">
        <v>151</v>
      </c>
      <c r="AU640" s="133" t="s">
        <v>80</v>
      </c>
      <c r="AY640" s="17" t="s">
        <v>149</v>
      </c>
      <c r="BE640" s="134">
        <f>IF(N640="základní",J640,0)</f>
        <v>0</v>
      </c>
      <c r="BF640" s="134">
        <f>IF(N640="snížená",J640,0)</f>
        <v>0</v>
      </c>
      <c r="BG640" s="134">
        <f>IF(N640="zákl. přenesená",J640,0)</f>
        <v>0</v>
      </c>
      <c r="BH640" s="134">
        <f>IF(N640="sníž. přenesená",J640,0)</f>
        <v>0</v>
      </c>
      <c r="BI640" s="134">
        <f>IF(N640="nulová",J640,0)</f>
        <v>0</v>
      </c>
      <c r="BJ640" s="17" t="s">
        <v>78</v>
      </c>
      <c r="BK640" s="134">
        <f>ROUND(I640*H640,2)</f>
        <v>0</v>
      </c>
      <c r="BL640" s="17" t="s">
        <v>156</v>
      </c>
      <c r="BM640" s="133" t="s">
        <v>998</v>
      </c>
    </row>
    <row r="641" spans="2:65" s="1" customFormat="1" ht="11.25">
      <c r="B641" s="32"/>
      <c r="D641" s="135" t="s">
        <v>158</v>
      </c>
      <c r="F641" s="136" t="s">
        <v>999</v>
      </c>
      <c r="I641" s="137"/>
      <c r="L641" s="32"/>
      <c r="M641" s="138"/>
      <c r="T641" s="53"/>
      <c r="AT641" s="17" t="s">
        <v>158</v>
      </c>
      <c r="AU641" s="17" t="s">
        <v>80</v>
      </c>
    </row>
    <row r="642" spans="2:65" s="12" customFormat="1" ht="11.25">
      <c r="B642" s="141"/>
      <c r="D642" s="139" t="s">
        <v>162</v>
      </c>
      <c r="E642" s="142" t="s">
        <v>19</v>
      </c>
      <c r="F642" s="143" t="s">
        <v>1000</v>
      </c>
      <c r="H642" s="144">
        <v>82</v>
      </c>
      <c r="I642" s="145"/>
      <c r="L642" s="141"/>
      <c r="M642" s="146"/>
      <c r="T642" s="147"/>
      <c r="AT642" s="142" t="s">
        <v>162</v>
      </c>
      <c r="AU642" s="142" t="s">
        <v>80</v>
      </c>
      <c r="AV642" s="12" t="s">
        <v>80</v>
      </c>
      <c r="AW642" s="12" t="s">
        <v>34</v>
      </c>
      <c r="AX642" s="12" t="s">
        <v>78</v>
      </c>
      <c r="AY642" s="142" t="s">
        <v>149</v>
      </c>
    </row>
    <row r="643" spans="2:65" s="1" customFormat="1" ht="24.2" customHeight="1">
      <c r="B643" s="32"/>
      <c r="C643" s="122" t="s">
        <v>1001</v>
      </c>
      <c r="D643" s="122" t="s">
        <v>151</v>
      </c>
      <c r="E643" s="123" t="s">
        <v>1002</v>
      </c>
      <c r="F643" s="124" t="s">
        <v>1003</v>
      </c>
      <c r="G643" s="125" t="s">
        <v>154</v>
      </c>
      <c r="H643" s="126">
        <v>14.065</v>
      </c>
      <c r="I643" s="127"/>
      <c r="J643" s="128">
        <f>ROUND(I643*H643,2)</f>
        <v>0</v>
      </c>
      <c r="K643" s="124" t="s">
        <v>155</v>
      </c>
      <c r="L643" s="32"/>
      <c r="M643" s="129" t="s">
        <v>19</v>
      </c>
      <c r="N643" s="130" t="s">
        <v>44</v>
      </c>
      <c r="P643" s="131">
        <f>O643*H643</f>
        <v>0</v>
      </c>
      <c r="Q643" s="131">
        <v>0</v>
      </c>
      <c r="R643" s="131">
        <f>Q643*H643</f>
        <v>0</v>
      </c>
      <c r="S643" s="131">
        <v>0.13100000000000001</v>
      </c>
      <c r="T643" s="132">
        <f>S643*H643</f>
        <v>1.8425149999999999</v>
      </c>
      <c r="AR643" s="133" t="s">
        <v>156</v>
      </c>
      <c r="AT643" s="133" t="s">
        <v>151</v>
      </c>
      <c r="AU643" s="133" t="s">
        <v>80</v>
      </c>
      <c r="AY643" s="17" t="s">
        <v>149</v>
      </c>
      <c r="BE643" s="134">
        <f>IF(N643="základní",J643,0)</f>
        <v>0</v>
      </c>
      <c r="BF643" s="134">
        <f>IF(N643="snížená",J643,0)</f>
        <v>0</v>
      </c>
      <c r="BG643" s="134">
        <f>IF(N643="zákl. přenesená",J643,0)</f>
        <v>0</v>
      </c>
      <c r="BH643" s="134">
        <f>IF(N643="sníž. přenesená",J643,0)</f>
        <v>0</v>
      </c>
      <c r="BI643" s="134">
        <f>IF(N643="nulová",J643,0)</f>
        <v>0</v>
      </c>
      <c r="BJ643" s="17" t="s">
        <v>78</v>
      </c>
      <c r="BK643" s="134">
        <f>ROUND(I643*H643,2)</f>
        <v>0</v>
      </c>
      <c r="BL643" s="17" t="s">
        <v>156</v>
      </c>
      <c r="BM643" s="133" t="s">
        <v>1004</v>
      </c>
    </row>
    <row r="644" spans="2:65" s="1" customFormat="1" ht="11.25">
      <c r="B644" s="32"/>
      <c r="D644" s="135" t="s">
        <v>158</v>
      </c>
      <c r="F644" s="136" t="s">
        <v>1005</v>
      </c>
      <c r="I644" s="137"/>
      <c r="L644" s="32"/>
      <c r="M644" s="138"/>
      <c r="T644" s="53"/>
      <c r="AT644" s="17" t="s">
        <v>158</v>
      </c>
      <c r="AU644" s="17" t="s">
        <v>80</v>
      </c>
    </row>
    <row r="645" spans="2:65" s="12" customFormat="1" ht="11.25">
      <c r="B645" s="141"/>
      <c r="D645" s="139" t="s">
        <v>162</v>
      </c>
      <c r="E645" s="142" t="s">
        <v>19</v>
      </c>
      <c r="F645" s="143" t="s">
        <v>1006</v>
      </c>
      <c r="H645" s="144">
        <v>14.065</v>
      </c>
      <c r="I645" s="145"/>
      <c r="L645" s="141"/>
      <c r="M645" s="146"/>
      <c r="T645" s="147"/>
      <c r="AT645" s="142" t="s">
        <v>162</v>
      </c>
      <c r="AU645" s="142" t="s">
        <v>80</v>
      </c>
      <c r="AV645" s="12" t="s">
        <v>80</v>
      </c>
      <c r="AW645" s="12" t="s">
        <v>34</v>
      </c>
      <c r="AX645" s="12" t="s">
        <v>78</v>
      </c>
      <c r="AY645" s="142" t="s">
        <v>149</v>
      </c>
    </row>
    <row r="646" spans="2:65" s="1" customFormat="1" ht="24.2" customHeight="1">
      <c r="B646" s="32"/>
      <c r="C646" s="122" t="s">
        <v>1007</v>
      </c>
      <c r="D646" s="122" t="s">
        <v>151</v>
      </c>
      <c r="E646" s="123" t="s">
        <v>1008</v>
      </c>
      <c r="F646" s="124" t="s">
        <v>1009</v>
      </c>
      <c r="G646" s="125" t="s">
        <v>154</v>
      </c>
      <c r="H646" s="126">
        <v>21.286000000000001</v>
      </c>
      <c r="I646" s="127"/>
      <c r="J646" s="128">
        <f>ROUND(I646*H646,2)</f>
        <v>0</v>
      </c>
      <c r="K646" s="124" t="s">
        <v>155</v>
      </c>
      <c r="L646" s="32"/>
      <c r="M646" s="129" t="s">
        <v>19</v>
      </c>
      <c r="N646" s="130" t="s">
        <v>44</v>
      </c>
      <c r="P646" s="131">
        <f>O646*H646</f>
        <v>0</v>
      </c>
      <c r="Q646" s="131">
        <v>0</v>
      </c>
      <c r="R646" s="131">
        <f>Q646*H646</f>
        <v>0</v>
      </c>
      <c r="S646" s="131">
        <v>0.26100000000000001</v>
      </c>
      <c r="T646" s="132">
        <f>S646*H646</f>
        <v>5.5556460000000003</v>
      </c>
      <c r="AR646" s="133" t="s">
        <v>156</v>
      </c>
      <c r="AT646" s="133" t="s">
        <v>151</v>
      </c>
      <c r="AU646" s="133" t="s">
        <v>80</v>
      </c>
      <c r="AY646" s="17" t="s">
        <v>149</v>
      </c>
      <c r="BE646" s="134">
        <f>IF(N646="základní",J646,0)</f>
        <v>0</v>
      </c>
      <c r="BF646" s="134">
        <f>IF(N646="snížená",J646,0)</f>
        <v>0</v>
      </c>
      <c r="BG646" s="134">
        <f>IF(N646="zákl. přenesená",J646,0)</f>
        <v>0</v>
      </c>
      <c r="BH646" s="134">
        <f>IF(N646="sníž. přenesená",J646,0)</f>
        <v>0</v>
      </c>
      <c r="BI646" s="134">
        <f>IF(N646="nulová",J646,0)</f>
        <v>0</v>
      </c>
      <c r="BJ646" s="17" t="s">
        <v>78</v>
      </c>
      <c r="BK646" s="134">
        <f>ROUND(I646*H646,2)</f>
        <v>0</v>
      </c>
      <c r="BL646" s="17" t="s">
        <v>156</v>
      </c>
      <c r="BM646" s="133" t="s">
        <v>1010</v>
      </c>
    </row>
    <row r="647" spans="2:65" s="1" customFormat="1" ht="11.25">
      <c r="B647" s="32"/>
      <c r="D647" s="135" t="s">
        <v>158</v>
      </c>
      <c r="F647" s="136" t="s">
        <v>1011</v>
      </c>
      <c r="I647" s="137"/>
      <c r="L647" s="32"/>
      <c r="M647" s="138"/>
      <c r="T647" s="53"/>
      <c r="AT647" s="17" t="s">
        <v>158</v>
      </c>
      <c r="AU647" s="17" t="s">
        <v>80</v>
      </c>
    </row>
    <row r="648" spans="2:65" s="12" customFormat="1" ht="11.25">
      <c r="B648" s="141"/>
      <c r="D648" s="139" t="s">
        <v>162</v>
      </c>
      <c r="E648" s="142" t="s">
        <v>19</v>
      </c>
      <c r="F648" s="143" t="s">
        <v>1012</v>
      </c>
      <c r="H648" s="144">
        <v>21.286000000000001</v>
      </c>
      <c r="I648" s="145"/>
      <c r="L648" s="141"/>
      <c r="M648" s="146"/>
      <c r="T648" s="147"/>
      <c r="AT648" s="142" t="s">
        <v>162</v>
      </c>
      <c r="AU648" s="142" t="s">
        <v>80</v>
      </c>
      <c r="AV648" s="12" t="s">
        <v>80</v>
      </c>
      <c r="AW648" s="12" t="s">
        <v>34</v>
      </c>
      <c r="AX648" s="12" t="s">
        <v>78</v>
      </c>
      <c r="AY648" s="142" t="s">
        <v>149</v>
      </c>
    </row>
    <row r="649" spans="2:65" s="1" customFormat="1" ht="24.2" customHeight="1">
      <c r="B649" s="32"/>
      <c r="C649" s="122" t="s">
        <v>1013</v>
      </c>
      <c r="D649" s="122" t="s">
        <v>151</v>
      </c>
      <c r="E649" s="123" t="s">
        <v>1014</v>
      </c>
      <c r="F649" s="124" t="s">
        <v>1015</v>
      </c>
      <c r="G649" s="125" t="s">
        <v>174</v>
      </c>
      <c r="H649" s="126">
        <v>31.518999999999998</v>
      </c>
      <c r="I649" s="127"/>
      <c r="J649" s="128">
        <f>ROUND(I649*H649,2)</f>
        <v>0</v>
      </c>
      <c r="K649" s="124" t="s">
        <v>155</v>
      </c>
      <c r="L649" s="32"/>
      <c r="M649" s="129" t="s">
        <v>19</v>
      </c>
      <c r="N649" s="130" t="s">
        <v>44</v>
      </c>
      <c r="P649" s="131">
        <f>O649*H649</f>
        <v>0</v>
      </c>
      <c r="Q649" s="131">
        <v>0</v>
      </c>
      <c r="R649" s="131">
        <f>Q649*H649</f>
        <v>0</v>
      </c>
      <c r="S649" s="131">
        <v>1.8</v>
      </c>
      <c r="T649" s="132">
        <f>S649*H649</f>
        <v>56.734200000000001</v>
      </c>
      <c r="AR649" s="133" t="s">
        <v>156</v>
      </c>
      <c r="AT649" s="133" t="s">
        <v>151</v>
      </c>
      <c r="AU649" s="133" t="s">
        <v>80</v>
      </c>
      <c r="AY649" s="17" t="s">
        <v>149</v>
      </c>
      <c r="BE649" s="134">
        <f>IF(N649="základní",J649,0)</f>
        <v>0</v>
      </c>
      <c r="BF649" s="134">
        <f>IF(N649="snížená",J649,0)</f>
        <v>0</v>
      </c>
      <c r="BG649" s="134">
        <f>IF(N649="zákl. přenesená",J649,0)</f>
        <v>0</v>
      </c>
      <c r="BH649" s="134">
        <f>IF(N649="sníž. přenesená",J649,0)</f>
        <v>0</v>
      </c>
      <c r="BI649" s="134">
        <f>IF(N649="nulová",J649,0)</f>
        <v>0</v>
      </c>
      <c r="BJ649" s="17" t="s">
        <v>78</v>
      </c>
      <c r="BK649" s="134">
        <f>ROUND(I649*H649,2)</f>
        <v>0</v>
      </c>
      <c r="BL649" s="17" t="s">
        <v>156</v>
      </c>
      <c r="BM649" s="133" t="s">
        <v>1016</v>
      </c>
    </row>
    <row r="650" spans="2:65" s="1" customFormat="1" ht="11.25">
      <c r="B650" s="32"/>
      <c r="D650" s="135" t="s">
        <v>158</v>
      </c>
      <c r="F650" s="136" t="s">
        <v>1017</v>
      </c>
      <c r="I650" s="137"/>
      <c r="L650" s="32"/>
      <c r="M650" s="138"/>
      <c r="T650" s="53"/>
      <c r="AT650" s="17" t="s">
        <v>158</v>
      </c>
      <c r="AU650" s="17" t="s">
        <v>80</v>
      </c>
    </row>
    <row r="651" spans="2:65" s="12" customFormat="1" ht="11.25">
      <c r="B651" s="141"/>
      <c r="D651" s="139" t="s">
        <v>162</v>
      </c>
      <c r="E651" s="142" t="s">
        <v>19</v>
      </c>
      <c r="F651" s="143" t="s">
        <v>1018</v>
      </c>
      <c r="H651" s="144">
        <v>4.0890000000000004</v>
      </c>
      <c r="I651" s="145"/>
      <c r="L651" s="141"/>
      <c r="M651" s="146"/>
      <c r="T651" s="147"/>
      <c r="AT651" s="142" t="s">
        <v>162</v>
      </c>
      <c r="AU651" s="142" t="s">
        <v>80</v>
      </c>
      <c r="AV651" s="12" t="s">
        <v>80</v>
      </c>
      <c r="AW651" s="12" t="s">
        <v>34</v>
      </c>
      <c r="AX651" s="12" t="s">
        <v>73</v>
      </c>
      <c r="AY651" s="142" t="s">
        <v>149</v>
      </c>
    </row>
    <row r="652" spans="2:65" s="12" customFormat="1" ht="11.25">
      <c r="B652" s="141"/>
      <c r="D652" s="139" t="s">
        <v>162</v>
      </c>
      <c r="E652" s="142" t="s">
        <v>19</v>
      </c>
      <c r="F652" s="143" t="s">
        <v>1019</v>
      </c>
      <c r="H652" s="144">
        <v>2.0670000000000002</v>
      </c>
      <c r="I652" s="145"/>
      <c r="L652" s="141"/>
      <c r="M652" s="146"/>
      <c r="T652" s="147"/>
      <c r="AT652" s="142" t="s">
        <v>162</v>
      </c>
      <c r="AU652" s="142" t="s">
        <v>80</v>
      </c>
      <c r="AV652" s="12" t="s">
        <v>80</v>
      </c>
      <c r="AW652" s="12" t="s">
        <v>34</v>
      </c>
      <c r="AX652" s="12" t="s">
        <v>73</v>
      </c>
      <c r="AY652" s="142" t="s">
        <v>149</v>
      </c>
    </row>
    <row r="653" spans="2:65" s="12" customFormat="1" ht="11.25">
      <c r="B653" s="141"/>
      <c r="D653" s="139" t="s">
        <v>162</v>
      </c>
      <c r="E653" s="142" t="s">
        <v>19</v>
      </c>
      <c r="F653" s="143" t="s">
        <v>1020</v>
      </c>
      <c r="H653" s="144">
        <v>2.339</v>
      </c>
      <c r="I653" s="145"/>
      <c r="L653" s="141"/>
      <c r="M653" s="146"/>
      <c r="T653" s="147"/>
      <c r="AT653" s="142" t="s">
        <v>162</v>
      </c>
      <c r="AU653" s="142" t="s">
        <v>80</v>
      </c>
      <c r="AV653" s="12" t="s">
        <v>80</v>
      </c>
      <c r="AW653" s="12" t="s">
        <v>34</v>
      </c>
      <c r="AX653" s="12" t="s">
        <v>73</v>
      </c>
      <c r="AY653" s="142" t="s">
        <v>149</v>
      </c>
    </row>
    <row r="654" spans="2:65" s="12" customFormat="1" ht="11.25">
      <c r="B654" s="141"/>
      <c r="D654" s="139" t="s">
        <v>162</v>
      </c>
      <c r="E654" s="142" t="s">
        <v>19</v>
      </c>
      <c r="F654" s="143" t="s">
        <v>1021</v>
      </c>
      <c r="H654" s="144">
        <v>2.3759999999999999</v>
      </c>
      <c r="I654" s="145"/>
      <c r="L654" s="141"/>
      <c r="M654" s="146"/>
      <c r="T654" s="147"/>
      <c r="AT654" s="142" t="s">
        <v>162</v>
      </c>
      <c r="AU654" s="142" t="s">
        <v>80</v>
      </c>
      <c r="AV654" s="12" t="s">
        <v>80</v>
      </c>
      <c r="AW654" s="12" t="s">
        <v>34</v>
      </c>
      <c r="AX654" s="12" t="s">
        <v>73</v>
      </c>
      <c r="AY654" s="142" t="s">
        <v>149</v>
      </c>
    </row>
    <row r="655" spans="2:65" s="12" customFormat="1" ht="11.25">
      <c r="B655" s="141"/>
      <c r="D655" s="139" t="s">
        <v>162</v>
      </c>
      <c r="E655" s="142" t="s">
        <v>19</v>
      </c>
      <c r="F655" s="143" t="s">
        <v>1022</v>
      </c>
      <c r="H655" s="144">
        <v>0.72599999999999998</v>
      </c>
      <c r="I655" s="145"/>
      <c r="L655" s="141"/>
      <c r="M655" s="146"/>
      <c r="T655" s="147"/>
      <c r="AT655" s="142" t="s">
        <v>162</v>
      </c>
      <c r="AU655" s="142" t="s">
        <v>80</v>
      </c>
      <c r="AV655" s="12" t="s">
        <v>80</v>
      </c>
      <c r="AW655" s="12" t="s">
        <v>34</v>
      </c>
      <c r="AX655" s="12" t="s">
        <v>73</v>
      </c>
      <c r="AY655" s="142" t="s">
        <v>149</v>
      </c>
    </row>
    <row r="656" spans="2:65" s="12" customFormat="1" ht="11.25">
      <c r="B656" s="141"/>
      <c r="D656" s="139" t="s">
        <v>162</v>
      </c>
      <c r="E656" s="142" t="s">
        <v>19</v>
      </c>
      <c r="F656" s="143" t="s">
        <v>1023</v>
      </c>
      <c r="H656" s="144">
        <v>2.0699999999999998</v>
      </c>
      <c r="I656" s="145"/>
      <c r="L656" s="141"/>
      <c r="M656" s="146"/>
      <c r="T656" s="147"/>
      <c r="AT656" s="142" t="s">
        <v>162</v>
      </c>
      <c r="AU656" s="142" t="s">
        <v>80</v>
      </c>
      <c r="AV656" s="12" t="s">
        <v>80</v>
      </c>
      <c r="AW656" s="12" t="s">
        <v>34</v>
      </c>
      <c r="AX656" s="12" t="s">
        <v>73</v>
      </c>
      <c r="AY656" s="142" t="s">
        <v>149</v>
      </c>
    </row>
    <row r="657" spans="2:65" s="12" customFormat="1" ht="11.25">
      <c r="B657" s="141"/>
      <c r="D657" s="139" t="s">
        <v>162</v>
      </c>
      <c r="E657" s="142" t="s">
        <v>19</v>
      </c>
      <c r="F657" s="143" t="s">
        <v>1024</v>
      </c>
      <c r="H657" s="144">
        <v>4.9589999999999996</v>
      </c>
      <c r="I657" s="145"/>
      <c r="L657" s="141"/>
      <c r="M657" s="146"/>
      <c r="T657" s="147"/>
      <c r="AT657" s="142" t="s">
        <v>162</v>
      </c>
      <c r="AU657" s="142" t="s">
        <v>80</v>
      </c>
      <c r="AV657" s="12" t="s">
        <v>80</v>
      </c>
      <c r="AW657" s="12" t="s">
        <v>34</v>
      </c>
      <c r="AX657" s="12" t="s">
        <v>73</v>
      </c>
      <c r="AY657" s="142" t="s">
        <v>149</v>
      </c>
    </row>
    <row r="658" spans="2:65" s="12" customFormat="1" ht="11.25">
      <c r="B658" s="141"/>
      <c r="D658" s="139" t="s">
        <v>162</v>
      </c>
      <c r="E658" s="142" t="s">
        <v>19</v>
      </c>
      <c r="F658" s="143" t="s">
        <v>1025</v>
      </c>
      <c r="H658" s="144">
        <v>1.18</v>
      </c>
      <c r="I658" s="145"/>
      <c r="L658" s="141"/>
      <c r="M658" s="146"/>
      <c r="T658" s="147"/>
      <c r="AT658" s="142" t="s">
        <v>162</v>
      </c>
      <c r="AU658" s="142" t="s">
        <v>80</v>
      </c>
      <c r="AV658" s="12" t="s">
        <v>80</v>
      </c>
      <c r="AW658" s="12" t="s">
        <v>34</v>
      </c>
      <c r="AX658" s="12" t="s">
        <v>73</v>
      </c>
      <c r="AY658" s="142" t="s">
        <v>149</v>
      </c>
    </row>
    <row r="659" spans="2:65" s="12" customFormat="1" ht="11.25">
      <c r="B659" s="141"/>
      <c r="D659" s="139" t="s">
        <v>162</v>
      </c>
      <c r="E659" s="142" t="s">
        <v>19</v>
      </c>
      <c r="F659" s="143" t="s">
        <v>1026</v>
      </c>
      <c r="H659" s="144">
        <v>4.8810000000000002</v>
      </c>
      <c r="I659" s="145"/>
      <c r="L659" s="141"/>
      <c r="M659" s="146"/>
      <c r="T659" s="147"/>
      <c r="AT659" s="142" t="s">
        <v>162</v>
      </c>
      <c r="AU659" s="142" t="s">
        <v>80</v>
      </c>
      <c r="AV659" s="12" t="s">
        <v>80</v>
      </c>
      <c r="AW659" s="12" t="s">
        <v>34</v>
      </c>
      <c r="AX659" s="12" t="s">
        <v>73</v>
      </c>
      <c r="AY659" s="142" t="s">
        <v>149</v>
      </c>
    </row>
    <row r="660" spans="2:65" s="12" customFormat="1" ht="11.25">
      <c r="B660" s="141"/>
      <c r="D660" s="139" t="s">
        <v>162</v>
      </c>
      <c r="E660" s="142" t="s">
        <v>19</v>
      </c>
      <c r="F660" s="143" t="s">
        <v>1027</v>
      </c>
      <c r="H660" s="144">
        <v>2.0009999999999999</v>
      </c>
      <c r="I660" s="145"/>
      <c r="L660" s="141"/>
      <c r="M660" s="146"/>
      <c r="T660" s="147"/>
      <c r="AT660" s="142" t="s">
        <v>162</v>
      </c>
      <c r="AU660" s="142" t="s">
        <v>80</v>
      </c>
      <c r="AV660" s="12" t="s">
        <v>80</v>
      </c>
      <c r="AW660" s="12" t="s">
        <v>34</v>
      </c>
      <c r="AX660" s="12" t="s">
        <v>73</v>
      </c>
      <c r="AY660" s="142" t="s">
        <v>149</v>
      </c>
    </row>
    <row r="661" spans="2:65" s="12" customFormat="1" ht="11.25">
      <c r="B661" s="141"/>
      <c r="D661" s="139" t="s">
        <v>162</v>
      </c>
      <c r="E661" s="142" t="s">
        <v>19</v>
      </c>
      <c r="F661" s="143" t="s">
        <v>1028</v>
      </c>
      <c r="H661" s="144">
        <v>4.8310000000000004</v>
      </c>
      <c r="I661" s="145"/>
      <c r="L661" s="141"/>
      <c r="M661" s="146"/>
      <c r="T661" s="147"/>
      <c r="AT661" s="142" t="s">
        <v>162</v>
      </c>
      <c r="AU661" s="142" t="s">
        <v>80</v>
      </c>
      <c r="AV661" s="12" t="s">
        <v>80</v>
      </c>
      <c r="AW661" s="12" t="s">
        <v>34</v>
      </c>
      <c r="AX661" s="12" t="s">
        <v>73</v>
      </c>
      <c r="AY661" s="142" t="s">
        <v>149</v>
      </c>
    </row>
    <row r="662" spans="2:65" s="14" customFormat="1" ht="11.25">
      <c r="B662" s="155"/>
      <c r="D662" s="139" t="s">
        <v>162</v>
      </c>
      <c r="E662" s="156" t="s">
        <v>19</v>
      </c>
      <c r="F662" s="157" t="s">
        <v>171</v>
      </c>
      <c r="H662" s="158">
        <v>31.518999999999998</v>
      </c>
      <c r="I662" s="159"/>
      <c r="L662" s="155"/>
      <c r="M662" s="160"/>
      <c r="T662" s="161"/>
      <c r="AT662" s="156" t="s">
        <v>162</v>
      </c>
      <c r="AU662" s="156" t="s">
        <v>80</v>
      </c>
      <c r="AV662" s="14" t="s">
        <v>156</v>
      </c>
      <c r="AW662" s="14" t="s">
        <v>34</v>
      </c>
      <c r="AX662" s="14" t="s">
        <v>78</v>
      </c>
      <c r="AY662" s="156" t="s">
        <v>149</v>
      </c>
    </row>
    <row r="663" spans="2:65" s="1" customFormat="1" ht="16.5" customHeight="1">
      <c r="B663" s="32"/>
      <c r="C663" s="122" t="s">
        <v>1029</v>
      </c>
      <c r="D663" s="122" t="s">
        <v>151</v>
      </c>
      <c r="E663" s="123" t="s">
        <v>1030</v>
      </c>
      <c r="F663" s="124" t="s">
        <v>1031</v>
      </c>
      <c r="G663" s="125" t="s">
        <v>174</v>
      </c>
      <c r="H663" s="126">
        <v>1.6160000000000001</v>
      </c>
      <c r="I663" s="127"/>
      <c r="J663" s="128">
        <f>ROUND(I663*H663,2)</f>
        <v>0</v>
      </c>
      <c r="K663" s="124" t="s">
        <v>155</v>
      </c>
      <c r="L663" s="32"/>
      <c r="M663" s="129" t="s">
        <v>19</v>
      </c>
      <c r="N663" s="130" t="s">
        <v>44</v>
      </c>
      <c r="P663" s="131">
        <f>O663*H663</f>
        <v>0</v>
      </c>
      <c r="Q663" s="131">
        <v>0</v>
      </c>
      <c r="R663" s="131">
        <f>Q663*H663</f>
        <v>0</v>
      </c>
      <c r="S663" s="131">
        <v>2.4</v>
      </c>
      <c r="T663" s="132">
        <f>S663*H663</f>
        <v>3.8784000000000001</v>
      </c>
      <c r="AR663" s="133" t="s">
        <v>156</v>
      </c>
      <c r="AT663" s="133" t="s">
        <v>151</v>
      </c>
      <c r="AU663" s="133" t="s">
        <v>80</v>
      </c>
      <c r="AY663" s="17" t="s">
        <v>149</v>
      </c>
      <c r="BE663" s="134">
        <f>IF(N663="základní",J663,0)</f>
        <v>0</v>
      </c>
      <c r="BF663" s="134">
        <f>IF(N663="snížená",J663,0)</f>
        <v>0</v>
      </c>
      <c r="BG663" s="134">
        <f>IF(N663="zákl. přenesená",J663,0)</f>
        <v>0</v>
      </c>
      <c r="BH663" s="134">
        <f>IF(N663="sníž. přenesená",J663,0)</f>
        <v>0</v>
      </c>
      <c r="BI663" s="134">
        <f>IF(N663="nulová",J663,0)</f>
        <v>0</v>
      </c>
      <c r="BJ663" s="17" t="s">
        <v>78</v>
      </c>
      <c r="BK663" s="134">
        <f>ROUND(I663*H663,2)</f>
        <v>0</v>
      </c>
      <c r="BL663" s="17" t="s">
        <v>156</v>
      </c>
      <c r="BM663" s="133" t="s">
        <v>1032</v>
      </c>
    </row>
    <row r="664" spans="2:65" s="1" customFormat="1" ht="11.25">
      <c r="B664" s="32"/>
      <c r="D664" s="135" t="s">
        <v>158</v>
      </c>
      <c r="F664" s="136" t="s">
        <v>1033</v>
      </c>
      <c r="I664" s="137"/>
      <c r="L664" s="32"/>
      <c r="M664" s="138"/>
      <c r="T664" s="53"/>
      <c r="AT664" s="17" t="s">
        <v>158</v>
      </c>
      <c r="AU664" s="17" t="s">
        <v>80</v>
      </c>
    </row>
    <row r="665" spans="2:65" s="12" customFormat="1" ht="11.25">
      <c r="B665" s="141"/>
      <c r="D665" s="139" t="s">
        <v>162</v>
      </c>
      <c r="E665" s="142" t="s">
        <v>19</v>
      </c>
      <c r="F665" s="143" t="s">
        <v>1034</v>
      </c>
      <c r="H665" s="144">
        <v>1.6160000000000001</v>
      </c>
      <c r="I665" s="145"/>
      <c r="L665" s="141"/>
      <c r="M665" s="146"/>
      <c r="T665" s="147"/>
      <c r="AT665" s="142" t="s">
        <v>162</v>
      </c>
      <c r="AU665" s="142" t="s">
        <v>80</v>
      </c>
      <c r="AV665" s="12" t="s">
        <v>80</v>
      </c>
      <c r="AW665" s="12" t="s">
        <v>34</v>
      </c>
      <c r="AX665" s="12" t="s">
        <v>78</v>
      </c>
      <c r="AY665" s="142" t="s">
        <v>149</v>
      </c>
    </row>
    <row r="666" spans="2:65" s="1" customFormat="1" ht="16.5" customHeight="1">
      <c r="B666" s="32"/>
      <c r="C666" s="122" t="s">
        <v>1035</v>
      </c>
      <c r="D666" s="122" t="s">
        <v>151</v>
      </c>
      <c r="E666" s="123" t="s">
        <v>1036</v>
      </c>
      <c r="F666" s="124" t="s">
        <v>1037</v>
      </c>
      <c r="G666" s="125" t="s">
        <v>174</v>
      </c>
      <c r="H666" s="126">
        <v>0.73</v>
      </c>
      <c r="I666" s="127"/>
      <c r="J666" s="128">
        <f>ROUND(I666*H666,2)</f>
        <v>0</v>
      </c>
      <c r="K666" s="124" t="s">
        <v>155</v>
      </c>
      <c r="L666" s="32"/>
      <c r="M666" s="129" t="s">
        <v>19</v>
      </c>
      <c r="N666" s="130" t="s">
        <v>44</v>
      </c>
      <c r="P666" s="131">
        <f>O666*H666</f>
        <v>0</v>
      </c>
      <c r="Q666" s="131">
        <v>0</v>
      </c>
      <c r="R666" s="131">
        <f>Q666*H666</f>
        <v>0</v>
      </c>
      <c r="S666" s="131">
        <v>2.2000000000000002</v>
      </c>
      <c r="T666" s="132">
        <f>S666*H666</f>
        <v>1.6060000000000001</v>
      </c>
      <c r="AR666" s="133" t="s">
        <v>156</v>
      </c>
      <c r="AT666" s="133" t="s">
        <v>151</v>
      </c>
      <c r="AU666" s="133" t="s">
        <v>80</v>
      </c>
      <c r="AY666" s="17" t="s">
        <v>149</v>
      </c>
      <c r="BE666" s="134">
        <f>IF(N666="základní",J666,0)</f>
        <v>0</v>
      </c>
      <c r="BF666" s="134">
        <f>IF(N666="snížená",J666,0)</f>
        <v>0</v>
      </c>
      <c r="BG666" s="134">
        <f>IF(N666="zákl. přenesená",J666,0)</f>
        <v>0</v>
      </c>
      <c r="BH666" s="134">
        <f>IF(N666="sníž. přenesená",J666,0)</f>
        <v>0</v>
      </c>
      <c r="BI666" s="134">
        <f>IF(N666="nulová",J666,0)</f>
        <v>0</v>
      </c>
      <c r="BJ666" s="17" t="s">
        <v>78</v>
      </c>
      <c r="BK666" s="134">
        <f>ROUND(I666*H666,2)</f>
        <v>0</v>
      </c>
      <c r="BL666" s="17" t="s">
        <v>156</v>
      </c>
      <c r="BM666" s="133" t="s">
        <v>1038</v>
      </c>
    </row>
    <row r="667" spans="2:65" s="1" customFormat="1" ht="11.25">
      <c r="B667" s="32"/>
      <c r="D667" s="135" t="s">
        <v>158</v>
      </c>
      <c r="F667" s="136" t="s">
        <v>1039</v>
      </c>
      <c r="I667" s="137"/>
      <c r="L667" s="32"/>
      <c r="M667" s="138"/>
      <c r="T667" s="53"/>
      <c r="AT667" s="17" t="s">
        <v>158</v>
      </c>
      <c r="AU667" s="17" t="s">
        <v>80</v>
      </c>
    </row>
    <row r="668" spans="2:65" s="12" customFormat="1" ht="11.25">
      <c r="B668" s="141"/>
      <c r="D668" s="139" t="s">
        <v>162</v>
      </c>
      <c r="E668" s="142" t="s">
        <v>19</v>
      </c>
      <c r="F668" s="143" t="s">
        <v>1040</v>
      </c>
      <c r="H668" s="144">
        <v>0.73</v>
      </c>
      <c r="I668" s="145"/>
      <c r="L668" s="141"/>
      <c r="M668" s="146"/>
      <c r="T668" s="147"/>
      <c r="AT668" s="142" t="s">
        <v>162</v>
      </c>
      <c r="AU668" s="142" t="s">
        <v>80</v>
      </c>
      <c r="AV668" s="12" t="s">
        <v>80</v>
      </c>
      <c r="AW668" s="12" t="s">
        <v>34</v>
      </c>
      <c r="AX668" s="12" t="s">
        <v>78</v>
      </c>
      <c r="AY668" s="142" t="s">
        <v>149</v>
      </c>
    </row>
    <row r="669" spans="2:65" s="1" customFormat="1" ht="16.5" customHeight="1">
      <c r="B669" s="32"/>
      <c r="C669" s="122" t="s">
        <v>1041</v>
      </c>
      <c r="D669" s="122" t="s">
        <v>151</v>
      </c>
      <c r="E669" s="123" t="s">
        <v>1042</v>
      </c>
      <c r="F669" s="124" t="s">
        <v>1043</v>
      </c>
      <c r="G669" s="125" t="s">
        <v>174</v>
      </c>
      <c r="H669" s="126">
        <v>6.6879999999999997</v>
      </c>
      <c r="I669" s="127"/>
      <c r="J669" s="128">
        <f>ROUND(I669*H669,2)</f>
        <v>0</v>
      </c>
      <c r="K669" s="124" t="s">
        <v>155</v>
      </c>
      <c r="L669" s="32"/>
      <c r="M669" s="129" t="s">
        <v>19</v>
      </c>
      <c r="N669" s="130" t="s">
        <v>44</v>
      </c>
      <c r="P669" s="131">
        <f>O669*H669</f>
        <v>0</v>
      </c>
      <c r="Q669" s="131">
        <v>0</v>
      </c>
      <c r="R669" s="131">
        <f>Q669*H669</f>
        <v>0</v>
      </c>
      <c r="S669" s="131">
        <v>2.2000000000000002</v>
      </c>
      <c r="T669" s="132">
        <f>S669*H669</f>
        <v>14.713600000000001</v>
      </c>
      <c r="AR669" s="133" t="s">
        <v>156</v>
      </c>
      <c r="AT669" s="133" t="s">
        <v>151</v>
      </c>
      <c r="AU669" s="133" t="s">
        <v>80</v>
      </c>
      <c r="AY669" s="17" t="s">
        <v>149</v>
      </c>
      <c r="BE669" s="134">
        <f>IF(N669="základní",J669,0)</f>
        <v>0</v>
      </c>
      <c r="BF669" s="134">
        <f>IF(N669="snížená",J669,0)</f>
        <v>0</v>
      </c>
      <c r="BG669" s="134">
        <f>IF(N669="zákl. přenesená",J669,0)</f>
        <v>0</v>
      </c>
      <c r="BH669" s="134">
        <f>IF(N669="sníž. přenesená",J669,0)</f>
        <v>0</v>
      </c>
      <c r="BI669" s="134">
        <f>IF(N669="nulová",J669,0)</f>
        <v>0</v>
      </c>
      <c r="BJ669" s="17" t="s">
        <v>78</v>
      </c>
      <c r="BK669" s="134">
        <f>ROUND(I669*H669,2)</f>
        <v>0</v>
      </c>
      <c r="BL669" s="17" t="s">
        <v>156</v>
      </c>
      <c r="BM669" s="133" t="s">
        <v>1044</v>
      </c>
    </row>
    <row r="670" spans="2:65" s="1" customFormat="1" ht="11.25">
      <c r="B670" s="32"/>
      <c r="D670" s="135" t="s">
        <v>158</v>
      </c>
      <c r="F670" s="136" t="s">
        <v>1045</v>
      </c>
      <c r="I670" s="137"/>
      <c r="L670" s="32"/>
      <c r="M670" s="138"/>
      <c r="T670" s="53"/>
      <c r="AT670" s="17" t="s">
        <v>158</v>
      </c>
      <c r="AU670" s="17" t="s">
        <v>80</v>
      </c>
    </row>
    <row r="671" spans="2:65" s="12" customFormat="1" ht="11.25">
      <c r="B671" s="141"/>
      <c r="D671" s="139" t="s">
        <v>162</v>
      </c>
      <c r="E671" s="142" t="s">
        <v>19</v>
      </c>
      <c r="F671" s="143" t="s">
        <v>1046</v>
      </c>
      <c r="H671" s="144">
        <v>1.36</v>
      </c>
      <c r="I671" s="145"/>
      <c r="L671" s="141"/>
      <c r="M671" s="146"/>
      <c r="T671" s="147"/>
      <c r="AT671" s="142" t="s">
        <v>162</v>
      </c>
      <c r="AU671" s="142" t="s">
        <v>80</v>
      </c>
      <c r="AV671" s="12" t="s">
        <v>80</v>
      </c>
      <c r="AW671" s="12" t="s">
        <v>34</v>
      </c>
      <c r="AX671" s="12" t="s">
        <v>73</v>
      </c>
      <c r="AY671" s="142" t="s">
        <v>149</v>
      </c>
    </row>
    <row r="672" spans="2:65" s="12" customFormat="1" ht="11.25">
      <c r="B672" s="141"/>
      <c r="D672" s="139" t="s">
        <v>162</v>
      </c>
      <c r="E672" s="142" t="s">
        <v>19</v>
      </c>
      <c r="F672" s="143" t="s">
        <v>1047</v>
      </c>
      <c r="H672" s="144">
        <v>1.1679999999999999</v>
      </c>
      <c r="I672" s="145"/>
      <c r="L672" s="141"/>
      <c r="M672" s="146"/>
      <c r="T672" s="147"/>
      <c r="AT672" s="142" t="s">
        <v>162</v>
      </c>
      <c r="AU672" s="142" t="s">
        <v>80</v>
      </c>
      <c r="AV672" s="12" t="s">
        <v>80</v>
      </c>
      <c r="AW672" s="12" t="s">
        <v>34</v>
      </c>
      <c r="AX672" s="12" t="s">
        <v>73</v>
      </c>
      <c r="AY672" s="142" t="s">
        <v>149</v>
      </c>
    </row>
    <row r="673" spans="2:65" s="12" customFormat="1" ht="11.25">
      <c r="B673" s="141"/>
      <c r="D673" s="139" t="s">
        <v>162</v>
      </c>
      <c r="E673" s="142" t="s">
        <v>19</v>
      </c>
      <c r="F673" s="143" t="s">
        <v>800</v>
      </c>
      <c r="H673" s="144">
        <v>4.16</v>
      </c>
      <c r="I673" s="145"/>
      <c r="L673" s="141"/>
      <c r="M673" s="146"/>
      <c r="T673" s="147"/>
      <c r="AT673" s="142" t="s">
        <v>162</v>
      </c>
      <c r="AU673" s="142" t="s">
        <v>80</v>
      </c>
      <c r="AV673" s="12" t="s">
        <v>80</v>
      </c>
      <c r="AW673" s="12" t="s">
        <v>34</v>
      </c>
      <c r="AX673" s="12" t="s">
        <v>73</v>
      </c>
      <c r="AY673" s="142" t="s">
        <v>149</v>
      </c>
    </row>
    <row r="674" spans="2:65" s="14" customFormat="1" ht="11.25">
      <c r="B674" s="155"/>
      <c r="D674" s="139" t="s">
        <v>162</v>
      </c>
      <c r="E674" s="156" t="s">
        <v>19</v>
      </c>
      <c r="F674" s="157" t="s">
        <v>171</v>
      </c>
      <c r="H674" s="158">
        <v>6.6879999999999997</v>
      </c>
      <c r="I674" s="159"/>
      <c r="L674" s="155"/>
      <c r="M674" s="160"/>
      <c r="T674" s="161"/>
      <c r="AT674" s="156" t="s">
        <v>162</v>
      </c>
      <c r="AU674" s="156" t="s">
        <v>80</v>
      </c>
      <c r="AV674" s="14" t="s">
        <v>156</v>
      </c>
      <c r="AW674" s="14" t="s">
        <v>34</v>
      </c>
      <c r="AX674" s="14" t="s">
        <v>78</v>
      </c>
      <c r="AY674" s="156" t="s">
        <v>149</v>
      </c>
    </row>
    <row r="675" spans="2:65" s="1" customFormat="1" ht="24.2" customHeight="1">
      <c r="B675" s="32"/>
      <c r="C675" s="122" t="s">
        <v>1048</v>
      </c>
      <c r="D675" s="122" t="s">
        <v>151</v>
      </c>
      <c r="E675" s="123" t="s">
        <v>1049</v>
      </c>
      <c r="F675" s="124" t="s">
        <v>1050</v>
      </c>
      <c r="G675" s="125" t="s">
        <v>154</v>
      </c>
      <c r="H675" s="126">
        <v>171.57</v>
      </c>
      <c r="I675" s="127"/>
      <c r="J675" s="128">
        <f>ROUND(I675*H675,2)</f>
        <v>0</v>
      </c>
      <c r="K675" s="124" t="s">
        <v>155</v>
      </c>
      <c r="L675" s="32"/>
      <c r="M675" s="129" t="s">
        <v>19</v>
      </c>
      <c r="N675" s="130" t="s">
        <v>44</v>
      </c>
      <c r="P675" s="131">
        <f>O675*H675</f>
        <v>0</v>
      </c>
      <c r="Q675" s="131">
        <v>0</v>
      </c>
      <c r="R675" s="131">
        <f>Q675*H675</f>
        <v>0</v>
      </c>
      <c r="S675" s="131">
        <v>5.7000000000000002E-2</v>
      </c>
      <c r="T675" s="132">
        <f>S675*H675</f>
        <v>9.7794899999999991</v>
      </c>
      <c r="AR675" s="133" t="s">
        <v>156</v>
      </c>
      <c r="AT675" s="133" t="s">
        <v>151</v>
      </c>
      <c r="AU675" s="133" t="s">
        <v>80</v>
      </c>
      <c r="AY675" s="17" t="s">
        <v>149</v>
      </c>
      <c r="BE675" s="134">
        <f>IF(N675="základní",J675,0)</f>
        <v>0</v>
      </c>
      <c r="BF675" s="134">
        <f>IF(N675="snížená",J675,0)</f>
        <v>0</v>
      </c>
      <c r="BG675" s="134">
        <f>IF(N675="zákl. přenesená",J675,0)</f>
        <v>0</v>
      </c>
      <c r="BH675" s="134">
        <f>IF(N675="sníž. přenesená",J675,0)</f>
        <v>0</v>
      </c>
      <c r="BI675" s="134">
        <f>IF(N675="nulová",J675,0)</f>
        <v>0</v>
      </c>
      <c r="BJ675" s="17" t="s">
        <v>78</v>
      </c>
      <c r="BK675" s="134">
        <f>ROUND(I675*H675,2)</f>
        <v>0</v>
      </c>
      <c r="BL675" s="17" t="s">
        <v>156</v>
      </c>
      <c r="BM675" s="133" t="s">
        <v>1051</v>
      </c>
    </row>
    <row r="676" spans="2:65" s="1" customFormat="1" ht="11.25">
      <c r="B676" s="32"/>
      <c r="D676" s="135" t="s">
        <v>158</v>
      </c>
      <c r="F676" s="136" t="s">
        <v>1052</v>
      </c>
      <c r="I676" s="137"/>
      <c r="L676" s="32"/>
      <c r="M676" s="138"/>
      <c r="T676" s="53"/>
      <c r="AT676" s="17" t="s">
        <v>158</v>
      </c>
      <c r="AU676" s="17" t="s">
        <v>80</v>
      </c>
    </row>
    <row r="677" spans="2:65" s="12" customFormat="1" ht="11.25">
      <c r="B677" s="141"/>
      <c r="D677" s="139" t="s">
        <v>162</v>
      </c>
      <c r="E677" s="142" t="s">
        <v>19</v>
      </c>
      <c r="F677" s="143" t="s">
        <v>1053</v>
      </c>
      <c r="H677" s="144">
        <v>57.11</v>
      </c>
      <c r="I677" s="145"/>
      <c r="L677" s="141"/>
      <c r="M677" s="146"/>
      <c r="T677" s="147"/>
      <c r="AT677" s="142" t="s">
        <v>162</v>
      </c>
      <c r="AU677" s="142" t="s">
        <v>80</v>
      </c>
      <c r="AV677" s="12" t="s">
        <v>80</v>
      </c>
      <c r="AW677" s="12" t="s">
        <v>34</v>
      </c>
      <c r="AX677" s="12" t="s">
        <v>73</v>
      </c>
      <c r="AY677" s="142" t="s">
        <v>149</v>
      </c>
    </row>
    <row r="678" spans="2:65" s="12" customFormat="1" ht="11.25">
      <c r="B678" s="141"/>
      <c r="D678" s="139" t="s">
        <v>162</v>
      </c>
      <c r="E678" s="142" t="s">
        <v>19</v>
      </c>
      <c r="F678" s="143" t="s">
        <v>1054</v>
      </c>
      <c r="H678" s="144">
        <v>82.06</v>
      </c>
      <c r="I678" s="145"/>
      <c r="L678" s="141"/>
      <c r="M678" s="146"/>
      <c r="T678" s="147"/>
      <c r="AT678" s="142" t="s">
        <v>162</v>
      </c>
      <c r="AU678" s="142" t="s">
        <v>80</v>
      </c>
      <c r="AV678" s="12" t="s">
        <v>80</v>
      </c>
      <c r="AW678" s="12" t="s">
        <v>34</v>
      </c>
      <c r="AX678" s="12" t="s">
        <v>73</v>
      </c>
      <c r="AY678" s="142" t="s">
        <v>149</v>
      </c>
    </row>
    <row r="679" spans="2:65" s="12" customFormat="1" ht="11.25">
      <c r="B679" s="141"/>
      <c r="D679" s="139" t="s">
        <v>162</v>
      </c>
      <c r="E679" s="142" t="s">
        <v>19</v>
      </c>
      <c r="F679" s="143" t="s">
        <v>1055</v>
      </c>
      <c r="H679" s="144">
        <v>32.4</v>
      </c>
      <c r="I679" s="145"/>
      <c r="L679" s="141"/>
      <c r="M679" s="146"/>
      <c r="T679" s="147"/>
      <c r="AT679" s="142" t="s">
        <v>162</v>
      </c>
      <c r="AU679" s="142" t="s">
        <v>80</v>
      </c>
      <c r="AV679" s="12" t="s">
        <v>80</v>
      </c>
      <c r="AW679" s="12" t="s">
        <v>34</v>
      </c>
      <c r="AX679" s="12" t="s">
        <v>73</v>
      </c>
      <c r="AY679" s="142" t="s">
        <v>149</v>
      </c>
    </row>
    <row r="680" spans="2:65" s="14" customFormat="1" ht="11.25">
      <c r="B680" s="155"/>
      <c r="D680" s="139" t="s">
        <v>162</v>
      </c>
      <c r="E680" s="156" t="s">
        <v>19</v>
      </c>
      <c r="F680" s="157" t="s">
        <v>171</v>
      </c>
      <c r="H680" s="158">
        <v>171.57</v>
      </c>
      <c r="I680" s="159"/>
      <c r="L680" s="155"/>
      <c r="M680" s="160"/>
      <c r="T680" s="161"/>
      <c r="AT680" s="156" t="s">
        <v>162</v>
      </c>
      <c r="AU680" s="156" t="s">
        <v>80</v>
      </c>
      <c r="AV680" s="14" t="s">
        <v>156</v>
      </c>
      <c r="AW680" s="14" t="s">
        <v>34</v>
      </c>
      <c r="AX680" s="14" t="s">
        <v>78</v>
      </c>
      <c r="AY680" s="156" t="s">
        <v>149</v>
      </c>
    </row>
    <row r="681" spans="2:65" s="1" customFormat="1" ht="16.5" customHeight="1">
      <c r="B681" s="32"/>
      <c r="C681" s="122" t="s">
        <v>1056</v>
      </c>
      <c r="D681" s="122" t="s">
        <v>151</v>
      </c>
      <c r="E681" s="123" t="s">
        <v>1057</v>
      </c>
      <c r="F681" s="124" t="s">
        <v>1058</v>
      </c>
      <c r="G681" s="125" t="s">
        <v>388</v>
      </c>
      <c r="H681" s="126">
        <v>24.38</v>
      </c>
      <c r="I681" s="127"/>
      <c r="J681" s="128">
        <f>ROUND(I681*H681,2)</f>
        <v>0</v>
      </c>
      <c r="K681" s="124" t="s">
        <v>155</v>
      </c>
      <c r="L681" s="32"/>
      <c r="M681" s="129" t="s">
        <v>19</v>
      </c>
      <c r="N681" s="130" t="s">
        <v>44</v>
      </c>
      <c r="P681" s="131">
        <f>O681*H681</f>
        <v>0</v>
      </c>
      <c r="Q681" s="131">
        <v>0</v>
      </c>
      <c r="R681" s="131">
        <f>Q681*H681</f>
        <v>0</v>
      </c>
      <c r="S681" s="131">
        <v>8.9999999999999993E-3</v>
      </c>
      <c r="T681" s="132">
        <f>S681*H681</f>
        <v>0.21941999999999998</v>
      </c>
      <c r="AR681" s="133" t="s">
        <v>156</v>
      </c>
      <c r="AT681" s="133" t="s">
        <v>151</v>
      </c>
      <c r="AU681" s="133" t="s">
        <v>80</v>
      </c>
      <c r="AY681" s="17" t="s">
        <v>149</v>
      </c>
      <c r="BE681" s="134">
        <f>IF(N681="základní",J681,0)</f>
        <v>0</v>
      </c>
      <c r="BF681" s="134">
        <f>IF(N681="snížená",J681,0)</f>
        <v>0</v>
      </c>
      <c r="BG681" s="134">
        <f>IF(N681="zákl. přenesená",J681,0)</f>
        <v>0</v>
      </c>
      <c r="BH681" s="134">
        <f>IF(N681="sníž. přenesená",J681,0)</f>
        <v>0</v>
      </c>
      <c r="BI681" s="134">
        <f>IF(N681="nulová",J681,0)</f>
        <v>0</v>
      </c>
      <c r="BJ681" s="17" t="s">
        <v>78</v>
      </c>
      <c r="BK681" s="134">
        <f>ROUND(I681*H681,2)</f>
        <v>0</v>
      </c>
      <c r="BL681" s="17" t="s">
        <v>156</v>
      </c>
      <c r="BM681" s="133" t="s">
        <v>1059</v>
      </c>
    </row>
    <row r="682" spans="2:65" s="1" customFormat="1" ht="11.25">
      <c r="B682" s="32"/>
      <c r="D682" s="135" t="s">
        <v>158</v>
      </c>
      <c r="F682" s="136" t="s">
        <v>1060</v>
      </c>
      <c r="I682" s="137"/>
      <c r="L682" s="32"/>
      <c r="M682" s="138"/>
      <c r="T682" s="53"/>
      <c r="AT682" s="17" t="s">
        <v>158</v>
      </c>
      <c r="AU682" s="17" t="s">
        <v>80</v>
      </c>
    </row>
    <row r="683" spans="2:65" s="12" customFormat="1" ht="11.25">
      <c r="B683" s="141"/>
      <c r="D683" s="139" t="s">
        <v>162</v>
      </c>
      <c r="E683" s="142" t="s">
        <v>19</v>
      </c>
      <c r="F683" s="143" t="s">
        <v>1061</v>
      </c>
      <c r="H683" s="144">
        <v>24.38</v>
      </c>
      <c r="I683" s="145"/>
      <c r="L683" s="141"/>
      <c r="M683" s="146"/>
      <c r="T683" s="147"/>
      <c r="AT683" s="142" t="s">
        <v>162</v>
      </c>
      <c r="AU683" s="142" t="s">
        <v>80</v>
      </c>
      <c r="AV683" s="12" t="s">
        <v>80</v>
      </c>
      <c r="AW683" s="12" t="s">
        <v>34</v>
      </c>
      <c r="AX683" s="12" t="s">
        <v>78</v>
      </c>
      <c r="AY683" s="142" t="s">
        <v>149</v>
      </c>
    </row>
    <row r="684" spans="2:65" s="1" customFormat="1" ht="16.5" customHeight="1">
      <c r="B684" s="32"/>
      <c r="C684" s="122" t="s">
        <v>1062</v>
      </c>
      <c r="D684" s="122" t="s">
        <v>151</v>
      </c>
      <c r="E684" s="123" t="s">
        <v>1063</v>
      </c>
      <c r="F684" s="124" t="s">
        <v>1064</v>
      </c>
      <c r="G684" s="125" t="s">
        <v>388</v>
      </c>
      <c r="H684" s="126">
        <v>21.04</v>
      </c>
      <c r="I684" s="127"/>
      <c r="J684" s="128">
        <f>ROUND(I684*H684,2)</f>
        <v>0</v>
      </c>
      <c r="K684" s="124" t="s">
        <v>155</v>
      </c>
      <c r="L684" s="32"/>
      <c r="M684" s="129" t="s">
        <v>19</v>
      </c>
      <c r="N684" s="130" t="s">
        <v>44</v>
      </c>
      <c r="P684" s="131">
        <f>O684*H684</f>
        <v>0</v>
      </c>
      <c r="Q684" s="131">
        <v>0</v>
      </c>
      <c r="R684" s="131">
        <f>Q684*H684</f>
        <v>0</v>
      </c>
      <c r="S684" s="131">
        <v>8.9999999999999993E-3</v>
      </c>
      <c r="T684" s="132">
        <f>S684*H684</f>
        <v>0.18935999999999997</v>
      </c>
      <c r="AR684" s="133" t="s">
        <v>156</v>
      </c>
      <c r="AT684" s="133" t="s">
        <v>151</v>
      </c>
      <c r="AU684" s="133" t="s">
        <v>80</v>
      </c>
      <c r="AY684" s="17" t="s">
        <v>149</v>
      </c>
      <c r="BE684" s="134">
        <f>IF(N684="základní",J684,0)</f>
        <v>0</v>
      </c>
      <c r="BF684" s="134">
        <f>IF(N684="snížená",J684,0)</f>
        <v>0</v>
      </c>
      <c r="BG684" s="134">
        <f>IF(N684="zákl. přenesená",J684,0)</f>
        <v>0</v>
      </c>
      <c r="BH684" s="134">
        <f>IF(N684="sníž. přenesená",J684,0)</f>
        <v>0</v>
      </c>
      <c r="BI684" s="134">
        <f>IF(N684="nulová",J684,0)</f>
        <v>0</v>
      </c>
      <c r="BJ684" s="17" t="s">
        <v>78</v>
      </c>
      <c r="BK684" s="134">
        <f>ROUND(I684*H684,2)</f>
        <v>0</v>
      </c>
      <c r="BL684" s="17" t="s">
        <v>156</v>
      </c>
      <c r="BM684" s="133" t="s">
        <v>1065</v>
      </c>
    </row>
    <row r="685" spans="2:65" s="1" customFormat="1" ht="11.25">
      <c r="B685" s="32"/>
      <c r="D685" s="135" t="s">
        <v>158</v>
      </c>
      <c r="F685" s="136" t="s">
        <v>1066</v>
      </c>
      <c r="I685" s="137"/>
      <c r="L685" s="32"/>
      <c r="M685" s="138"/>
      <c r="T685" s="53"/>
      <c r="AT685" s="17" t="s">
        <v>158</v>
      </c>
      <c r="AU685" s="17" t="s">
        <v>80</v>
      </c>
    </row>
    <row r="686" spans="2:65" s="12" customFormat="1" ht="11.25">
      <c r="B686" s="141"/>
      <c r="D686" s="139" t="s">
        <v>162</v>
      </c>
      <c r="E686" s="142" t="s">
        <v>19</v>
      </c>
      <c r="F686" s="143" t="s">
        <v>1067</v>
      </c>
      <c r="H686" s="144">
        <v>21.04</v>
      </c>
      <c r="I686" s="145"/>
      <c r="L686" s="141"/>
      <c r="M686" s="146"/>
      <c r="T686" s="147"/>
      <c r="AT686" s="142" t="s">
        <v>162</v>
      </c>
      <c r="AU686" s="142" t="s">
        <v>80</v>
      </c>
      <c r="AV686" s="12" t="s">
        <v>80</v>
      </c>
      <c r="AW686" s="12" t="s">
        <v>34</v>
      </c>
      <c r="AX686" s="12" t="s">
        <v>78</v>
      </c>
      <c r="AY686" s="142" t="s">
        <v>149</v>
      </c>
    </row>
    <row r="687" spans="2:65" s="1" customFormat="1" ht="24.2" customHeight="1">
      <c r="B687" s="32"/>
      <c r="C687" s="122" t="s">
        <v>1068</v>
      </c>
      <c r="D687" s="122" t="s">
        <v>151</v>
      </c>
      <c r="E687" s="123" t="s">
        <v>1069</v>
      </c>
      <c r="F687" s="124" t="s">
        <v>1070</v>
      </c>
      <c r="G687" s="125" t="s">
        <v>154</v>
      </c>
      <c r="H687" s="126">
        <v>10.131</v>
      </c>
      <c r="I687" s="127"/>
      <c r="J687" s="128">
        <f>ROUND(I687*H687,2)</f>
        <v>0</v>
      </c>
      <c r="K687" s="124" t="s">
        <v>155</v>
      </c>
      <c r="L687" s="32"/>
      <c r="M687" s="129" t="s">
        <v>19</v>
      </c>
      <c r="N687" s="130" t="s">
        <v>44</v>
      </c>
      <c r="P687" s="131">
        <f>O687*H687</f>
        <v>0</v>
      </c>
      <c r="Q687" s="131">
        <v>0</v>
      </c>
      <c r="R687" s="131">
        <f>Q687*H687</f>
        <v>0</v>
      </c>
      <c r="S687" s="131">
        <v>4.8000000000000001E-2</v>
      </c>
      <c r="T687" s="132">
        <f>S687*H687</f>
        <v>0.486288</v>
      </c>
      <c r="AR687" s="133" t="s">
        <v>156</v>
      </c>
      <c r="AT687" s="133" t="s">
        <v>151</v>
      </c>
      <c r="AU687" s="133" t="s">
        <v>80</v>
      </c>
      <c r="AY687" s="17" t="s">
        <v>149</v>
      </c>
      <c r="BE687" s="134">
        <f>IF(N687="základní",J687,0)</f>
        <v>0</v>
      </c>
      <c r="BF687" s="134">
        <f>IF(N687="snížená",J687,0)</f>
        <v>0</v>
      </c>
      <c r="BG687" s="134">
        <f>IF(N687="zákl. přenesená",J687,0)</f>
        <v>0</v>
      </c>
      <c r="BH687" s="134">
        <f>IF(N687="sníž. přenesená",J687,0)</f>
        <v>0</v>
      </c>
      <c r="BI687" s="134">
        <f>IF(N687="nulová",J687,0)</f>
        <v>0</v>
      </c>
      <c r="BJ687" s="17" t="s">
        <v>78</v>
      </c>
      <c r="BK687" s="134">
        <f>ROUND(I687*H687,2)</f>
        <v>0</v>
      </c>
      <c r="BL687" s="17" t="s">
        <v>156</v>
      </c>
      <c r="BM687" s="133" t="s">
        <v>1071</v>
      </c>
    </row>
    <row r="688" spans="2:65" s="1" customFormat="1" ht="11.25">
      <c r="B688" s="32"/>
      <c r="D688" s="135" t="s">
        <v>158</v>
      </c>
      <c r="F688" s="136" t="s">
        <v>1072</v>
      </c>
      <c r="I688" s="137"/>
      <c r="L688" s="32"/>
      <c r="M688" s="138"/>
      <c r="T688" s="53"/>
      <c r="AT688" s="17" t="s">
        <v>158</v>
      </c>
      <c r="AU688" s="17" t="s">
        <v>80</v>
      </c>
    </row>
    <row r="689" spans="2:65" s="1" customFormat="1" ht="19.5">
      <c r="B689" s="32"/>
      <c r="D689" s="139" t="s">
        <v>160</v>
      </c>
      <c r="F689" s="140" t="s">
        <v>161</v>
      </c>
      <c r="I689" s="137"/>
      <c r="L689" s="32"/>
      <c r="M689" s="138"/>
      <c r="T689" s="53"/>
      <c r="AT689" s="17" t="s">
        <v>160</v>
      </c>
      <c r="AU689" s="17" t="s">
        <v>80</v>
      </c>
    </row>
    <row r="690" spans="2:65" s="12" customFormat="1" ht="11.25">
      <c r="B690" s="141"/>
      <c r="D690" s="139" t="s">
        <v>162</v>
      </c>
      <c r="E690" s="142" t="s">
        <v>19</v>
      </c>
      <c r="F690" s="143" t="s">
        <v>1073</v>
      </c>
      <c r="H690" s="144">
        <v>7.1459999999999999</v>
      </c>
      <c r="I690" s="145"/>
      <c r="L690" s="141"/>
      <c r="M690" s="146"/>
      <c r="T690" s="147"/>
      <c r="AT690" s="142" t="s">
        <v>162</v>
      </c>
      <c r="AU690" s="142" t="s">
        <v>80</v>
      </c>
      <c r="AV690" s="12" t="s">
        <v>80</v>
      </c>
      <c r="AW690" s="12" t="s">
        <v>34</v>
      </c>
      <c r="AX690" s="12" t="s">
        <v>73</v>
      </c>
      <c r="AY690" s="142" t="s">
        <v>149</v>
      </c>
    </row>
    <row r="691" spans="2:65" s="12" customFormat="1" ht="11.25">
      <c r="B691" s="141"/>
      <c r="D691" s="139" t="s">
        <v>162</v>
      </c>
      <c r="E691" s="142" t="s">
        <v>19</v>
      </c>
      <c r="F691" s="143" t="s">
        <v>1074</v>
      </c>
      <c r="H691" s="144">
        <v>1.08</v>
      </c>
      <c r="I691" s="145"/>
      <c r="L691" s="141"/>
      <c r="M691" s="146"/>
      <c r="T691" s="147"/>
      <c r="AT691" s="142" t="s">
        <v>162</v>
      </c>
      <c r="AU691" s="142" t="s">
        <v>80</v>
      </c>
      <c r="AV691" s="12" t="s">
        <v>80</v>
      </c>
      <c r="AW691" s="12" t="s">
        <v>34</v>
      </c>
      <c r="AX691" s="12" t="s">
        <v>73</v>
      </c>
      <c r="AY691" s="142" t="s">
        <v>149</v>
      </c>
    </row>
    <row r="692" spans="2:65" s="12" customFormat="1" ht="11.25">
      <c r="B692" s="141"/>
      <c r="D692" s="139" t="s">
        <v>162</v>
      </c>
      <c r="E692" s="142" t="s">
        <v>19</v>
      </c>
      <c r="F692" s="143" t="s">
        <v>1075</v>
      </c>
      <c r="H692" s="144">
        <v>1.08</v>
      </c>
      <c r="I692" s="145"/>
      <c r="L692" s="141"/>
      <c r="M692" s="146"/>
      <c r="T692" s="147"/>
      <c r="AT692" s="142" t="s">
        <v>162</v>
      </c>
      <c r="AU692" s="142" t="s">
        <v>80</v>
      </c>
      <c r="AV692" s="12" t="s">
        <v>80</v>
      </c>
      <c r="AW692" s="12" t="s">
        <v>34</v>
      </c>
      <c r="AX692" s="12" t="s">
        <v>73</v>
      </c>
      <c r="AY692" s="142" t="s">
        <v>149</v>
      </c>
    </row>
    <row r="693" spans="2:65" s="12" customFormat="1" ht="11.25">
      <c r="B693" s="141"/>
      <c r="D693" s="139" t="s">
        <v>162</v>
      </c>
      <c r="E693" s="142" t="s">
        <v>19</v>
      </c>
      <c r="F693" s="143" t="s">
        <v>1076</v>
      </c>
      <c r="H693" s="144">
        <v>0.82499999999999996</v>
      </c>
      <c r="I693" s="145"/>
      <c r="L693" s="141"/>
      <c r="M693" s="146"/>
      <c r="T693" s="147"/>
      <c r="AT693" s="142" t="s">
        <v>162</v>
      </c>
      <c r="AU693" s="142" t="s">
        <v>80</v>
      </c>
      <c r="AV693" s="12" t="s">
        <v>80</v>
      </c>
      <c r="AW693" s="12" t="s">
        <v>34</v>
      </c>
      <c r="AX693" s="12" t="s">
        <v>73</v>
      </c>
      <c r="AY693" s="142" t="s">
        <v>149</v>
      </c>
    </row>
    <row r="694" spans="2:65" s="14" customFormat="1" ht="11.25">
      <c r="B694" s="155"/>
      <c r="D694" s="139" t="s">
        <v>162</v>
      </c>
      <c r="E694" s="156" t="s">
        <v>19</v>
      </c>
      <c r="F694" s="157" t="s">
        <v>171</v>
      </c>
      <c r="H694" s="158">
        <v>10.131</v>
      </c>
      <c r="I694" s="159"/>
      <c r="L694" s="155"/>
      <c r="M694" s="160"/>
      <c r="T694" s="161"/>
      <c r="AT694" s="156" t="s">
        <v>162</v>
      </c>
      <c r="AU694" s="156" t="s">
        <v>80</v>
      </c>
      <c r="AV694" s="14" t="s">
        <v>156</v>
      </c>
      <c r="AW694" s="14" t="s">
        <v>34</v>
      </c>
      <c r="AX694" s="14" t="s">
        <v>78</v>
      </c>
      <c r="AY694" s="156" t="s">
        <v>149</v>
      </c>
    </row>
    <row r="695" spans="2:65" s="1" customFormat="1" ht="24.2" customHeight="1">
      <c r="B695" s="32"/>
      <c r="C695" s="122" t="s">
        <v>1077</v>
      </c>
      <c r="D695" s="122" t="s">
        <v>151</v>
      </c>
      <c r="E695" s="123" t="s">
        <v>1078</v>
      </c>
      <c r="F695" s="124" t="s">
        <v>1079</v>
      </c>
      <c r="G695" s="125" t="s">
        <v>154</v>
      </c>
      <c r="H695" s="126">
        <v>6.42</v>
      </c>
      <c r="I695" s="127"/>
      <c r="J695" s="128">
        <f>ROUND(I695*H695,2)</f>
        <v>0</v>
      </c>
      <c r="K695" s="124" t="s">
        <v>155</v>
      </c>
      <c r="L695" s="32"/>
      <c r="M695" s="129" t="s">
        <v>19</v>
      </c>
      <c r="N695" s="130" t="s">
        <v>44</v>
      </c>
      <c r="P695" s="131">
        <f>O695*H695</f>
        <v>0</v>
      </c>
      <c r="Q695" s="131">
        <v>0</v>
      </c>
      <c r="R695" s="131">
        <f>Q695*H695</f>
        <v>0</v>
      </c>
      <c r="S695" s="131">
        <v>3.7999999999999999E-2</v>
      </c>
      <c r="T695" s="132">
        <f>S695*H695</f>
        <v>0.24395999999999998</v>
      </c>
      <c r="AR695" s="133" t="s">
        <v>156</v>
      </c>
      <c r="AT695" s="133" t="s">
        <v>151</v>
      </c>
      <c r="AU695" s="133" t="s">
        <v>80</v>
      </c>
      <c r="AY695" s="17" t="s">
        <v>149</v>
      </c>
      <c r="BE695" s="134">
        <f>IF(N695="základní",J695,0)</f>
        <v>0</v>
      </c>
      <c r="BF695" s="134">
        <f>IF(N695="snížená",J695,0)</f>
        <v>0</v>
      </c>
      <c r="BG695" s="134">
        <f>IF(N695="zákl. přenesená",J695,0)</f>
        <v>0</v>
      </c>
      <c r="BH695" s="134">
        <f>IF(N695="sníž. přenesená",J695,0)</f>
        <v>0</v>
      </c>
      <c r="BI695" s="134">
        <f>IF(N695="nulová",J695,0)</f>
        <v>0</v>
      </c>
      <c r="BJ695" s="17" t="s">
        <v>78</v>
      </c>
      <c r="BK695" s="134">
        <f>ROUND(I695*H695,2)</f>
        <v>0</v>
      </c>
      <c r="BL695" s="17" t="s">
        <v>156</v>
      </c>
      <c r="BM695" s="133" t="s">
        <v>1080</v>
      </c>
    </row>
    <row r="696" spans="2:65" s="1" customFormat="1" ht="11.25">
      <c r="B696" s="32"/>
      <c r="D696" s="135" t="s">
        <v>158</v>
      </c>
      <c r="F696" s="136" t="s">
        <v>1081</v>
      </c>
      <c r="I696" s="137"/>
      <c r="L696" s="32"/>
      <c r="M696" s="138"/>
      <c r="T696" s="53"/>
      <c r="AT696" s="17" t="s">
        <v>158</v>
      </c>
      <c r="AU696" s="17" t="s">
        <v>80</v>
      </c>
    </row>
    <row r="697" spans="2:65" s="1" customFormat="1" ht="19.5">
      <c r="B697" s="32"/>
      <c r="D697" s="139" t="s">
        <v>160</v>
      </c>
      <c r="F697" s="140" t="s">
        <v>161</v>
      </c>
      <c r="I697" s="137"/>
      <c r="L697" s="32"/>
      <c r="M697" s="138"/>
      <c r="T697" s="53"/>
      <c r="AT697" s="17" t="s">
        <v>160</v>
      </c>
      <c r="AU697" s="17" t="s">
        <v>80</v>
      </c>
    </row>
    <row r="698" spans="2:65" s="12" customFormat="1" ht="11.25">
      <c r="B698" s="141"/>
      <c r="D698" s="139" t="s">
        <v>162</v>
      </c>
      <c r="E698" s="142" t="s">
        <v>19</v>
      </c>
      <c r="F698" s="143" t="s">
        <v>1082</v>
      </c>
      <c r="H698" s="144">
        <v>3.6</v>
      </c>
      <c r="I698" s="145"/>
      <c r="L698" s="141"/>
      <c r="M698" s="146"/>
      <c r="T698" s="147"/>
      <c r="AT698" s="142" t="s">
        <v>162</v>
      </c>
      <c r="AU698" s="142" t="s">
        <v>80</v>
      </c>
      <c r="AV698" s="12" t="s">
        <v>80</v>
      </c>
      <c r="AW698" s="12" t="s">
        <v>34</v>
      </c>
      <c r="AX698" s="12" t="s">
        <v>73</v>
      </c>
      <c r="AY698" s="142" t="s">
        <v>149</v>
      </c>
    </row>
    <row r="699" spans="2:65" s="12" customFormat="1" ht="11.25">
      <c r="B699" s="141"/>
      <c r="D699" s="139" t="s">
        <v>162</v>
      </c>
      <c r="E699" s="142" t="s">
        <v>19</v>
      </c>
      <c r="F699" s="143" t="s">
        <v>1083</v>
      </c>
      <c r="H699" s="144">
        <v>1.44</v>
      </c>
      <c r="I699" s="145"/>
      <c r="L699" s="141"/>
      <c r="M699" s="146"/>
      <c r="T699" s="147"/>
      <c r="AT699" s="142" t="s">
        <v>162</v>
      </c>
      <c r="AU699" s="142" t="s">
        <v>80</v>
      </c>
      <c r="AV699" s="12" t="s">
        <v>80</v>
      </c>
      <c r="AW699" s="12" t="s">
        <v>34</v>
      </c>
      <c r="AX699" s="12" t="s">
        <v>73</v>
      </c>
      <c r="AY699" s="142" t="s">
        <v>149</v>
      </c>
    </row>
    <row r="700" spans="2:65" s="12" customFormat="1" ht="11.25">
      <c r="B700" s="141"/>
      <c r="D700" s="139" t="s">
        <v>162</v>
      </c>
      <c r="E700" s="142" t="s">
        <v>19</v>
      </c>
      <c r="F700" s="143" t="s">
        <v>1084</v>
      </c>
      <c r="H700" s="144">
        <v>1.38</v>
      </c>
      <c r="I700" s="145"/>
      <c r="L700" s="141"/>
      <c r="M700" s="146"/>
      <c r="T700" s="147"/>
      <c r="AT700" s="142" t="s">
        <v>162</v>
      </c>
      <c r="AU700" s="142" t="s">
        <v>80</v>
      </c>
      <c r="AV700" s="12" t="s">
        <v>80</v>
      </c>
      <c r="AW700" s="12" t="s">
        <v>34</v>
      </c>
      <c r="AX700" s="12" t="s">
        <v>73</v>
      </c>
      <c r="AY700" s="142" t="s">
        <v>149</v>
      </c>
    </row>
    <row r="701" spans="2:65" s="14" customFormat="1" ht="11.25">
      <c r="B701" s="155"/>
      <c r="D701" s="139" t="s">
        <v>162</v>
      </c>
      <c r="E701" s="156" t="s">
        <v>19</v>
      </c>
      <c r="F701" s="157" t="s">
        <v>171</v>
      </c>
      <c r="H701" s="158">
        <v>6.42</v>
      </c>
      <c r="I701" s="159"/>
      <c r="L701" s="155"/>
      <c r="M701" s="160"/>
      <c r="T701" s="161"/>
      <c r="AT701" s="156" t="s">
        <v>162</v>
      </c>
      <c r="AU701" s="156" t="s">
        <v>80</v>
      </c>
      <c r="AV701" s="14" t="s">
        <v>156</v>
      </c>
      <c r="AW701" s="14" t="s">
        <v>34</v>
      </c>
      <c r="AX701" s="14" t="s">
        <v>78</v>
      </c>
      <c r="AY701" s="156" t="s">
        <v>149</v>
      </c>
    </row>
    <row r="702" spans="2:65" s="1" customFormat="1" ht="24.2" customHeight="1">
      <c r="B702" s="32"/>
      <c r="C702" s="122" t="s">
        <v>1085</v>
      </c>
      <c r="D702" s="122" t="s">
        <v>151</v>
      </c>
      <c r="E702" s="123" t="s">
        <v>1086</v>
      </c>
      <c r="F702" s="124" t="s">
        <v>1087</v>
      </c>
      <c r="G702" s="125" t="s">
        <v>154</v>
      </c>
      <c r="H702" s="126">
        <v>31.6</v>
      </c>
      <c r="I702" s="127"/>
      <c r="J702" s="128">
        <f>ROUND(I702*H702,2)</f>
        <v>0</v>
      </c>
      <c r="K702" s="124" t="s">
        <v>155</v>
      </c>
      <c r="L702" s="32"/>
      <c r="M702" s="129" t="s">
        <v>19</v>
      </c>
      <c r="N702" s="130" t="s">
        <v>44</v>
      </c>
      <c r="P702" s="131">
        <f>O702*H702</f>
        <v>0</v>
      </c>
      <c r="Q702" s="131">
        <v>0</v>
      </c>
      <c r="R702" s="131">
        <f>Q702*H702</f>
        <v>0</v>
      </c>
      <c r="S702" s="131">
        <v>8.7999999999999995E-2</v>
      </c>
      <c r="T702" s="132">
        <f>S702*H702</f>
        <v>2.7808000000000002</v>
      </c>
      <c r="AR702" s="133" t="s">
        <v>156</v>
      </c>
      <c r="AT702" s="133" t="s">
        <v>151</v>
      </c>
      <c r="AU702" s="133" t="s">
        <v>80</v>
      </c>
      <c r="AY702" s="17" t="s">
        <v>149</v>
      </c>
      <c r="BE702" s="134">
        <f>IF(N702="základní",J702,0)</f>
        <v>0</v>
      </c>
      <c r="BF702" s="134">
        <f>IF(N702="snížená",J702,0)</f>
        <v>0</v>
      </c>
      <c r="BG702" s="134">
        <f>IF(N702="zákl. přenesená",J702,0)</f>
        <v>0</v>
      </c>
      <c r="BH702" s="134">
        <f>IF(N702="sníž. přenesená",J702,0)</f>
        <v>0</v>
      </c>
      <c r="BI702" s="134">
        <f>IF(N702="nulová",J702,0)</f>
        <v>0</v>
      </c>
      <c r="BJ702" s="17" t="s">
        <v>78</v>
      </c>
      <c r="BK702" s="134">
        <f>ROUND(I702*H702,2)</f>
        <v>0</v>
      </c>
      <c r="BL702" s="17" t="s">
        <v>156</v>
      </c>
      <c r="BM702" s="133" t="s">
        <v>1088</v>
      </c>
    </row>
    <row r="703" spans="2:65" s="1" customFormat="1" ht="11.25">
      <c r="B703" s="32"/>
      <c r="D703" s="135" t="s">
        <v>158</v>
      </c>
      <c r="F703" s="136" t="s">
        <v>1089</v>
      </c>
      <c r="I703" s="137"/>
      <c r="L703" s="32"/>
      <c r="M703" s="138"/>
      <c r="T703" s="53"/>
      <c r="AT703" s="17" t="s">
        <v>158</v>
      </c>
      <c r="AU703" s="17" t="s">
        <v>80</v>
      </c>
    </row>
    <row r="704" spans="2:65" s="12" customFormat="1" ht="11.25">
      <c r="B704" s="141"/>
      <c r="D704" s="139" t="s">
        <v>162</v>
      </c>
      <c r="E704" s="142" t="s">
        <v>19</v>
      </c>
      <c r="F704" s="143" t="s">
        <v>1090</v>
      </c>
      <c r="H704" s="144">
        <v>9.6</v>
      </c>
      <c r="I704" s="145"/>
      <c r="L704" s="141"/>
      <c r="M704" s="146"/>
      <c r="T704" s="147"/>
      <c r="AT704" s="142" t="s">
        <v>162</v>
      </c>
      <c r="AU704" s="142" t="s">
        <v>80</v>
      </c>
      <c r="AV704" s="12" t="s">
        <v>80</v>
      </c>
      <c r="AW704" s="12" t="s">
        <v>34</v>
      </c>
      <c r="AX704" s="12" t="s">
        <v>73</v>
      </c>
      <c r="AY704" s="142" t="s">
        <v>149</v>
      </c>
    </row>
    <row r="705" spans="2:65" s="12" customFormat="1" ht="11.25">
      <c r="B705" s="141"/>
      <c r="D705" s="139" t="s">
        <v>162</v>
      </c>
      <c r="E705" s="142" t="s">
        <v>19</v>
      </c>
      <c r="F705" s="143" t="s">
        <v>1091</v>
      </c>
      <c r="H705" s="144">
        <v>12.8</v>
      </c>
      <c r="I705" s="145"/>
      <c r="L705" s="141"/>
      <c r="M705" s="146"/>
      <c r="T705" s="147"/>
      <c r="AT705" s="142" t="s">
        <v>162</v>
      </c>
      <c r="AU705" s="142" t="s">
        <v>80</v>
      </c>
      <c r="AV705" s="12" t="s">
        <v>80</v>
      </c>
      <c r="AW705" s="12" t="s">
        <v>34</v>
      </c>
      <c r="AX705" s="12" t="s">
        <v>73</v>
      </c>
      <c r="AY705" s="142" t="s">
        <v>149</v>
      </c>
    </row>
    <row r="706" spans="2:65" s="12" customFormat="1" ht="11.25">
      <c r="B706" s="141"/>
      <c r="D706" s="139" t="s">
        <v>162</v>
      </c>
      <c r="E706" s="142" t="s">
        <v>19</v>
      </c>
      <c r="F706" s="143" t="s">
        <v>1092</v>
      </c>
      <c r="H706" s="144">
        <v>3.6</v>
      </c>
      <c r="I706" s="145"/>
      <c r="L706" s="141"/>
      <c r="M706" s="146"/>
      <c r="T706" s="147"/>
      <c r="AT706" s="142" t="s">
        <v>162</v>
      </c>
      <c r="AU706" s="142" t="s">
        <v>80</v>
      </c>
      <c r="AV706" s="12" t="s">
        <v>80</v>
      </c>
      <c r="AW706" s="12" t="s">
        <v>34</v>
      </c>
      <c r="AX706" s="12" t="s">
        <v>73</v>
      </c>
      <c r="AY706" s="142" t="s">
        <v>149</v>
      </c>
    </row>
    <row r="707" spans="2:65" s="12" customFormat="1" ht="11.25">
      <c r="B707" s="141"/>
      <c r="D707" s="139" t="s">
        <v>162</v>
      </c>
      <c r="E707" s="142" t="s">
        <v>19</v>
      </c>
      <c r="F707" s="143" t="s">
        <v>1093</v>
      </c>
      <c r="H707" s="144">
        <v>4</v>
      </c>
      <c r="I707" s="145"/>
      <c r="L707" s="141"/>
      <c r="M707" s="146"/>
      <c r="T707" s="147"/>
      <c r="AT707" s="142" t="s">
        <v>162</v>
      </c>
      <c r="AU707" s="142" t="s">
        <v>80</v>
      </c>
      <c r="AV707" s="12" t="s">
        <v>80</v>
      </c>
      <c r="AW707" s="12" t="s">
        <v>34</v>
      </c>
      <c r="AX707" s="12" t="s">
        <v>73</v>
      </c>
      <c r="AY707" s="142" t="s">
        <v>149</v>
      </c>
    </row>
    <row r="708" spans="2:65" s="12" customFormat="1" ht="11.25">
      <c r="B708" s="141"/>
      <c r="D708" s="139" t="s">
        <v>162</v>
      </c>
      <c r="E708" s="142" t="s">
        <v>19</v>
      </c>
      <c r="F708" s="143" t="s">
        <v>1094</v>
      </c>
      <c r="H708" s="144">
        <v>1.6</v>
      </c>
      <c r="I708" s="145"/>
      <c r="L708" s="141"/>
      <c r="M708" s="146"/>
      <c r="T708" s="147"/>
      <c r="AT708" s="142" t="s">
        <v>162</v>
      </c>
      <c r="AU708" s="142" t="s">
        <v>80</v>
      </c>
      <c r="AV708" s="12" t="s">
        <v>80</v>
      </c>
      <c r="AW708" s="12" t="s">
        <v>34</v>
      </c>
      <c r="AX708" s="12" t="s">
        <v>73</v>
      </c>
      <c r="AY708" s="142" t="s">
        <v>149</v>
      </c>
    </row>
    <row r="709" spans="2:65" s="14" customFormat="1" ht="11.25">
      <c r="B709" s="155"/>
      <c r="D709" s="139" t="s">
        <v>162</v>
      </c>
      <c r="E709" s="156" t="s">
        <v>19</v>
      </c>
      <c r="F709" s="157" t="s">
        <v>171</v>
      </c>
      <c r="H709" s="158">
        <v>31.6</v>
      </c>
      <c r="I709" s="159"/>
      <c r="L709" s="155"/>
      <c r="M709" s="160"/>
      <c r="T709" s="161"/>
      <c r="AT709" s="156" t="s">
        <v>162</v>
      </c>
      <c r="AU709" s="156" t="s">
        <v>80</v>
      </c>
      <c r="AV709" s="14" t="s">
        <v>156</v>
      </c>
      <c r="AW709" s="14" t="s">
        <v>34</v>
      </c>
      <c r="AX709" s="14" t="s">
        <v>78</v>
      </c>
      <c r="AY709" s="156" t="s">
        <v>149</v>
      </c>
    </row>
    <row r="710" spans="2:65" s="1" customFormat="1" ht="24.2" customHeight="1">
      <c r="B710" s="32"/>
      <c r="C710" s="122" t="s">
        <v>1095</v>
      </c>
      <c r="D710" s="122" t="s">
        <v>151</v>
      </c>
      <c r="E710" s="123" t="s">
        <v>1096</v>
      </c>
      <c r="F710" s="124" t="s">
        <v>1097</v>
      </c>
      <c r="G710" s="125" t="s">
        <v>154</v>
      </c>
      <c r="H710" s="126">
        <v>9.2140000000000004</v>
      </c>
      <c r="I710" s="127"/>
      <c r="J710" s="128">
        <f>ROUND(I710*H710,2)</f>
        <v>0</v>
      </c>
      <c r="K710" s="124" t="s">
        <v>155</v>
      </c>
      <c r="L710" s="32"/>
      <c r="M710" s="129" t="s">
        <v>19</v>
      </c>
      <c r="N710" s="130" t="s">
        <v>44</v>
      </c>
      <c r="P710" s="131">
        <f>O710*H710</f>
        <v>0</v>
      </c>
      <c r="Q710" s="131">
        <v>0</v>
      </c>
      <c r="R710" s="131">
        <f>Q710*H710</f>
        <v>0</v>
      </c>
      <c r="S710" s="131">
        <v>6.7000000000000004E-2</v>
      </c>
      <c r="T710" s="132">
        <f>S710*H710</f>
        <v>0.61733800000000005</v>
      </c>
      <c r="AR710" s="133" t="s">
        <v>156</v>
      </c>
      <c r="AT710" s="133" t="s">
        <v>151</v>
      </c>
      <c r="AU710" s="133" t="s">
        <v>80</v>
      </c>
      <c r="AY710" s="17" t="s">
        <v>149</v>
      </c>
      <c r="BE710" s="134">
        <f>IF(N710="základní",J710,0)</f>
        <v>0</v>
      </c>
      <c r="BF710" s="134">
        <f>IF(N710="snížená",J710,0)</f>
        <v>0</v>
      </c>
      <c r="BG710" s="134">
        <f>IF(N710="zákl. přenesená",J710,0)</f>
        <v>0</v>
      </c>
      <c r="BH710" s="134">
        <f>IF(N710="sníž. přenesená",J710,0)</f>
        <v>0</v>
      </c>
      <c r="BI710" s="134">
        <f>IF(N710="nulová",J710,0)</f>
        <v>0</v>
      </c>
      <c r="BJ710" s="17" t="s">
        <v>78</v>
      </c>
      <c r="BK710" s="134">
        <f>ROUND(I710*H710,2)</f>
        <v>0</v>
      </c>
      <c r="BL710" s="17" t="s">
        <v>156</v>
      </c>
      <c r="BM710" s="133" t="s">
        <v>1098</v>
      </c>
    </row>
    <row r="711" spans="2:65" s="1" customFormat="1" ht="11.25">
      <c r="B711" s="32"/>
      <c r="D711" s="135" t="s">
        <v>158</v>
      </c>
      <c r="F711" s="136" t="s">
        <v>1099</v>
      </c>
      <c r="I711" s="137"/>
      <c r="L711" s="32"/>
      <c r="M711" s="138"/>
      <c r="T711" s="53"/>
      <c r="AT711" s="17" t="s">
        <v>158</v>
      </c>
      <c r="AU711" s="17" t="s">
        <v>80</v>
      </c>
    </row>
    <row r="712" spans="2:65" s="1" customFormat="1" ht="19.5">
      <c r="B712" s="32"/>
      <c r="D712" s="139" t="s">
        <v>160</v>
      </c>
      <c r="F712" s="140" t="s">
        <v>161</v>
      </c>
      <c r="I712" s="137"/>
      <c r="L712" s="32"/>
      <c r="M712" s="138"/>
      <c r="T712" s="53"/>
      <c r="AT712" s="17" t="s">
        <v>160</v>
      </c>
      <c r="AU712" s="17" t="s">
        <v>80</v>
      </c>
    </row>
    <row r="713" spans="2:65" s="12" customFormat="1" ht="11.25">
      <c r="B713" s="141"/>
      <c r="D713" s="139" t="s">
        <v>162</v>
      </c>
      <c r="E713" s="142" t="s">
        <v>19</v>
      </c>
      <c r="F713" s="143" t="s">
        <v>1100</v>
      </c>
      <c r="H713" s="144">
        <v>2.2000000000000002</v>
      </c>
      <c r="I713" s="145"/>
      <c r="L713" s="141"/>
      <c r="M713" s="146"/>
      <c r="T713" s="147"/>
      <c r="AT713" s="142" t="s">
        <v>162</v>
      </c>
      <c r="AU713" s="142" t="s">
        <v>80</v>
      </c>
      <c r="AV713" s="12" t="s">
        <v>80</v>
      </c>
      <c r="AW713" s="12" t="s">
        <v>34</v>
      </c>
      <c r="AX713" s="12" t="s">
        <v>73</v>
      </c>
      <c r="AY713" s="142" t="s">
        <v>149</v>
      </c>
    </row>
    <row r="714" spans="2:65" s="12" customFormat="1" ht="11.25">
      <c r="B714" s="141"/>
      <c r="D714" s="139" t="s">
        <v>162</v>
      </c>
      <c r="E714" s="142" t="s">
        <v>19</v>
      </c>
      <c r="F714" s="143" t="s">
        <v>1101</v>
      </c>
      <c r="H714" s="144">
        <v>4.2</v>
      </c>
      <c r="I714" s="145"/>
      <c r="L714" s="141"/>
      <c r="M714" s="146"/>
      <c r="T714" s="147"/>
      <c r="AT714" s="142" t="s">
        <v>162</v>
      </c>
      <c r="AU714" s="142" t="s">
        <v>80</v>
      </c>
      <c r="AV714" s="12" t="s">
        <v>80</v>
      </c>
      <c r="AW714" s="12" t="s">
        <v>34</v>
      </c>
      <c r="AX714" s="12" t="s">
        <v>73</v>
      </c>
      <c r="AY714" s="142" t="s">
        <v>149</v>
      </c>
    </row>
    <row r="715" spans="2:65" s="12" customFormat="1" ht="11.25">
      <c r="B715" s="141"/>
      <c r="D715" s="139" t="s">
        <v>162</v>
      </c>
      <c r="E715" s="142" t="s">
        <v>19</v>
      </c>
      <c r="F715" s="143" t="s">
        <v>1102</v>
      </c>
      <c r="H715" s="144">
        <v>2.8140000000000001</v>
      </c>
      <c r="I715" s="145"/>
      <c r="L715" s="141"/>
      <c r="M715" s="146"/>
      <c r="T715" s="147"/>
      <c r="AT715" s="142" t="s">
        <v>162</v>
      </c>
      <c r="AU715" s="142" t="s">
        <v>80</v>
      </c>
      <c r="AV715" s="12" t="s">
        <v>80</v>
      </c>
      <c r="AW715" s="12" t="s">
        <v>34</v>
      </c>
      <c r="AX715" s="12" t="s">
        <v>73</v>
      </c>
      <c r="AY715" s="142" t="s">
        <v>149</v>
      </c>
    </row>
    <row r="716" spans="2:65" s="14" customFormat="1" ht="11.25">
      <c r="B716" s="155"/>
      <c r="D716" s="139" t="s">
        <v>162</v>
      </c>
      <c r="E716" s="156" t="s">
        <v>19</v>
      </c>
      <c r="F716" s="157" t="s">
        <v>171</v>
      </c>
      <c r="H716" s="158">
        <v>9.2140000000000004</v>
      </c>
      <c r="I716" s="159"/>
      <c r="L716" s="155"/>
      <c r="M716" s="160"/>
      <c r="T716" s="161"/>
      <c r="AT716" s="156" t="s">
        <v>162</v>
      </c>
      <c r="AU716" s="156" t="s">
        <v>80</v>
      </c>
      <c r="AV716" s="14" t="s">
        <v>156</v>
      </c>
      <c r="AW716" s="14" t="s">
        <v>34</v>
      </c>
      <c r="AX716" s="14" t="s">
        <v>78</v>
      </c>
      <c r="AY716" s="156" t="s">
        <v>149</v>
      </c>
    </row>
    <row r="717" spans="2:65" s="1" customFormat="1" ht="33" customHeight="1">
      <c r="B717" s="32"/>
      <c r="C717" s="122" t="s">
        <v>1103</v>
      </c>
      <c r="D717" s="122" t="s">
        <v>151</v>
      </c>
      <c r="E717" s="123" t="s">
        <v>1104</v>
      </c>
      <c r="F717" s="124" t="s">
        <v>1105</v>
      </c>
      <c r="G717" s="125" t="s">
        <v>330</v>
      </c>
      <c r="H717" s="126">
        <v>31</v>
      </c>
      <c r="I717" s="127"/>
      <c r="J717" s="128">
        <f>ROUND(I717*H717,2)</f>
        <v>0</v>
      </c>
      <c r="K717" s="124" t="s">
        <v>155</v>
      </c>
      <c r="L717" s="32"/>
      <c r="M717" s="129" t="s">
        <v>19</v>
      </c>
      <c r="N717" s="130" t="s">
        <v>44</v>
      </c>
      <c r="P717" s="131">
        <f>O717*H717</f>
        <v>0</v>
      </c>
      <c r="Q717" s="131">
        <v>0</v>
      </c>
      <c r="R717" s="131">
        <f>Q717*H717</f>
        <v>0</v>
      </c>
      <c r="S717" s="131">
        <v>1E-3</v>
      </c>
      <c r="T717" s="132">
        <f>S717*H717</f>
        <v>3.1E-2</v>
      </c>
      <c r="AR717" s="133" t="s">
        <v>156</v>
      </c>
      <c r="AT717" s="133" t="s">
        <v>151</v>
      </c>
      <c r="AU717" s="133" t="s">
        <v>80</v>
      </c>
      <c r="AY717" s="17" t="s">
        <v>149</v>
      </c>
      <c r="BE717" s="134">
        <f>IF(N717="základní",J717,0)</f>
        <v>0</v>
      </c>
      <c r="BF717" s="134">
        <f>IF(N717="snížená",J717,0)</f>
        <v>0</v>
      </c>
      <c r="BG717" s="134">
        <f>IF(N717="zákl. přenesená",J717,0)</f>
        <v>0</v>
      </c>
      <c r="BH717" s="134">
        <f>IF(N717="sníž. přenesená",J717,0)</f>
        <v>0</v>
      </c>
      <c r="BI717" s="134">
        <f>IF(N717="nulová",J717,0)</f>
        <v>0</v>
      </c>
      <c r="BJ717" s="17" t="s">
        <v>78</v>
      </c>
      <c r="BK717" s="134">
        <f>ROUND(I717*H717,2)</f>
        <v>0</v>
      </c>
      <c r="BL717" s="17" t="s">
        <v>156</v>
      </c>
      <c r="BM717" s="133" t="s">
        <v>1106</v>
      </c>
    </row>
    <row r="718" spans="2:65" s="1" customFormat="1" ht="11.25">
      <c r="B718" s="32"/>
      <c r="D718" s="135" t="s">
        <v>158</v>
      </c>
      <c r="F718" s="136" t="s">
        <v>1107</v>
      </c>
      <c r="I718" s="137"/>
      <c r="L718" s="32"/>
      <c r="M718" s="138"/>
      <c r="T718" s="53"/>
      <c r="AT718" s="17" t="s">
        <v>158</v>
      </c>
      <c r="AU718" s="17" t="s">
        <v>80</v>
      </c>
    </row>
    <row r="719" spans="2:65" s="12" customFormat="1" ht="11.25">
      <c r="B719" s="141"/>
      <c r="D719" s="139" t="s">
        <v>162</v>
      </c>
      <c r="E719" s="142" t="s">
        <v>19</v>
      </c>
      <c r="F719" s="143" t="s">
        <v>1108</v>
      </c>
      <c r="H719" s="144">
        <v>21</v>
      </c>
      <c r="I719" s="145"/>
      <c r="L719" s="141"/>
      <c r="M719" s="146"/>
      <c r="T719" s="147"/>
      <c r="AT719" s="142" t="s">
        <v>162</v>
      </c>
      <c r="AU719" s="142" t="s">
        <v>80</v>
      </c>
      <c r="AV719" s="12" t="s">
        <v>80</v>
      </c>
      <c r="AW719" s="12" t="s">
        <v>34</v>
      </c>
      <c r="AX719" s="12" t="s">
        <v>73</v>
      </c>
      <c r="AY719" s="142" t="s">
        <v>149</v>
      </c>
    </row>
    <row r="720" spans="2:65" s="12" customFormat="1" ht="11.25">
      <c r="B720" s="141"/>
      <c r="D720" s="139" t="s">
        <v>162</v>
      </c>
      <c r="E720" s="142" t="s">
        <v>19</v>
      </c>
      <c r="F720" s="143" t="s">
        <v>1109</v>
      </c>
      <c r="H720" s="144">
        <v>10</v>
      </c>
      <c r="I720" s="145"/>
      <c r="L720" s="141"/>
      <c r="M720" s="146"/>
      <c r="T720" s="147"/>
      <c r="AT720" s="142" t="s">
        <v>162</v>
      </c>
      <c r="AU720" s="142" t="s">
        <v>80</v>
      </c>
      <c r="AV720" s="12" t="s">
        <v>80</v>
      </c>
      <c r="AW720" s="12" t="s">
        <v>34</v>
      </c>
      <c r="AX720" s="12" t="s">
        <v>73</v>
      </c>
      <c r="AY720" s="142" t="s">
        <v>149</v>
      </c>
    </row>
    <row r="721" spans="2:65" s="14" customFormat="1" ht="11.25">
      <c r="B721" s="155"/>
      <c r="D721" s="139" t="s">
        <v>162</v>
      </c>
      <c r="E721" s="156" t="s">
        <v>19</v>
      </c>
      <c r="F721" s="157" t="s">
        <v>171</v>
      </c>
      <c r="H721" s="158">
        <v>31</v>
      </c>
      <c r="I721" s="159"/>
      <c r="L721" s="155"/>
      <c r="M721" s="160"/>
      <c r="T721" s="161"/>
      <c r="AT721" s="156" t="s">
        <v>162</v>
      </c>
      <c r="AU721" s="156" t="s">
        <v>80</v>
      </c>
      <c r="AV721" s="14" t="s">
        <v>156</v>
      </c>
      <c r="AW721" s="14" t="s">
        <v>34</v>
      </c>
      <c r="AX721" s="14" t="s">
        <v>78</v>
      </c>
      <c r="AY721" s="156" t="s">
        <v>149</v>
      </c>
    </row>
    <row r="722" spans="2:65" s="1" customFormat="1" ht="33" customHeight="1">
      <c r="B722" s="32"/>
      <c r="C722" s="122" t="s">
        <v>1110</v>
      </c>
      <c r="D722" s="122" t="s">
        <v>151</v>
      </c>
      <c r="E722" s="123" t="s">
        <v>1111</v>
      </c>
      <c r="F722" s="124" t="s">
        <v>1112</v>
      </c>
      <c r="G722" s="125" t="s">
        <v>330</v>
      </c>
      <c r="H722" s="126">
        <v>12</v>
      </c>
      <c r="I722" s="127"/>
      <c r="J722" s="128">
        <f>ROUND(I722*H722,2)</f>
        <v>0</v>
      </c>
      <c r="K722" s="124" t="s">
        <v>155</v>
      </c>
      <c r="L722" s="32"/>
      <c r="M722" s="129" t="s">
        <v>19</v>
      </c>
      <c r="N722" s="130" t="s">
        <v>44</v>
      </c>
      <c r="P722" s="131">
        <f>O722*H722</f>
        <v>0</v>
      </c>
      <c r="Q722" s="131">
        <v>0</v>
      </c>
      <c r="R722" s="131">
        <f>Q722*H722</f>
        <v>0</v>
      </c>
      <c r="S722" s="131">
        <v>1E-3</v>
      </c>
      <c r="T722" s="132">
        <f>S722*H722</f>
        <v>1.2E-2</v>
      </c>
      <c r="AR722" s="133" t="s">
        <v>156</v>
      </c>
      <c r="AT722" s="133" t="s">
        <v>151</v>
      </c>
      <c r="AU722" s="133" t="s">
        <v>80</v>
      </c>
      <c r="AY722" s="17" t="s">
        <v>149</v>
      </c>
      <c r="BE722" s="134">
        <f>IF(N722="základní",J722,0)</f>
        <v>0</v>
      </c>
      <c r="BF722" s="134">
        <f>IF(N722="snížená",J722,0)</f>
        <v>0</v>
      </c>
      <c r="BG722" s="134">
        <f>IF(N722="zákl. přenesená",J722,0)</f>
        <v>0</v>
      </c>
      <c r="BH722" s="134">
        <f>IF(N722="sníž. přenesená",J722,0)</f>
        <v>0</v>
      </c>
      <c r="BI722" s="134">
        <f>IF(N722="nulová",J722,0)</f>
        <v>0</v>
      </c>
      <c r="BJ722" s="17" t="s">
        <v>78</v>
      </c>
      <c r="BK722" s="134">
        <f>ROUND(I722*H722,2)</f>
        <v>0</v>
      </c>
      <c r="BL722" s="17" t="s">
        <v>156</v>
      </c>
      <c r="BM722" s="133" t="s">
        <v>1113</v>
      </c>
    </row>
    <row r="723" spans="2:65" s="1" customFormat="1" ht="11.25">
      <c r="B723" s="32"/>
      <c r="D723" s="135" t="s">
        <v>158</v>
      </c>
      <c r="F723" s="136" t="s">
        <v>1114</v>
      </c>
      <c r="I723" s="137"/>
      <c r="L723" s="32"/>
      <c r="M723" s="138"/>
      <c r="T723" s="53"/>
      <c r="AT723" s="17" t="s">
        <v>158</v>
      </c>
      <c r="AU723" s="17" t="s">
        <v>80</v>
      </c>
    </row>
    <row r="724" spans="2:65" s="12" customFormat="1" ht="11.25">
      <c r="B724" s="141"/>
      <c r="D724" s="139" t="s">
        <v>162</v>
      </c>
      <c r="E724" s="142" t="s">
        <v>19</v>
      </c>
      <c r="F724" s="143" t="s">
        <v>1115</v>
      </c>
      <c r="H724" s="144">
        <v>12</v>
      </c>
      <c r="I724" s="145"/>
      <c r="L724" s="141"/>
      <c r="M724" s="146"/>
      <c r="T724" s="147"/>
      <c r="AT724" s="142" t="s">
        <v>162</v>
      </c>
      <c r="AU724" s="142" t="s">
        <v>80</v>
      </c>
      <c r="AV724" s="12" t="s">
        <v>80</v>
      </c>
      <c r="AW724" s="12" t="s">
        <v>34</v>
      </c>
      <c r="AX724" s="12" t="s">
        <v>78</v>
      </c>
      <c r="AY724" s="142" t="s">
        <v>149</v>
      </c>
    </row>
    <row r="725" spans="2:65" s="1" customFormat="1" ht="33" customHeight="1">
      <c r="B725" s="32"/>
      <c r="C725" s="122" t="s">
        <v>1116</v>
      </c>
      <c r="D725" s="122" t="s">
        <v>151</v>
      </c>
      <c r="E725" s="123" t="s">
        <v>1117</v>
      </c>
      <c r="F725" s="124" t="s">
        <v>1118</v>
      </c>
      <c r="G725" s="125" t="s">
        <v>330</v>
      </c>
      <c r="H725" s="126">
        <v>10</v>
      </c>
      <c r="I725" s="127"/>
      <c r="J725" s="128">
        <f>ROUND(I725*H725,2)</f>
        <v>0</v>
      </c>
      <c r="K725" s="124" t="s">
        <v>155</v>
      </c>
      <c r="L725" s="32"/>
      <c r="M725" s="129" t="s">
        <v>19</v>
      </c>
      <c r="N725" s="130" t="s">
        <v>44</v>
      </c>
      <c r="P725" s="131">
        <f>O725*H725</f>
        <v>0</v>
      </c>
      <c r="Q725" s="131">
        <v>0</v>
      </c>
      <c r="R725" s="131">
        <f>Q725*H725</f>
        <v>0</v>
      </c>
      <c r="S725" s="131">
        <v>2E-3</v>
      </c>
      <c r="T725" s="132">
        <f>S725*H725</f>
        <v>0.02</v>
      </c>
      <c r="AR725" s="133" t="s">
        <v>156</v>
      </c>
      <c r="AT725" s="133" t="s">
        <v>151</v>
      </c>
      <c r="AU725" s="133" t="s">
        <v>80</v>
      </c>
      <c r="AY725" s="17" t="s">
        <v>149</v>
      </c>
      <c r="BE725" s="134">
        <f>IF(N725="základní",J725,0)</f>
        <v>0</v>
      </c>
      <c r="BF725" s="134">
        <f>IF(N725="snížená",J725,0)</f>
        <v>0</v>
      </c>
      <c r="BG725" s="134">
        <f>IF(N725="zákl. přenesená",J725,0)</f>
        <v>0</v>
      </c>
      <c r="BH725" s="134">
        <f>IF(N725="sníž. přenesená",J725,0)</f>
        <v>0</v>
      </c>
      <c r="BI725" s="134">
        <f>IF(N725="nulová",J725,0)</f>
        <v>0</v>
      </c>
      <c r="BJ725" s="17" t="s">
        <v>78</v>
      </c>
      <c r="BK725" s="134">
        <f>ROUND(I725*H725,2)</f>
        <v>0</v>
      </c>
      <c r="BL725" s="17" t="s">
        <v>156</v>
      </c>
      <c r="BM725" s="133" t="s">
        <v>1119</v>
      </c>
    </row>
    <row r="726" spans="2:65" s="1" customFormat="1" ht="11.25">
      <c r="B726" s="32"/>
      <c r="D726" s="135" t="s">
        <v>158</v>
      </c>
      <c r="F726" s="136" t="s">
        <v>1120</v>
      </c>
      <c r="I726" s="137"/>
      <c r="L726" s="32"/>
      <c r="M726" s="138"/>
      <c r="T726" s="53"/>
      <c r="AT726" s="17" t="s">
        <v>158</v>
      </c>
      <c r="AU726" s="17" t="s">
        <v>80</v>
      </c>
    </row>
    <row r="727" spans="2:65" s="12" customFormat="1" ht="11.25">
      <c r="B727" s="141"/>
      <c r="D727" s="139" t="s">
        <v>162</v>
      </c>
      <c r="E727" s="142" t="s">
        <v>19</v>
      </c>
      <c r="F727" s="143" t="s">
        <v>1109</v>
      </c>
      <c r="H727" s="144">
        <v>10</v>
      </c>
      <c r="I727" s="145"/>
      <c r="L727" s="141"/>
      <c r="M727" s="146"/>
      <c r="T727" s="147"/>
      <c r="AT727" s="142" t="s">
        <v>162</v>
      </c>
      <c r="AU727" s="142" t="s">
        <v>80</v>
      </c>
      <c r="AV727" s="12" t="s">
        <v>80</v>
      </c>
      <c r="AW727" s="12" t="s">
        <v>34</v>
      </c>
      <c r="AX727" s="12" t="s">
        <v>78</v>
      </c>
      <c r="AY727" s="142" t="s">
        <v>149</v>
      </c>
    </row>
    <row r="728" spans="2:65" s="1" customFormat="1" ht="24.2" customHeight="1">
      <c r="B728" s="32"/>
      <c r="C728" s="122" t="s">
        <v>1121</v>
      </c>
      <c r="D728" s="122" t="s">
        <v>151</v>
      </c>
      <c r="E728" s="123" t="s">
        <v>1122</v>
      </c>
      <c r="F728" s="124" t="s">
        <v>1123</v>
      </c>
      <c r="G728" s="125" t="s">
        <v>330</v>
      </c>
      <c r="H728" s="126">
        <v>26</v>
      </c>
      <c r="I728" s="127"/>
      <c r="J728" s="128">
        <f>ROUND(I728*H728,2)</f>
        <v>0</v>
      </c>
      <c r="K728" s="124" t="s">
        <v>155</v>
      </c>
      <c r="L728" s="32"/>
      <c r="M728" s="129" t="s">
        <v>19</v>
      </c>
      <c r="N728" s="130" t="s">
        <v>44</v>
      </c>
      <c r="P728" s="131">
        <f>O728*H728</f>
        <v>0</v>
      </c>
      <c r="Q728" s="131">
        <v>0</v>
      </c>
      <c r="R728" s="131">
        <f>Q728*H728</f>
        <v>0</v>
      </c>
      <c r="S728" s="131">
        <v>4.0000000000000001E-3</v>
      </c>
      <c r="T728" s="132">
        <f>S728*H728</f>
        <v>0.10400000000000001</v>
      </c>
      <c r="AR728" s="133" t="s">
        <v>156</v>
      </c>
      <c r="AT728" s="133" t="s">
        <v>151</v>
      </c>
      <c r="AU728" s="133" t="s">
        <v>80</v>
      </c>
      <c r="AY728" s="17" t="s">
        <v>149</v>
      </c>
      <c r="BE728" s="134">
        <f>IF(N728="základní",J728,0)</f>
        <v>0</v>
      </c>
      <c r="BF728" s="134">
        <f>IF(N728="snížená",J728,0)</f>
        <v>0</v>
      </c>
      <c r="BG728" s="134">
        <f>IF(N728="zákl. přenesená",J728,0)</f>
        <v>0</v>
      </c>
      <c r="BH728" s="134">
        <f>IF(N728="sníž. přenesená",J728,0)</f>
        <v>0</v>
      </c>
      <c r="BI728" s="134">
        <f>IF(N728="nulová",J728,0)</f>
        <v>0</v>
      </c>
      <c r="BJ728" s="17" t="s">
        <v>78</v>
      </c>
      <c r="BK728" s="134">
        <f>ROUND(I728*H728,2)</f>
        <v>0</v>
      </c>
      <c r="BL728" s="17" t="s">
        <v>156</v>
      </c>
      <c r="BM728" s="133" t="s">
        <v>1124</v>
      </c>
    </row>
    <row r="729" spans="2:65" s="1" customFormat="1" ht="11.25">
      <c r="B729" s="32"/>
      <c r="D729" s="135" t="s">
        <v>158</v>
      </c>
      <c r="F729" s="136" t="s">
        <v>1125</v>
      </c>
      <c r="I729" s="137"/>
      <c r="L729" s="32"/>
      <c r="M729" s="138"/>
      <c r="T729" s="53"/>
      <c r="AT729" s="17" t="s">
        <v>158</v>
      </c>
      <c r="AU729" s="17" t="s">
        <v>80</v>
      </c>
    </row>
    <row r="730" spans="2:65" s="1" customFormat="1" ht="24.2" customHeight="1">
      <c r="B730" s="32"/>
      <c r="C730" s="122" t="s">
        <v>1126</v>
      </c>
      <c r="D730" s="122" t="s">
        <v>151</v>
      </c>
      <c r="E730" s="123" t="s">
        <v>1127</v>
      </c>
      <c r="F730" s="124" t="s">
        <v>1128</v>
      </c>
      <c r="G730" s="125" t="s">
        <v>330</v>
      </c>
      <c r="H730" s="126">
        <v>2</v>
      </c>
      <c r="I730" s="127"/>
      <c r="J730" s="128">
        <f>ROUND(I730*H730,2)</f>
        <v>0</v>
      </c>
      <c r="K730" s="124" t="s">
        <v>155</v>
      </c>
      <c r="L730" s="32"/>
      <c r="M730" s="129" t="s">
        <v>19</v>
      </c>
      <c r="N730" s="130" t="s">
        <v>44</v>
      </c>
      <c r="P730" s="131">
        <f>O730*H730</f>
        <v>0</v>
      </c>
      <c r="Q730" s="131">
        <v>0</v>
      </c>
      <c r="R730" s="131">
        <f>Q730*H730</f>
        <v>0</v>
      </c>
      <c r="S730" s="131">
        <v>1.2E-2</v>
      </c>
      <c r="T730" s="132">
        <f>S730*H730</f>
        <v>2.4E-2</v>
      </c>
      <c r="AR730" s="133" t="s">
        <v>156</v>
      </c>
      <c r="AT730" s="133" t="s">
        <v>151</v>
      </c>
      <c r="AU730" s="133" t="s">
        <v>80</v>
      </c>
      <c r="AY730" s="17" t="s">
        <v>149</v>
      </c>
      <c r="BE730" s="134">
        <f>IF(N730="základní",J730,0)</f>
        <v>0</v>
      </c>
      <c r="BF730" s="134">
        <f>IF(N730="snížená",J730,0)</f>
        <v>0</v>
      </c>
      <c r="BG730" s="134">
        <f>IF(N730="zákl. přenesená",J730,0)</f>
        <v>0</v>
      </c>
      <c r="BH730" s="134">
        <f>IF(N730="sníž. přenesená",J730,0)</f>
        <v>0</v>
      </c>
      <c r="BI730" s="134">
        <f>IF(N730="nulová",J730,0)</f>
        <v>0</v>
      </c>
      <c r="BJ730" s="17" t="s">
        <v>78</v>
      </c>
      <c r="BK730" s="134">
        <f>ROUND(I730*H730,2)</f>
        <v>0</v>
      </c>
      <c r="BL730" s="17" t="s">
        <v>156</v>
      </c>
      <c r="BM730" s="133" t="s">
        <v>1129</v>
      </c>
    </row>
    <row r="731" spans="2:65" s="1" customFormat="1" ht="11.25">
      <c r="B731" s="32"/>
      <c r="D731" s="135" t="s">
        <v>158</v>
      </c>
      <c r="F731" s="136" t="s">
        <v>1130</v>
      </c>
      <c r="I731" s="137"/>
      <c r="L731" s="32"/>
      <c r="M731" s="138"/>
      <c r="T731" s="53"/>
      <c r="AT731" s="17" t="s">
        <v>158</v>
      </c>
      <c r="AU731" s="17" t="s">
        <v>80</v>
      </c>
    </row>
    <row r="732" spans="2:65" s="1" customFormat="1" ht="24.2" customHeight="1">
      <c r="B732" s="32"/>
      <c r="C732" s="122" t="s">
        <v>1131</v>
      </c>
      <c r="D732" s="122" t="s">
        <v>151</v>
      </c>
      <c r="E732" s="123" t="s">
        <v>1132</v>
      </c>
      <c r="F732" s="124" t="s">
        <v>1133</v>
      </c>
      <c r="G732" s="125" t="s">
        <v>174</v>
      </c>
      <c r="H732" s="126">
        <v>8.1579999999999995</v>
      </c>
      <c r="I732" s="127"/>
      <c r="J732" s="128">
        <f>ROUND(I732*H732,2)</f>
        <v>0</v>
      </c>
      <c r="K732" s="124" t="s">
        <v>155</v>
      </c>
      <c r="L732" s="32"/>
      <c r="M732" s="129" t="s">
        <v>19</v>
      </c>
      <c r="N732" s="130" t="s">
        <v>44</v>
      </c>
      <c r="P732" s="131">
        <f>O732*H732</f>
        <v>0</v>
      </c>
      <c r="Q732" s="131">
        <v>0</v>
      </c>
      <c r="R732" s="131">
        <f>Q732*H732</f>
        <v>0</v>
      </c>
      <c r="S732" s="131">
        <v>1.8</v>
      </c>
      <c r="T732" s="132">
        <f>S732*H732</f>
        <v>14.6844</v>
      </c>
      <c r="AR732" s="133" t="s">
        <v>156</v>
      </c>
      <c r="AT732" s="133" t="s">
        <v>151</v>
      </c>
      <c r="AU732" s="133" t="s">
        <v>80</v>
      </c>
      <c r="AY732" s="17" t="s">
        <v>149</v>
      </c>
      <c r="BE732" s="134">
        <f>IF(N732="základní",J732,0)</f>
        <v>0</v>
      </c>
      <c r="BF732" s="134">
        <f>IF(N732="snížená",J732,0)</f>
        <v>0</v>
      </c>
      <c r="BG732" s="134">
        <f>IF(N732="zákl. přenesená",J732,0)</f>
        <v>0</v>
      </c>
      <c r="BH732" s="134">
        <f>IF(N732="sníž. přenesená",J732,0)</f>
        <v>0</v>
      </c>
      <c r="BI732" s="134">
        <f>IF(N732="nulová",J732,0)</f>
        <v>0</v>
      </c>
      <c r="BJ732" s="17" t="s">
        <v>78</v>
      </c>
      <c r="BK732" s="134">
        <f>ROUND(I732*H732,2)</f>
        <v>0</v>
      </c>
      <c r="BL732" s="17" t="s">
        <v>156</v>
      </c>
      <c r="BM732" s="133" t="s">
        <v>1134</v>
      </c>
    </row>
    <row r="733" spans="2:65" s="1" customFormat="1" ht="11.25">
      <c r="B733" s="32"/>
      <c r="D733" s="135" t="s">
        <v>158</v>
      </c>
      <c r="F733" s="136" t="s">
        <v>1135</v>
      </c>
      <c r="I733" s="137"/>
      <c r="L733" s="32"/>
      <c r="M733" s="138"/>
      <c r="T733" s="53"/>
      <c r="AT733" s="17" t="s">
        <v>158</v>
      </c>
      <c r="AU733" s="17" t="s">
        <v>80</v>
      </c>
    </row>
    <row r="734" spans="2:65" s="12" customFormat="1" ht="11.25">
      <c r="B734" s="141"/>
      <c r="D734" s="139" t="s">
        <v>162</v>
      </c>
      <c r="E734" s="142" t="s">
        <v>19</v>
      </c>
      <c r="F734" s="143" t="s">
        <v>1136</v>
      </c>
      <c r="H734" s="144">
        <v>1.613</v>
      </c>
      <c r="I734" s="145"/>
      <c r="L734" s="141"/>
      <c r="M734" s="146"/>
      <c r="T734" s="147"/>
      <c r="AT734" s="142" t="s">
        <v>162</v>
      </c>
      <c r="AU734" s="142" t="s">
        <v>80</v>
      </c>
      <c r="AV734" s="12" t="s">
        <v>80</v>
      </c>
      <c r="AW734" s="12" t="s">
        <v>34</v>
      </c>
      <c r="AX734" s="12" t="s">
        <v>73</v>
      </c>
      <c r="AY734" s="142" t="s">
        <v>149</v>
      </c>
    </row>
    <row r="735" spans="2:65" s="12" customFormat="1" ht="11.25">
      <c r="B735" s="141"/>
      <c r="D735" s="139" t="s">
        <v>162</v>
      </c>
      <c r="E735" s="142" t="s">
        <v>19</v>
      </c>
      <c r="F735" s="143" t="s">
        <v>1137</v>
      </c>
      <c r="H735" s="144">
        <v>0.53300000000000003</v>
      </c>
      <c r="I735" s="145"/>
      <c r="L735" s="141"/>
      <c r="M735" s="146"/>
      <c r="T735" s="147"/>
      <c r="AT735" s="142" t="s">
        <v>162</v>
      </c>
      <c r="AU735" s="142" t="s">
        <v>80</v>
      </c>
      <c r="AV735" s="12" t="s">
        <v>80</v>
      </c>
      <c r="AW735" s="12" t="s">
        <v>34</v>
      </c>
      <c r="AX735" s="12" t="s">
        <v>73</v>
      </c>
      <c r="AY735" s="142" t="s">
        <v>149</v>
      </c>
    </row>
    <row r="736" spans="2:65" s="12" customFormat="1" ht="11.25">
      <c r="B736" s="141"/>
      <c r="D736" s="139" t="s">
        <v>162</v>
      </c>
      <c r="E736" s="142" t="s">
        <v>19</v>
      </c>
      <c r="F736" s="143" t="s">
        <v>1138</v>
      </c>
      <c r="H736" s="144">
        <v>3.6070000000000002</v>
      </c>
      <c r="I736" s="145"/>
      <c r="L736" s="141"/>
      <c r="M736" s="146"/>
      <c r="T736" s="147"/>
      <c r="AT736" s="142" t="s">
        <v>162</v>
      </c>
      <c r="AU736" s="142" t="s">
        <v>80</v>
      </c>
      <c r="AV736" s="12" t="s">
        <v>80</v>
      </c>
      <c r="AW736" s="12" t="s">
        <v>34</v>
      </c>
      <c r="AX736" s="12" t="s">
        <v>73</v>
      </c>
      <c r="AY736" s="142" t="s">
        <v>149</v>
      </c>
    </row>
    <row r="737" spans="2:65" s="12" customFormat="1" ht="11.25">
      <c r="B737" s="141"/>
      <c r="D737" s="139" t="s">
        <v>162</v>
      </c>
      <c r="E737" s="142" t="s">
        <v>19</v>
      </c>
      <c r="F737" s="143" t="s">
        <v>1139</v>
      </c>
      <c r="H737" s="144">
        <v>2.4049999999999998</v>
      </c>
      <c r="I737" s="145"/>
      <c r="L737" s="141"/>
      <c r="M737" s="146"/>
      <c r="T737" s="147"/>
      <c r="AT737" s="142" t="s">
        <v>162</v>
      </c>
      <c r="AU737" s="142" t="s">
        <v>80</v>
      </c>
      <c r="AV737" s="12" t="s">
        <v>80</v>
      </c>
      <c r="AW737" s="12" t="s">
        <v>34</v>
      </c>
      <c r="AX737" s="12" t="s">
        <v>73</v>
      </c>
      <c r="AY737" s="142" t="s">
        <v>149</v>
      </c>
    </row>
    <row r="738" spans="2:65" s="14" customFormat="1" ht="11.25">
      <c r="B738" s="155"/>
      <c r="D738" s="139" t="s">
        <v>162</v>
      </c>
      <c r="E738" s="156" t="s">
        <v>19</v>
      </c>
      <c r="F738" s="157" t="s">
        <v>171</v>
      </c>
      <c r="H738" s="158">
        <v>8.1579999999999995</v>
      </c>
      <c r="I738" s="159"/>
      <c r="L738" s="155"/>
      <c r="M738" s="160"/>
      <c r="T738" s="161"/>
      <c r="AT738" s="156" t="s">
        <v>162</v>
      </c>
      <c r="AU738" s="156" t="s">
        <v>80</v>
      </c>
      <c r="AV738" s="14" t="s">
        <v>156</v>
      </c>
      <c r="AW738" s="14" t="s">
        <v>34</v>
      </c>
      <c r="AX738" s="14" t="s">
        <v>78</v>
      </c>
      <c r="AY738" s="156" t="s">
        <v>149</v>
      </c>
    </row>
    <row r="739" spans="2:65" s="1" customFormat="1" ht="24.2" customHeight="1">
      <c r="B739" s="32"/>
      <c r="C739" s="122" t="s">
        <v>1140</v>
      </c>
      <c r="D739" s="122" t="s">
        <v>151</v>
      </c>
      <c r="E739" s="123" t="s">
        <v>1141</v>
      </c>
      <c r="F739" s="124" t="s">
        <v>1142</v>
      </c>
      <c r="G739" s="125" t="s">
        <v>154</v>
      </c>
      <c r="H739" s="126">
        <v>8</v>
      </c>
      <c r="I739" s="127"/>
      <c r="J739" s="128">
        <f>ROUND(I739*H739,2)</f>
        <v>0</v>
      </c>
      <c r="K739" s="124" t="s">
        <v>155</v>
      </c>
      <c r="L739" s="32"/>
      <c r="M739" s="129" t="s">
        <v>19</v>
      </c>
      <c r="N739" s="130" t="s">
        <v>44</v>
      </c>
      <c r="P739" s="131">
        <f>O739*H739</f>
        <v>0</v>
      </c>
      <c r="Q739" s="131">
        <v>0</v>
      </c>
      <c r="R739" s="131">
        <f>Q739*H739</f>
        <v>0</v>
      </c>
      <c r="S739" s="131">
        <v>0.27</v>
      </c>
      <c r="T739" s="132">
        <f>S739*H739</f>
        <v>2.16</v>
      </c>
      <c r="AR739" s="133" t="s">
        <v>156</v>
      </c>
      <c r="AT739" s="133" t="s">
        <v>151</v>
      </c>
      <c r="AU739" s="133" t="s">
        <v>80</v>
      </c>
      <c r="AY739" s="17" t="s">
        <v>149</v>
      </c>
      <c r="BE739" s="134">
        <f>IF(N739="základní",J739,0)</f>
        <v>0</v>
      </c>
      <c r="BF739" s="134">
        <f>IF(N739="snížená",J739,0)</f>
        <v>0</v>
      </c>
      <c r="BG739" s="134">
        <f>IF(N739="zákl. přenesená",J739,0)</f>
        <v>0</v>
      </c>
      <c r="BH739" s="134">
        <f>IF(N739="sníž. přenesená",J739,0)</f>
        <v>0</v>
      </c>
      <c r="BI739" s="134">
        <f>IF(N739="nulová",J739,0)</f>
        <v>0</v>
      </c>
      <c r="BJ739" s="17" t="s">
        <v>78</v>
      </c>
      <c r="BK739" s="134">
        <f>ROUND(I739*H739,2)</f>
        <v>0</v>
      </c>
      <c r="BL739" s="17" t="s">
        <v>156</v>
      </c>
      <c r="BM739" s="133" t="s">
        <v>1143</v>
      </c>
    </row>
    <row r="740" spans="2:65" s="1" customFormat="1" ht="11.25">
      <c r="B740" s="32"/>
      <c r="D740" s="135" t="s">
        <v>158</v>
      </c>
      <c r="F740" s="136" t="s">
        <v>1144</v>
      </c>
      <c r="I740" s="137"/>
      <c r="L740" s="32"/>
      <c r="M740" s="138"/>
      <c r="T740" s="53"/>
      <c r="AT740" s="17" t="s">
        <v>158</v>
      </c>
      <c r="AU740" s="17" t="s">
        <v>80</v>
      </c>
    </row>
    <row r="741" spans="2:65" s="12" customFormat="1" ht="11.25">
      <c r="B741" s="141"/>
      <c r="D741" s="139" t="s">
        <v>162</v>
      </c>
      <c r="E741" s="142" t="s">
        <v>19</v>
      </c>
      <c r="F741" s="143" t="s">
        <v>1145</v>
      </c>
      <c r="H741" s="144">
        <v>8</v>
      </c>
      <c r="I741" s="145"/>
      <c r="L741" s="141"/>
      <c r="M741" s="146"/>
      <c r="T741" s="147"/>
      <c r="AT741" s="142" t="s">
        <v>162</v>
      </c>
      <c r="AU741" s="142" t="s">
        <v>80</v>
      </c>
      <c r="AV741" s="12" t="s">
        <v>80</v>
      </c>
      <c r="AW741" s="12" t="s">
        <v>34</v>
      </c>
      <c r="AX741" s="12" t="s">
        <v>78</v>
      </c>
      <c r="AY741" s="142" t="s">
        <v>149</v>
      </c>
    </row>
    <row r="742" spans="2:65" s="1" customFormat="1" ht="24.2" customHeight="1">
      <c r="B742" s="32"/>
      <c r="C742" s="122" t="s">
        <v>1146</v>
      </c>
      <c r="D742" s="122" t="s">
        <v>151</v>
      </c>
      <c r="E742" s="123" t="s">
        <v>1147</v>
      </c>
      <c r="F742" s="124" t="s">
        <v>1148</v>
      </c>
      <c r="G742" s="125" t="s">
        <v>1149</v>
      </c>
      <c r="H742" s="126">
        <v>1</v>
      </c>
      <c r="I742" s="127"/>
      <c r="J742" s="128">
        <f>ROUND(I742*H742,2)</f>
        <v>0</v>
      </c>
      <c r="K742" s="124" t="s">
        <v>497</v>
      </c>
      <c r="L742" s="32"/>
      <c r="M742" s="129" t="s">
        <v>19</v>
      </c>
      <c r="N742" s="130" t="s">
        <v>44</v>
      </c>
      <c r="P742" s="131">
        <f>O742*H742</f>
        <v>0</v>
      </c>
      <c r="Q742" s="131">
        <v>0</v>
      </c>
      <c r="R742" s="131">
        <f>Q742*H742</f>
        <v>0</v>
      </c>
      <c r="S742" s="131">
        <v>0</v>
      </c>
      <c r="T742" s="132">
        <f>S742*H742</f>
        <v>0</v>
      </c>
      <c r="AR742" s="133" t="s">
        <v>156</v>
      </c>
      <c r="AT742" s="133" t="s">
        <v>151</v>
      </c>
      <c r="AU742" s="133" t="s">
        <v>80</v>
      </c>
      <c r="AY742" s="17" t="s">
        <v>149</v>
      </c>
      <c r="BE742" s="134">
        <f>IF(N742="základní",J742,0)</f>
        <v>0</v>
      </c>
      <c r="BF742" s="134">
        <f>IF(N742="snížená",J742,0)</f>
        <v>0</v>
      </c>
      <c r="BG742" s="134">
        <f>IF(N742="zákl. přenesená",J742,0)</f>
        <v>0</v>
      </c>
      <c r="BH742" s="134">
        <f>IF(N742="sníž. přenesená",J742,0)</f>
        <v>0</v>
      </c>
      <c r="BI742" s="134">
        <f>IF(N742="nulová",J742,0)</f>
        <v>0</v>
      </c>
      <c r="BJ742" s="17" t="s">
        <v>78</v>
      </c>
      <c r="BK742" s="134">
        <f>ROUND(I742*H742,2)</f>
        <v>0</v>
      </c>
      <c r="BL742" s="17" t="s">
        <v>156</v>
      </c>
      <c r="BM742" s="133" t="s">
        <v>1150</v>
      </c>
    </row>
    <row r="743" spans="2:65" s="1" customFormat="1" ht="19.5">
      <c r="B743" s="32"/>
      <c r="D743" s="139" t="s">
        <v>160</v>
      </c>
      <c r="F743" s="140" t="s">
        <v>161</v>
      </c>
      <c r="I743" s="137"/>
      <c r="L743" s="32"/>
      <c r="M743" s="138"/>
      <c r="T743" s="53"/>
      <c r="AT743" s="17" t="s">
        <v>160</v>
      </c>
      <c r="AU743" s="17" t="s">
        <v>80</v>
      </c>
    </row>
    <row r="744" spans="2:65" s="1" customFormat="1" ht="24.2" customHeight="1">
      <c r="B744" s="32"/>
      <c r="C744" s="122" t="s">
        <v>1151</v>
      </c>
      <c r="D744" s="122" t="s">
        <v>151</v>
      </c>
      <c r="E744" s="123" t="s">
        <v>1152</v>
      </c>
      <c r="F744" s="124" t="s">
        <v>1153</v>
      </c>
      <c r="G744" s="125" t="s">
        <v>330</v>
      </c>
      <c r="H744" s="126">
        <v>1</v>
      </c>
      <c r="I744" s="127"/>
      <c r="J744" s="128">
        <f>ROUND(I744*H744,2)</f>
        <v>0</v>
      </c>
      <c r="K744" s="124" t="s">
        <v>497</v>
      </c>
      <c r="L744" s="32"/>
      <c r="M744" s="129" t="s">
        <v>19</v>
      </c>
      <c r="N744" s="130" t="s">
        <v>44</v>
      </c>
      <c r="P744" s="131">
        <f>O744*H744</f>
        <v>0</v>
      </c>
      <c r="Q744" s="131">
        <v>0</v>
      </c>
      <c r="R744" s="131">
        <f>Q744*H744</f>
        <v>0</v>
      </c>
      <c r="S744" s="131">
        <v>0</v>
      </c>
      <c r="T744" s="132">
        <f>S744*H744</f>
        <v>0</v>
      </c>
      <c r="AR744" s="133" t="s">
        <v>156</v>
      </c>
      <c r="AT744" s="133" t="s">
        <v>151</v>
      </c>
      <c r="AU744" s="133" t="s">
        <v>80</v>
      </c>
      <c r="AY744" s="17" t="s">
        <v>149</v>
      </c>
      <c r="BE744" s="134">
        <f>IF(N744="základní",J744,0)</f>
        <v>0</v>
      </c>
      <c r="BF744" s="134">
        <f>IF(N744="snížená",J744,0)</f>
        <v>0</v>
      </c>
      <c r="BG744" s="134">
        <f>IF(N744="zákl. přenesená",J744,0)</f>
        <v>0</v>
      </c>
      <c r="BH744" s="134">
        <f>IF(N744="sníž. přenesená",J744,0)</f>
        <v>0</v>
      </c>
      <c r="BI744" s="134">
        <f>IF(N744="nulová",J744,0)</f>
        <v>0</v>
      </c>
      <c r="BJ744" s="17" t="s">
        <v>78</v>
      </c>
      <c r="BK744" s="134">
        <f>ROUND(I744*H744,2)</f>
        <v>0</v>
      </c>
      <c r="BL744" s="17" t="s">
        <v>156</v>
      </c>
      <c r="BM744" s="133" t="s">
        <v>1154</v>
      </c>
    </row>
    <row r="745" spans="2:65" s="1" customFormat="1" ht="19.5">
      <c r="B745" s="32"/>
      <c r="D745" s="139" t="s">
        <v>160</v>
      </c>
      <c r="F745" s="140" t="s">
        <v>161</v>
      </c>
      <c r="I745" s="137"/>
      <c r="L745" s="32"/>
      <c r="M745" s="138"/>
      <c r="T745" s="53"/>
      <c r="AT745" s="17" t="s">
        <v>160</v>
      </c>
      <c r="AU745" s="17" t="s">
        <v>80</v>
      </c>
    </row>
    <row r="746" spans="2:65" s="1" customFormat="1" ht="24.2" customHeight="1">
      <c r="B746" s="32"/>
      <c r="C746" s="122" t="s">
        <v>1155</v>
      </c>
      <c r="D746" s="122" t="s">
        <v>151</v>
      </c>
      <c r="E746" s="123" t="s">
        <v>1156</v>
      </c>
      <c r="F746" s="124" t="s">
        <v>1157</v>
      </c>
      <c r="G746" s="125" t="s">
        <v>330</v>
      </c>
      <c r="H746" s="126">
        <v>8</v>
      </c>
      <c r="I746" s="127"/>
      <c r="J746" s="128">
        <f>ROUND(I746*H746,2)</f>
        <v>0</v>
      </c>
      <c r="K746" s="124" t="s">
        <v>155</v>
      </c>
      <c r="L746" s="32"/>
      <c r="M746" s="129" t="s">
        <v>19</v>
      </c>
      <c r="N746" s="130" t="s">
        <v>44</v>
      </c>
      <c r="P746" s="131">
        <f>O746*H746</f>
        <v>0</v>
      </c>
      <c r="Q746" s="131">
        <v>0</v>
      </c>
      <c r="R746" s="131">
        <f>Q746*H746</f>
        <v>0</v>
      </c>
      <c r="S746" s="131">
        <v>4.9000000000000002E-2</v>
      </c>
      <c r="T746" s="132">
        <f>S746*H746</f>
        <v>0.39200000000000002</v>
      </c>
      <c r="AR746" s="133" t="s">
        <v>156</v>
      </c>
      <c r="AT746" s="133" t="s">
        <v>151</v>
      </c>
      <c r="AU746" s="133" t="s">
        <v>80</v>
      </c>
      <c r="AY746" s="17" t="s">
        <v>149</v>
      </c>
      <c r="BE746" s="134">
        <f>IF(N746="základní",J746,0)</f>
        <v>0</v>
      </c>
      <c r="BF746" s="134">
        <f>IF(N746="snížená",J746,0)</f>
        <v>0</v>
      </c>
      <c r="BG746" s="134">
        <f>IF(N746="zákl. přenesená",J746,0)</f>
        <v>0</v>
      </c>
      <c r="BH746" s="134">
        <f>IF(N746="sníž. přenesená",J746,0)</f>
        <v>0</v>
      </c>
      <c r="BI746" s="134">
        <f>IF(N746="nulová",J746,0)</f>
        <v>0</v>
      </c>
      <c r="BJ746" s="17" t="s">
        <v>78</v>
      </c>
      <c r="BK746" s="134">
        <f>ROUND(I746*H746,2)</f>
        <v>0</v>
      </c>
      <c r="BL746" s="17" t="s">
        <v>156</v>
      </c>
      <c r="BM746" s="133" t="s">
        <v>1158</v>
      </c>
    </row>
    <row r="747" spans="2:65" s="1" customFormat="1" ht="11.25">
      <c r="B747" s="32"/>
      <c r="D747" s="135" t="s">
        <v>158</v>
      </c>
      <c r="F747" s="136" t="s">
        <v>1159</v>
      </c>
      <c r="I747" s="137"/>
      <c r="L747" s="32"/>
      <c r="M747" s="138"/>
      <c r="T747" s="53"/>
      <c r="AT747" s="17" t="s">
        <v>158</v>
      </c>
      <c r="AU747" s="17" t="s">
        <v>80</v>
      </c>
    </row>
    <row r="748" spans="2:65" s="12" customFormat="1" ht="11.25">
      <c r="B748" s="141"/>
      <c r="D748" s="139" t="s">
        <v>162</v>
      </c>
      <c r="E748" s="142" t="s">
        <v>19</v>
      </c>
      <c r="F748" s="143" t="s">
        <v>1160</v>
      </c>
      <c r="H748" s="144">
        <v>8</v>
      </c>
      <c r="I748" s="145"/>
      <c r="L748" s="141"/>
      <c r="M748" s="146"/>
      <c r="T748" s="147"/>
      <c r="AT748" s="142" t="s">
        <v>162</v>
      </c>
      <c r="AU748" s="142" t="s">
        <v>80</v>
      </c>
      <c r="AV748" s="12" t="s">
        <v>80</v>
      </c>
      <c r="AW748" s="12" t="s">
        <v>34</v>
      </c>
      <c r="AX748" s="12" t="s">
        <v>78</v>
      </c>
      <c r="AY748" s="142" t="s">
        <v>149</v>
      </c>
    </row>
    <row r="749" spans="2:65" s="1" customFormat="1" ht="24.2" customHeight="1">
      <c r="B749" s="32"/>
      <c r="C749" s="122" t="s">
        <v>1161</v>
      </c>
      <c r="D749" s="122" t="s">
        <v>151</v>
      </c>
      <c r="E749" s="123" t="s">
        <v>1162</v>
      </c>
      <c r="F749" s="124" t="s">
        <v>1163</v>
      </c>
      <c r="G749" s="125" t="s">
        <v>330</v>
      </c>
      <c r="H749" s="126">
        <v>160</v>
      </c>
      <c r="I749" s="127"/>
      <c r="J749" s="128">
        <f>ROUND(I749*H749,2)</f>
        <v>0</v>
      </c>
      <c r="K749" s="124" t="s">
        <v>155</v>
      </c>
      <c r="L749" s="32"/>
      <c r="M749" s="129" t="s">
        <v>19</v>
      </c>
      <c r="N749" s="130" t="s">
        <v>44</v>
      </c>
      <c r="P749" s="131">
        <f>O749*H749</f>
        <v>0</v>
      </c>
      <c r="Q749" s="131">
        <v>0</v>
      </c>
      <c r="R749" s="131">
        <f>Q749*H749</f>
        <v>0</v>
      </c>
      <c r="S749" s="131">
        <v>0</v>
      </c>
      <c r="T749" s="132">
        <f>S749*H749</f>
        <v>0</v>
      </c>
      <c r="AR749" s="133" t="s">
        <v>156</v>
      </c>
      <c r="AT749" s="133" t="s">
        <v>151</v>
      </c>
      <c r="AU749" s="133" t="s">
        <v>80</v>
      </c>
      <c r="AY749" s="17" t="s">
        <v>149</v>
      </c>
      <c r="BE749" s="134">
        <f>IF(N749="základní",J749,0)</f>
        <v>0</v>
      </c>
      <c r="BF749" s="134">
        <f>IF(N749="snížená",J749,0)</f>
        <v>0</v>
      </c>
      <c r="BG749" s="134">
        <f>IF(N749="zákl. přenesená",J749,0)</f>
        <v>0</v>
      </c>
      <c r="BH749" s="134">
        <f>IF(N749="sníž. přenesená",J749,0)</f>
        <v>0</v>
      </c>
      <c r="BI749" s="134">
        <f>IF(N749="nulová",J749,0)</f>
        <v>0</v>
      </c>
      <c r="BJ749" s="17" t="s">
        <v>78</v>
      </c>
      <c r="BK749" s="134">
        <f>ROUND(I749*H749,2)</f>
        <v>0</v>
      </c>
      <c r="BL749" s="17" t="s">
        <v>156</v>
      </c>
      <c r="BM749" s="133" t="s">
        <v>1164</v>
      </c>
    </row>
    <row r="750" spans="2:65" s="1" customFormat="1" ht="11.25">
      <c r="B750" s="32"/>
      <c r="D750" s="135" t="s">
        <v>158</v>
      </c>
      <c r="F750" s="136" t="s">
        <v>1165</v>
      </c>
      <c r="I750" s="137"/>
      <c r="L750" s="32"/>
      <c r="M750" s="138"/>
      <c r="T750" s="53"/>
      <c r="AT750" s="17" t="s">
        <v>158</v>
      </c>
      <c r="AU750" s="17" t="s">
        <v>80</v>
      </c>
    </row>
    <row r="751" spans="2:65" s="12" customFormat="1" ht="11.25">
      <c r="B751" s="141"/>
      <c r="D751" s="139" t="s">
        <v>162</v>
      </c>
      <c r="E751" s="142" t="s">
        <v>19</v>
      </c>
      <c r="F751" s="143" t="s">
        <v>1166</v>
      </c>
      <c r="H751" s="144">
        <v>160</v>
      </c>
      <c r="I751" s="145"/>
      <c r="L751" s="141"/>
      <c r="M751" s="146"/>
      <c r="T751" s="147"/>
      <c r="AT751" s="142" t="s">
        <v>162</v>
      </c>
      <c r="AU751" s="142" t="s">
        <v>80</v>
      </c>
      <c r="AV751" s="12" t="s">
        <v>80</v>
      </c>
      <c r="AW751" s="12" t="s">
        <v>34</v>
      </c>
      <c r="AX751" s="12" t="s">
        <v>78</v>
      </c>
      <c r="AY751" s="142" t="s">
        <v>149</v>
      </c>
    </row>
    <row r="752" spans="2:65" s="1" customFormat="1" ht="24.2" customHeight="1">
      <c r="B752" s="32"/>
      <c r="C752" s="122" t="s">
        <v>1167</v>
      </c>
      <c r="D752" s="122" t="s">
        <v>151</v>
      </c>
      <c r="E752" s="123" t="s">
        <v>1168</v>
      </c>
      <c r="F752" s="124" t="s">
        <v>1169</v>
      </c>
      <c r="G752" s="125" t="s">
        <v>330</v>
      </c>
      <c r="H752" s="126">
        <v>30</v>
      </c>
      <c r="I752" s="127"/>
      <c r="J752" s="128">
        <f>ROUND(I752*H752,2)</f>
        <v>0</v>
      </c>
      <c r="K752" s="124" t="s">
        <v>155</v>
      </c>
      <c r="L752" s="32"/>
      <c r="M752" s="129" t="s">
        <v>19</v>
      </c>
      <c r="N752" s="130" t="s">
        <v>44</v>
      </c>
      <c r="P752" s="131">
        <f>O752*H752</f>
        <v>0</v>
      </c>
      <c r="Q752" s="131">
        <v>0</v>
      </c>
      <c r="R752" s="131">
        <f>Q752*H752</f>
        <v>0</v>
      </c>
      <c r="S752" s="131">
        <v>3.0000000000000001E-3</v>
      </c>
      <c r="T752" s="132">
        <f>S752*H752</f>
        <v>0.09</v>
      </c>
      <c r="AR752" s="133" t="s">
        <v>156</v>
      </c>
      <c r="AT752" s="133" t="s">
        <v>151</v>
      </c>
      <c r="AU752" s="133" t="s">
        <v>80</v>
      </c>
      <c r="AY752" s="17" t="s">
        <v>149</v>
      </c>
      <c r="BE752" s="134">
        <f>IF(N752="základní",J752,0)</f>
        <v>0</v>
      </c>
      <c r="BF752" s="134">
        <f>IF(N752="snížená",J752,0)</f>
        <v>0</v>
      </c>
      <c r="BG752" s="134">
        <f>IF(N752="zákl. přenesená",J752,0)</f>
        <v>0</v>
      </c>
      <c r="BH752" s="134">
        <f>IF(N752="sníž. přenesená",J752,0)</f>
        <v>0</v>
      </c>
      <c r="BI752" s="134">
        <f>IF(N752="nulová",J752,0)</f>
        <v>0</v>
      </c>
      <c r="BJ752" s="17" t="s">
        <v>78</v>
      </c>
      <c r="BK752" s="134">
        <f>ROUND(I752*H752,2)</f>
        <v>0</v>
      </c>
      <c r="BL752" s="17" t="s">
        <v>156</v>
      </c>
      <c r="BM752" s="133" t="s">
        <v>1170</v>
      </c>
    </row>
    <row r="753" spans="2:65" s="1" customFormat="1" ht="11.25">
      <c r="B753" s="32"/>
      <c r="D753" s="135" t="s">
        <v>158</v>
      </c>
      <c r="F753" s="136" t="s">
        <v>1171</v>
      </c>
      <c r="I753" s="137"/>
      <c r="L753" s="32"/>
      <c r="M753" s="138"/>
      <c r="T753" s="53"/>
      <c r="AT753" s="17" t="s">
        <v>158</v>
      </c>
      <c r="AU753" s="17" t="s">
        <v>80</v>
      </c>
    </row>
    <row r="754" spans="2:65" s="12" customFormat="1" ht="11.25">
      <c r="B754" s="141"/>
      <c r="D754" s="139" t="s">
        <v>162</v>
      </c>
      <c r="E754" s="142" t="s">
        <v>19</v>
      </c>
      <c r="F754" s="143" t="s">
        <v>1172</v>
      </c>
      <c r="H754" s="144">
        <v>30</v>
      </c>
      <c r="I754" s="145"/>
      <c r="L754" s="141"/>
      <c r="M754" s="146"/>
      <c r="T754" s="147"/>
      <c r="AT754" s="142" t="s">
        <v>162</v>
      </c>
      <c r="AU754" s="142" t="s">
        <v>80</v>
      </c>
      <c r="AV754" s="12" t="s">
        <v>80</v>
      </c>
      <c r="AW754" s="12" t="s">
        <v>34</v>
      </c>
      <c r="AX754" s="12" t="s">
        <v>78</v>
      </c>
      <c r="AY754" s="142" t="s">
        <v>149</v>
      </c>
    </row>
    <row r="755" spans="2:65" s="1" customFormat="1" ht="21.75" customHeight="1">
      <c r="B755" s="32"/>
      <c r="C755" s="122" t="s">
        <v>1173</v>
      </c>
      <c r="D755" s="122" t="s">
        <v>151</v>
      </c>
      <c r="E755" s="123" t="s">
        <v>1174</v>
      </c>
      <c r="F755" s="124" t="s">
        <v>1175</v>
      </c>
      <c r="G755" s="125" t="s">
        <v>388</v>
      </c>
      <c r="H755" s="126">
        <v>100</v>
      </c>
      <c r="I755" s="127"/>
      <c r="J755" s="128">
        <f>ROUND(I755*H755,2)</f>
        <v>0</v>
      </c>
      <c r="K755" s="124" t="s">
        <v>155</v>
      </c>
      <c r="L755" s="32"/>
      <c r="M755" s="129" t="s">
        <v>19</v>
      </c>
      <c r="N755" s="130" t="s">
        <v>44</v>
      </c>
      <c r="P755" s="131">
        <f>O755*H755</f>
        <v>0</v>
      </c>
      <c r="Q755" s="131">
        <v>0</v>
      </c>
      <c r="R755" s="131">
        <f>Q755*H755</f>
        <v>0</v>
      </c>
      <c r="S755" s="131">
        <v>2E-3</v>
      </c>
      <c r="T755" s="132">
        <f>S755*H755</f>
        <v>0.2</v>
      </c>
      <c r="AR755" s="133" t="s">
        <v>156</v>
      </c>
      <c r="AT755" s="133" t="s">
        <v>151</v>
      </c>
      <c r="AU755" s="133" t="s">
        <v>80</v>
      </c>
      <c r="AY755" s="17" t="s">
        <v>149</v>
      </c>
      <c r="BE755" s="134">
        <f>IF(N755="základní",J755,0)</f>
        <v>0</v>
      </c>
      <c r="BF755" s="134">
        <f>IF(N755="snížená",J755,0)</f>
        <v>0</v>
      </c>
      <c r="BG755" s="134">
        <f>IF(N755="zákl. přenesená",J755,0)</f>
        <v>0</v>
      </c>
      <c r="BH755" s="134">
        <f>IF(N755="sníž. přenesená",J755,0)</f>
        <v>0</v>
      </c>
      <c r="BI755" s="134">
        <f>IF(N755="nulová",J755,0)</f>
        <v>0</v>
      </c>
      <c r="BJ755" s="17" t="s">
        <v>78</v>
      </c>
      <c r="BK755" s="134">
        <f>ROUND(I755*H755,2)</f>
        <v>0</v>
      </c>
      <c r="BL755" s="17" t="s">
        <v>156</v>
      </c>
      <c r="BM755" s="133" t="s">
        <v>1176</v>
      </c>
    </row>
    <row r="756" spans="2:65" s="1" customFormat="1" ht="11.25">
      <c r="B756" s="32"/>
      <c r="D756" s="135" t="s">
        <v>158</v>
      </c>
      <c r="F756" s="136" t="s">
        <v>1177</v>
      </c>
      <c r="I756" s="137"/>
      <c r="L756" s="32"/>
      <c r="M756" s="138"/>
      <c r="T756" s="53"/>
      <c r="AT756" s="17" t="s">
        <v>158</v>
      </c>
      <c r="AU756" s="17" t="s">
        <v>80</v>
      </c>
    </row>
    <row r="757" spans="2:65" s="12" customFormat="1" ht="11.25">
      <c r="B757" s="141"/>
      <c r="D757" s="139" t="s">
        <v>162</v>
      </c>
      <c r="E757" s="142" t="s">
        <v>19</v>
      </c>
      <c r="F757" s="143" t="s">
        <v>1178</v>
      </c>
      <c r="H757" s="144">
        <v>100</v>
      </c>
      <c r="I757" s="145"/>
      <c r="L757" s="141"/>
      <c r="M757" s="146"/>
      <c r="T757" s="147"/>
      <c r="AT757" s="142" t="s">
        <v>162</v>
      </c>
      <c r="AU757" s="142" t="s">
        <v>80</v>
      </c>
      <c r="AV757" s="12" t="s">
        <v>80</v>
      </c>
      <c r="AW757" s="12" t="s">
        <v>34</v>
      </c>
      <c r="AX757" s="12" t="s">
        <v>78</v>
      </c>
      <c r="AY757" s="142" t="s">
        <v>149</v>
      </c>
    </row>
    <row r="758" spans="2:65" s="1" customFormat="1" ht="21.75" customHeight="1">
      <c r="B758" s="32"/>
      <c r="C758" s="122" t="s">
        <v>1179</v>
      </c>
      <c r="D758" s="122" t="s">
        <v>151</v>
      </c>
      <c r="E758" s="123" t="s">
        <v>1180</v>
      </c>
      <c r="F758" s="124" t="s">
        <v>1181</v>
      </c>
      <c r="G758" s="125" t="s">
        <v>388</v>
      </c>
      <c r="H758" s="126">
        <v>50</v>
      </c>
      <c r="I758" s="127"/>
      <c r="J758" s="128">
        <f>ROUND(I758*H758,2)</f>
        <v>0</v>
      </c>
      <c r="K758" s="124" t="s">
        <v>155</v>
      </c>
      <c r="L758" s="32"/>
      <c r="M758" s="129" t="s">
        <v>19</v>
      </c>
      <c r="N758" s="130" t="s">
        <v>44</v>
      </c>
      <c r="P758" s="131">
        <f>O758*H758</f>
        <v>0</v>
      </c>
      <c r="Q758" s="131">
        <v>0</v>
      </c>
      <c r="R758" s="131">
        <f>Q758*H758</f>
        <v>0</v>
      </c>
      <c r="S758" s="131">
        <v>5.0000000000000001E-3</v>
      </c>
      <c r="T758" s="132">
        <f>S758*H758</f>
        <v>0.25</v>
      </c>
      <c r="AR758" s="133" t="s">
        <v>156</v>
      </c>
      <c r="AT758" s="133" t="s">
        <v>151</v>
      </c>
      <c r="AU758" s="133" t="s">
        <v>80</v>
      </c>
      <c r="AY758" s="17" t="s">
        <v>149</v>
      </c>
      <c r="BE758" s="134">
        <f>IF(N758="základní",J758,0)</f>
        <v>0</v>
      </c>
      <c r="BF758" s="134">
        <f>IF(N758="snížená",J758,0)</f>
        <v>0</v>
      </c>
      <c r="BG758" s="134">
        <f>IF(N758="zákl. přenesená",J758,0)</f>
        <v>0</v>
      </c>
      <c r="BH758" s="134">
        <f>IF(N758="sníž. přenesená",J758,0)</f>
        <v>0</v>
      </c>
      <c r="BI758" s="134">
        <f>IF(N758="nulová",J758,0)</f>
        <v>0</v>
      </c>
      <c r="BJ758" s="17" t="s">
        <v>78</v>
      </c>
      <c r="BK758" s="134">
        <f>ROUND(I758*H758,2)</f>
        <v>0</v>
      </c>
      <c r="BL758" s="17" t="s">
        <v>156</v>
      </c>
      <c r="BM758" s="133" t="s">
        <v>1182</v>
      </c>
    </row>
    <row r="759" spans="2:65" s="1" customFormat="1" ht="11.25">
      <c r="B759" s="32"/>
      <c r="D759" s="135" t="s">
        <v>158</v>
      </c>
      <c r="F759" s="136" t="s">
        <v>1183</v>
      </c>
      <c r="I759" s="137"/>
      <c r="L759" s="32"/>
      <c r="M759" s="138"/>
      <c r="T759" s="53"/>
      <c r="AT759" s="17" t="s">
        <v>158</v>
      </c>
      <c r="AU759" s="17" t="s">
        <v>80</v>
      </c>
    </row>
    <row r="760" spans="2:65" s="12" customFormat="1" ht="11.25">
      <c r="B760" s="141"/>
      <c r="D760" s="139" t="s">
        <v>162</v>
      </c>
      <c r="E760" s="142" t="s">
        <v>19</v>
      </c>
      <c r="F760" s="143" t="s">
        <v>1184</v>
      </c>
      <c r="H760" s="144">
        <v>50</v>
      </c>
      <c r="I760" s="145"/>
      <c r="L760" s="141"/>
      <c r="M760" s="146"/>
      <c r="T760" s="147"/>
      <c r="AT760" s="142" t="s">
        <v>162</v>
      </c>
      <c r="AU760" s="142" t="s">
        <v>80</v>
      </c>
      <c r="AV760" s="12" t="s">
        <v>80</v>
      </c>
      <c r="AW760" s="12" t="s">
        <v>34</v>
      </c>
      <c r="AX760" s="12" t="s">
        <v>78</v>
      </c>
      <c r="AY760" s="142" t="s">
        <v>149</v>
      </c>
    </row>
    <row r="761" spans="2:65" s="1" customFormat="1" ht="21.75" customHeight="1">
      <c r="B761" s="32"/>
      <c r="C761" s="122" t="s">
        <v>1185</v>
      </c>
      <c r="D761" s="122" t="s">
        <v>151</v>
      </c>
      <c r="E761" s="123" t="s">
        <v>1186</v>
      </c>
      <c r="F761" s="124" t="s">
        <v>1187</v>
      </c>
      <c r="G761" s="125" t="s">
        <v>388</v>
      </c>
      <c r="H761" s="126">
        <v>20</v>
      </c>
      <c r="I761" s="127"/>
      <c r="J761" s="128">
        <f>ROUND(I761*H761,2)</f>
        <v>0</v>
      </c>
      <c r="K761" s="124" t="s">
        <v>155</v>
      </c>
      <c r="L761" s="32"/>
      <c r="M761" s="129" t="s">
        <v>19</v>
      </c>
      <c r="N761" s="130" t="s">
        <v>44</v>
      </c>
      <c r="P761" s="131">
        <f>O761*H761</f>
        <v>0</v>
      </c>
      <c r="Q761" s="131">
        <v>0</v>
      </c>
      <c r="R761" s="131">
        <f>Q761*H761</f>
        <v>0</v>
      </c>
      <c r="S761" s="131">
        <v>8.0000000000000002E-3</v>
      </c>
      <c r="T761" s="132">
        <f>S761*H761</f>
        <v>0.16</v>
      </c>
      <c r="AR761" s="133" t="s">
        <v>156</v>
      </c>
      <c r="AT761" s="133" t="s">
        <v>151</v>
      </c>
      <c r="AU761" s="133" t="s">
        <v>80</v>
      </c>
      <c r="AY761" s="17" t="s">
        <v>149</v>
      </c>
      <c r="BE761" s="134">
        <f>IF(N761="základní",J761,0)</f>
        <v>0</v>
      </c>
      <c r="BF761" s="134">
        <f>IF(N761="snížená",J761,0)</f>
        <v>0</v>
      </c>
      <c r="BG761" s="134">
        <f>IF(N761="zákl. přenesená",J761,0)</f>
        <v>0</v>
      </c>
      <c r="BH761" s="134">
        <f>IF(N761="sníž. přenesená",J761,0)</f>
        <v>0</v>
      </c>
      <c r="BI761" s="134">
        <f>IF(N761="nulová",J761,0)</f>
        <v>0</v>
      </c>
      <c r="BJ761" s="17" t="s">
        <v>78</v>
      </c>
      <c r="BK761" s="134">
        <f>ROUND(I761*H761,2)</f>
        <v>0</v>
      </c>
      <c r="BL761" s="17" t="s">
        <v>156</v>
      </c>
      <c r="BM761" s="133" t="s">
        <v>1188</v>
      </c>
    </row>
    <row r="762" spans="2:65" s="1" customFormat="1" ht="11.25">
      <c r="B762" s="32"/>
      <c r="D762" s="135" t="s">
        <v>158</v>
      </c>
      <c r="F762" s="136" t="s">
        <v>1189</v>
      </c>
      <c r="I762" s="137"/>
      <c r="L762" s="32"/>
      <c r="M762" s="138"/>
      <c r="T762" s="53"/>
      <c r="AT762" s="17" t="s">
        <v>158</v>
      </c>
      <c r="AU762" s="17" t="s">
        <v>80</v>
      </c>
    </row>
    <row r="763" spans="2:65" s="12" customFormat="1" ht="11.25">
      <c r="B763" s="141"/>
      <c r="D763" s="139" t="s">
        <v>162</v>
      </c>
      <c r="E763" s="142" t="s">
        <v>19</v>
      </c>
      <c r="F763" s="143" t="s">
        <v>1190</v>
      </c>
      <c r="H763" s="144">
        <v>20</v>
      </c>
      <c r="I763" s="145"/>
      <c r="L763" s="141"/>
      <c r="M763" s="146"/>
      <c r="T763" s="147"/>
      <c r="AT763" s="142" t="s">
        <v>162</v>
      </c>
      <c r="AU763" s="142" t="s">
        <v>80</v>
      </c>
      <c r="AV763" s="12" t="s">
        <v>80</v>
      </c>
      <c r="AW763" s="12" t="s">
        <v>34</v>
      </c>
      <c r="AX763" s="12" t="s">
        <v>78</v>
      </c>
      <c r="AY763" s="142" t="s">
        <v>149</v>
      </c>
    </row>
    <row r="764" spans="2:65" s="1" customFormat="1" ht="24.2" customHeight="1">
      <c r="B764" s="32"/>
      <c r="C764" s="122" t="s">
        <v>1191</v>
      </c>
      <c r="D764" s="122" t="s">
        <v>151</v>
      </c>
      <c r="E764" s="123" t="s">
        <v>1192</v>
      </c>
      <c r="F764" s="124" t="s">
        <v>1193</v>
      </c>
      <c r="G764" s="125" t="s">
        <v>388</v>
      </c>
      <c r="H764" s="126">
        <v>40</v>
      </c>
      <c r="I764" s="127"/>
      <c r="J764" s="128">
        <f>ROUND(I764*H764,2)</f>
        <v>0</v>
      </c>
      <c r="K764" s="124" t="s">
        <v>155</v>
      </c>
      <c r="L764" s="32"/>
      <c r="M764" s="129" t="s">
        <v>19</v>
      </c>
      <c r="N764" s="130" t="s">
        <v>44</v>
      </c>
      <c r="P764" s="131">
        <f>O764*H764</f>
        <v>0</v>
      </c>
      <c r="Q764" s="131">
        <v>0</v>
      </c>
      <c r="R764" s="131">
        <f>Q764*H764</f>
        <v>0</v>
      </c>
      <c r="S764" s="131">
        <v>1.7999999999999999E-2</v>
      </c>
      <c r="T764" s="132">
        <f>S764*H764</f>
        <v>0.72</v>
      </c>
      <c r="AR764" s="133" t="s">
        <v>156</v>
      </c>
      <c r="AT764" s="133" t="s">
        <v>151</v>
      </c>
      <c r="AU764" s="133" t="s">
        <v>80</v>
      </c>
      <c r="AY764" s="17" t="s">
        <v>149</v>
      </c>
      <c r="BE764" s="134">
        <f>IF(N764="základní",J764,0)</f>
        <v>0</v>
      </c>
      <c r="BF764" s="134">
        <f>IF(N764="snížená",J764,0)</f>
        <v>0</v>
      </c>
      <c r="BG764" s="134">
        <f>IF(N764="zákl. přenesená",J764,0)</f>
        <v>0</v>
      </c>
      <c r="BH764" s="134">
        <f>IF(N764="sníž. přenesená",J764,0)</f>
        <v>0</v>
      </c>
      <c r="BI764" s="134">
        <f>IF(N764="nulová",J764,0)</f>
        <v>0</v>
      </c>
      <c r="BJ764" s="17" t="s">
        <v>78</v>
      </c>
      <c r="BK764" s="134">
        <f>ROUND(I764*H764,2)</f>
        <v>0</v>
      </c>
      <c r="BL764" s="17" t="s">
        <v>156</v>
      </c>
      <c r="BM764" s="133" t="s">
        <v>1194</v>
      </c>
    </row>
    <row r="765" spans="2:65" s="1" customFormat="1" ht="11.25">
      <c r="B765" s="32"/>
      <c r="D765" s="135" t="s">
        <v>158</v>
      </c>
      <c r="F765" s="136" t="s">
        <v>1195</v>
      </c>
      <c r="I765" s="137"/>
      <c r="L765" s="32"/>
      <c r="M765" s="138"/>
      <c r="T765" s="53"/>
      <c r="AT765" s="17" t="s">
        <v>158</v>
      </c>
      <c r="AU765" s="17" t="s">
        <v>80</v>
      </c>
    </row>
    <row r="766" spans="2:65" s="12" customFormat="1" ht="11.25">
      <c r="B766" s="141"/>
      <c r="D766" s="139" t="s">
        <v>162</v>
      </c>
      <c r="E766" s="142" t="s">
        <v>19</v>
      </c>
      <c r="F766" s="143" t="s">
        <v>1196</v>
      </c>
      <c r="H766" s="144">
        <v>40</v>
      </c>
      <c r="I766" s="145"/>
      <c r="L766" s="141"/>
      <c r="M766" s="146"/>
      <c r="T766" s="147"/>
      <c r="AT766" s="142" t="s">
        <v>162</v>
      </c>
      <c r="AU766" s="142" t="s">
        <v>80</v>
      </c>
      <c r="AV766" s="12" t="s">
        <v>80</v>
      </c>
      <c r="AW766" s="12" t="s">
        <v>34</v>
      </c>
      <c r="AX766" s="12" t="s">
        <v>78</v>
      </c>
      <c r="AY766" s="142" t="s">
        <v>149</v>
      </c>
    </row>
    <row r="767" spans="2:65" s="1" customFormat="1" ht="24.2" customHeight="1">
      <c r="B767" s="32"/>
      <c r="C767" s="122" t="s">
        <v>1197</v>
      </c>
      <c r="D767" s="122" t="s">
        <v>151</v>
      </c>
      <c r="E767" s="123" t="s">
        <v>1198</v>
      </c>
      <c r="F767" s="124" t="s">
        <v>1199</v>
      </c>
      <c r="G767" s="125" t="s">
        <v>388</v>
      </c>
      <c r="H767" s="126">
        <v>8</v>
      </c>
      <c r="I767" s="127"/>
      <c r="J767" s="128">
        <f>ROUND(I767*H767,2)</f>
        <v>0</v>
      </c>
      <c r="K767" s="124" t="s">
        <v>155</v>
      </c>
      <c r="L767" s="32"/>
      <c r="M767" s="129" t="s">
        <v>19</v>
      </c>
      <c r="N767" s="130" t="s">
        <v>44</v>
      </c>
      <c r="P767" s="131">
        <f>O767*H767</f>
        <v>0</v>
      </c>
      <c r="Q767" s="131">
        <v>0</v>
      </c>
      <c r="R767" s="131">
        <f>Q767*H767</f>
        <v>0</v>
      </c>
      <c r="S767" s="131">
        <v>0.04</v>
      </c>
      <c r="T767" s="132">
        <f>S767*H767</f>
        <v>0.32</v>
      </c>
      <c r="AR767" s="133" t="s">
        <v>156</v>
      </c>
      <c r="AT767" s="133" t="s">
        <v>151</v>
      </c>
      <c r="AU767" s="133" t="s">
        <v>80</v>
      </c>
      <c r="AY767" s="17" t="s">
        <v>149</v>
      </c>
      <c r="BE767" s="134">
        <f>IF(N767="základní",J767,0)</f>
        <v>0</v>
      </c>
      <c r="BF767" s="134">
        <f>IF(N767="snížená",J767,0)</f>
        <v>0</v>
      </c>
      <c r="BG767" s="134">
        <f>IF(N767="zákl. přenesená",J767,0)</f>
        <v>0</v>
      </c>
      <c r="BH767" s="134">
        <f>IF(N767="sníž. přenesená",J767,0)</f>
        <v>0</v>
      </c>
      <c r="BI767" s="134">
        <f>IF(N767="nulová",J767,0)</f>
        <v>0</v>
      </c>
      <c r="BJ767" s="17" t="s">
        <v>78</v>
      </c>
      <c r="BK767" s="134">
        <f>ROUND(I767*H767,2)</f>
        <v>0</v>
      </c>
      <c r="BL767" s="17" t="s">
        <v>156</v>
      </c>
      <c r="BM767" s="133" t="s">
        <v>1200</v>
      </c>
    </row>
    <row r="768" spans="2:65" s="1" customFormat="1" ht="11.25">
      <c r="B768" s="32"/>
      <c r="D768" s="135" t="s">
        <v>158</v>
      </c>
      <c r="F768" s="136" t="s">
        <v>1201</v>
      </c>
      <c r="I768" s="137"/>
      <c r="L768" s="32"/>
      <c r="M768" s="138"/>
      <c r="T768" s="53"/>
      <c r="AT768" s="17" t="s">
        <v>158</v>
      </c>
      <c r="AU768" s="17" t="s">
        <v>80</v>
      </c>
    </row>
    <row r="769" spans="2:65" s="12" customFormat="1" ht="11.25">
      <c r="B769" s="141"/>
      <c r="D769" s="139" t="s">
        <v>162</v>
      </c>
      <c r="E769" s="142" t="s">
        <v>19</v>
      </c>
      <c r="F769" s="143" t="s">
        <v>1202</v>
      </c>
      <c r="H769" s="144">
        <v>8</v>
      </c>
      <c r="I769" s="145"/>
      <c r="L769" s="141"/>
      <c r="M769" s="146"/>
      <c r="T769" s="147"/>
      <c r="AT769" s="142" t="s">
        <v>162</v>
      </c>
      <c r="AU769" s="142" t="s">
        <v>80</v>
      </c>
      <c r="AV769" s="12" t="s">
        <v>80</v>
      </c>
      <c r="AW769" s="12" t="s">
        <v>34</v>
      </c>
      <c r="AX769" s="12" t="s">
        <v>78</v>
      </c>
      <c r="AY769" s="142" t="s">
        <v>149</v>
      </c>
    </row>
    <row r="770" spans="2:65" s="1" customFormat="1" ht="24.2" customHeight="1">
      <c r="B770" s="32"/>
      <c r="C770" s="122" t="s">
        <v>1203</v>
      </c>
      <c r="D770" s="122" t="s">
        <v>151</v>
      </c>
      <c r="E770" s="123" t="s">
        <v>1204</v>
      </c>
      <c r="F770" s="124" t="s">
        <v>1205</v>
      </c>
      <c r="G770" s="125" t="s">
        <v>388</v>
      </c>
      <c r="H770" s="126">
        <v>19.440000000000001</v>
      </c>
      <c r="I770" s="127"/>
      <c r="J770" s="128">
        <f>ROUND(I770*H770,2)</f>
        <v>0</v>
      </c>
      <c r="K770" s="124" t="s">
        <v>155</v>
      </c>
      <c r="L770" s="32"/>
      <c r="M770" s="129" t="s">
        <v>19</v>
      </c>
      <c r="N770" s="130" t="s">
        <v>44</v>
      </c>
      <c r="P770" s="131">
        <f>O770*H770</f>
        <v>0</v>
      </c>
      <c r="Q770" s="131">
        <v>0</v>
      </c>
      <c r="R770" s="131">
        <f>Q770*H770</f>
        <v>0</v>
      </c>
      <c r="S770" s="131">
        <v>4.2000000000000003E-2</v>
      </c>
      <c r="T770" s="132">
        <f>S770*H770</f>
        <v>0.81648000000000009</v>
      </c>
      <c r="AR770" s="133" t="s">
        <v>156</v>
      </c>
      <c r="AT770" s="133" t="s">
        <v>151</v>
      </c>
      <c r="AU770" s="133" t="s">
        <v>80</v>
      </c>
      <c r="AY770" s="17" t="s">
        <v>149</v>
      </c>
      <c r="BE770" s="134">
        <f>IF(N770="základní",J770,0)</f>
        <v>0</v>
      </c>
      <c r="BF770" s="134">
        <f>IF(N770="snížená",J770,0)</f>
        <v>0</v>
      </c>
      <c r="BG770" s="134">
        <f>IF(N770="zákl. přenesená",J770,0)</f>
        <v>0</v>
      </c>
      <c r="BH770" s="134">
        <f>IF(N770="sníž. přenesená",J770,0)</f>
        <v>0</v>
      </c>
      <c r="BI770" s="134">
        <f>IF(N770="nulová",J770,0)</f>
        <v>0</v>
      </c>
      <c r="BJ770" s="17" t="s">
        <v>78</v>
      </c>
      <c r="BK770" s="134">
        <f>ROUND(I770*H770,2)</f>
        <v>0</v>
      </c>
      <c r="BL770" s="17" t="s">
        <v>156</v>
      </c>
      <c r="BM770" s="133" t="s">
        <v>1206</v>
      </c>
    </row>
    <row r="771" spans="2:65" s="1" customFormat="1" ht="11.25">
      <c r="B771" s="32"/>
      <c r="D771" s="135" t="s">
        <v>158</v>
      </c>
      <c r="F771" s="136" t="s">
        <v>1207</v>
      </c>
      <c r="I771" s="137"/>
      <c r="L771" s="32"/>
      <c r="M771" s="138"/>
      <c r="T771" s="53"/>
      <c r="AT771" s="17" t="s">
        <v>158</v>
      </c>
      <c r="AU771" s="17" t="s">
        <v>80</v>
      </c>
    </row>
    <row r="772" spans="2:65" s="12" customFormat="1" ht="11.25">
      <c r="B772" s="141"/>
      <c r="D772" s="139" t="s">
        <v>162</v>
      </c>
      <c r="E772" s="142" t="s">
        <v>19</v>
      </c>
      <c r="F772" s="143" t="s">
        <v>1208</v>
      </c>
      <c r="H772" s="144">
        <v>12.44</v>
      </c>
      <c r="I772" s="145"/>
      <c r="L772" s="141"/>
      <c r="M772" s="146"/>
      <c r="T772" s="147"/>
      <c r="AT772" s="142" t="s">
        <v>162</v>
      </c>
      <c r="AU772" s="142" t="s">
        <v>80</v>
      </c>
      <c r="AV772" s="12" t="s">
        <v>80</v>
      </c>
      <c r="AW772" s="12" t="s">
        <v>34</v>
      </c>
      <c r="AX772" s="12" t="s">
        <v>73</v>
      </c>
      <c r="AY772" s="142" t="s">
        <v>149</v>
      </c>
    </row>
    <row r="773" spans="2:65" s="12" customFormat="1" ht="11.25">
      <c r="B773" s="141"/>
      <c r="D773" s="139" t="s">
        <v>162</v>
      </c>
      <c r="E773" s="142" t="s">
        <v>19</v>
      </c>
      <c r="F773" s="143" t="s">
        <v>1209</v>
      </c>
      <c r="H773" s="144">
        <v>7</v>
      </c>
      <c r="I773" s="145"/>
      <c r="L773" s="141"/>
      <c r="M773" s="146"/>
      <c r="T773" s="147"/>
      <c r="AT773" s="142" t="s">
        <v>162</v>
      </c>
      <c r="AU773" s="142" t="s">
        <v>80</v>
      </c>
      <c r="AV773" s="12" t="s">
        <v>80</v>
      </c>
      <c r="AW773" s="12" t="s">
        <v>34</v>
      </c>
      <c r="AX773" s="12" t="s">
        <v>73</v>
      </c>
      <c r="AY773" s="142" t="s">
        <v>149</v>
      </c>
    </row>
    <row r="774" spans="2:65" s="14" customFormat="1" ht="11.25">
      <c r="B774" s="155"/>
      <c r="D774" s="139" t="s">
        <v>162</v>
      </c>
      <c r="E774" s="156" t="s">
        <v>19</v>
      </c>
      <c r="F774" s="157" t="s">
        <v>171</v>
      </c>
      <c r="H774" s="158">
        <v>19.440000000000001</v>
      </c>
      <c r="I774" s="159"/>
      <c r="L774" s="155"/>
      <c r="M774" s="160"/>
      <c r="T774" s="161"/>
      <c r="AT774" s="156" t="s">
        <v>162</v>
      </c>
      <c r="AU774" s="156" t="s">
        <v>80</v>
      </c>
      <c r="AV774" s="14" t="s">
        <v>156</v>
      </c>
      <c r="AW774" s="14" t="s">
        <v>34</v>
      </c>
      <c r="AX774" s="14" t="s">
        <v>78</v>
      </c>
      <c r="AY774" s="156" t="s">
        <v>149</v>
      </c>
    </row>
    <row r="775" spans="2:65" s="1" customFormat="1" ht="24.2" customHeight="1">
      <c r="B775" s="32"/>
      <c r="C775" s="122" t="s">
        <v>1210</v>
      </c>
      <c r="D775" s="122" t="s">
        <v>151</v>
      </c>
      <c r="E775" s="123" t="s">
        <v>1211</v>
      </c>
      <c r="F775" s="124" t="s">
        <v>1212</v>
      </c>
      <c r="G775" s="125" t="s">
        <v>388</v>
      </c>
      <c r="H775" s="126">
        <v>23.9</v>
      </c>
      <c r="I775" s="127"/>
      <c r="J775" s="128">
        <f>ROUND(I775*H775,2)</f>
        <v>0</v>
      </c>
      <c r="K775" s="124" t="s">
        <v>155</v>
      </c>
      <c r="L775" s="32"/>
      <c r="M775" s="129" t="s">
        <v>19</v>
      </c>
      <c r="N775" s="130" t="s">
        <v>44</v>
      </c>
      <c r="P775" s="131">
        <f>O775*H775</f>
        <v>0</v>
      </c>
      <c r="Q775" s="131">
        <v>0</v>
      </c>
      <c r="R775" s="131">
        <f>Q775*H775</f>
        <v>0</v>
      </c>
      <c r="S775" s="131">
        <v>6.5000000000000002E-2</v>
      </c>
      <c r="T775" s="132">
        <f>S775*H775</f>
        <v>1.5534999999999999</v>
      </c>
      <c r="AR775" s="133" t="s">
        <v>156</v>
      </c>
      <c r="AT775" s="133" t="s">
        <v>151</v>
      </c>
      <c r="AU775" s="133" t="s">
        <v>80</v>
      </c>
      <c r="AY775" s="17" t="s">
        <v>149</v>
      </c>
      <c r="BE775" s="134">
        <f>IF(N775="základní",J775,0)</f>
        <v>0</v>
      </c>
      <c r="BF775" s="134">
        <f>IF(N775="snížená",J775,0)</f>
        <v>0</v>
      </c>
      <c r="BG775" s="134">
        <f>IF(N775="zákl. přenesená",J775,0)</f>
        <v>0</v>
      </c>
      <c r="BH775" s="134">
        <f>IF(N775="sníž. přenesená",J775,0)</f>
        <v>0</v>
      </c>
      <c r="BI775" s="134">
        <f>IF(N775="nulová",J775,0)</f>
        <v>0</v>
      </c>
      <c r="BJ775" s="17" t="s">
        <v>78</v>
      </c>
      <c r="BK775" s="134">
        <f>ROUND(I775*H775,2)</f>
        <v>0</v>
      </c>
      <c r="BL775" s="17" t="s">
        <v>156</v>
      </c>
      <c r="BM775" s="133" t="s">
        <v>1213</v>
      </c>
    </row>
    <row r="776" spans="2:65" s="1" customFormat="1" ht="11.25">
      <c r="B776" s="32"/>
      <c r="D776" s="135" t="s">
        <v>158</v>
      </c>
      <c r="F776" s="136" t="s">
        <v>1214</v>
      </c>
      <c r="I776" s="137"/>
      <c r="L776" s="32"/>
      <c r="M776" s="138"/>
      <c r="T776" s="53"/>
      <c r="AT776" s="17" t="s">
        <v>158</v>
      </c>
      <c r="AU776" s="17" t="s">
        <v>80</v>
      </c>
    </row>
    <row r="777" spans="2:65" s="12" customFormat="1" ht="11.25">
      <c r="B777" s="141"/>
      <c r="D777" s="139" t="s">
        <v>162</v>
      </c>
      <c r="E777" s="142" t="s">
        <v>19</v>
      </c>
      <c r="F777" s="143" t="s">
        <v>1215</v>
      </c>
      <c r="H777" s="144">
        <v>3.6</v>
      </c>
      <c r="I777" s="145"/>
      <c r="L777" s="141"/>
      <c r="M777" s="146"/>
      <c r="T777" s="147"/>
      <c r="AT777" s="142" t="s">
        <v>162</v>
      </c>
      <c r="AU777" s="142" t="s">
        <v>80</v>
      </c>
      <c r="AV777" s="12" t="s">
        <v>80</v>
      </c>
      <c r="AW777" s="12" t="s">
        <v>34</v>
      </c>
      <c r="AX777" s="12" t="s">
        <v>73</v>
      </c>
      <c r="AY777" s="142" t="s">
        <v>149</v>
      </c>
    </row>
    <row r="778" spans="2:65" s="12" customFormat="1" ht="11.25">
      <c r="B778" s="141"/>
      <c r="D778" s="139" t="s">
        <v>162</v>
      </c>
      <c r="E778" s="142" t="s">
        <v>19</v>
      </c>
      <c r="F778" s="143" t="s">
        <v>1216</v>
      </c>
      <c r="H778" s="144">
        <v>12.6</v>
      </c>
      <c r="I778" s="145"/>
      <c r="L778" s="141"/>
      <c r="M778" s="146"/>
      <c r="T778" s="147"/>
      <c r="AT778" s="142" t="s">
        <v>162</v>
      </c>
      <c r="AU778" s="142" t="s">
        <v>80</v>
      </c>
      <c r="AV778" s="12" t="s">
        <v>80</v>
      </c>
      <c r="AW778" s="12" t="s">
        <v>34</v>
      </c>
      <c r="AX778" s="12" t="s">
        <v>73</v>
      </c>
      <c r="AY778" s="142" t="s">
        <v>149</v>
      </c>
    </row>
    <row r="779" spans="2:65" s="12" customFormat="1" ht="11.25">
      <c r="B779" s="141"/>
      <c r="D779" s="139" t="s">
        <v>162</v>
      </c>
      <c r="E779" s="142" t="s">
        <v>19</v>
      </c>
      <c r="F779" s="143" t="s">
        <v>1217</v>
      </c>
      <c r="H779" s="144">
        <v>7.7</v>
      </c>
      <c r="I779" s="145"/>
      <c r="L779" s="141"/>
      <c r="M779" s="146"/>
      <c r="T779" s="147"/>
      <c r="AT779" s="142" t="s">
        <v>162</v>
      </c>
      <c r="AU779" s="142" t="s">
        <v>80</v>
      </c>
      <c r="AV779" s="12" t="s">
        <v>80</v>
      </c>
      <c r="AW779" s="12" t="s">
        <v>34</v>
      </c>
      <c r="AX779" s="12" t="s">
        <v>73</v>
      </c>
      <c r="AY779" s="142" t="s">
        <v>149</v>
      </c>
    </row>
    <row r="780" spans="2:65" s="14" customFormat="1" ht="11.25">
      <c r="B780" s="155"/>
      <c r="D780" s="139" t="s">
        <v>162</v>
      </c>
      <c r="E780" s="156" t="s">
        <v>19</v>
      </c>
      <c r="F780" s="157" t="s">
        <v>171</v>
      </c>
      <c r="H780" s="158">
        <v>23.9</v>
      </c>
      <c r="I780" s="159"/>
      <c r="L780" s="155"/>
      <c r="M780" s="160"/>
      <c r="T780" s="161"/>
      <c r="AT780" s="156" t="s">
        <v>162</v>
      </c>
      <c r="AU780" s="156" t="s">
        <v>80</v>
      </c>
      <c r="AV780" s="14" t="s">
        <v>156</v>
      </c>
      <c r="AW780" s="14" t="s">
        <v>34</v>
      </c>
      <c r="AX780" s="14" t="s">
        <v>78</v>
      </c>
      <c r="AY780" s="156" t="s">
        <v>149</v>
      </c>
    </row>
    <row r="781" spans="2:65" s="1" customFormat="1" ht="24.2" customHeight="1">
      <c r="B781" s="32"/>
      <c r="C781" s="122" t="s">
        <v>1218</v>
      </c>
      <c r="D781" s="122" t="s">
        <v>151</v>
      </c>
      <c r="E781" s="123" t="s">
        <v>1219</v>
      </c>
      <c r="F781" s="124" t="s">
        <v>1220</v>
      </c>
      <c r="G781" s="125" t="s">
        <v>388</v>
      </c>
      <c r="H781" s="126">
        <v>30</v>
      </c>
      <c r="I781" s="127"/>
      <c r="J781" s="128">
        <f>ROUND(I781*H781,2)</f>
        <v>0</v>
      </c>
      <c r="K781" s="124" t="s">
        <v>155</v>
      </c>
      <c r="L781" s="32"/>
      <c r="M781" s="129" t="s">
        <v>19</v>
      </c>
      <c r="N781" s="130" t="s">
        <v>44</v>
      </c>
      <c r="P781" s="131">
        <f>O781*H781</f>
        <v>0</v>
      </c>
      <c r="Q781" s="131">
        <v>0</v>
      </c>
      <c r="R781" s="131">
        <f>Q781*H781</f>
        <v>0</v>
      </c>
      <c r="S781" s="131">
        <v>7.0000000000000001E-3</v>
      </c>
      <c r="T781" s="132">
        <f>S781*H781</f>
        <v>0.21</v>
      </c>
      <c r="AR781" s="133" t="s">
        <v>156</v>
      </c>
      <c r="AT781" s="133" t="s">
        <v>151</v>
      </c>
      <c r="AU781" s="133" t="s">
        <v>80</v>
      </c>
      <c r="AY781" s="17" t="s">
        <v>149</v>
      </c>
      <c r="BE781" s="134">
        <f>IF(N781="základní",J781,0)</f>
        <v>0</v>
      </c>
      <c r="BF781" s="134">
        <f>IF(N781="snížená",J781,0)</f>
        <v>0</v>
      </c>
      <c r="BG781" s="134">
        <f>IF(N781="zákl. přenesená",J781,0)</f>
        <v>0</v>
      </c>
      <c r="BH781" s="134">
        <f>IF(N781="sníž. přenesená",J781,0)</f>
        <v>0</v>
      </c>
      <c r="BI781" s="134">
        <f>IF(N781="nulová",J781,0)</f>
        <v>0</v>
      </c>
      <c r="BJ781" s="17" t="s">
        <v>78</v>
      </c>
      <c r="BK781" s="134">
        <f>ROUND(I781*H781,2)</f>
        <v>0</v>
      </c>
      <c r="BL781" s="17" t="s">
        <v>156</v>
      </c>
      <c r="BM781" s="133" t="s">
        <v>1221</v>
      </c>
    </row>
    <row r="782" spans="2:65" s="1" customFormat="1" ht="11.25">
      <c r="B782" s="32"/>
      <c r="D782" s="135" t="s">
        <v>158</v>
      </c>
      <c r="F782" s="136" t="s">
        <v>1222</v>
      </c>
      <c r="I782" s="137"/>
      <c r="L782" s="32"/>
      <c r="M782" s="138"/>
      <c r="T782" s="53"/>
      <c r="AT782" s="17" t="s">
        <v>158</v>
      </c>
      <c r="AU782" s="17" t="s">
        <v>80</v>
      </c>
    </row>
    <row r="783" spans="2:65" s="1" customFormat="1" ht="24.2" customHeight="1">
      <c r="B783" s="32"/>
      <c r="C783" s="122" t="s">
        <v>1223</v>
      </c>
      <c r="D783" s="122" t="s">
        <v>151</v>
      </c>
      <c r="E783" s="123" t="s">
        <v>1224</v>
      </c>
      <c r="F783" s="124" t="s">
        <v>1225</v>
      </c>
      <c r="G783" s="125" t="s">
        <v>388</v>
      </c>
      <c r="H783" s="126">
        <v>40</v>
      </c>
      <c r="I783" s="127"/>
      <c r="J783" s="128">
        <f>ROUND(I783*H783,2)</f>
        <v>0</v>
      </c>
      <c r="K783" s="124" t="s">
        <v>155</v>
      </c>
      <c r="L783" s="32"/>
      <c r="M783" s="129" t="s">
        <v>19</v>
      </c>
      <c r="N783" s="130" t="s">
        <v>44</v>
      </c>
      <c r="P783" s="131">
        <f>O783*H783</f>
        <v>0</v>
      </c>
      <c r="Q783" s="131">
        <v>0</v>
      </c>
      <c r="R783" s="131">
        <f>Q783*H783</f>
        <v>0</v>
      </c>
      <c r="S783" s="131">
        <v>1.6E-2</v>
      </c>
      <c r="T783" s="132">
        <f>S783*H783</f>
        <v>0.64</v>
      </c>
      <c r="AR783" s="133" t="s">
        <v>156</v>
      </c>
      <c r="AT783" s="133" t="s">
        <v>151</v>
      </c>
      <c r="AU783" s="133" t="s">
        <v>80</v>
      </c>
      <c r="AY783" s="17" t="s">
        <v>149</v>
      </c>
      <c r="BE783" s="134">
        <f>IF(N783="základní",J783,0)</f>
        <v>0</v>
      </c>
      <c r="BF783" s="134">
        <f>IF(N783="snížená",J783,0)</f>
        <v>0</v>
      </c>
      <c r="BG783" s="134">
        <f>IF(N783="zákl. přenesená",J783,0)</f>
        <v>0</v>
      </c>
      <c r="BH783" s="134">
        <f>IF(N783="sníž. přenesená",J783,0)</f>
        <v>0</v>
      </c>
      <c r="BI783" s="134">
        <f>IF(N783="nulová",J783,0)</f>
        <v>0</v>
      </c>
      <c r="BJ783" s="17" t="s">
        <v>78</v>
      </c>
      <c r="BK783" s="134">
        <f>ROUND(I783*H783,2)</f>
        <v>0</v>
      </c>
      <c r="BL783" s="17" t="s">
        <v>156</v>
      </c>
      <c r="BM783" s="133" t="s">
        <v>1226</v>
      </c>
    </row>
    <row r="784" spans="2:65" s="1" customFormat="1" ht="11.25">
      <c r="B784" s="32"/>
      <c r="D784" s="135" t="s">
        <v>158</v>
      </c>
      <c r="F784" s="136" t="s">
        <v>1227</v>
      </c>
      <c r="I784" s="137"/>
      <c r="L784" s="32"/>
      <c r="M784" s="138"/>
      <c r="T784" s="53"/>
      <c r="AT784" s="17" t="s">
        <v>158</v>
      </c>
      <c r="AU784" s="17" t="s">
        <v>80</v>
      </c>
    </row>
    <row r="785" spans="2:65" s="1" customFormat="1" ht="21.75" customHeight="1">
      <c r="B785" s="32"/>
      <c r="C785" s="122" t="s">
        <v>1228</v>
      </c>
      <c r="D785" s="122" t="s">
        <v>151</v>
      </c>
      <c r="E785" s="123" t="s">
        <v>1229</v>
      </c>
      <c r="F785" s="124" t="s">
        <v>1230</v>
      </c>
      <c r="G785" s="125" t="s">
        <v>388</v>
      </c>
      <c r="H785" s="126">
        <v>5</v>
      </c>
      <c r="I785" s="127"/>
      <c r="J785" s="128">
        <f>ROUND(I785*H785,2)</f>
        <v>0</v>
      </c>
      <c r="K785" s="124" t="s">
        <v>155</v>
      </c>
      <c r="L785" s="32"/>
      <c r="M785" s="129" t="s">
        <v>19</v>
      </c>
      <c r="N785" s="130" t="s">
        <v>44</v>
      </c>
      <c r="P785" s="131">
        <f>O785*H785</f>
        <v>0</v>
      </c>
      <c r="Q785" s="131">
        <v>0</v>
      </c>
      <c r="R785" s="131">
        <f>Q785*H785</f>
        <v>0</v>
      </c>
      <c r="S785" s="131">
        <v>2.1999999999999999E-2</v>
      </c>
      <c r="T785" s="132">
        <f>S785*H785</f>
        <v>0.10999999999999999</v>
      </c>
      <c r="AR785" s="133" t="s">
        <v>156</v>
      </c>
      <c r="AT785" s="133" t="s">
        <v>151</v>
      </c>
      <c r="AU785" s="133" t="s">
        <v>80</v>
      </c>
      <c r="AY785" s="17" t="s">
        <v>149</v>
      </c>
      <c r="BE785" s="134">
        <f>IF(N785="základní",J785,0)</f>
        <v>0</v>
      </c>
      <c r="BF785" s="134">
        <f>IF(N785="snížená",J785,0)</f>
        <v>0</v>
      </c>
      <c r="BG785" s="134">
        <f>IF(N785="zákl. přenesená",J785,0)</f>
        <v>0</v>
      </c>
      <c r="BH785" s="134">
        <f>IF(N785="sníž. přenesená",J785,0)</f>
        <v>0</v>
      </c>
      <c r="BI785" s="134">
        <f>IF(N785="nulová",J785,0)</f>
        <v>0</v>
      </c>
      <c r="BJ785" s="17" t="s">
        <v>78</v>
      </c>
      <c r="BK785" s="134">
        <f>ROUND(I785*H785,2)</f>
        <v>0</v>
      </c>
      <c r="BL785" s="17" t="s">
        <v>156</v>
      </c>
      <c r="BM785" s="133" t="s">
        <v>1231</v>
      </c>
    </row>
    <row r="786" spans="2:65" s="1" customFormat="1" ht="11.25">
      <c r="B786" s="32"/>
      <c r="D786" s="135" t="s">
        <v>158</v>
      </c>
      <c r="F786" s="136" t="s">
        <v>1232</v>
      </c>
      <c r="I786" s="137"/>
      <c r="L786" s="32"/>
      <c r="M786" s="138"/>
      <c r="T786" s="53"/>
      <c r="AT786" s="17" t="s">
        <v>158</v>
      </c>
      <c r="AU786" s="17" t="s">
        <v>80</v>
      </c>
    </row>
    <row r="787" spans="2:65" s="1" customFormat="1" ht="24.2" customHeight="1">
      <c r="B787" s="32"/>
      <c r="C787" s="122" t="s">
        <v>1233</v>
      </c>
      <c r="D787" s="122" t="s">
        <v>151</v>
      </c>
      <c r="E787" s="123" t="s">
        <v>1234</v>
      </c>
      <c r="F787" s="124" t="s">
        <v>1235</v>
      </c>
      <c r="G787" s="125" t="s">
        <v>388</v>
      </c>
      <c r="H787" s="126">
        <v>1.5</v>
      </c>
      <c r="I787" s="127"/>
      <c r="J787" s="128">
        <f>ROUND(I787*H787,2)</f>
        <v>0</v>
      </c>
      <c r="K787" s="124" t="s">
        <v>155</v>
      </c>
      <c r="L787" s="32"/>
      <c r="M787" s="129" t="s">
        <v>19</v>
      </c>
      <c r="N787" s="130" t="s">
        <v>44</v>
      </c>
      <c r="P787" s="131">
        <f>O787*H787</f>
        <v>0</v>
      </c>
      <c r="Q787" s="131">
        <v>1.47E-3</v>
      </c>
      <c r="R787" s="131">
        <f>Q787*H787</f>
        <v>2.2049999999999999E-3</v>
      </c>
      <c r="S787" s="131">
        <v>3.9E-2</v>
      </c>
      <c r="T787" s="132">
        <f>S787*H787</f>
        <v>5.8499999999999996E-2</v>
      </c>
      <c r="AR787" s="133" t="s">
        <v>156</v>
      </c>
      <c r="AT787" s="133" t="s">
        <v>151</v>
      </c>
      <c r="AU787" s="133" t="s">
        <v>80</v>
      </c>
      <c r="AY787" s="17" t="s">
        <v>149</v>
      </c>
      <c r="BE787" s="134">
        <f>IF(N787="základní",J787,0)</f>
        <v>0</v>
      </c>
      <c r="BF787" s="134">
        <f>IF(N787="snížená",J787,0)</f>
        <v>0</v>
      </c>
      <c r="BG787" s="134">
        <f>IF(N787="zákl. přenesená",J787,0)</f>
        <v>0</v>
      </c>
      <c r="BH787" s="134">
        <f>IF(N787="sníž. přenesená",J787,0)</f>
        <v>0</v>
      </c>
      <c r="BI787" s="134">
        <f>IF(N787="nulová",J787,0)</f>
        <v>0</v>
      </c>
      <c r="BJ787" s="17" t="s">
        <v>78</v>
      </c>
      <c r="BK787" s="134">
        <f>ROUND(I787*H787,2)</f>
        <v>0</v>
      </c>
      <c r="BL787" s="17" t="s">
        <v>156</v>
      </c>
      <c r="BM787" s="133" t="s">
        <v>1236</v>
      </c>
    </row>
    <row r="788" spans="2:65" s="1" customFormat="1" ht="11.25">
      <c r="B788" s="32"/>
      <c r="D788" s="135" t="s">
        <v>158</v>
      </c>
      <c r="F788" s="136" t="s">
        <v>1237</v>
      </c>
      <c r="I788" s="137"/>
      <c r="L788" s="32"/>
      <c r="M788" s="138"/>
      <c r="T788" s="53"/>
      <c r="AT788" s="17" t="s">
        <v>158</v>
      </c>
      <c r="AU788" s="17" t="s">
        <v>80</v>
      </c>
    </row>
    <row r="789" spans="2:65" s="1" customFormat="1" ht="24.2" customHeight="1">
      <c r="B789" s="32"/>
      <c r="C789" s="122" t="s">
        <v>1238</v>
      </c>
      <c r="D789" s="122" t="s">
        <v>151</v>
      </c>
      <c r="E789" s="123" t="s">
        <v>1239</v>
      </c>
      <c r="F789" s="124" t="s">
        <v>1240</v>
      </c>
      <c r="G789" s="125" t="s">
        <v>388</v>
      </c>
      <c r="H789" s="126">
        <v>1.2</v>
      </c>
      <c r="I789" s="127"/>
      <c r="J789" s="128">
        <f>ROUND(I789*H789,2)</f>
        <v>0</v>
      </c>
      <c r="K789" s="124" t="s">
        <v>155</v>
      </c>
      <c r="L789" s="32"/>
      <c r="M789" s="129" t="s">
        <v>19</v>
      </c>
      <c r="N789" s="130" t="s">
        <v>44</v>
      </c>
      <c r="P789" s="131">
        <f>O789*H789</f>
        <v>0</v>
      </c>
      <c r="Q789" s="131">
        <v>3.65E-3</v>
      </c>
      <c r="R789" s="131">
        <f>Q789*H789</f>
        <v>4.3800000000000002E-3</v>
      </c>
      <c r="S789" s="131">
        <v>0.11</v>
      </c>
      <c r="T789" s="132">
        <f>S789*H789</f>
        <v>0.13200000000000001</v>
      </c>
      <c r="AR789" s="133" t="s">
        <v>156</v>
      </c>
      <c r="AT789" s="133" t="s">
        <v>151</v>
      </c>
      <c r="AU789" s="133" t="s">
        <v>80</v>
      </c>
      <c r="AY789" s="17" t="s">
        <v>149</v>
      </c>
      <c r="BE789" s="134">
        <f>IF(N789="základní",J789,0)</f>
        <v>0</v>
      </c>
      <c r="BF789" s="134">
        <f>IF(N789="snížená",J789,0)</f>
        <v>0</v>
      </c>
      <c r="BG789" s="134">
        <f>IF(N789="zákl. přenesená",J789,0)</f>
        <v>0</v>
      </c>
      <c r="BH789" s="134">
        <f>IF(N789="sníž. přenesená",J789,0)</f>
        <v>0</v>
      </c>
      <c r="BI789" s="134">
        <f>IF(N789="nulová",J789,0)</f>
        <v>0</v>
      </c>
      <c r="BJ789" s="17" t="s">
        <v>78</v>
      </c>
      <c r="BK789" s="134">
        <f>ROUND(I789*H789,2)</f>
        <v>0</v>
      </c>
      <c r="BL789" s="17" t="s">
        <v>156</v>
      </c>
      <c r="BM789" s="133" t="s">
        <v>1241</v>
      </c>
    </row>
    <row r="790" spans="2:65" s="1" customFormat="1" ht="11.25">
      <c r="B790" s="32"/>
      <c r="D790" s="135" t="s">
        <v>158</v>
      </c>
      <c r="F790" s="136" t="s">
        <v>1242</v>
      </c>
      <c r="I790" s="137"/>
      <c r="L790" s="32"/>
      <c r="M790" s="138"/>
      <c r="T790" s="53"/>
      <c r="AT790" s="17" t="s">
        <v>158</v>
      </c>
      <c r="AU790" s="17" t="s">
        <v>80</v>
      </c>
    </row>
    <row r="791" spans="2:65" s="1" customFormat="1" ht="24.2" customHeight="1">
      <c r="B791" s="32"/>
      <c r="C791" s="122" t="s">
        <v>1243</v>
      </c>
      <c r="D791" s="122" t="s">
        <v>151</v>
      </c>
      <c r="E791" s="123" t="s">
        <v>1244</v>
      </c>
      <c r="F791" s="124" t="s">
        <v>1245</v>
      </c>
      <c r="G791" s="125" t="s">
        <v>154</v>
      </c>
      <c r="H791" s="126">
        <v>21.7</v>
      </c>
      <c r="I791" s="127"/>
      <c r="J791" s="128">
        <f>ROUND(I791*H791,2)</f>
        <v>0</v>
      </c>
      <c r="K791" s="124" t="s">
        <v>155</v>
      </c>
      <c r="L791" s="32"/>
      <c r="M791" s="129" t="s">
        <v>19</v>
      </c>
      <c r="N791" s="130" t="s">
        <v>44</v>
      </c>
      <c r="P791" s="131">
        <f>O791*H791</f>
        <v>0</v>
      </c>
      <c r="Q791" s="131">
        <v>0</v>
      </c>
      <c r="R791" s="131">
        <f>Q791*H791</f>
        <v>0</v>
      </c>
      <c r="S791" s="131">
        <v>0.01</v>
      </c>
      <c r="T791" s="132">
        <f>S791*H791</f>
        <v>0.217</v>
      </c>
      <c r="AR791" s="133" t="s">
        <v>156</v>
      </c>
      <c r="AT791" s="133" t="s">
        <v>151</v>
      </c>
      <c r="AU791" s="133" t="s">
        <v>80</v>
      </c>
      <c r="AY791" s="17" t="s">
        <v>149</v>
      </c>
      <c r="BE791" s="134">
        <f>IF(N791="základní",J791,0)</f>
        <v>0</v>
      </c>
      <c r="BF791" s="134">
        <f>IF(N791="snížená",J791,0)</f>
        <v>0</v>
      </c>
      <c r="BG791" s="134">
        <f>IF(N791="zákl. přenesená",J791,0)</f>
        <v>0</v>
      </c>
      <c r="BH791" s="134">
        <f>IF(N791="sníž. přenesená",J791,0)</f>
        <v>0</v>
      </c>
      <c r="BI791" s="134">
        <f>IF(N791="nulová",J791,0)</f>
        <v>0</v>
      </c>
      <c r="BJ791" s="17" t="s">
        <v>78</v>
      </c>
      <c r="BK791" s="134">
        <f>ROUND(I791*H791,2)</f>
        <v>0</v>
      </c>
      <c r="BL791" s="17" t="s">
        <v>156</v>
      </c>
      <c r="BM791" s="133" t="s">
        <v>1246</v>
      </c>
    </row>
    <row r="792" spans="2:65" s="1" customFormat="1" ht="11.25">
      <c r="B792" s="32"/>
      <c r="D792" s="135" t="s">
        <v>158</v>
      </c>
      <c r="F792" s="136" t="s">
        <v>1247</v>
      </c>
      <c r="I792" s="137"/>
      <c r="L792" s="32"/>
      <c r="M792" s="138"/>
      <c r="T792" s="53"/>
      <c r="AT792" s="17" t="s">
        <v>158</v>
      </c>
      <c r="AU792" s="17" t="s">
        <v>80</v>
      </c>
    </row>
    <row r="793" spans="2:65" s="1" customFormat="1" ht="24.2" customHeight="1">
      <c r="B793" s="32"/>
      <c r="C793" s="122" t="s">
        <v>1248</v>
      </c>
      <c r="D793" s="122" t="s">
        <v>151</v>
      </c>
      <c r="E793" s="123" t="s">
        <v>1249</v>
      </c>
      <c r="F793" s="124" t="s">
        <v>1250</v>
      </c>
      <c r="G793" s="125" t="s">
        <v>154</v>
      </c>
      <c r="H793" s="126">
        <v>146.55199999999999</v>
      </c>
      <c r="I793" s="127"/>
      <c r="J793" s="128">
        <f>ROUND(I793*H793,2)</f>
        <v>0</v>
      </c>
      <c r="K793" s="124" t="s">
        <v>155</v>
      </c>
      <c r="L793" s="32"/>
      <c r="M793" s="129" t="s">
        <v>19</v>
      </c>
      <c r="N793" s="130" t="s">
        <v>44</v>
      </c>
      <c r="P793" s="131">
        <f>O793*H793</f>
        <v>0</v>
      </c>
      <c r="Q793" s="131">
        <v>0</v>
      </c>
      <c r="R793" s="131">
        <f>Q793*H793</f>
        <v>0</v>
      </c>
      <c r="S793" s="131">
        <v>0.01</v>
      </c>
      <c r="T793" s="132">
        <f>S793*H793</f>
        <v>1.4655199999999999</v>
      </c>
      <c r="AR793" s="133" t="s">
        <v>156</v>
      </c>
      <c r="AT793" s="133" t="s">
        <v>151</v>
      </c>
      <c r="AU793" s="133" t="s">
        <v>80</v>
      </c>
      <c r="AY793" s="17" t="s">
        <v>149</v>
      </c>
      <c r="BE793" s="134">
        <f>IF(N793="základní",J793,0)</f>
        <v>0</v>
      </c>
      <c r="BF793" s="134">
        <f>IF(N793="snížená",J793,0)</f>
        <v>0</v>
      </c>
      <c r="BG793" s="134">
        <f>IF(N793="zákl. přenesená",J793,0)</f>
        <v>0</v>
      </c>
      <c r="BH793" s="134">
        <f>IF(N793="sníž. přenesená",J793,0)</f>
        <v>0</v>
      </c>
      <c r="BI793" s="134">
        <f>IF(N793="nulová",J793,0)</f>
        <v>0</v>
      </c>
      <c r="BJ793" s="17" t="s">
        <v>78</v>
      </c>
      <c r="BK793" s="134">
        <f>ROUND(I793*H793,2)</f>
        <v>0</v>
      </c>
      <c r="BL793" s="17" t="s">
        <v>156</v>
      </c>
      <c r="BM793" s="133" t="s">
        <v>1251</v>
      </c>
    </row>
    <row r="794" spans="2:65" s="1" customFormat="1" ht="11.25">
      <c r="B794" s="32"/>
      <c r="D794" s="135" t="s">
        <v>158</v>
      </c>
      <c r="F794" s="136" t="s">
        <v>1252</v>
      </c>
      <c r="I794" s="137"/>
      <c r="L794" s="32"/>
      <c r="M794" s="138"/>
      <c r="T794" s="53"/>
      <c r="AT794" s="17" t="s">
        <v>158</v>
      </c>
      <c r="AU794" s="17" t="s">
        <v>80</v>
      </c>
    </row>
    <row r="795" spans="2:65" s="12" customFormat="1" ht="11.25">
      <c r="B795" s="141"/>
      <c r="D795" s="139" t="s">
        <v>162</v>
      </c>
      <c r="E795" s="142" t="s">
        <v>19</v>
      </c>
      <c r="F795" s="143" t="s">
        <v>1253</v>
      </c>
      <c r="H795" s="144">
        <v>146.55199999999999</v>
      </c>
      <c r="I795" s="145"/>
      <c r="L795" s="141"/>
      <c r="M795" s="146"/>
      <c r="T795" s="147"/>
      <c r="AT795" s="142" t="s">
        <v>162</v>
      </c>
      <c r="AU795" s="142" t="s">
        <v>80</v>
      </c>
      <c r="AV795" s="12" t="s">
        <v>80</v>
      </c>
      <c r="AW795" s="12" t="s">
        <v>34</v>
      </c>
      <c r="AX795" s="12" t="s">
        <v>78</v>
      </c>
      <c r="AY795" s="142" t="s">
        <v>149</v>
      </c>
    </row>
    <row r="796" spans="2:65" s="1" customFormat="1" ht="24.2" customHeight="1">
      <c r="B796" s="32"/>
      <c r="C796" s="122" t="s">
        <v>1254</v>
      </c>
      <c r="D796" s="122" t="s">
        <v>151</v>
      </c>
      <c r="E796" s="123" t="s">
        <v>1255</v>
      </c>
      <c r="F796" s="124" t="s">
        <v>1256</v>
      </c>
      <c r="G796" s="125" t="s">
        <v>154</v>
      </c>
      <c r="H796" s="126">
        <v>472.20699999999999</v>
      </c>
      <c r="I796" s="127"/>
      <c r="J796" s="128">
        <f>ROUND(I796*H796,2)</f>
        <v>0</v>
      </c>
      <c r="K796" s="124" t="s">
        <v>155</v>
      </c>
      <c r="L796" s="32"/>
      <c r="M796" s="129" t="s">
        <v>19</v>
      </c>
      <c r="N796" s="130" t="s">
        <v>44</v>
      </c>
      <c r="P796" s="131">
        <f>O796*H796</f>
        <v>0</v>
      </c>
      <c r="Q796" s="131">
        <v>0</v>
      </c>
      <c r="R796" s="131">
        <f>Q796*H796</f>
        <v>0</v>
      </c>
      <c r="S796" s="131">
        <v>4.5999999999999999E-2</v>
      </c>
      <c r="T796" s="132">
        <f>S796*H796</f>
        <v>21.721522</v>
      </c>
      <c r="AR796" s="133" t="s">
        <v>156</v>
      </c>
      <c r="AT796" s="133" t="s">
        <v>151</v>
      </c>
      <c r="AU796" s="133" t="s">
        <v>80</v>
      </c>
      <c r="AY796" s="17" t="s">
        <v>149</v>
      </c>
      <c r="BE796" s="134">
        <f>IF(N796="základní",J796,0)</f>
        <v>0</v>
      </c>
      <c r="BF796" s="134">
        <f>IF(N796="snížená",J796,0)</f>
        <v>0</v>
      </c>
      <c r="BG796" s="134">
        <f>IF(N796="zákl. přenesená",J796,0)</f>
        <v>0</v>
      </c>
      <c r="BH796" s="134">
        <f>IF(N796="sníž. přenesená",J796,0)</f>
        <v>0</v>
      </c>
      <c r="BI796" s="134">
        <f>IF(N796="nulová",J796,0)</f>
        <v>0</v>
      </c>
      <c r="BJ796" s="17" t="s">
        <v>78</v>
      </c>
      <c r="BK796" s="134">
        <f>ROUND(I796*H796,2)</f>
        <v>0</v>
      </c>
      <c r="BL796" s="17" t="s">
        <v>156</v>
      </c>
      <c r="BM796" s="133" t="s">
        <v>1257</v>
      </c>
    </row>
    <row r="797" spans="2:65" s="1" customFormat="1" ht="11.25">
      <c r="B797" s="32"/>
      <c r="D797" s="135" t="s">
        <v>158</v>
      </c>
      <c r="F797" s="136" t="s">
        <v>1258</v>
      </c>
      <c r="I797" s="137"/>
      <c r="L797" s="32"/>
      <c r="M797" s="138"/>
      <c r="T797" s="53"/>
      <c r="AT797" s="17" t="s">
        <v>158</v>
      </c>
      <c r="AU797" s="17" t="s">
        <v>80</v>
      </c>
    </row>
    <row r="798" spans="2:65" s="12" customFormat="1" ht="11.25">
      <c r="B798" s="141"/>
      <c r="D798" s="139" t="s">
        <v>162</v>
      </c>
      <c r="E798" s="142" t="s">
        <v>19</v>
      </c>
      <c r="F798" s="143" t="s">
        <v>1259</v>
      </c>
      <c r="H798" s="144">
        <v>33.002000000000002</v>
      </c>
      <c r="I798" s="145"/>
      <c r="L798" s="141"/>
      <c r="M798" s="146"/>
      <c r="T798" s="147"/>
      <c r="AT798" s="142" t="s">
        <v>162</v>
      </c>
      <c r="AU798" s="142" t="s">
        <v>80</v>
      </c>
      <c r="AV798" s="12" t="s">
        <v>80</v>
      </c>
      <c r="AW798" s="12" t="s">
        <v>34</v>
      </c>
      <c r="AX798" s="12" t="s">
        <v>73</v>
      </c>
      <c r="AY798" s="142" t="s">
        <v>149</v>
      </c>
    </row>
    <row r="799" spans="2:65" s="12" customFormat="1" ht="11.25">
      <c r="B799" s="141"/>
      <c r="D799" s="139" t="s">
        <v>162</v>
      </c>
      <c r="E799" s="142" t="s">
        <v>19</v>
      </c>
      <c r="F799" s="143" t="s">
        <v>1260</v>
      </c>
      <c r="H799" s="144">
        <v>40.484000000000002</v>
      </c>
      <c r="I799" s="145"/>
      <c r="L799" s="141"/>
      <c r="M799" s="146"/>
      <c r="T799" s="147"/>
      <c r="AT799" s="142" t="s">
        <v>162</v>
      </c>
      <c r="AU799" s="142" t="s">
        <v>80</v>
      </c>
      <c r="AV799" s="12" t="s">
        <v>80</v>
      </c>
      <c r="AW799" s="12" t="s">
        <v>34</v>
      </c>
      <c r="AX799" s="12" t="s">
        <v>73</v>
      </c>
      <c r="AY799" s="142" t="s">
        <v>149</v>
      </c>
    </row>
    <row r="800" spans="2:65" s="12" customFormat="1" ht="11.25">
      <c r="B800" s="141"/>
      <c r="D800" s="139" t="s">
        <v>162</v>
      </c>
      <c r="E800" s="142" t="s">
        <v>19</v>
      </c>
      <c r="F800" s="143" t="s">
        <v>1261</v>
      </c>
      <c r="H800" s="144">
        <v>59.392000000000003</v>
      </c>
      <c r="I800" s="145"/>
      <c r="L800" s="141"/>
      <c r="M800" s="146"/>
      <c r="T800" s="147"/>
      <c r="AT800" s="142" t="s">
        <v>162</v>
      </c>
      <c r="AU800" s="142" t="s">
        <v>80</v>
      </c>
      <c r="AV800" s="12" t="s">
        <v>80</v>
      </c>
      <c r="AW800" s="12" t="s">
        <v>34</v>
      </c>
      <c r="AX800" s="12" t="s">
        <v>73</v>
      </c>
      <c r="AY800" s="142" t="s">
        <v>149</v>
      </c>
    </row>
    <row r="801" spans="2:51" s="12" customFormat="1" ht="11.25">
      <c r="B801" s="141"/>
      <c r="D801" s="139" t="s">
        <v>162</v>
      </c>
      <c r="E801" s="142" t="s">
        <v>19</v>
      </c>
      <c r="F801" s="143" t="s">
        <v>1262</v>
      </c>
      <c r="H801" s="144">
        <v>68.73</v>
      </c>
      <c r="I801" s="145"/>
      <c r="L801" s="141"/>
      <c r="M801" s="146"/>
      <c r="T801" s="147"/>
      <c r="AT801" s="142" t="s">
        <v>162</v>
      </c>
      <c r="AU801" s="142" t="s">
        <v>80</v>
      </c>
      <c r="AV801" s="12" t="s">
        <v>80</v>
      </c>
      <c r="AW801" s="12" t="s">
        <v>34</v>
      </c>
      <c r="AX801" s="12" t="s">
        <v>73</v>
      </c>
      <c r="AY801" s="142" t="s">
        <v>149</v>
      </c>
    </row>
    <row r="802" spans="2:51" s="12" customFormat="1" ht="11.25">
      <c r="B802" s="141"/>
      <c r="D802" s="139" t="s">
        <v>162</v>
      </c>
      <c r="E802" s="142" t="s">
        <v>19</v>
      </c>
      <c r="F802" s="143" t="s">
        <v>1263</v>
      </c>
      <c r="H802" s="144">
        <v>13.513999999999999</v>
      </c>
      <c r="I802" s="145"/>
      <c r="L802" s="141"/>
      <c r="M802" s="146"/>
      <c r="T802" s="147"/>
      <c r="AT802" s="142" t="s">
        <v>162</v>
      </c>
      <c r="AU802" s="142" t="s">
        <v>80</v>
      </c>
      <c r="AV802" s="12" t="s">
        <v>80</v>
      </c>
      <c r="AW802" s="12" t="s">
        <v>34</v>
      </c>
      <c r="AX802" s="12" t="s">
        <v>73</v>
      </c>
      <c r="AY802" s="142" t="s">
        <v>149</v>
      </c>
    </row>
    <row r="803" spans="2:51" s="12" customFormat="1" ht="11.25">
      <c r="B803" s="141"/>
      <c r="D803" s="139" t="s">
        <v>162</v>
      </c>
      <c r="E803" s="142" t="s">
        <v>19</v>
      </c>
      <c r="F803" s="143" t="s">
        <v>1264</v>
      </c>
      <c r="H803" s="144">
        <v>33.088999999999999</v>
      </c>
      <c r="I803" s="145"/>
      <c r="L803" s="141"/>
      <c r="M803" s="146"/>
      <c r="T803" s="147"/>
      <c r="AT803" s="142" t="s">
        <v>162</v>
      </c>
      <c r="AU803" s="142" t="s">
        <v>80</v>
      </c>
      <c r="AV803" s="12" t="s">
        <v>80</v>
      </c>
      <c r="AW803" s="12" t="s">
        <v>34</v>
      </c>
      <c r="AX803" s="12" t="s">
        <v>73</v>
      </c>
      <c r="AY803" s="142" t="s">
        <v>149</v>
      </c>
    </row>
    <row r="804" spans="2:51" s="12" customFormat="1" ht="11.25">
      <c r="B804" s="141"/>
      <c r="D804" s="139" t="s">
        <v>162</v>
      </c>
      <c r="E804" s="142" t="s">
        <v>19</v>
      </c>
      <c r="F804" s="143" t="s">
        <v>1265</v>
      </c>
      <c r="H804" s="144">
        <v>14.297000000000001</v>
      </c>
      <c r="I804" s="145"/>
      <c r="L804" s="141"/>
      <c r="M804" s="146"/>
      <c r="T804" s="147"/>
      <c r="AT804" s="142" t="s">
        <v>162</v>
      </c>
      <c r="AU804" s="142" t="s">
        <v>80</v>
      </c>
      <c r="AV804" s="12" t="s">
        <v>80</v>
      </c>
      <c r="AW804" s="12" t="s">
        <v>34</v>
      </c>
      <c r="AX804" s="12" t="s">
        <v>73</v>
      </c>
      <c r="AY804" s="142" t="s">
        <v>149</v>
      </c>
    </row>
    <row r="805" spans="2:51" s="12" customFormat="1" ht="11.25">
      <c r="B805" s="141"/>
      <c r="D805" s="139" t="s">
        <v>162</v>
      </c>
      <c r="E805" s="142" t="s">
        <v>19</v>
      </c>
      <c r="F805" s="143" t="s">
        <v>1266</v>
      </c>
      <c r="H805" s="144">
        <v>19.053000000000001</v>
      </c>
      <c r="I805" s="145"/>
      <c r="L805" s="141"/>
      <c r="M805" s="146"/>
      <c r="T805" s="147"/>
      <c r="AT805" s="142" t="s">
        <v>162</v>
      </c>
      <c r="AU805" s="142" t="s">
        <v>80</v>
      </c>
      <c r="AV805" s="12" t="s">
        <v>80</v>
      </c>
      <c r="AW805" s="12" t="s">
        <v>34</v>
      </c>
      <c r="AX805" s="12" t="s">
        <v>73</v>
      </c>
      <c r="AY805" s="142" t="s">
        <v>149</v>
      </c>
    </row>
    <row r="806" spans="2:51" s="12" customFormat="1" ht="11.25">
      <c r="B806" s="141"/>
      <c r="D806" s="139" t="s">
        <v>162</v>
      </c>
      <c r="E806" s="142" t="s">
        <v>19</v>
      </c>
      <c r="F806" s="143" t="s">
        <v>1267</v>
      </c>
      <c r="H806" s="144">
        <v>6.4960000000000004</v>
      </c>
      <c r="I806" s="145"/>
      <c r="L806" s="141"/>
      <c r="M806" s="146"/>
      <c r="T806" s="147"/>
      <c r="AT806" s="142" t="s">
        <v>162</v>
      </c>
      <c r="AU806" s="142" t="s">
        <v>80</v>
      </c>
      <c r="AV806" s="12" t="s">
        <v>80</v>
      </c>
      <c r="AW806" s="12" t="s">
        <v>34</v>
      </c>
      <c r="AX806" s="12" t="s">
        <v>73</v>
      </c>
      <c r="AY806" s="142" t="s">
        <v>149</v>
      </c>
    </row>
    <row r="807" spans="2:51" s="12" customFormat="1" ht="11.25">
      <c r="B807" s="141"/>
      <c r="D807" s="139" t="s">
        <v>162</v>
      </c>
      <c r="E807" s="142" t="s">
        <v>19</v>
      </c>
      <c r="F807" s="143" t="s">
        <v>1268</v>
      </c>
      <c r="H807" s="144">
        <v>13.108000000000001</v>
      </c>
      <c r="I807" s="145"/>
      <c r="L807" s="141"/>
      <c r="M807" s="146"/>
      <c r="T807" s="147"/>
      <c r="AT807" s="142" t="s">
        <v>162</v>
      </c>
      <c r="AU807" s="142" t="s">
        <v>80</v>
      </c>
      <c r="AV807" s="12" t="s">
        <v>80</v>
      </c>
      <c r="AW807" s="12" t="s">
        <v>34</v>
      </c>
      <c r="AX807" s="12" t="s">
        <v>73</v>
      </c>
      <c r="AY807" s="142" t="s">
        <v>149</v>
      </c>
    </row>
    <row r="808" spans="2:51" s="12" customFormat="1" ht="11.25">
      <c r="B808" s="141"/>
      <c r="D808" s="139" t="s">
        <v>162</v>
      </c>
      <c r="E808" s="142" t="s">
        <v>19</v>
      </c>
      <c r="F808" s="143" t="s">
        <v>1269</v>
      </c>
      <c r="H808" s="144">
        <v>18.298999999999999</v>
      </c>
      <c r="I808" s="145"/>
      <c r="L808" s="141"/>
      <c r="M808" s="146"/>
      <c r="T808" s="147"/>
      <c r="AT808" s="142" t="s">
        <v>162</v>
      </c>
      <c r="AU808" s="142" t="s">
        <v>80</v>
      </c>
      <c r="AV808" s="12" t="s">
        <v>80</v>
      </c>
      <c r="AW808" s="12" t="s">
        <v>34</v>
      </c>
      <c r="AX808" s="12" t="s">
        <v>73</v>
      </c>
      <c r="AY808" s="142" t="s">
        <v>149</v>
      </c>
    </row>
    <row r="809" spans="2:51" s="12" customFormat="1" ht="11.25">
      <c r="B809" s="141"/>
      <c r="D809" s="139" t="s">
        <v>162</v>
      </c>
      <c r="E809" s="142" t="s">
        <v>19</v>
      </c>
      <c r="F809" s="143" t="s">
        <v>1270</v>
      </c>
      <c r="H809" s="144">
        <v>14.326000000000001</v>
      </c>
      <c r="I809" s="145"/>
      <c r="L809" s="141"/>
      <c r="M809" s="146"/>
      <c r="T809" s="147"/>
      <c r="AT809" s="142" t="s">
        <v>162</v>
      </c>
      <c r="AU809" s="142" t="s">
        <v>80</v>
      </c>
      <c r="AV809" s="12" t="s">
        <v>80</v>
      </c>
      <c r="AW809" s="12" t="s">
        <v>34</v>
      </c>
      <c r="AX809" s="12" t="s">
        <v>73</v>
      </c>
      <c r="AY809" s="142" t="s">
        <v>149</v>
      </c>
    </row>
    <row r="810" spans="2:51" s="12" customFormat="1" ht="11.25">
      <c r="B810" s="141"/>
      <c r="D810" s="139" t="s">
        <v>162</v>
      </c>
      <c r="E810" s="142" t="s">
        <v>19</v>
      </c>
      <c r="F810" s="143" t="s">
        <v>1271</v>
      </c>
      <c r="H810" s="144">
        <v>14.673999999999999</v>
      </c>
      <c r="I810" s="145"/>
      <c r="L810" s="141"/>
      <c r="M810" s="146"/>
      <c r="T810" s="147"/>
      <c r="AT810" s="142" t="s">
        <v>162</v>
      </c>
      <c r="AU810" s="142" t="s">
        <v>80</v>
      </c>
      <c r="AV810" s="12" t="s">
        <v>80</v>
      </c>
      <c r="AW810" s="12" t="s">
        <v>34</v>
      </c>
      <c r="AX810" s="12" t="s">
        <v>73</v>
      </c>
      <c r="AY810" s="142" t="s">
        <v>149</v>
      </c>
    </row>
    <row r="811" spans="2:51" s="12" customFormat="1" ht="11.25">
      <c r="B811" s="141"/>
      <c r="D811" s="139" t="s">
        <v>162</v>
      </c>
      <c r="E811" s="142" t="s">
        <v>19</v>
      </c>
      <c r="F811" s="143" t="s">
        <v>1272</v>
      </c>
      <c r="H811" s="144">
        <v>26.274000000000001</v>
      </c>
      <c r="I811" s="145"/>
      <c r="L811" s="141"/>
      <c r="M811" s="146"/>
      <c r="T811" s="147"/>
      <c r="AT811" s="142" t="s">
        <v>162</v>
      </c>
      <c r="AU811" s="142" t="s">
        <v>80</v>
      </c>
      <c r="AV811" s="12" t="s">
        <v>80</v>
      </c>
      <c r="AW811" s="12" t="s">
        <v>34</v>
      </c>
      <c r="AX811" s="12" t="s">
        <v>73</v>
      </c>
      <c r="AY811" s="142" t="s">
        <v>149</v>
      </c>
    </row>
    <row r="812" spans="2:51" s="12" customFormat="1" ht="11.25">
      <c r="B812" s="141"/>
      <c r="D812" s="139" t="s">
        <v>162</v>
      </c>
      <c r="E812" s="142" t="s">
        <v>19</v>
      </c>
      <c r="F812" s="143" t="s">
        <v>1273</v>
      </c>
      <c r="H812" s="144">
        <v>18.966000000000001</v>
      </c>
      <c r="I812" s="145"/>
      <c r="L812" s="141"/>
      <c r="M812" s="146"/>
      <c r="T812" s="147"/>
      <c r="AT812" s="142" t="s">
        <v>162</v>
      </c>
      <c r="AU812" s="142" t="s">
        <v>80</v>
      </c>
      <c r="AV812" s="12" t="s">
        <v>80</v>
      </c>
      <c r="AW812" s="12" t="s">
        <v>34</v>
      </c>
      <c r="AX812" s="12" t="s">
        <v>73</v>
      </c>
      <c r="AY812" s="142" t="s">
        <v>149</v>
      </c>
    </row>
    <row r="813" spans="2:51" s="12" customFormat="1" ht="11.25">
      <c r="B813" s="141"/>
      <c r="D813" s="139" t="s">
        <v>162</v>
      </c>
      <c r="E813" s="142" t="s">
        <v>19</v>
      </c>
      <c r="F813" s="143" t="s">
        <v>1274</v>
      </c>
      <c r="H813" s="144">
        <v>42.34</v>
      </c>
      <c r="I813" s="145"/>
      <c r="L813" s="141"/>
      <c r="M813" s="146"/>
      <c r="T813" s="147"/>
      <c r="AT813" s="142" t="s">
        <v>162</v>
      </c>
      <c r="AU813" s="142" t="s">
        <v>80</v>
      </c>
      <c r="AV813" s="12" t="s">
        <v>80</v>
      </c>
      <c r="AW813" s="12" t="s">
        <v>34</v>
      </c>
      <c r="AX813" s="12" t="s">
        <v>73</v>
      </c>
      <c r="AY813" s="142" t="s">
        <v>149</v>
      </c>
    </row>
    <row r="814" spans="2:51" s="12" customFormat="1" ht="11.25">
      <c r="B814" s="141"/>
      <c r="D814" s="139" t="s">
        <v>162</v>
      </c>
      <c r="E814" s="142" t="s">
        <v>19</v>
      </c>
      <c r="F814" s="143" t="s">
        <v>1275</v>
      </c>
      <c r="H814" s="144">
        <v>15.398999999999999</v>
      </c>
      <c r="I814" s="145"/>
      <c r="L814" s="141"/>
      <c r="M814" s="146"/>
      <c r="T814" s="147"/>
      <c r="AT814" s="142" t="s">
        <v>162</v>
      </c>
      <c r="AU814" s="142" t="s">
        <v>80</v>
      </c>
      <c r="AV814" s="12" t="s">
        <v>80</v>
      </c>
      <c r="AW814" s="12" t="s">
        <v>34</v>
      </c>
      <c r="AX814" s="12" t="s">
        <v>73</v>
      </c>
      <c r="AY814" s="142" t="s">
        <v>149</v>
      </c>
    </row>
    <row r="815" spans="2:51" s="12" customFormat="1" ht="11.25">
      <c r="B815" s="141"/>
      <c r="D815" s="139" t="s">
        <v>162</v>
      </c>
      <c r="E815" s="142" t="s">
        <v>19</v>
      </c>
      <c r="F815" s="143" t="s">
        <v>1276</v>
      </c>
      <c r="H815" s="144">
        <v>20.763999999999999</v>
      </c>
      <c r="I815" s="145"/>
      <c r="L815" s="141"/>
      <c r="M815" s="146"/>
      <c r="T815" s="147"/>
      <c r="AT815" s="142" t="s">
        <v>162</v>
      </c>
      <c r="AU815" s="142" t="s">
        <v>80</v>
      </c>
      <c r="AV815" s="12" t="s">
        <v>80</v>
      </c>
      <c r="AW815" s="12" t="s">
        <v>34</v>
      </c>
      <c r="AX815" s="12" t="s">
        <v>73</v>
      </c>
      <c r="AY815" s="142" t="s">
        <v>149</v>
      </c>
    </row>
    <row r="816" spans="2:51" s="14" customFormat="1" ht="11.25">
      <c r="B816" s="155"/>
      <c r="D816" s="139" t="s">
        <v>162</v>
      </c>
      <c r="E816" s="156" t="s">
        <v>19</v>
      </c>
      <c r="F816" s="157" t="s">
        <v>171</v>
      </c>
      <c r="H816" s="158">
        <v>472.20699999999999</v>
      </c>
      <c r="I816" s="159"/>
      <c r="L816" s="155"/>
      <c r="M816" s="160"/>
      <c r="T816" s="161"/>
      <c r="AT816" s="156" t="s">
        <v>162</v>
      </c>
      <c r="AU816" s="156" t="s">
        <v>80</v>
      </c>
      <c r="AV816" s="14" t="s">
        <v>156</v>
      </c>
      <c r="AW816" s="14" t="s">
        <v>34</v>
      </c>
      <c r="AX816" s="14" t="s">
        <v>78</v>
      </c>
      <c r="AY816" s="156" t="s">
        <v>149</v>
      </c>
    </row>
    <row r="817" spans="2:65" s="1" customFormat="1" ht="24.2" customHeight="1">
      <c r="B817" s="32"/>
      <c r="C817" s="122" t="s">
        <v>1277</v>
      </c>
      <c r="D817" s="122" t="s">
        <v>151</v>
      </c>
      <c r="E817" s="123" t="s">
        <v>1278</v>
      </c>
      <c r="F817" s="124" t="s">
        <v>1279</v>
      </c>
      <c r="G817" s="125" t="s">
        <v>154</v>
      </c>
      <c r="H817" s="126">
        <v>65.647999999999996</v>
      </c>
      <c r="I817" s="127"/>
      <c r="J817" s="128">
        <f>ROUND(I817*H817,2)</f>
        <v>0</v>
      </c>
      <c r="K817" s="124" t="s">
        <v>155</v>
      </c>
      <c r="L817" s="32"/>
      <c r="M817" s="129" t="s">
        <v>19</v>
      </c>
      <c r="N817" s="130" t="s">
        <v>44</v>
      </c>
      <c r="P817" s="131">
        <f>O817*H817</f>
        <v>0</v>
      </c>
      <c r="Q817" s="131">
        <v>0</v>
      </c>
      <c r="R817" s="131">
        <f>Q817*H817</f>
        <v>0</v>
      </c>
      <c r="S817" s="131">
        <v>5.8999999999999997E-2</v>
      </c>
      <c r="T817" s="132">
        <f>S817*H817</f>
        <v>3.8732319999999998</v>
      </c>
      <c r="AR817" s="133" t="s">
        <v>156</v>
      </c>
      <c r="AT817" s="133" t="s">
        <v>151</v>
      </c>
      <c r="AU817" s="133" t="s">
        <v>80</v>
      </c>
      <c r="AY817" s="17" t="s">
        <v>149</v>
      </c>
      <c r="BE817" s="134">
        <f>IF(N817="základní",J817,0)</f>
        <v>0</v>
      </c>
      <c r="BF817" s="134">
        <f>IF(N817="snížená",J817,0)</f>
        <v>0</v>
      </c>
      <c r="BG817" s="134">
        <f>IF(N817="zákl. přenesená",J817,0)</f>
        <v>0</v>
      </c>
      <c r="BH817" s="134">
        <f>IF(N817="sníž. přenesená",J817,0)</f>
        <v>0</v>
      </c>
      <c r="BI817" s="134">
        <f>IF(N817="nulová",J817,0)</f>
        <v>0</v>
      </c>
      <c r="BJ817" s="17" t="s">
        <v>78</v>
      </c>
      <c r="BK817" s="134">
        <f>ROUND(I817*H817,2)</f>
        <v>0</v>
      </c>
      <c r="BL817" s="17" t="s">
        <v>156</v>
      </c>
      <c r="BM817" s="133" t="s">
        <v>1280</v>
      </c>
    </row>
    <row r="818" spans="2:65" s="1" customFormat="1" ht="11.25">
      <c r="B818" s="32"/>
      <c r="D818" s="135" t="s">
        <v>158</v>
      </c>
      <c r="F818" s="136" t="s">
        <v>1281</v>
      </c>
      <c r="I818" s="137"/>
      <c r="L818" s="32"/>
      <c r="M818" s="138"/>
      <c r="T818" s="53"/>
      <c r="AT818" s="17" t="s">
        <v>158</v>
      </c>
      <c r="AU818" s="17" t="s">
        <v>80</v>
      </c>
    </row>
    <row r="819" spans="2:65" s="1" customFormat="1" ht="19.5">
      <c r="B819" s="32"/>
      <c r="D819" s="139" t="s">
        <v>160</v>
      </c>
      <c r="F819" s="140" t="s">
        <v>161</v>
      </c>
      <c r="I819" s="137"/>
      <c r="L819" s="32"/>
      <c r="M819" s="138"/>
      <c r="T819" s="53"/>
      <c r="AT819" s="17" t="s">
        <v>160</v>
      </c>
      <c r="AU819" s="17" t="s">
        <v>80</v>
      </c>
    </row>
    <row r="820" spans="2:65" s="12" customFormat="1" ht="11.25">
      <c r="B820" s="141"/>
      <c r="D820" s="139" t="s">
        <v>162</v>
      </c>
      <c r="E820" s="142" t="s">
        <v>19</v>
      </c>
      <c r="F820" s="143" t="s">
        <v>1282</v>
      </c>
      <c r="H820" s="144">
        <v>65.647999999999996</v>
      </c>
      <c r="I820" s="145"/>
      <c r="L820" s="141"/>
      <c r="M820" s="146"/>
      <c r="T820" s="147"/>
      <c r="AT820" s="142" t="s">
        <v>162</v>
      </c>
      <c r="AU820" s="142" t="s">
        <v>80</v>
      </c>
      <c r="AV820" s="12" t="s">
        <v>80</v>
      </c>
      <c r="AW820" s="12" t="s">
        <v>34</v>
      </c>
      <c r="AX820" s="12" t="s">
        <v>78</v>
      </c>
      <c r="AY820" s="142" t="s">
        <v>149</v>
      </c>
    </row>
    <row r="821" spans="2:65" s="1" customFormat="1" ht="24.2" customHeight="1">
      <c r="B821" s="32"/>
      <c r="C821" s="122" t="s">
        <v>1283</v>
      </c>
      <c r="D821" s="122" t="s">
        <v>151</v>
      </c>
      <c r="E821" s="123" t="s">
        <v>1284</v>
      </c>
      <c r="F821" s="124" t="s">
        <v>1285</v>
      </c>
      <c r="G821" s="125" t="s">
        <v>154</v>
      </c>
      <c r="H821" s="126">
        <v>117.92400000000001</v>
      </c>
      <c r="I821" s="127"/>
      <c r="J821" s="128">
        <f>ROUND(I821*H821,2)</f>
        <v>0</v>
      </c>
      <c r="K821" s="124" t="s">
        <v>155</v>
      </c>
      <c r="L821" s="32"/>
      <c r="M821" s="129" t="s">
        <v>19</v>
      </c>
      <c r="N821" s="130" t="s">
        <v>44</v>
      </c>
      <c r="P821" s="131">
        <f>O821*H821</f>
        <v>0</v>
      </c>
      <c r="Q821" s="131">
        <v>0</v>
      </c>
      <c r="R821" s="131">
        <f>Q821*H821</f>
        <v>0</v>
      </c>
      <c r="S821" s="131">
        <v>6.8000000000000005E-2</v>
      </c>
      <c r="T821" s="132">
        <f>S821*H821</f>
        <v>8.0188320000000015</v>
      </c>
      <c r="AR821" s="133" t="s">
        <v>156</v>
      </c>
      <c r="AT821" s="133" t="s">
        <v>151</v>
      </c>
      <c r="AU821" s="133" t="s">
        <v>80</v>
      </c>
      <c r="AY821" s="17" t="s">
        <v>149</v>
      </c>
      <c r="BE821" s="134">
        <f>IF(N821="základní",J821,0)</f>
        <v>0</v>
      </c>
      <c r="BF821" s="134">
        <f>IF(N821="snížená",J821,0)</f>
        <v>0</v>
      </c>
      <c r="BG821" s="134">
        <f>IF(N821="zákl. přenesená",J821,0)</f>
        <v>0</v>
      </c>
      <c r="BH821" s="134">
        <f>IF(N821="sníž. přenesená",J821,0)</f>
        <v>0</v>
      </c>
      <c r="BI821" s="134">
        <f>IF(N821="nulová",J821,0)</f>
        <v>0</v>
      </c>
      <c r="BJ821" s="17" t="s">
        <v>78</v>
      </c>
      <c r="BK821" s="134">
        <f>ROUND(I821*H821,2)</f>
        <v>0</v>
      </c>
      <c r="BL821" s="17" t="s">
        <v>156</v>
      </c>
      <c r="BM821" s="133" t="s">
        <v>1286</v>
      </c>
    </row>
    <row r="822" spans="2:65" s="1" customFormat="1" ht="11.25">
      <c r="B822" s="32"/>
      <c r="D822" s="135" t="s">
        <v>158</v>
      </c>
      <c r="F822" s="136" t="s">
        <v>1287</v>
      </c>
      <c r="I822" s="137"/>
      <c r="L822" s="32"/>
      <c r="M822" s="138"/>
      <c r="T822" s="53"/>
      <c r="AT822" s="17" t="s">
        <v>158</v>
      </c>
      <c r="AU822" s="17" t="s">
        <v>80</v>
      </c>
    </row>
    <row r="823" spans="2:65" s="12" customFormat="1" ht="11.25">
      <c r="B823" s="141"/>
      <c r="D823" s="139" t="s">
        <v>162</v>
      </c>
      <c r="E823" s="142" t="s">
        <v>19</v>
      </c>
      <c r="F823" s="143" t="s">
        <v>1288</v>
      </c>
      <c r="H823" s="144">
        <v>30.123999999999999</v>
      </c>
      <c r="I823" s="145"/>
      <c r="L823" s="141"/>
      <c r="M823" s="146"/>
      <c r="T823" s="147"/>
      <c r="AT823" s="142" t="s">
        <v>162</v>
      </c>
      <c r="AU823" s="142" t="s">
        <v>80</v>
      </c>
      <c r="AV823" s="12" t="s">
        <v>80</v>
      </c>
      <c r="AW823" s="12" t="s">
        <v>34</v>
      </c>
      <c r="AX823" s="12" t="s">
        <v>73</v>
      </c>
      <c r="AY823" s="142" t="s">
        <v>149</v>
      </c>
    </row>
    <row r="824" spans="2:65" s="12" customFormat="1" ht="11.25">
      <c r="B824" s="141"/>
      <c r="D824" s="139" t="s">
        <v>162</v>
      </c>
      <c r="E824" s="142" t="s">
        <v>19</v>
      </c>
      <c r="F824" s="143" t="s">
        <v>1289</v>
      </c>
      <c r="H824" s="144">
        <v>7.9219999999999997</v>
      </c>
      <c r="I824" s="145"/>
      <c r="L824" s="141"/>
      <c r="M824" s="146"/>
      <c r="T824" s="147"/>
      <c r="AT824" s="142" t="s">
        <v>162</v>
      </c>
      <c r="AU824" s="142" t="s">
        <v>80</v>
      </c>
      <c r="AV824" s="12" t="s">
        <v>80</v>
      </c>
      <c r="AW824" s="12" t="s">
        <v>34</v>
      </c>
      <c r="AX824" s="12" t="s">
        <v>73</v>
      </c>
      <c r="AY824" s="142" t="s">
        <v>149</v>
      </c>
    </row>
    <row r="825" spans="2:65" s="12" customFormat="1" ht="11.25">
      <c r="B825" s="141"/>
      <c r="D825" s="139" t="s">
        <v>162</v>
      </c>
      <c r="E825" s="142" t="s">
        <v>19</v>
      </c>
      <c r="F825" s="143" t="s">
        <v>1290</v>
      </c>
      <c r="H825" s="144">
        <v>25.33</v>
      </c>
      <c r="I825" s="145"/>
      <c r="L825" s="141"/>
      <c r="M825" s="146"/>
      <c r="T825" s="147"/>
      <c r="AT825" s="142" t="s">
        <v>162</v>
      </c>
      <c r="AU825" s="142" t="s">
        <v>80</v>
      </c>
      <c r="AV825" s="12" t="s">
        <v>80</v>
      </c>
      <c r="AW825" s="12" t="s">
        <v>34</v>
      </c>
      <c r="AX825" s="12" t="s">
        <v>73</v>
      </c>
      <c r="AY825" s="142" t="s">
        <v>149</v>
      </c>
    </row>
    <row r="826" spans="2:65" s="12" customFormat="1" ht="11.25">
      <c r="B826" s="141"/>
      <c r="D826" s="139" t="s">
        <v>162</v>
      </c>
      <c r="E826" s="142" t="s">
        <v>19</v>
      </c>
      <c r="F826" s="143" t="s">
        <v>1291</v>
      </c>
      <c r="H826" s="144">
        <v>8.3979999999999997</v>
      </c>
      <c r="I826" s="145"/>
      <c r="L826" s="141"/>
      <c r="M826" s="146"/>
      <c r="T826" s="147"/>
      <c r="AT826" s="142" t="s">
        <v>162</v>
      </c>
      <c r="AU826" s="142" t="s">
        <v>80</v>
      </c>
      <c r="AV826" s="12" t="s">
        <v>80</v>
      </c>
      <c r="AW826" s="12" t="s">
        <v>34</v>
      </c>
      <c r="AX826" s="12" t="s">
        <v>73</v>
      </c>
      <c r="AY826" s="142" t="s">
        <v>149</v>
      </c>
    </row>
    <row r="827" spans="2:65" s="12" customFormat="1" ht="11.25">
      <c r="B827" s="141"/>
      <c r="D827" s="139" t="s">
        <v>162</v>
      </c>
      <c r="E827" s="142" t="s">
        <v>19</v>
      </c>
      <c r="F827" s="143" t="s">
        <v>1292</v>
      </c>
      <c r="H827" s="144">
        <v>8.6020000000000003</v>
      </c>
      <c r="I827" s="145"/>
      <c r="L827" s="141"/>
      <c r="M827" s="146"/>
      <c r="T827" s="147"/>
      <c r="AT827" s="142" t="s">
        <v>162</v>
      </c>
      <c r="AU827" s="142" t="s">
        <v>80</v>
      </c>
      <c r="AV827" s="12" t="s">
        <v>80</v>
      </c>
      <c r="AW827" s="12" t="s">
        <v>34</v>
      </c>
      <c r="AX827" s="12" t="s">
        <v>73</v>
      </c>
      <c r="AY827" s="142" t="s">
        <v>149</v>
      </c>
    </row>
    <row r="828" spans="2:65" s="12" customFormat="1" ht="11.25">
      <c r="B828" s="141"/>
      <c r="D828" s="139" t="s">
        <v>162</v>
      </c>
      <c r="E828" s="142" t="s">
        <v>19</v>
      </c>
      <c r="F828" s="143" t="s">
        <v>1293</v>
      </c>
      <c r="H828" s="144">
        <v>21.024000000000001</v>
      </c>
      <c r="I828" s="145"/>
      <c r="L828" s="141"/>
      <c r="M828" s="146"/>
      <c r="T828" s="147"/>
      <c r="AT828" s="142" t="s">
        <v>162</v>
      </c>
      <c r="AU828" s="142" t="s">
        <v>80</v>
      </c>
      <c r="AV828" s="12" t="s">
        <v>80</v>
      </c>
      <c r="AW828" s="12" t="s">
        <v>34</v>
      </c>
      <c r="AX828" s="12" t="s">
        <v>73</v>
      </c>
      <c r="AY828" s="142" t="s">
        <v>149</v>
      </c>
    </row>
    <row r="829" spans="2:65" s="12" customFormat="1" ht="11.25">
      <c r="B829" s="141"/>
      <c r="D829" s="139" t="s">
        <v>162</v>
      </c>
      <c r="E829" s="142" t="s">
        <v>19</v>
      </c>
      <c r="F829" s="143" t="s">
        <v>1294</v>
      </c>
      <c r="H829" s="144">
        <v>16.524000000000001</v>
      </c>
      <c r="I829" s="145"/>
      <c r="L829" s="141"/>
      <c r="M829" s="146"/>
      <c r="T829" s="147"/>
      <c r="AT829" s="142" t="s">
        <v>162</v>
      </c>
      <c r="AU829" s="142" t="s">
        <v>80</v>
      </c>
      <c r="AV829" s="12" t="s">
        <v>80</v>
      </c>
      <c r="AW829" s="12" t="s">
        <v>34</v>
      </c>
      <c r="AX829" s="12" t="s">
        <v>73</v>
      </c>
      <c r="AY829" s="142" t="s">
        <v>149</v>
      </c>
    </row>
    <row r="830" spans="2:65" s="14" customFormat="1" ht="11.25">
      <c r="B830" s="155"/>
      <c r="D830" s="139" t="s">
        <v>162</v>
      </c>
      <c r="E830" s="156" t="s">
        <v>19</v>
      </c>
      <c r="F830" s="157" t="s">
        <v>171</v>
      </c>
      <c r="H830" s="158">
        <v>117.92400000000001</v>
      </c>
      <c r="I830" s="159"/>
      <c r="L830" s="155"/>
      <c r="M830" s="160"/>
      <c r="T830" s="161"/>
      <c r="AT830" s="156" t="s">
        <v>162</v>
      </c>
      <c r="AU830" s="156" t="s">
        <v>80</v>
      </c>
      <c r="AV830" s="14" t="s">
        <v>156</v>
      </c>
      <c r="AW830" s="14" t="s">
        <v>34</v>
      </c>
      <c r="AX830" s="14" t="s">
        <v>78</v>
      </c>
      <c r="AY830" s="156" t="s">
        <v>149</v>
      </c>
    </row>
    <row r="831" spans="2:65" s="1" customFormat="1" ht="16.5" customHeight="1">
      <c r="B831" s="32"/>
      <c r="C831" s="122" t="s">
        <v>1295</v>
      </c>
      <c r="D831" s="122" t="s">
        <v>151</v>
      </c>
      <c r="E831" s="123" t="s">
        <v>1296</v>
      </c>
      <c r="F831" s="124" t="s">
        <v>1297</v>
      </c>
      <c r="G831" s="125" t="s">
        <v>154</v>
      </c>
      <c r="H831" s="126">
        <v>65.647999999999996</v>
      </c>
      <c r="I831" s="127"/>
      <c r="J831" s="128">
        <f>ROUND(I831*H831,2)</f>
        <v>0</v>
      </c>
      <c r="K831" s="124" t="s">
        <v>497</v>
      </c>
      <c r="L831" s="32"/>
      <c r="M831" s="129" t="s">
        <v>19</v>
      </c>
      <c r="N831" s="130" t="s">
        <v>44</v>
      </c>
      <c r="P831" s="131">
        <f>O831*H831</f>
        <v>0</v>
      </c>
      <c r="Q831" s="131">
        <v>0</v>
      </c>
      <c r="R831" s="131">
        <f>Q831*H831</f>
        <v>0</v>
      </c>
      <c r="S831" s="131">
        <v>0.122</v>
      </c>
      <c r="T831" s="132">
        <f>S831*H831</f>
        <v>8.0090559999999993</v>
      </c>
      <c r="AR831" s="133" t="s">
        <v>156</v>
      </c>
      <c r="AT831" s="133" t="s">
        <v>151</v>
      </c>
      <c r="AU831" s="133" t="s">
        <v>80</v>
      </c>
      <c r="AY831" s="17" t="s">
        <v>149</v>
      </c>
      <c r="BE831" s="134">
        <f>IF(N831="základní",J831,0)</f>
        <v>0</v>
      </c>
      <c r="BF831" s="134">
        <f>IF(N831="snížená",J831,0)</f>
        <v>0</v>
      </c>
      <c r="BG831" s="134">
        <f>IF(N831="zákl. přenesená",J831,0)</f>
        <v>0</v>
      </c>
      <c r="BH831" s="134">
        <f>IF(N831="sníž. přenesená",J831,0)</f>
        <v>0</v>
      </c>
      <c r="BI831" s="134">
        <f>IF(N831="nulová",J831,0)</f>
        <v>0</v>
      </c>
      <c r="BJ831" s="17" t="s">
        <v>78</v>
      </c>
      <c r="BK831" s="134">
        <f>ROUND(I831*H831,2)</f>
        <v>0</v>
      </c>
      <c r="BL831" s="17" t="s">
        <v>156</v>
      </c>
      <c r="BM831" s="133" t="s">
        <v>1298</v>
      </c>
    </row>
    <row r="832" spans="2:65" s="1" customFormat="1" ht="19.5">
      <c r="B832" s="32"/>
      <c r="D832" s="139" t="s">
        <v>160</v>
      </c>
      <c r="F832" s="140" t="s">
        <v>161</v>
      </c>
      <c r="I832" s="137"/>
      <c r="L832" s="32"/>
      <c r="M832" s="138"/>
      <c r="T832" s="53"/>
      <c r="AT832" s="17" t="s">
        <v>160</v>
      </c>
      <c r="AU832" s="17" t="s">
        <v>80</v>
      </c>
    </row>
    <row r="833" spans="2:65" s="12" customFormat="1" ht="11.25">
      <c r="B833" s="141"/>
      <c r="D833" s="139" t="s">
        <v>162</v>
      </c>
      <c r="E833" s="142" t="s">
        <v>19</v>
      </c>
      <c r="F833" s="143" t="s">
        <v>1299</v>
      </c>
      <c r="H833" s="144">
        <v>65.647999999999996</v>
      </c>
      <c r="I833" s="145"/>
      <c r="L833" s="141"/>
      <c r="M833" s="146"/>
      <c r="T833" s="147"/>
      <c r="AT833" s="142" t="s">
        <v>162</v>
      </c>
      <c r="AU833" s="142" t="s">
        <v>80</v>
      </c>
      <c r="AV833" s="12" t="s">
        <v>80</v>
      </c>
      <c r="AW833" s="12" t="s">
        <v>34</v>
      </c>
      <c r="AX833" s="12" t="s">
        <v>78</v>
      </c>
      <c r="AY833" s="142" t="s">
        <v>149</v>
      </c>
    </row>
    <row r="834" spans="2:65" s="11" customFormat="1" ht="22.9" customHeight="1">
      <c r="B834" s="110"/>
      <c r="D834" s="111" t="s">
        <v>72</v>
      </c>
      <c r="E834" s="120" t="s">
        <v>1300</v>
      </c>
      <c r="F834" s="120" t="s">
        <v>1301</v>
      </c>
      <c r="I834" s="113"/>
      <c r="J834" s="121">
        <f>BK834</f>
        <v>0</v>
      </c>
      <c r="L834" s="110"/>
      <c r="M834" s="115"/>
      <c r="P834" s="116">
        <f>SUM(P835:P847)</f>
        <v>0</v>
      </c>
      <c r="R834" s="116">
        <f>SUM(R835:R847)</f>
        <v>0</v>
      </c>
      <c r="T834" s="117">
        <f>SUM(T835:T847)</f>
        <v>0</v>
      </c>
      <c r="AR834" s="111" t="s">
        <v>78</v>
      </c>
      <c r="AT834" s="118" t="s">
        <v>72</v>
      </c>
      <c r="AU834" s="118" t="s">
        <v>78</v>
      </c>
      <c r="AY834" s="111" t="s">
        <v>149</v>
      </c>
      <c r="BK834" s="119">
        <f>SUM(BK835:BK847)</f>
        <v>0</v>
      </c>
    </row>
    <row r="835" spans="2:65" s="1" customFormat="1" ht="24.2" customHeight="1">
      <c r="B835" s="32"/>
      <c r="C835" s="122" t="s">
        <v>1302</v>
      </c>
      <c r="D835" s="122" t="s">
        <v>151</v>
      </c>
      <c r="E835" s="123" t="s">
        <v>1303</v>
      </c>
      <c r="F835" s="124" t="s">
        <v>1304</v>
      </c>
      <c r="G835" s="125" t="s">
        <v>248</v>
      </c>
      <c r="H835" s="126">
        <v>190.84399999999999</v>
      </c>
      <c r="I835" s="127"/>
      <c r="J835" s="128">
        <f>ROUND(I835*H835,2)</f>
        <v>0</v>
      </c>
      <c r="K835" s="124" t="s">
        <v>155</v>
      </c>
      <c r="L835" s="32"/>
      <c r="M835" s="129" t="s">
        <v>19</v>
      </c>
      <c r="N835" s="130" t="s">
        <v>44</v>
      </c>
      <c r="P835" s="131">
        <f>O835*H835</f>
        <v>0</v>
      </c>
      <c r="Q835" s="131">
        <v>0</v>
      </c>
      <c r="R835" s="131">
        <f>Q835*H835</f>
        <v>0</v>
      </c>
      <c r="S835" s="131">
        <v>0</v>
      </c>
      <c r="T835" s="132">
        <f>S835*H835</f>
        <v>0</v>
      </c>
      <c r="AR835" s="133" t="s">
        <v>156</v>
      </c>
      <c r="AT835" s="133" t="s">
        <v>151</v>
      </c>
      <c r="AU835" s="133" t="s">
        <v>80</v>
      </c>
      <c r="AY835" s="17" t="s">
        <v>149</v>
      </c>
      <c r="BE835" s="134">
        <f>IF(N835="základní",J835,0)</f>
        <v>0</v>
      </c>
      <c r="BF835" s="134">
        <f>IF(N835="snížená",J835,0)</f>
        <v>0</v>
      </c>
      <c r="BG835" s="134">
        <f>IF(N835="zákl. přenesená",J835,0)</f>
        <v>0</v>
      </c>
      <c r="BH835" s="134">
        <f>IF(N835="sníž. přenesená",J835,0)</f>
        <v>0</v>
      </c>
      <c r="BI835" s="134">
        <f>IF(N835="nulová",J835,0)</f>
        <v>0</v>
      </c>
      <c r="BJ835" s="17" t="s">
        <v>78</v>
      </c>
      <c r="BK835" s="134">
        <f>ROUND(I835*H835,2)</f>
        <v>0</v>
      </c>
      <c r="BL835" s="17" t="s">
        <v>156</v>
      </c>
      <c r="BM835" s="133" t="s">
        <v>1305</v>
      </c>
    </row>
    <row r="836" spans="2:65" s="1" customFormat="1" ht="11.25">
      <c r="B836" s="32"/>
      <c r="D836" s="135" t="s">
        <v>158</v>
      </c>
      <c r="F836" s="136" t="s">
        <v>1306</v>
      </c>
      <c r="I836" s="137"/>
      <c r="L836" s="32"/>
      <c r="M836" s="138"/>
      <c r="T836" s="53"/>
      <c r="AT836" s="17" t="s">
        <v>158</v>
      </c>
      <c r="AU836" s="17" t="s">
        <v>80</v>
      </c>
    </row>
    <row r="837" spans="2:65" s="1" customFormat="1" ht="21.75" customHeight="1">
      <c r="B837" s="32"/>
      <c r="C837" s="122" t="s">
        <v>1307</v>
      </c>
      <c r="D837" s="122" t="s">
        <v>151</v>
      </c>
      <c r="E837" s="123" t="s">
        <v>1308</v>
      </c>
      <c r="F837" s="124" t="s">
        <v>1309</v>
      </c>
      <c r="G837" s="125" t="s">
        <v>248</v>
      </c>
      <c r="H837" s="126">
        <v>190.84399999999999</v>
      </c>
      <c r="I837" s="127"/>
      <c r="J837" s="128">
        <f>ROUND(I837*H837,2)</f>
        <v>0</v>
      </c>
      <c r="K837" s="124" t="s">
        <v>155</v>
      </c>
      <c r="L837" s="32"/>
      <c r="M837" s="129" t="s">
        <v>19</v>
      </c>
      <c r="N837" s="130" t="s">
        <v>44</v>
      </c>
      <c r="P837" s="131">
        <f>O837*H837</f>
        <v>0</v>
      </c>
      <c r="Q837" s="131">
        <v>0</v>
      </c>
      <c r="R837" s="131">
        <f>Q837*H837</f>
        <v>0</v>
      </c>
      <c r="S837" s="131">
        <v>0</v>
      </c>
      <c r="T837" s="132">
        <f>S837*H837</f>
        <v>0</v>
      </c>
      <c r="AR837" s="133" t="s">
        <v>156</v>
      </c>
      <c r="AT837" s="133" t="s">
        <v>151</v>
      </c>
      <c r="AU837" s="133" t="s">
        <v>80</v>
      </c>
      <c r="AY837" s="17" t="s">
        <v>149</v>
      </c>
      <c r="BE837" s="134">
        <f>IF(N837="základní",J837,0)</f>
        <v>0</v>
      </c>
      <c r="BF837" s="134">
        <f>IF(N837="snížená",J837,0)</f>
        <v>0</v>
      </c>
      <c r="BG837" s="134">
        <f>IF(N837="zákl. přenesená",J837,0)</f>
        <v>0</v>
      </c>
      <c r="BH837" s="134">
        <f>IF(N837="sníž. přenesená",J837,0)</f>
        <v>0</v>
      </c>
      <c r="BI837" s="134">
        <f>IF(N837="nulová",J837,0)</f>
        <v>0</v>
      </c>
      <c r="BJ837" s="17" t="s">
        <v>78</v>
      </c>
      <c r="BK837" s="134">
        <f>ROUND(I837*H837,2)</f>
        <v>0</v>
      </c>
      <c r="BL837" s="17" t="s">
        <v>156</v>
      </c>
      <c r="BM837" s="133" t="s">
        <v>1310</v>
      </c>
    </row>
    <row r="838" spans="2:65" s="1" customFormat="1" ht="11.25">
      <c r="B838" s="32"/>
      <c r="D838" s="135" t="s">
        <v>158</v>
      </c>
      <c r="F838" s="136" t="s">
        <v>1311</v>
      </c>
      <c r="I838" s="137"/>
      <c r="L838" s="32"/>
      <c r="M838" s="138"/>
      <c r="T838" s="53"/>
      <c r="AT838" s="17" t="s">
        <v>158</v>
      </c>
      <c r="AU838" s="17" t="s">
        <v>80</v>
      </c>
    </row>
    <row r="839" spans="2:65" s="1" customFormat="1" ht="24.2" customHeight="1">
      <c r="B839" s="32"/>
      <c r="C839" s="122" t="s">
        <v>1312</v>
      </c>
      <c r="D839" s="122" t="s">
        <v>151</v>
      </c>
      <c r="E839" s="123" t="s">
        <v>1313</v>
      </c>
      <c r="F839" s="124" t="s">
        <v>1314</v>
      </c>
      <c r="G839" s="125" t="s">
        <v>248</v>
      </c>
      <c r="H839" s="126">
        <v>3626.0360000000001</v>
      </c>
      <c r="I839" s="127"/>
      <c r="J839" s="128">
        <f>ROUND(I839*H839,2)</f>
        <v>0</v>
      </c>
      <c r="K839" s="124" t="s">
        <v>155</v>
      </c>
      <c r="L839" s="32"/>
      <c r="M839" s="129" t="s">
        <v>19</v>
      </c>
      <c r="N839" s="130" t="s">
        <v>44</v>
      </c>
      <c r="P839" s="131">
        <f>O839*H839</f>
        <v>0</v>
      </c>
      <c r="Q839" s="131">
        <v>0</v>
      </c>
      <c r="R839" s="131">
        <f>Q839*H839</f>
        <v>0</v>
      </c>
      <c r="S839" s="131">
        <v>0</v>
      </c>
      <c r="T839" s="132">
        <f>S839*H839</f>
        <v>0</v>
      </c>
      <c r="AR839" s="133" t="s">
        <v>156</v>
      </c>
      <c r="AT839" s="133" t="s">
        <v>151</v>
      </c>
      <c r="AU839" s="133" t="s">
        <v>80</v>
      </c>
      <c r="AY839" s="17" t="s">
        <v>149</v>
      </c>
      <c r="BE839" s="134">
        <f>IF(N839="základní",J839,0)</f>
        <v>0</v>
      </c>
      <c r="BF839" s="134">
        <f>IF(N839="snížená",J839,0)</f>
        <v>0</v>
      </c>
      <c r="BG839" s="134">
        <f>IF(N839="zákl. přenesená",J839,0)</f>
        <v>0</v>
      </c>
      <c r="BH839" s="134">
        <f>IF(N839="sníž. přenesená",J839,0)</f>
        <v>0</v>
      </c>
      <c r="BI839" s="134">
        <f>IF(N839="nulová",J839,0)</f>
        <v>0</v>
      </c>
      <c r="BJ839" s="17" t="s">
        <v>78</v>
      </c>
      <c r="BK839" s="134">
        <f>ROUND(I839*H839,2)</f>
        <v>0</v>
      </c>
      <c r="BL839" s="17" t="s">
        <v>156</v>
      </c>
      <c r="BM839" s="133" t="s">
        <v>1315</v>
      </c>
    </row>
    <row r="840" spans="2:65" s="1" customFormat="1" ht="11.25">
      <c r="B840" s="32"/>
      <c r="D840" s="135" t="s">
        <v>158</v>
      </c>
      <c r="F840" s="136" t="s">
        <v>1316</v>
      </c>
      <c r="I840" s="137"/>
      <c r="L840" s="32"/>
      <c r="M840" s="138"/>
      <c r="T840" s="53"/>
      <c r="AT840" s="17" t="s">
        <v>158</v>
      </c>
      <c r="AU840" s="17" t="s">
        <v>80</v>
      </c>
    </row>
    <row r="841" spans="2:65" s="12" customFormat="1" ht="11.25">
      <c r="B841" s="141"/>
      <c r="D841" s="139" t="s">
        <v>162</v>
      </c>
      <c r="F841" s="143" t="s">
        <v>1317</v>
      </c>
      <c r="H841" s="144">
        <v>3626.0360000000001</v>
      </c>
      <c r="I841" s="145"/>
      <c r="L841" s="141"/>
      <c r="M841" s="146"/>
      <c r="T841" s="147"/>
      <c r="AT841" s="142" t="s">
        <v>162</v>
      </c>
      <c r="AU841" s="142" t="s">
        <v>80</v>
      </c>
      <c r="AV841" s="12" t="s">
        <v>80</v>
      </c>
      <c r="AW841" s="12" t="s">
        <v>4</v>
      </c>
      <c r="AX841" s="12" t="s">
        <v>78</v>
      </c>
      <c r="AY841" s="142" t="s">
        <v>149</v>
      </c>
    </row>
    <row r="842" spans="2:65" s="1" customFormat="1" ht="21.75" customHeight="1">
      <c r="B842" s="32"/>
      <c r="C842" s="162" t="s">
        <v>1318</v>
      </c>
      <c r="D842" s="162" t="s">
        <v>245</v>
      </c>
      <c r="E842" s="163" t="s">
        <v>1319</v>
      </c>
      <c r="F842" s="164" t="s">
        <v>1320</v>
      </c>
      <c r="G842" s="165" t="s">
        <v>248</v>
      </c>
      <c r="H842" s="166">
        <v>20.308</v>
      </c>
      <c r="I842" s="167"/>
      <c r="J842" s="168">
        <f t="shared" ref="J842:J847" si="0">ROUND(I842*H842,2)</f>
        <v>0</v>
      </c>
      <c r="K842" s="164" t="s">
        <v>155</v>
      </c>
      <c r="L842" s="169"/>
      <c r="M842" s="170" t="s">
        <v>19</v>
      </c>
      <c r="N842" s="171" t="s">
        <v>44</v>
      </c>
      <c r="P842" s="131">
        <f t="shared" ref="P842:P847" si="1">O842*H842</f>
        <v>0</v>
      </c>
      <c r="Q842" s="131">
        <v>0</v>
      </c>
      <c r="R842" s="131">
        <f t="shared" ref="R842:R847" si="2">Q842*H842</f>
        <v>0</v>
      </c>
      <c r="S842" s="131">
        <v>0</v>
      </c>
      <c r="T842" s="132">
        <f t="shared" ref="T842:T847" si="3">S842*H842</f>
        <v>0</v>
      </c>
      <c r="AR842" s="133" t="s">
        <v>208</v>
      </c>
      <c r="AT842" s="133" t="s">
        <v>245</v>
      </c>
      <c r="AU842" s="133" t="s">
        <v>80</v>
      </c>
      <c r="AY842" s="17" t="s">
        <v>149</v>
      </c>
      <c r="BE842" s="134">
        <f t="shared" ref="BE842:BE847" si="4">IF(N842="základní",J842,0)</f>
        <v>0</v>
      </c>
      <c r="BF842" s="134">
        <f t="shared" ref="BF842:BF847" si="5">IF(N842="snížená",J842,0)</f>
        <v>0</v>
      </c>
      <c r="BG842" s="134">
        <f t="shared" ref="BG842:BG847" si="6">IF(N842="zákl. přenesená",J842,0)</f>
        <v>0</v>
      </c>
      <c r="BH842" s="134">
        <f t="shared" ref="BH842:BH847" si="7">IF(N842="sníž. přenesená",J842,0)</f>
        <v>0</v>
      </c>
      <c r="BI842" s="134">
        <f t="shared" ref="BI842:BI847" si="8">IF(N842="nulová",J842,0)</f>
        <v>0</v>
      </c>
      <c r="BJ842" s="17" t="s">
        <v>78</v>
      </c>
      <c r="BK842" s="134">
        <f t="shared" ref="BK842:BK847" si="9">ROUND(I842*H842,2)</f>
        <v>0</v>
      </c>
      <c r="BL842" s="17" t="s">
        <v>156</v>
      </c>
      <c r="BM842" s="133" t="s">
        <v>1321</v>
      </c>
    </row>
    <row r="843" spans="2:65" s="1" customFormat="1" ht="21.75" customHeight="1">
      <c r="B843" s="32"/>
      <c r="C843" s="162" t="s">
        <v>1322</v>
      </c>
      <c r="D843" s="162" t="s">
        <v>245</v>
      </c>
      <c r="E843" s="163" t="s">
        <v>1323</v>
      </c>
      <c r="F843" s="164" t="s">
        <v>1324</v>
      </c>
      <c r="G843" s="165" t="s">
        <v>248</v>
      </c>
      <c r="H843" s="166">
        <v>114.971</v>
      </c>
      <c r="I843" s="167"/>
      <c r="J843" s="168">
        <f t="shared" si="0"/>
        <v>0</v>
      </c>
      <c r="K843" s="164" t="s">
        <v>155</v>
      </c>
      <c r="L843" s="169"/>
      <c r="M843" s="170" t="s">
        <v>19</v>
      </c>
      <c r="N843" s="171" t="s">
        <v>44</v>
      </c>
      <c r="P843" s="131">
        <f t="shared" si="1"/>
        <v>0</v>
      </c>
      <c r="Q843" s="131">
        <v>0</v>
      </c>
      <c r="R843" s="131">
        <f t="shared" si="2"/>
        <v>0</v>
      </c>
      <c r="S843" s="131">
        <v>0</v>
      </c>
      <c r="T843" s="132">
        <f t="shared" si="3"/>
        <v>0</v>
      </c>
      <c r="AR843" s="133" t="s">
        <v>208</v>
      </c>
      <c r="AT843" s="133" t="s">
        <v>245</v>
      </c>
      <c r="AU843" s="133" t="s">
        <v>80</v>
      </c>
      <c r="AY843" s="17" t="s">
        <v>149</v>
      </c>
      <c r="BE843" s="134">
        <f t="shared" si="4"/>
        <v>0</v>
      </c>
      <c r="BF843" s="134">
        <f t="shared" si="5"/>
        <v>0</v>
      </c>
      <c r="BG843" s="134">
        <f t="shared" si="6"/>
        <v>0</v>
      </c>
      <c r="BH843" s="134">
        <f t="shared" si="7"/>
        <v>0</v>
      </c>
      <c r="BI843" s="134">
        <f t="shared" si="8"/>
        <v>0</v>
      </c>
      <c r="BJ843" s="17" t="s">
        <v>78</v>
      </c>
      <c r="BK843" s="134">
        <f t="shared" si="9"/>
        <v>0</v>
      </c>
      <c r="BL843" s="17" t="s">
        <v>156</v>
      </c>
      <c r="BM843" s="133" t="s">
        <v>1325</v>
      </c>
    </row>
    <row r="844" spans="2:65" s="1" customFormat="1" ht="16.5" customHeight="1">
      <c r="B844" s="32"/>
      <c r="C844" s="162" t="s">
        <v>1326</v>
      </c>
      <c r="D844" s="162" t="s">
        <v>245</v>
      </c>
      <c r="E844" s="163" t="s">
        <v>1327</v>
      </c>
      <c r="F844" s="164" t="s">
        <v>1328</v>
      </c>
      <c r="G844" s="165" t="s">
        <v>248</v>
      </c>
      <c r="H844" s="166">
        <v>0.36799999999999999</v>
      </c>
      <c r="I844" s="167"/>
      <c r="J844" s="168">
        <f t="shared" si="0"/>
        <v>0</v>
      </c>
      <c r="K844" s="164" t="s">
        <v>155</v>
      </c>
      <c r="L844" s="169"/>
      <c r="M844" s="170" t="s">
        <v>19</v>
      </c>
      <c r="N844" s="171" t="s">
        <v>44</v>
      </c>
      <c r="P844" s="131">
        <f t="shared" si="1"/>
        <v>0</v>
      </c>
      <c r="Q844" s="131">
        <v>0</v>
      </c>
      <c r="R844" s="131">
        <f t="shared" si="2"/>
        <v>0</v>
      </c>
      <c r="S844" s="131">
        <v>0</v>
      </c>
      <c r="T844" s="132">
        <f t="shared" si="3"/>
        <v>0</v>
      </c>
      <c r="AR844" s="133" t="s">
        <v>208</v>
      </c>
      <c r="AT844" s="133" t="s">
        <v>245</v>
      </c>
      <c r="AU844" s="133" t="s">
        <v>80</v>
      </c>
      <c r="AY844" s="17" t="s">
        <v>149</v>
      </c>
      <c r="BE844" s="134">
        <f t="shared" si="4"/>
        <v>0</v>
      </c>
      <c r="BF844" s="134">
        <f t="shared" si="5"/>
        <v>0</v>
      </c>
      <c r="BG844" s="134">
        <f t="shared" si="6"/>
        <v>0</v>
      </c>
      <c r="BH844" s="134">
        <f t="shared" si="7"/>
        <v>0</v>
      </c>
      <c r="BI844" s="134">
        <f t="shared" si="8"/>
        <v>0</v>
      </c>
      <c r="BJ844" s="17" t="s">
        <v>78</v>
      </c>
      <c r="BK844" s="134">
        <f t="shared" si="9"/>
        <v>0</v>
      </c>
      <c r="BL844" s="17" t="s">
        <v>156</v>
      </c>
      <c r="BM844" s="133" t="s">
        <v>1329</v>
      </c>
    </row>
    <row r="845" spans="2:65" s="1" customFormat="1" ht="24.2" customHeight="1">
      <c r="B845" s="32"/>
      <c r="C845" s="162" t="s">
        <v>1330</v>
      </c>
      <c r="D845" s="162" t="s">
        <v>245</v>
      </c>
      <c r="E845" s="163" t="s">
        <v>1331</v>
      </c>
      <c r="F845" s="164" t="s">
        <v>1332</v>
      </c>
      <c r="G845" s="165" t="s">
        <v>248</v>
      </c>
      <c r="H845" s="166">
        <v>20.738</v>
      </c>
      <c r="I845" s="167"/>
      <c r="J845" s="168">
        <f t="shared" si="0"/>
        <v>0</v>
      </c>
      <c r="K845" s="164" t="s">
        <v>155</v>
      </c>
      <c r="L845" s="169"/>
      <c r="M845" s="170" t="s">
        <v>19</v>
      </c>
      <c r="N845" s="171" t="s">
        <v>44</v>
      </c>
      <c r="P845" s="131">
        <f t="shared" si="1"/>
        <v>0</v>
      </c>
      <c r="Q845" s="131">
        <v>0</v>
      </c>
      <c r="R845" s="131">
        <f t="shared" si="2"/>
        <v>0</v>
      </c>
      <c r="S845" s="131">
        <v>0</v>
      </c>
      <c r="T845" s="132">
        <f t="shared" si="3"/>
        <v>0</v>
      </c>
      <c r="AR845" s="133" t="s">
        <v>208</v>
      </c>
      <c r="AT845" s="133" t="s">
        <v>245</v>
      </c>
      <c r="AU845" s="133" t="s">
        <v>80</v>
      </c>
      <c r="AY845" s="17" t="s">
        <v>149</v>
      </c>
      <c r="BE845" s="134">
        <f t="shared" si="4"/>
        <v>0</v>
      </c>
      <c r="BF845" s="134">
        <f t="shared" si="5"/>
        <v>0</v>
      </c>
      <c r="BG845" s="134">
        <f t="shared" si="6"/>
        <v>0</v>
      </c>
      <c r="BH845" s="134">
        <f t="shared" si="7"/>
        <v>0</v>
      </c>
      <c r="BI845" s="134">
        <f t="shared" si="8"/>
        <v>0</v>
      </c>
      <c r="BJ845" s="17" t="s">
        <v>78</v>
      </c>
      <c r="BK845" s="134">
        <f t="shared" si="9"/>
        <v>0</v>
      </c>
      <c r="BL845" s="17" t="s">
        <v>156</v>
      </c>
      <c r="BM845" s="133" t="s">
        <v>1333</v>
      </c>
    </row>
    <row r="846" spans="2:65" s="1" customFormat="1" ht="21.75" customHeight="1">
      <c r="B846" s="32"/>
      <c r="C846" s="162" t="s">
        <v>1334</v>
      </c>
      <c r="D846" s="162" t="s">
        <v>245</v>
      </c>
      <c r="E846" s="163" t="s">
        <v>1335</v>
      </c>
      <c r="F846" s="164" t="s">
        <v>1336</v>
      </c>
      <c r="G846" s="165" t="s">
        <v>248</v>
      </c>
      <c r="H846" s="166">
        <v>17.797999999999998</v>
      </c>
      <c r="I846" s="167"/>
      <c r="J846" s="168">
        <f t="shared" si="0"/>
        <v>0</v>
      </c>
      <c r="K846" s="164" t="s">
        <v>155</v>
      </c>
      <c r="L846" s="169"/>
      <c r="M846" s="170" t="s">
        <v>19</v>
      </c>
      <c r="N846" s="171" t="s">
        <v>44</v>
      </c>
      <c r="P846" s="131">
        <f t="shared" si="1"/>
        <v>0</v>
      </c>
      <c r="Q846" s="131">
        <v>0</v>
      </c>
      <c r="R846" s="131">
        <f t="shared" si="2"/>
        <v>0</v>
      </c>
      <c r="S846" s="131">
        <v>0</v>
      </c>
      <c r="T846" s="132">
        <f t="shared" si="3"/>
        <v>0</v>
      </c>
      <c r="AR846" s="133" t="s">
        <v>208</v>
      </c>
      <c r="AT846" s="133" t="s">
        <v>245</v>
      </c>
      <c r="AU846" s="133" t="s">
        <v>80</v>
      </c>
      <c r="AY846" s="17" t="s">
        <v>149</v>
      </c>
      <c r="BE846" s="134">
        <f t="shared" si="4"/>
        <v>0</v>
      </c>
      <c r="BF846" s="134">
        <f t="shared" si="5"/>
        <v>0</v>
      </c>
      <c r="BG846" s="134">
        <f t="shared" si="6"/>
        <v>0</v>
      </c>
      <c r="BH846" s="134">
        <f t="shared" si="7"/>
        <v>0</v>
      </c>
      <c r="BI846" s="134">
        <f t="shared" si="8"/>
        <v>0</v>
      </c>
      <c r="BJ846" s="17" t="s">
        <v>78</v>
      </c>
      <c r="BK846" s="134">
        <f t="shared" si="9"/>
        <v>0</v>
      </c>
      <c r="BL846" s="17" t="s">
        <v>156</v>
      </c>
      <c r="BM846" s="133" t="s">
        <v>1337</v>
      </c>
    </row>
    <row r="847" spans="2:65" s="1" customFormat="1" ht="16.5" customHeight="1">
      <c r="B847" s="32"/>
      <c r="C847" s="162" t="s">
        <v>1338</v>
      </c>
      <c r="D847" s="162" t="s">
        <v>245</v>
      </c>
      <c r="E847" s="163" t="s">
        <v>1339</v>
      </c>
      <c r="F847" s="164" t="s">
        <v>1340</v>
      </c>
      <c r="G847" s="165" t="s">
        <v>248</v>
      </c>
      <c r="H847" s="166">
        <v>16.661000000000001</v>
      </c>
      <c r="I847" s="167"/>
      <c r="J847" s="168">
        <f t="shared" si="0"/>
        <v>0</v>
      </c>
      <c r="K847" s="164" t="s">
        <v>155</v>
      </c>
      <c r="L847" s="169"/>
      <c r="M847" s="170" t="s">
        <v>19</v>
      </c>
      <c r="N847" s="171" t="s">
        <v>44</v>
      </c>
      <c r="P847" s="131">
        <f t="shared" si="1"/>
        <v>0</v>
      </c>
      <c r="Q847" s="131">
        <v>0</v>
      </c>
      <c r="R847" s="131">
        <f t="shared" si="2"/>
        <v>0</v>
      </c>
      <c r="S847" s="131">
        <v>0</v>
      </c>
      <c r="T847" s="132">
        <f t="shared" si="3"/>
        <v>0</v>
      </c>
      <c r="AR847" s="133" t="s">
        <v>208</v>
      </c>
      <c r="AT847" s="133" t="s">
        <v>245</v>
      </c>
      <c r="AU847" s="133" t="s">
        <v>80</v>
      </c>
      <c r="AY847" s="17" t="s">
        <v>149</v>
      </c>
      <c r="BE847" s="134">
        <f t="shared" si="4"/>
        <v>0</v>
      </c>
      <c r="BF847" s="134">
        <f t="shared" si="5"/>
        <v>0</v>
      </c>
      <c r="BG847" s="134">
        <f t="shared" si="6"/>
        <v>0</v>
      </c>
      <c r="BH847" s="134">
        <f t="shared" si="7"/>
        <v>0</v>
      </c>
      <c r="BI847" s="134">
        <f t="shared" si="8"/>
        <v>0</v>
      </c>
      <c r="BJ847" s="17" t="s">
        <v>78</v>
      </c>
      <c r="BK847" s="134">
        <f t="shared" si="9"/>
        <v>0</v>
      </c>
      <c r="BL847" s="17" t="s">
        <v>156</v>
      </c>
      <c r="BM847" s="133" t="s">
        <v>1341</v>
      </c>
    </row>
    <row r="848" spans="2:65" s="11" customFormat="1" ht="22.9" customHeight="1">
      <c r="B848" s="110"/>
      <c r="D848" s="111" t="s">
        <v>72</v>
      </c>
      <c r="E848" s="120" t="s">
        <v>1342</v>
      </c>
      <c r="F848" s="120" t="s">
        <v>1343</v>
      </c>
      <c r="I848" s="113"/>
      <c r="J848" s="121">
        <f>BK848</f>
        <v>0</v>
      </c>
      <c r="L848" s="110"/>
      <c r="M848" s="115"/>
      <c r="P848" s="116">
        <f>SUM(P849:P850)</f>
        <v>0</v>
      </c>
      <c r="R848" s="116">
        <f>SUM(R849:R850)</f>
        <v>0</v>
      </c>
      <c r="T848" s="117">
        <f>SUM(T849:T850)</f>
        <v>0</v>
      </c>
      <c r="AR848" s="111" t="s">
        <v>78</v>
      </c>
      <c r="AT848" s="118" t="s">
        <v>72</v>
      </c>
      <c r="AU848" s="118" t="s">
        <v>78</v>
      </c>
      <c r="AY848" s="111" t="s">
        <v>149</v>
      </c>
      <c r="BK848" s="119">
        <f>SUM(BK849:BK850)</f>
        <v>0</v>
      </c>
    </row>
    <row r="849" spans="2:65" s="1" customFormat="1" ht="33" customHeight="1">
      <c r="B849" s="32"/>
      <c r="C849" s="122" t="s">
        <v>1344</v>
      </c>
      <c r="D849" s="122" t="s">
        <v>151</v>
      </c>
      <c r="E849" s="123" t="s">
        <v>1345</v>
      </c>
      <c r="F849" s="124" t="s">
        <v>1346</v>
      </c>
      <c r="G849" s="125" t="s">
        <v>248</v>
      </c>
      <c r="H849" s="126">
        <v>487.05900000000003</v>
      </c>
      <c r="I849" s="127"/>
      <c r="J849" s="128">
        <f>ROUND(I849*H849,2)</f>
        <v>0</v>
      </c>
      <c r="K849" s="124" t="s">
        <v>155</v>
      </c>
      <c r="L849" s="32"/>
      <c r="M849" s="129" t="s">
        <v>19</v>
      </c>
      <c r="N849" s="130" t="s">
        <v>44</v>
      </c>
      <c r="P849" s="131">
        <f>O849*H849</f>
        <v>0</v>
      </c>
      <c r="Q849" s="131">
        <v>0</v>
      </c>
      <c r="R849" s="131">
        <f>Q849*H849</f>
        <v>0</v>
      </c>
      <c r="S849" s="131">
        <v>0</v>
      </c>
      <c r="T849" s="132">
        <f>S849*H849</f>
        <v>0</v>
      </c>
      <c r="AR849" s="133" t="s">
        <v>156</v>
      </c>
      <c r="AT849" s="133" t="s">
        <v>151</v>
      </c>
      <c r="AU849" s="133" t="s">
        <v>80</v>
      </c>
      <c r="AY849" s="17" t="s">
        <v>149</v>
      </c>
      <c r="BE849" s="134">
        <f>IF(N849="základní",J849,0)</f>
        <v>0</v>
      </c>
      <c r="BF849" s="134">
        <f>IF(N849="snížená",J849,0)</f>
        <v>0</v>
      </c>
      <c r="BG849" s="134">
        <f>IF(N849="zákl. přenesená",J849,0)</f>
        <v>0</v>
      </c>
      <c r="BH849" s="134">
        <f>IF(N849="sníž. přenesená",J849,0)</f>
        <v>0</v>
      </c>
      <c r="BI849" s="134">
        <f>IF(N849="nulová",J849,0)</f>
        <v>0</v>
      </c>
      <c r="BJ849" s="17" t="s">
        <v>78</v>
      </c>
      <c r="BK849" s="134">
        <f>ROUND(I849*H849,2)</f>
        <v>0</v>
      </c>
      <c r="BL849" s="17" t="s">
        <v>156</v>
      </c>
      <c r="BM849" s="133" t="s">
        <v>1347</v>
      </c>
    </row>
    <row r="850" spans="2:65" s="1" customFormat="1" ht="11.25">
      <c r="B850" s="32"/>
      <c r="D850" s="135" t="s">
        <v>158</v>
      </c>
      <c r="F850" s="136" t="s">
        <v>1348</v>
      </c>
      <c r="I850" s="137"/>
      <c r="L850" s="32"/>
      <c r="M850" s="138"/>
      <c r="T850" s="53"/>
      <c r="AT850" s="17" t="s">
        <v>158</v>
      </c>
      <c r="AU850" s="17" t="s">
        <v>80</v>
      </c>
    </row>
    <row r="851" spans="2:65" s="11" customFormat="1" ht="25.9" customHeight="1">
      <c r="B851" s="110"/>
      <c r="D851" s="111" t="s">
        <v>72</v>
      </c>
      <c r="E851" s="112" t="s">
        <v>1349</v>
      </c>
      <c r="F851" s="112" t="s">
        <v>1350</v>
      </c>
      <c r="I851" s="113"/>
      <c r="J851" s="114">
        <f>BK851</f>
        <v>0</v>
      </c>
      <c r="L851" s="110"/>
      <c r="M851" s="115"/>
      <c r="P851" s="116">
        <f>P852+P888+P915+P922+P958+P982+P1011+P1016+P1034+P1042+P1063+P1186+P1208+P1222+P1297+P1305+P1312+P1333+P1348+P1393+P1475+P1511+P1576+P1596+P1611</f>
        <v>0</v>
      </c>
      <c r="R851" s="116">
        <f>R852+R888+R915+R922+R958+R982+R1011+R1016+R1034+R1042+R1063+R1186+R1208+R1222+R1297+R1305+R1312+R1333+R1348+R1393+R1475+R1511+R1576+R1596+R1611</f>
        <v>17.376778499999997</v>
      </c>
      <c r="T851" s="117">
        <f>T852+T888+T915+T922+T958+T982+T1011+T1016+T1034+T1042+T1063+T1186+T1208+T1222+T1297+T1305+T1312+T1333+T1348+T1393+T1475+T1511+T1576+T1596+T1611</f>
        <v>0.11636534999999999</v>
      </c>
      <c r="AR851" s="111" t="s">
        <v>80</v>
      </c>
      <c r="AT851" s="118" t="s">
        <v>72</v>
      </c>
      <c r="AU851" s="118" t="s">
        <v>73</v>
      </c>
      <c r="AY851" s="111" t="s">
        <v>149</v>
      </c>
      <c r="BK851" s="119">
        <f>BK852+BK888+BK915+BK922+BK958+BK982+BK1011+BK1016+BK1034+BK1042+BK1063+BK1186+BK1208+BK1222+BK1297+BK1305+BK1312+BK1333+BK1348+BK1393+BK1475+BK1511+BK1576+BK1596+BK1611</f>
        <v>0</v>
      </c>
    </row>
    <row r="852" spans="2:65" s="11" customFormat="1" ht="22.9" customHeight="1">
      <c r="B852" s="110"/>
      <c r="D852" s="111" t="s">
        <v>72</v>
      </c>
      <c r="E852" s="120" t="s">
        <v>1351</v>
      </c>
      <c r="F852" s="120" t="s">
        <v>1352</v>
      </c>
      <c r="I852" s="113"/>
      <c r="J852" s="121">
        <f>BK852</f>
        <v>0</v>
      </c>
      <c r="L852" s="110"/>
      <c r="M852" s="115"/>
      <c r="P852" s="116">
        <f>SUM(P853:P887)</f>
        <v>0</v>
      </c>
      <c r="R852" s="116">
        <f>SUM(R853:R887)</f>
        <v>1.2632934</v>
      </c>
      <c r="T852" s="117">
        <f>SUM(T853:T887)</f>
        <v>0</v>
      </c>
      <c r="AR852" s="111" t="s">
        <v>80</v>
      </c>
      <c r="AT852" s="118" t="s">
        <v>72</v>
      </c>
      <c r="AU852" s="118" t="s">
        <v>78</v>
      </c>
      <c r="AY852" s="111" t="s">
        <v>149</v>
      </c>
      <c r="BK852" s="119">
        <f>SUM(BK853:BK887)</f>
        <v>0</v>
      </c>
    </row>
    <row r="853" spans="2:65" s="1" customFormat="1" ht="24.2" customHeight="1">
      <c r="B853" s="32"/>
      <c r="C853" s="122" t="s">
        <v>1353</v>
      </c>
      <c r="D853" s="122" t="s">
        <v>151</v>
      </c>
      <c r="E853" s="123" t="s">
        <v>1354</v>
      </c>
      <c r="F853" s="124" t="s">
        <v>1355</v>
      </c>
      <c r="G853" s="125" t="s">
        <v>154</v>
      </c>
      <c r="H853" s="126">
        <v>188.149</v>
      </c>
      <c r="I853" s="127"/>
      <c r="J853" s="128">
        <f>ROUND(I853*H853,2)</f>
        <v>0</v>
      </c>
      <c r="K853" s="124" t="s">
        <v>155</v>
      </c>
      <c r="L853" s="32"/>
      <c r="M853" s="129" t="s">
        <v>19</v>
      </c>
      <c r="N853" s="130" t="s">
        <v>44</v>
      </c>
      <c r="P853" s="131">
        <f>O853*H853</f>
        <v>0</v>
      </c>
      <c r="Q853" s="131">
        <v>4.0000000000000002E-4</v>
      </c>
      <c r="R853" s="131">
        <f>Q853*H853</f>
        <v>7.525960000000001E-2</v>
      </c>
      <c r="S853" s="131">
        <v>0</v>
      </c>
      <c r="T853" s="132">
        <f>S853*H853</f>
        <v>0</v>
      </c>
      <c r="AR853" s="133" t="s">
        <v>251</v>
      </c>
      <c r="AT853" s="133" t="s">
        <v>151</v>
      </c>
      <c r="AU853" s="133" t="s">
        <v>80</v>
      </c>
      <c r="AY853" s="17" t="s">
        <v>149</v>
      </c>
      <c r="BE853" s="134">
        <f>IF(N853="základní",J853,0)</f>
        <v>0</v>
      </c>
      <c r="BF853" s="134">
        <f>IF(N853="snížená",J853,0)</f>
        <v>0</v>
      </c>
      <c r="BG853" s="134">
        <f>IF(N853="zákl. přenesená",J853,0)</f>
        <v>0</v>
      </c>
      <c r="BH853" s="134">
        <f>IF(N853="sníž. přenesená",J853,0)</f>
        <v>0</v>
      </c>
      <c r="BI853" s="134">
        <f>IF(N853="nulová",J853,0)</f>
        <v>0</v>
      </c>
      <c r="BJ853" s="17" t="s">
        <v>78</v>
      </c>
      <c r="BK853" s="134">
        <f>ROUND(I853*H853,2)</f>
        <v>0</v>
      </c>
      <c r="BL853" s="17" t="s">
        <v>251</v>
      </c>
      <c r="BM853" s="133" t="s">
        <v>1356</v>
      </c>
    </row>
    <row r="854" spans="2:65" s="1" customFormat="1" ht="11.25">
      <c r="B854" s="32"/>
      <c r="D854" s="135" t="s">
        <v>158</v>
      </c>
      <c r="F854" s="136" t="s">
        <v>1357</v>
      </c>
      <c r="I854" s="137"/>
      <c r="L854" s="32"/>
      <c r="M854" s="138"/>
      <c r="T854" s="53"/>
      <c r="AT854" s="17" t="s">
        <v>158</v>
      </c>
      <c r="AU854" s="17" t="s">
        <v>80</v>
      </c>
    </row>
    <row r="855" spans="2:65" s="1" customFormat="1" ht="19.5">
      <c r="B855" s="32"/>
      <c r="D855" s="139" t="s">
        <v>160</v>
      </c>
      <c r="F855" s="140" t="s">
        <v>161</v>
      </c>
      <c r="I855" s="137"/>
      <c r="L855" s="32"/>
      <c r="M855" s="138"/>
      <c r="T855" s="53"/>
      <c r="AT855" s="17" t="s">
        <v>160</v>
      </c>
      <c r="AU855" s="17" t="s">
        <v>80</v>
      </c>
    </row>
    <row r="856" spans="2:65" s="12" customFormat="1" ht="11.25">
      <c r="B856" s="141"/>
      <c r="D856" s="139" t="s">
        <v>162</v>
      </c>
      <c r="E856" s="142" t="s">
        <v>19</v>
      </c>
      <c r="F856" s="143" t="s">
        <v>1358</v>
      </c>
      <c r="H856" s="144">
        <v>188.149</v>
      </c>
      <c r="I856" s="145"/>
      <c r="L856" s="141"/>
      <c r="M856" s="146"/>
      <c r="T856" s="147"/>
      <c r="AT856" s="142" t="s">
        <v>162</v>
      </c>
      <c r="AU856" s="142" t="s">
        <v>80</v>
      </c>
      <c r="AV856" s="12" t="s">
        <v>80</v>
      </c>
      <c r="AW856" s="12" t="s">
        <v>34</v>
      </c>
      <c r="AX856" s="12" t="s">
        <v>78</v>
      </c>
      <c r="AY856" s="142" t="s">
        <v>149</v>
      </c>
    </row>
    <row r="857" spans="2:65" s="1" customFormat="1" ht="21.75" customHeight="1">
      <c r="B857" s="32"/>
      <c r="C857" s="122" t="s">
        <v>1359</v>
      </c>
      <c r="D857" s="122" t="s">
        <v>151</v>
      </c>
      <c r="E857" s="123" t="s">
        <v>1360</v>
      </c>
      <c r="F857" s="124" t="s">
        <v>1361</v>
      </c>
      <c r="G857" s="125" t="s">
        <v>388</v>
      </c>
      <c r="H857" s="126">
        <v>59.68</v>
      </c>
      <c r="I857" s="127"/>
      <c r="J857" s="128">
        <f>ROUND(I857*H857,2)</f>
        <v>0</v>
      </c>
      <c r="K857" s="124" t="s">
        <v>155</v>
      </c>
      <c r="L857" s="32"/>
      <c r="M857" s="129" t="s">
        <v>19</v>
      </c>
      <c r="N857" s="130" t="s">
        <v>44</v>
      </c>
      <c r="P857" s="131">
        <f>O857*H857</f>
        <v>0</v>
      </c>
      <c r="Q857" s="131">
        <v>1.6000000000000001E-4</v>
      </c>
      <c r="R857" s="131">
        <f>Q857*H857</f>
        <v>9.5488000000000014E-3</v>
      </c>
      <c r="S857" s="131">
        <v>0</v>
      </c>
      <c r="T857" s="132">
        <f>S857*H857</f>
        <v>0</v>
      </c>
      <c r="AR857" s="133" t="s">
        <v>251</v>
      </c>
      <c r="AT857" s="133" t="s">
        <v>151</v>
      </c>
      <c r="AU857" s="133" t="s">
        <v>80</v>
      </c>
      <c r="AY857" s="17" t="s">
        <v>149</v>
      </c>
      <c r="BE857" s="134">
        <f>IF(N857="základní",J857,0)</f>
        <v>0</v>
      </c>
      <c r="BF857" s="134">
        <f>IF(N857="snížená",J857,0)</f>
        <v>0</v>
      </c>
      <c r="BG857" s="134">
        <f>IF(N857="zákl. přenesená",J857,0)</f>
        <v>0</v>
      </c>
      <c r="BH857" s="134">
        <f>IF(N857="sníž. přenesená",J857,0)</f>
        <v>0</v>
      </c>
      <c r="BI857" s="134">
        <f>IF(N857="nulová",J857,0)</f>
        <v>0</v>
      </c>
      <c r="BJ857" s="17" t="s">
        <v>78</v>
      </c>
      <c r="BK857" s="134">
        <f>ROUND(I857*H857,2)</f>
        <v>0</v>
      </c>
      <c r="BL857" s="17" t="s">
        <v>251</v>
      </c>
      <c r="BM857" s="133" t="s">
        <v>1362</v>
      </c>
    </row>
    <row r="858" spans="2:65" s="1" customFormat="1" ht="11.25">
      <c r="B858" s="32"/>
      <c r="D858" s="135" t="s">
        <v>158</v>
      </c>
      <c r="F858" s="136" t="s">
        <v>1363</v>
      </c>
      <c r="I858" s="137"/>
      <c r="L858" s="32"/>
      <c r="M858" s="138"/>
      <c r="T858" s="53"/>
      <c r="AT858" s="17" t="s">
        <v>158</v>
      </c>
      <c r="AU858" s="17" t="s">
        <v>80</v>
      </c>
    </row>
    <row r="859" spans="2:65" s="1" customFormat="1" ht="19.5">
      <c r="B859" s="32"/>
      <c r="D859" s="139" t="s">
        <v>160</v>
      </c>
      <c r="F859" s="140" t="s">
        <v>161</v>
      </c>
      <c r="I859" s="137"/>
      <c r="L859" s="32"/>
      <c r="M859" s="138"/>
      <c r="T859" s="53"/>
      <c r="AT859" s="17" t="s">
        <v>160</v>
      </c>
      <c r="AU859" s="17" t="s">
        <v>80</v>
      </c>
    </row>
    <row r="860" spans="2:65" s="12" customFormat="1" ht="11.25">
      <c r="B860" s="141"/>
      <c r="D860" s="139" t="s">
        <v>162</v>
      </c>
      <c r="E860" s="142" t="s">
        <v>19</v>
      </c>
      <c r="F860" s="143" t="s">
        <v>1364</v>
      </c>
      <c r="H860" s="144">
        <v>59.68</v>
      </c>
      <c r="I860" s="145"/>
      <c r="L860" s="141"/>
      <c r="M860" s="146"/>
      <c r="T860" s="147"/>
      <c r="AT860" s="142" t="s">
        <v>162</v>
      </c>
      <c r="AU860" s="142" t="s">
        <v>80</v>
      </c>
      <c r="AV860" s="12" t="s">
        <v>80</v>
      </c>
      <c r="AW860" s="12" t="s">
        <v>34</v>
      </c>
      <c r="AX860" s="12" t="s">
        <v>78</v>
      </c>
      <c r="AY860" s="142" t="s">
        <v>149</v>
      </c>
    </row>
    <row r="861" spans="2:65" s="1" customFormat="1" ht="24.2" customHeight="1">
      <c r="B861" s="32"/>
      <c r="C861" s="122" t="s">
        <v>1365</v>
      </c>
      <c r="D861" s="122" t="s">
        <v>151</v>
      </c>
      <c r="E861" s="123" t="s">
        <v>1366</v>
      </c>
      <c r="F861" s="124" t="s">
        <v>1367</v>
      </c>
      <c r="G861" s="125" t="s">
        <v>154</v>
      </c>
      <c r="H861" s="126">
        <v>336.71</v>
      </c>
      <c r="I861" s="127"/>
      <c r="J861" s="128">
        <f>ROUND(I861*H861,2)</f>
        <v>0</v>
      </c>
      <c r="K861" s="124" t="s">
        <v>155</v>
      </c>
      <c r="L861" s="32"/>
      <c r="M861" s="129" t="s">
        <v>19</v>
      </c>
      <c r="N861" s="130" t="s">
        <v>44</v>
      </c>
      <c r="P861" s="131">
        <f>O861*H861</f>
        <v>0</v>
      </c>
      <c r="Q861" s="131">
        <v>3.5000000000000001E-3</v>
      </c>
      <c r="R861" s="131">
        <f>Q861*H861</f>
        <v>1.178485</v>
      </c>
      <c r="S861" s="131">
        <v>0</v>
      </c>
      <c r="T861" s="132">
        <f>S861*H861</f>
        <v>0</v>
      </c>
      <c r="AR861" s="133" t="s">
        <v>251</v>
      </c>
      <c r="AT861" s="133" t="s">
        <v>151</v>
      </c>
      <c r="AU861" s="133" t="s">
        <v>80</v>
      </c>
      <c r="AY861" s="17" t="s">
        <v>149</v>
      </c>
      <c r="BE861" s="134">
        <f>IF(N861="základní",J861,0)</f>
        <v>0</v>
      </c>
      <c r="BF861" s="134">
        <f>IF(N861="snížená",J861,0)</f>
        <v>0</v>
      </c>
      <c r="BG861" s="134">
        <f>IF(N861="zákl. přenesená",J861,0)</f>
        <v>0</v>
      </c>
      <c r="BH861" s="134">
        <f>IF(N861="sníž. přenesená",J861,0)</f>
        <v>0</v>
      </c>
      <c r="BI861" s="134">
        <f>IF(N861="nulová",J861,0)</f>
        <v>0</v>
      </c>
      <c r="BJ861" s="17" t="s">
        <v>78</v>
      </c>
      <c r="BK861" s="134">
        <f>ROUND(I861*H861,2)</f>
        <v>0</v>
      </c>
      <c r="BL861" s="17" t="s">
        <v>251</v>
      </c>
      <c r="BM861" s="133" t="s">
        <v>1368</v>
      </c>
    </row>
    <row r="862" spans="2:65" s="1" customFormat="1" ht="11.25">
      <c r="B862" s="32"/>
      <c r="D862" s="135" t="s">
        <v>158</v>
      </c>
      <c r="F862" s="136" t="s">
        <v>1369</v>
      </c>
      <c r="I862" s="137"/>
      <c r="L862" s="32"/>
      <c r="M862" s="138"/>
      <c r="T862" s="53"/>
      <c r="AT862" s="17" t="s">
        <v>158</v>
      </c>
      <c r="AU862" s="17" t="s">
        <v>80</v>
      </c>
    </row>
    <row r="863" spans="2:65" s="1" customFormat="1" ht="19.5">
      <c r="B863" s="32"/>
      <c r="D863" s="139" t="s">
        <v>160</v>
      </c>
      <c r="F863" s="140" t="s">
        <v>161</v>
      </c>
      <c r="I863" s="137"/>
      <c r="L863" s="32"/>
      <c r="M863" s="138"/>
      <c r="T863" s="53"/>
      <c r="AT863" s="17" t="s">
        <v>160</v>
      </c>
      <c r="AU863" s="17" t="s">
        <v>80</v>
      </c>
    </row>
    <row r="864" spans="2:65" s="12" customFormat="1" ht="11.25">
      <c r="B864" s="141"/>
      <c r="D864" s="139" t="s">
        <v>162</v>
      </c>
      <c r="E864" s="142" t="s">
        <v>19</v>
      </c>
      <c r="F864" s="143" t="s">
        <v>818</v>
      </c>
      <c r="H864" s="144">
        <v>72.8</v>
      </c>
      <c r="I864" s="145"/>
      <c r="L864" s="141"/>
      <c r="M864" s="146"/>
      <c r="T864" s="147"/>
      <c r="AT864" s="142" t="s">
        <v>162</v>
      </c>
      <c r="AU864" s="142" t="s">
        <v>80</v>
      </c>
      <c r="AV864" s="12" t="s">
        <v>80</v>
      </c>
      <c r="AW864" s="12" t="s">
        <v>34</v>
      </c>
      <c r="AX864" s="12" t="s">
        <v>73</v>
      </c>
      <c r="AY864" s="142" t="s">
        <v>149</v>
      </c>
    </row>
    <row r="865" spans="2:51" s="12" customFormat="1" ht="11.25">
      <c r="B865" s="141"/>
      <c r="D865" s="139" t="s">
        <v>162</v>
      </c>
      <c r="E865" s="142" t="s">
        <v>19</v>
      </c>
      <c r="F865" s="143" t="s">
        <v>819</v>
      </c>
      <c r="H865" s="144">
        <v>5</v>
      </c>
      <c r="I865" s="145"/>
      <c r="L865" s="141"/>
      <c r="M865" s="146"/>
      <c r="T865" s="147"/>
      <c r="AT865" s="142" t="s">
        <v>162</v>
      </c>
      <c r="AU865" s="142" t="s">
        <v>80</v>
      </c>
      <c r="AV865" s="12" t="s">
        <v>80</v>
      </c>
      <c r="AW865" s="12" t="s">
        <v>34</v>
      </c>
      <c r="AX865" s="12" t="s">
        <v>73</v>
      </c>
      <c r="AY865" s="142" t="s">
        <v>149</v>
      </c>
    </row>
    <row r="866" spans="2:51" s="12" customFormat="1" ht="11.25">
      <c r="B866" s="141"/>
      <c r="D866" s="139" t="s">
        <v>162</v>
      </c>
      <c r="E866" s="142" t="s">
        <v>19</v>
      </c>
      <c r="F866" s="143" t="s">
        <v>820</v>
      </c>
      <c r="H866" s="144">
        <v>33.4</v>
      </c>
      <c r="I866" s="145"/>
      <c r="L866" s="141"/>
      <c r="M866" s="146"/>
      <c r="T866" s="147"/>
      <c r="AT866" s="142" t="s">
        <v>162</v>
      </c>
      <c r="AU866" s="142" t="s">
        <v>80</v>
      </c>
      <c r="AV866" s="12" t="s">
        <v>80</v>
      </c>
      <c r="AW866" s="12" t="s">
        <v>34</v>
      </c>
      <c r="AX866" s="12" t="s">
        <v>73</v>
      </c>
      <c r="AY866" s="142" t="s">
        <v>149</v>
      </c>
    </row>
    <row r="867" spans="2:51" s="12" customFormat="1" ht="11.25">
      <c r="B867" s="141"/>
      <c r="D867" s="139" t="s">
        <v>162</v>
      </c>
      <c r="E867" s="142" t="s">
        <v>19</v>
      </c>
      <c r="F867" s="143" t="s">
        <v>821</v>
      </c>
      <c r="H867" s="144">
        <v>18.600000000000001</v>
      </c>
      <c r="I867" s="145"/>
      <c r="L867" s="141"/>
      <c r="M867" s="146"/>
      <c r="T867" s="147"/>
      <c r="AT867" s="142" t="s">
        <v>162</v>
      </c>
      <c r="AU867" s="142" t="s">
        <v>80</v>
      </c>
      <c r="AV867" s="12" t="s">
        <v>80</v>
      </c>
      <c r="AW867" s="12" t="s">
        <v>34</v>
      </c>
      <c r="AX867" s="12" t="s">
        <v>73</v>
      </c>
      <c r="AY867" s="142" t="s">
        <v>149</v>
      </c>
    </row>
    <row r="868" spans="2:51" s="12" customFormat="1" ht="11.25">
      <c r="B868" s="141"/>
      <c r="D868" s="139" t="s">
        <v>162</v>
      </c>
      <c r="E868" s="142" t="s">
        <v>19</v>
      </c>
      <c r="F868" s="143" t="s">
        <v>822</v>
      </c>
      <c r="H868" s="144">
        <v>14.5</v>
      </c>
      <c r="I868" s="145"/>
      <c r="L868" s="141"/>
      <c r="M868" s="146"/>
      <c r="T868" s="147"/>
      <c r="AT868" s="142" t="s">
        <v>162</v>
      </c>
      <c r="AU868" s="142" t="s">
        <v>80</v>
      </c>
      <c r="AV868" s="12" t="s">
        <v>80</v>
      </c>
      <c r="AW868" s="12" t="s">
        <v>34</v>
      </c>
      <c r="AX868" s="12" t="s">
        <v>73</v>
      </c>
      <c r="AY868" s="142" t="s">
        <v>149</v>
      </c>
    </row>
    <row r="869" spans="2:51" s="12" customFormat="1" ht="11.25">
      <c r="B869" s="141"/>
      <c r="D869" s="139" t="s">
        <v>162</v>
      </c>
      <c r="E869" s="142" t="s">
        <v>19</v>
      </c>
      <c r="F869" s="143" t="s">
        <v>823</v>
      </c>
      <c r="H869" s="144">
        <v>25.9</v>
      </c>
      <c r="I869" s="145"/>
      <c r="L869" s="141"/>
      <c r="M869" s="146"/>
      <c r="T869" s="147"/>
      <c r="AT869" s="142" t="s">
        <v>162</v>
      </c>
      <c r="AU869" s="142" t="s">
        <v>80</v>
      </c>
      <c r="AV869" s="12" t="s">
        <v>80</v>
      </c>
      <c r="AW869" s="12" t="s">
        <v>34</v>
      </c>
      <c r="AX869" s="12" t="s">
        <v>73</v>
      </c>
      <c r="AY869" s="142" t="s">
        <v>149</v>
      </c>
    </row>
    <row r="870" spans="2:51" s="12" customFormat="1" ht="11.25">
      <c r="B870" s="141"/>
      <c r="D870" s="139" t="s">
        <v>162</v>
      </c>
      <c r="E870" s="142" t="s">
        <v>19</v>
      </c>
      <c r="F870" s="143" t="s">
        <v>824</v>
      </c>
      <c r="H870" s="144">
        <v>14.3</v>
      </c>
      <c r="I870" s="145"/>
      <c r="L870" s="141"/>
      <c r="M870" s="146"/>
      <c r="T870" s="147"/>
      <c r="AT870" s="142" t="s">
        <v>162</v>
      </c>
      <c r="AU870" s="142" t="s">
        <v>80</v>
      </c>
      <c r="AV870" s="12" t="s">
        <v>80</v>
      </c>
      <c r="AW870" s="12" t="s">
        <v>34</v>
      </c>
      <c r="AX870" s="12" t="s">
        <v>73</v>
      </c>
      <c r="AY870" s="142" t="s">
        <v>149</v>
      </c>
    </row>
    <row r="871" spans="2:51" s="12" customFormat="1" ht="11.25">
      <c r="B871" s="141"/>
      <c r="D871" s="139" t="s">
        <v>162</v>
      </c>
      <c r="E871" s="142" t="s">
        <v>19</v>
      </c>
      <c r="F871" s="143" t="s">
        <v>825</v>
      </c>
      <c r="H871" s="144">
        <v>12.4</v>
      </c>
      <c r="I871" s="145"/>
      <c r="L871" s="141"/>
      <c r="M871" s="146"/>
      <c r="T871" s="147"/>
      <c r="AT871" s="142" t="s">
        <v>162</v>
      </c>
      <c r="AU871" s="142" t="s">
        <v>80</v>
      </c>
      <c r="AV871" s="12" t="s">
        <v>80</v>
      </c>
      <c r="AW871" s="12" t="s">
        <v>34</v>
      </c>
      <c r="AX871" s="12" t="s">
        <v>73</v>
      </c>
      <c r="AY871" s="142" t="s">
        <v>149</v>
      </c>
    </row>
    <row r="872" spans="2:51" s="12" customFormat="1" ht="11.25">
      <c r="B872" s="141"/>
      <c r="D872" s="139" t="s">
        <v>162</v>
      </c>
      <c r="E872" s="142" t="s">
        <v>19</v>
      </c>
      <c r="F872" s="143" t="s">
        <v>826</v>
      </c>
      <c r="H872" s="144">
        <v>29.3</v>
      </c>
      <c r="I872" s="145"/>
      <c r="L872" s="141"/>
      <c r="M872" s="146"/>
      <c r="T872" s="147"/>
      <c r="AT872" s="142" t="s">
        <v>162</v>
      </c>
      <c r="AU872" s="142" t="s">
        <v>80</v>
      </c>
      <c r="AV872" s="12" t="s">
        <v>80</v>
      </c>
      <c r="AW872" s="12" t="s">
        <v>34</v>
      </c>
      <c r="AX872" s="12" t="s">
        <v>73</v>
      </c>
      <c r="AY872" s="142" t="s">
        <v>149</v>
      </c>
    </row>
    <row r="873" spans="2:51" s="12" customFormat="1" ht="11.25">
      <c r="B873" s="141"/>
      <c r="D873" s="139" t="s">
        <v>162</v>
      </c>
      <c r="E873" s="142" t="s">
        <v>19</v>
      </c>
      <c r="F873" s="143" t="s">
        <v>827</v>
      </c>
      <c r="H873" s="144">
        <v>2.9</v>
      </c>
      <c r="I873" s="145"/>
      <c r="L873" s="141"/>
      <c r="M873" s="146"/>
      <c r="T873" s="147"/>
      <c r="AT873" s="142" t="s">
        <v>162</v>
      </c>
      <c r="AU873" s="142" t="s">
        <v>80</v>
      </c>
      <c r="AV873" s="12" t="s">
        <v>80</v>
      </c>
      <c r="AW873" s="12" t="s">
        <v>34</v>
      </c>
      <c r="AX873" s="12" t="s">
        <v>73</v>
      </c>
      <c r="AY873" s="142" t="s">
        <v>149</v>
      </c>
    </row>
    <row r="874" spans="2:51" s="12" customFormat="1" ht="11.25">
      <c r="B874" s="141"/>
      <c r="D874" s="139" t="s">
        <v>162</v>
      </c>
      <c r="E874" s="142" t="s">
        <v>19</v>
      </c>
      <c r="F874" s="143" t="s">
        <v>828</v>
      </c>
      <c r="H874" s="144">
        <v>1.5</v>
      </c>
      <c r="I874" s="145"/>
      <c r="L874" s="141"/>
      <c r="M874" s="146"/>
      <c r="T874" s="147"/>
      <c r="AT874" s="142" t="s">
        <v>162</v>
      </c>
      <c r="AU874" s="142" t="s">
        <v>80</v>
      </c>
      <c r="AV874" s="12" t="s">
        <v>80</v>
      </c>
      <c r="AW874" s="12" t="s">
        <v>34</v>
      </c>
      <c r="AX874" s="12" t="s">
        <v>73</v>
      </c>
      <c r="AY874" s="142" t="s">
        <v>149</v>
      </c>
    </row>
    <row r="875" spans="2:51" s="12" customFormat="1" ht="11.25">
      <c r="B875" s="141"/>
      <c r="D875" s="139" t="s">
        <v>162</v>
      </c>
      <c r="E875" s="142" t="s">
        <v>19</v>
      </c>
      <c r="F875" s="143" t="s">
        <v>829</v>
      </c>
      <c r="H875" s="144">
        <v>6.8</v>
      </c>
      <c r="I875" s="145"/>
      <c r="L875" s="141"/>
      <c r="M875" s="146"/>
      <c r="T875" s="147"/>
      <c r="AT875" s="142" t="s">
        <v>162</v>
      </c>
      <c r="AU875" s="142" t="s">
        <v>80</v>
      </c>
      <c r="AV875" s="12" t="s">
        <v>80</v>
      </c>
      <c r="AW875" s="12" t="s">
        <v>34</v>
      </c>
      <c r="AX875" s="12" t="s">
        <v>73</v>
      </c>
      <c r="AY875" s="142" t="s">
        <v>149</v>
      </c>
    </row>
    <row r="876" spans="2:51" s="12" customFormat="1" ht="11.25">
      <c r="B876" s="141"/>
      <c r="D876" s="139" t="s">
        <v>162</v>
      </c>
      <c r="E876" s="142" t="s">
        <v>19</v>
      </c>
      <c r="F876" s="143" t="s">
        <v>830</v>
      </c>
      <c r="H876" s="144">
        <v>2.8</v>
      </c>
      <c r="I876" s="145"/>
      <c r="L876" s="141"/>
      <c r="M876" s="146"/>
      <c r="T876" s="147"/>
      <c r="AT876" s="142" t="s">
        <v>162</v>
      </c>
      <c r="AU876" s="142" t="s">
        <v>80</v>
      </c>
      <c r="AV876" s="12" t="s">
        <v>80</v>
      </c>
      <c r="AW876" s="12" t="s">
        <v>34</v>
      </c>
      <c r="AX876" s="12" t="s">
        <v>73</v>
      </c>
      <c r="AY876" s="142" t="s">
        <v>149</v>
      </c>
    </row>
    <row r="877" spans="2:51" s="12" customFormat="1" ht="11.25">
      <c r="B877" s="141"/>
      <c r="D877" s="139" t="s">
        <v>162</v>
      </c>
      <c r="E877" s="142" t="s">
        <v>19</v>
      </c>
      <c r="F877" s="143" t="s">
        <v>831</v>
      </c>
      <c r="H877" s="144">
        <v>9.6</v>
      </c>
      <c r="I877" s="145"/>
      <c r="L877" s="141"/>
      <c r="M877" s="146"/>
      <c r="T877" s="147"/>
      <c r="AT877" s="142" t="s">
        <v>162</v>
      </c>
      <c r="AU877" s="142" t="s">
        <v>80</v>
      </c>
      <c r="AV877" s="12" t="s">
        <v>80</v>
      </c>
      <c r="AW877" s="12" t="s">
        <v>34</v>
      </c>
      <c r="AX877" s="12" t="s">
        <v>73</v>
      </c>
      <c r="AY877" s="142" t="s">
        <v>149</v>
      </c>
    </row>
    <row r="878" spans="2:51" s="12" customFormat="1" ht="11.25">
      <c r="B878" s="141"/>
      <c r="D878" s="139" t="s">
        <v>162</v>
      </c>
      <c r="E878" s="142" t="s">
        <v>19</v>
      </c>
      <c r="F878" s="143" t="s">
        <v>832</v>
      </c>
      <c r="H878" s="144">
        <v>6.2</v>
      </c>
      <c r="I878" s="145"/>
      <c r="L878" s="141"/>
      <c r="M878" s="146"/>
      <c r="T878" s="147"/>
      <c r="AT878" s="142" t="s">
        <v>162</v>
      </c>
      <c r="AU878" s="142" t="s">
        <v>80</v>
      </c>
      <c r="AV878" s="12" t="s">
        <v>80</v>
      </c>
      <c r="AW878" s="12" t="s">
        <v>34</v>
      </c>
      <c r="AX878" s="12" t="s">
        <v>73</v>
      </c>
      <c r="AY878" s="142" t="s">
        <v>149</v>
      </c>
    </row>
    <row r="879" spans="2:51" s="12" customFormat="1" ht="11.25">
      <c r="B879" s="141"/>
      <c r="D879" s="139" t="s">
        <v>162</v>
      </c>
      <c r="E879" s="142" t="s">
        <v>19</v>
      </c>
      <c r="F879" s="143" t="s">
        <v>833</v>
      </c>
      <c r="H879" s="144">
        <v>2.6</v>
      </c>
      <c r="I879" s="145"/>
      <c r="L879" s="141"/>
      <c r="M879" s="146"/>
      <c r="T879" s="147"/>
      <c r="AT879" s="142" t="s">
        <v>162</v>
      </c>
      <c r="AU879" s="142" t="s">
        <v>80</v>
      </c>
      <c r="AV879" s="12" t="s">
        <v>80</v>
      </c>
      <c r="AW879" s="12" t="s">
        <v>34</v>
      </c>
      <c r="AX879" s="12" t="s">
        <v>73</v>
      </c>
      <c r="AY879" s="142" t="s">
        <v>149</v>
      </c>
    </row>
    <row r="880" spans="2:51" s="12" customFormat="1" ht="11.25">
      <c r="B880" s="141"/>
      <c r="D880" s="139" t="s">
        <v>162</v>
      </c>
      <c r="E880" s="142" t="s">
        <v>19</v>
      </c>
      <c r="F880" s="143" t="s">
        <v>834</v>
      </c>
      <c r="H880" s="144">
        <v>7.3</v>
      </c>
      <c r="I880" s="145"/>
      <c r="L880" s="141"/>
      <c r="M880" s="146"/>
      <c r="T880" s="147"/>
      <c r="AT880" s="142" t="s">
        <v>162</v>
      </c>
      <c r="AU880" s="142" t="s">
        <v>80</v>
      </c>
      <c r="AV880" s="12" t="s">
        <v>80</v>
      </c>
      <c r="AW880" s="12" t="s">
        <v>34</v>
      </c>
      <c r="AX880" s="12" t="s">
        <v>73</v>
      </c>
      <c r="AY880" s="142" t="s">
        <v>149</v>
      </c>
    </row>
    <row r="881" spans="2:65" s="12" customFormat="1" ht="11.25">
      <c r="B881" s="141"/>
      <c r="D881" s="139" t="s">
        <v>162</v>
      </c>
      <c r="E881" s="142" t="s">
        <v>19</v>
      </c>
      <c r="F881" s="143" t="s">
        <v>835</v>
      </c>
      <c r="H881" s="144">
        <v>18.5</v>
      </c>
      <c r="I881" s="145"/>
      <c r="L881" s="141"/>
      <c r="M881" s="146"/>
      <c r="T881" s="147"/>
      <c r="AT881" s="142" t="s">
        <v>162</v>
      </c>
      <c r="AU881" s="142" t="s">
        <v>80</v>
      </c>
      <c r="AV881" s="12" t="s">
        <v>80</v>
      </c>
      <c r="AW881" s="12" t="s">
        <v>34</v>
      </c>
      <c r="AX881" s="12" t="s">
        <v>73</v>
      </c>
      <c r="AY881" s="142" t="s">
        <v>149</v>
      </c>
    </row>
    <row r="882" spans="2:65" s="12" customFormat="1" ht="11.25">
      <c r="B882" s="141"/>
      <c r="D882" s="139" t="s">
        <v>162</v>
      </c>
      <c r="E882" s="142" t="s">
        <v>19</v>
      </c>
      <c r="F882" s="143" t="s">
        <v>836</v>
      </c>
      <c r="H882" s="144">
        <v>21.7</v>
      </c>
      <c r="I882" s="145"/>
      <c r="L882" s="141"/>
      <c r="M882" s="146"/>
      <c r="T882" s="147"/>
      <c r="AT882" s="142" t="s">
        <v>162</v>
      </c>
      <c r="AU882" s="142" t="s">
        <v>80</v>
      </c>
      <c r="AV882" s="12" t="s">
        <v>80</v>
      </c>
      <c r="AW882" s="12" t="s">
        <v>34</v>
      </c>
      <c r="AX882" s="12" t="s">
        <v>73</v>
      </c>
      <c r="AY882" s="142" t="s">
        <v>149</v>
      </c>
    </row>
    <row r="883" spans="2:65" s="14" customFormat="1" ht="11.25">
      <c r="B883" s="155"/>
      <c r="D883" s="139" t="s">
        <v>162</v>
      </c>
      <c r="E883" s="156" t="s">
        <v>19</v>
      </c>
      <c r="F883" s="157" t="s">
        <v>171</v>
      </c>
      <c r="H883" s="158">
        <v>306.10000000000002</v>
      </c>
      <c r="I883" s="159"/>
      <c r="L883" s="155"/>
      <c r="M883" s="160"/>
      <c r="T883" s="161"/>
      <c r="AT883" s="156" t="s">
        <v>162</v>
      </c>
      <c r="AU883" s="156" t="s">
        <v>80</v>
      </c>
      <c r="AV883" s="14" t="s">
        <v>156</v>
      </c>
      <c r="AW883" s="14" t="s">
        <v>34</v>
      </c>
      <c r="AX883" s="14" t="s">
        <v>78</v>
      </c>
      <c r="AY883" s="156" t="s">
        <v>149</v>
      </c>
    </row>
    <row r="884" spans="2:65" s="12" customFormat="1" ht="11.25">
      <c r="B884" s="141"/>
      <c r="D884" s="139" t="s">
        <v>162</v>
      </c>
      <c r="F884" s="143" t="s">
        <v>1370</v>
      </c>
      <c r="H884" s="144">
        <v>336.71</v>
      </c>
      <c r="I884" s="145"/>
      <c r="L884" s="141"/>
      <c r="M884" s="146"/>
      <c r="T884" s="147"/>
      <c r="AT884" s="142" t="s">
        <v>162</v>
      </c>
      <c r="AU884" s="142" t="s">
        <v>80</v>
      </c>
      <c r="AV884" s="12" t="s">
        <v>80</v>
      </c>
      <c r="AW884" s="12" t="s">
        <v>4</v>
      </c>
      <c r="AX884" s="12" t="s">
        <v>78</v>
      </c>
      <c r="AY884" s="142" t="s">
        <v>149</v>
      </c>
    </row>
    <row r="885" spans="2:65" s="1" customFormat="1" ht="24.2" customHeight="1">
      <c r="B885" s="32"/>
      <c r="C885" s="122" t="s">
        <v>1371</v>
      </c>
      <c r="D885" s="122" t="s">
        <v>151</v>
      </c>
      <c r="E885" s="123" t="s">
        <v>1372</v>
      </c>
      <c r="F885" s="124" t="s">
        <v>1373</v>
      </c>
      <c r="G885" s="125" t="s">
        <v>248</v>
      </c>
      <c r="H885" s="126">
        <v>1.2629999999999999</v>
      </c>
      <c r="I885" s="127"/>
      <c r="J885" s="128">
        <f>ROUND(I885*H885,2)</f>
        <v>0</v>
      </c>
      <c r="K885" s="124" t="s">
        <v>155</v>
      </c>
      <c r="L885" s="32"/>
      <c r="M885" s="129" t="s">
        <v>19</v>
      </c>
      <c r="N885" s="130" t="s">
        <v>44</v>
      </c>
      <c r="P885" s="131">
        <f>O885*H885</f>
        <v>0</v>
      </c>
      <c r="Q885" s="131">
        <v>0</v>
      </c>
      <c r="R885" s="131">
        <f>Q885*H885</f>
        <v>0</v>
      </c>
      <c r="S885" s="131">
        <v>0</v>
      </c>
      <c r="T885" s="132">
        <f>S885*H885</f>
        <v>0</v>
      </c>
      <c r="AR885" s="133" t="s">
        <v>251</v>
      </c>
      <c r="AT885" s="133" t="s">
        <v>151</v>
      </c>
      <c r="AU885" s="133" t="s">
        <v>80</v>
      </c>
      <c r="AY885" s="17" t="s">
        <v>149</v>
      </c>
      <c r="BE885" s="134">
        <f>IF(N885="základní",J885,0)</f>
        <v>0</v>
      </c>
      <c r="BF885" s="134">
        <f>IF(N885="snížená",J885,0)</f>
        <v>0</v>
      </c>
      <c r="BG885" s="134">
        <f>IF(N885="zákl. přenesená",J885,0)</f>
        <v>0</v>
      </c>
      <c r="BH885" s="134">
        <f>IF(N885="sníž. přenesená",J885,0)</f>
        <v>0</v>
      </c>
      <c r="BI885" s="134">
        <f>IF(N885="nulová",J885,0)</f>
        <v>0</v>
      </c>
      <c r="BJ885" s="17" t="s">
        <v>78</v>
      </c>
      <c r="BK885" s="134">
        <f>ROUND(I885*H885,2)</f>
        <v>0</v>
      </c>
      <c r="BL885" s="17" t="s">
        <v>251</v>
      </c>
      <c r="BM885" s="133" t="s">
        <v>1374</v>
      </c>
    </row>
    <row r="886" spans="2:65" s="1" customFormat="1" ht="11.25">
      <c r="B886" s="32"/>
      <c r="D886" s="135" t="s">
        <v>158</v>
      </c>
      <c r="F886" s="136" t="s">
        <v>1375</v>
      </c>
      <c r="I886" s="137"/>
      <c r="L886" s="32"/>
      <c r="M886" s="138"/>
      <c r="T886" s="53"/>
      <c r="AT886" s="17" t="s">
        <v>158</v>
      </c>
      <c r="AU886" s="17" t="s">
        <v>80</v>
      </c>
    </row>
    <row r="887" spans="2:65" s="1" customFormat="1" ht="19.5">
      <c r="B887" s="32"/>
      <c r="D887" s="139" t="s">
        <v>160</v>
      </c>
      <c r="F887" s="140" t="s">
        <v>161</v>
      </c>
      <c r="I887" s="137"/>
      <c r="L887" s="32"/>
      <c r="M887" s="138"/>
      <c r="T887" s="53"/>
      <c r="AT887" s="17" t="s">
        <v>160</v>
      </c>
      <c r="AU887" s="17" t="s">
        <v>80</v>
      </c>
    </row>
    <row r="888" spans="2:65" s="11" customFormat="1" ht="22.9" customHeight="1">
      <c r="B888" s="110"/>
      <c r="D888" s="111" t="s">
        <v>72</v>
      </c>
      <c r="E888" s="120" t="s">
        <v>1376</v>
      </c>
      <c r="F888" s="120" t="s">
        <v>1377</v>
      </c>
      <c r="I888" s="113"/>
      <c r="J888" s="121">
        <f>BK888</f>
        <v>0</v>
      </c>
      <c r="L888" s="110"/>
      <c r="M888" s="115"/>
      <c r="P888" s="116">
        <f>SUM(P889:P914)</f>
        <v>0</v>
      </c>
      <c r="R888" s="116">
        <f>SUM(R889:R914)</f>
        <v>0.15215904</v>
      </c>
      <c r="T888" s="117">
        <f>SUM(T889:T914)</f>
        <v>0</v>
      </c>
      <c r="AR888" s="111" t="s">
        <v>80</v>
      </c>
      <c r="AT888" s="118" t="s">
        <v>72</v>
      </c>
      <c r="AU888" s="118" t="s">
        <v>78</v>
      </c>
      <c r="AY888" s="111" t="s">
        <v>149</v>
      </c>
      <c r="BK888" s="119">
        <f>SUM(BK889:BK914)</f>
        <v>0</v>
      </c>
    </row>
    <row r="889" spans="2:65" s="1" customFormat="1" ht="24.2" customHeight="1">
      <c r="B889" s="32"/>
      <c r="C889" s="122" t="s">
        <v>1378</v>
      </c>
      <c r="D889" s="122" t="s">
        <v>151</v>
      </c>
      <c r="E889" s="123" t="s">
        <v>1379</v>
      </c>
      <c r="F889" s="124" t="s">
        <v>1380</v>
      </c>
      <c r="G889" s="125" t="s">
        <v>154</v>
      </c>
      <c r="H889" s="126">
        <v>10.56</v>
      </c>
      <c r="I889" s="127"/>
      <c r="J889" s="128">
        <f>ROUND(I889*H889,2)</f>
        <v>0</v>
      </c>
      <c r="K889" s="124" t="s">
        <v>155</v>
      </c>
      <c r="L889" s="32"/>
      <c r="M889" s="129" t="s">
        <v>19</v>
      </c>
      <c r="N889" s="130" t="s">
        <v>44</v>
      </c>
      <c r="P889" s="131">
        <f>O889*H889</f>
        <v>0</v>
      </c>
      <c r="Q889" s="131">
        <v>0</v>
      </c>
      <c r="R889" s="131">
        <f>Q889*H889</f>
        <v>0</v>
      </c>
      <c r="S889" s="131">
        <v>0</v>
      </c>
      <c r="T889" s="132">
        <f>S889*H889</f>
        <v>0</v>
      </c>
      <c r="AR889" s="133" t="s">
        <v>251</v>
      </c>
      <c r="AT889" s="133" t="s">
        <v>151</v>
      </c>
      <c r="AU889" s="133" t="s">
        <v>80</v>
      </c>
      <c r="AY889" s="17" t="s">
        <v>149</v>
      </c>
      <c r="BE889" s="134">
        <f>IF(N889="základní",J889,0)</f>
        <v>0</v>
      </c>
      <c r="BF889" s="134">
        <f>IF(N889="snížená",J889,0)</f>
        <v>0</v>
      </c>
      <c r="BG889" s="134">
        <f>IF(N889="zákl. přenesená",J889,0)</f>
        <v>0</v>
      </c>
      <c r="BH889" s="134">
        <f>IF(N889="sníž. přenesená",J889,0)</f>
        <v>0</v>
      </c>
      <c r="BI889" s="134">
        <f>IF(N889="nulová",J889,0)</f>
        <v>0</v>
      </c>
      <c r="BJ889" s="17" t="s">
        <v>78</v>
      </c>
      <c r="BK889" s="134">
        <f>ROUND(I889*H889,2)</f>
        <v>0</v>
      </c>
      <c r="BL889" s="17" t="s">
        <v>251</v>
      </c>
      <c r="BM889" s="133" t="s">
        <v>1381</v>
      </c>
    </row>
    <row r="890" spans="2:65" s="1" customFormat="1" ht="11.25">
      <c r="B890" s="32"/>
      <c r="D890" s="135" t="s">
        <v>158</v>
      </c>
      <c r="F890" s="136" t="s">
        <v>1382</v>
      </c>
      <c r="I890" s="137"/>
      <c r="L890" s="32"/>
      <c r="M890" s="138"/>
      <c r="T890" s="53"/>
      <c r="AT890" s="17" t="s">
        <v>158</v>
      </c>
      <c r="AU890" s="17" t="s">
        <v>80</v>
      </c>
    </row>
    <row r="891" spans="2:65" s="1" customFormat="1" ht="19.5">
      <c r="B891" s="32"/>
      <c r="D891" s="139" t="s">
        <v>160</v>
      </c>
      <c r="F891" s="140" t="s">
        <v>161</v>
      </c>
      <c r="I891" s="137"/>
      <c r="L891" s="32"/>
      <c r="M891" s="138"/>
      <c r="T891" s="53"/>
      <c r="AT891" s="17" t="s">
        <v>160</v>
      </c>
      <c r="AU891" s="17" t="s">
        <v>80</v>
      </c>
    </row>
    <row r="892" spans="2:65" s="1" customFormat="1" ht="16.5" customHeight="1">
      <c r="B892" s="32"/>
      <c r="C892" s="162" t="s">
        <v>1383</v>
      </c>
      <c r="D892" s="162" t="s">
        <v>245</v>
      </c>
      <c r="E892" s="163" t="s">
        <v>1384</v>
      </c>
      <c r="F892" s="164" t="s">
        <v>1385</v>
      </c>
      <c r="G892" s="165" t="s">
        <v>154</v>
      </c>
      <c r="H892" s="166">
        <v>11.087999999999999</v>
      </c>
      <c r="I892" s="167"/>
      <c r="J892" s="168">
        <f>ROUND(I892*H892,2)</f>
        <v>0</v>
      </c>
      <c r="K892" s="164" t="s">
        <v>155</v>
      </c>
      <c r="L892" s="169"/>
      <c r="M892" s="170" t="s">
        <v>19</v>
      </c>
      <c r="N892" s="171" t="s">
        <v>44</v>
      </c>
      <c r="P892" s="131">
        <f>O892*H892</f>
        <v>0</v>
      </c>
      <c r="Q892" s="131">
        <v>1.1999999999999999E-3</v>
      </c>
      <c r="R892" s="131">
        <f>Q892*H892</f>
        <v>1.3305599999999997E-2</v>
      </c>
      <c r="S892" s="131">
        <v>0</v>
      </c>
      <c r="T892" s="132">
        <f>S892*H892</f>
        <v>0</v>
      </c>
      <c r="AR892" s="133" t="s">
        <v>350</v>
      </c>
      <c r="AT892" s="133" t="s">
        <v>245</v>
      </c>
      <c r="AU892" s="133" t="s">
        <v>80</v>
      </c>
      <c r="AY892" s="17" t="s">
        <v>149</v>
      </c>
      <c r="BE892" s="134">
        <f>IF(N892="základní",J892,0)</f>
        <v>0</v>
      </c>
      <c r="BF892" s="134">
        <f>IF(N892="snížená",J892,0)</f>
        <v>0</v>
      </c>
      <c r="BG892" s="134">
        <f>IF(N892="zákl. přenesená",J892,0)</f>
        <v>0</v>
      </c>
      <c r="BH892" s="134">
        <f>IF(N892="sníž. přenesená",J892,0)</f>
        <v>0</v>
      </c>
      <c r="BI892" s="134">
        <f>IF(N892="nulová",J892,0)</f>
        <v>0</v>
      </c>
      <c r="BJ892" s="17" t="s">
        <v>78</v>
      </c>
      <c r="BK892" s="134">
        <f>ROUND(I892*H892,2)</f>
        <v>0</v>
      </c>
      <c r="BL892" s="17" t="s">
        <v>251</v>
      </c>
      <c r="BM892" s="133" t="s">
        <v>1386</v>
      </c>
    </row>
    <row r="893" spans="2:65" s="1" customFormat="1" ht="19.5">
      <c r="B893" s="32"/>
      <c r="D893" s="139" t="s">
        <v>160</v>
      </c>
      <c r="F893" s="140" t="s">
        <v>161</v>
      </c>
      <c r="I893" s="137"/>
      <c r="L893" s="32"/>
      <c r="M893" s="138"/>
      <c r="T893" s="53"/>
      <c r="AT893" s="17" t="s">
        <v>160</v>
      </c>
      <c r="AU893" s="17" t="s">
        <v>80</v>
      </c>
    </row>
    <row r="894" spans="2:65" s="12" customFormat="1" ht="11.25">
      <c r="B894" s="141"/>
      <c r="D894" s="139" t="s">
        <v>162</v>
      </c>
      <c r="E894" s="142" t="s">
        <v>19</v>
      </c>
      <c r="F894" s="143" t="s">
        <v>807</v>
      </c>
      <c r="H894" s="144">
        <v>10.56</v>
      </c>
      <c r="I894" s="145"/>
      <c r="L894" s="141"/>
      <c r="M894" s="146"/>
      <c r="T894" s="147"/>
      <c r="AT894" s="142" t="s">
        <v>162</v>
      </c>
      <c r="AU894" s="142" t="s">
        <v>80</v>
      </c>
      <c r="AV894" s="12" t="s">
        <v>80</v>
      </c>
      <c r="AW894" s="12" t="s">
        <v>34</v>
      </c>
      <c r="AX894" s="12" t="s">
        <v>78</v>
      </c>
      <c r="AY894" s="142" t="s">
        <v>149</v>
      </c>
    </row>
    <row r="895" spans="2:65" s="12" customFormat="1" ht="11.25">
      <c r="B895" s="141"/>
      <c r="D895" s="139" t="s">
        <v>162</v>
      </c>
      <c r="F895" s="143" t="s">
        <v>1387</v>
      </c>
      <c r="H895" s="144">
        <v>11.087999999999999</v>
      </c>
      <c r="I895" s="145"/>
      <c r="L895" s="141"/>
      <c r="M895" s="146"/>
      <c r="T895" s="147"/>
      <c r="AT895" s="142" t="s">
        <v>162</v>
      </c>
      <c r="AU895" s="142" t="s">
        <v>80</v>
      </c>
      <c r="AV895" s="12" t="s">
        <v>80</v>
      </c>
      <c r="AW895" s="12" t="s">
        <v>4</v>
      </c>
      <c r="AX895" s="12" t="s">
        <v>78</v>
      </c>
      <c r="AY895" s="142" t="s">
        <v>149</v>
      </c>
    </row>
    <row r="896" spans="2:65" s="1" customFormat="1" ht="24.2" customHeight="1">
      <c r="B896" s="32"/>
      <c r="C896" s="122" t="s">
        <v>1388</v>
      </c>
      <c r="D896" s="122" t="s">
        <v>151</v>
      </c>
      <c r="E896" s="123" t="s">
        <v>1389</v>
      </c>
      <c r="F896" s="124" t="s">
        <v>1390</v>
      </c>
      <c r="G896" s="125" t="s">
        <v>154</v>
      </c>
      <c r="H896" s="126">
        <v>10.56</v>
      </c>
      <c r="I896" s="127"/>
      <c r="J896" s="128">
        <f>ROUND(I896*H896,2)</f>
        <v>0</v>
      </c>
      <c r="K896" s="124" t="s">
        <v>155</v>
      </c>
      <c r="L896" s="32"/>
      <c r="M896" s="129" t="s">
        <v>19</v>
      </c>
      <c r="N896" s="130" t="s">
        <v>44</v>
      </c>
      <c r="P896" s="131">
        <f>O896*H896</f>
        <v>0</v>
      </c>
      <c r="Q896" s="131">
        <v>6.0299999999999998E-3</v>
      </c>
      <c r="R896" s="131">
        <f>Q896*H896</f>
        <v>6.3676800000000006E-2</v>
      </c>
      <c r="S896" s="131">
        <v>0</v>
      </c>
      <c r="T896" s="132">
        <f>S896*H896</f>
        <v>0</v>
      </c>
      <c r="AR896" s="133" t="s">
        <v>251</v>
      </c>
      <c r="AT896" s="133" t="s">
        <v>151</v>
      </c>
      <c r="AU896" s="133" t="s">
        <v>80</v>
      </c>
      <c r="AY896" s="17" t="s">
        <v>149</v>
      </c>
      <c r="BE896" s="134">
        <f>IF(N896="základní",J896,0)</f>
        <v>0</v>
      </c>
      <c r="BF896" s="134">
        <f>IF(N896="snížená",J896,0)</f>
        <v>0</v>
      </c>
      <c r="BG896" s="134">
        <f>IF(N896="zákl. přenesená",J896,0)</f>
        <v>0</v>
      </c>
      <c r="BH896" s="134">
        <f>IF(N896="sníž. přenesená",J896,0)</f>
        <v>0</v>
      </c>
      <c r="BI896" s="134">
        <f>IF(N896="nulová",J896,0)</f>
        <v>0</v>
      </c>
      <c r="BJ896" s="17" t="s">
        <v>78</v>
      </c>
      <c r="BK896" s="134">
        <f>ROUND(I896*H896,2)</f>
        <v>0</v>
      </c>
      <c r="BL896" s="17" t="s">
        <v>251</v>
      </c>
      <c r="BM896" s="133" t="s">
        <v>1391</v>
      </c>
    </row>
    <row r="897" spans="2:65" s="1" customFormat="1" ht="11.25">
      <c r="B897" s="32"/>
      <c r="D897" s="135" t="s">
        <v>158</v>
      </c>
      <c r="F897" s="136" t="s">
        <v>1392</v>
      </c>
      <c r="I897" s="137"/>
      <c r="L897" s="32"/>
      <c r="M897" s="138"/>
      <c r="T897" s="53"/>
      <c r="AT897" s="17" t="s">
        <v>158</v>
      </c>
      <c r="AU897" s="17" t="s">
        <v>80</v>
      </c>
    </row>
    <row r="898" spans="2:65" s="1" customFormat="1" ht="19.5">
      <c r="B898" s="32"/>
      <c r="D898" s="139" t="s">
        <v>160</v>
      </c>
      <c r="F898" s="140" t="s">
        <v>161</v>
      </c>
      <c r="I898" s="137"/>
      <c r="L898" s="32"/>
      <c r="M898" s="138"/>
      <c r="T898" s="53"/>
      <c r="AT898" s="17" t="s">
        <v>160</v>
      </c>
      <c r="AU898" s="17" t="s">
        <v>80</v>
      </c>
    </row>
    <row r="899" spans="2:65" s="1" customFormat="1" ht="16.5" customHeight="1">
      <c r="B899" s="32"/>
      <c r="C899" s="162" t="s">
        <v>1393</v>
      </c>
      <c r="D899" s="162" t="s">
        <v>245</v>
      </c>
      <c r="E899" s="163" t="s">
        <v>1394</v>
      </c>
      <c r="F899" s="164" t="s">
        <v>1395</v>
      </c>
      <c r="G899" s="165" t="s">
        <v>330</v>
      </c>
      <c r="H899" s="166">
        <v>11.087999999999999</v>
      </c>
      <c r="I899" s="167"/>
      <c r="J899" s="168">
        <f>ROUND(I899*H899,2)</f>
        <v>0</v>
      </c>
      <c r="K899" s="164" t="s">
        <v>497</v>
      </c>
      <c r="L899" s="169"/>
      <c r="M899" s="170" t="s">
        <v>19</v>
      </c>
      <c r="N899" s="171" t="s">
        <v>44</v>
      </c>
      <c r="P899" s="131">
        <f>O899*H899</f>
        <v>0</v>
      </c>
      <c r="Q899" s="131">
        <v>6.7799999999999996E-3</v>
      </c>
      <c r="R899" s="131">
        <f>Q899*H899</f>
        <v>7.5176639999999989E-2</v>
      </c>
      <c r="S899" s="131">
        <v>0</v>
      </c>
      <c r="T899" s="132">
        <f>S899*H899</f>
        <v>0</v>
      </c>
      <c r="AR899" s="133" t="s">
        <v>350</v>
      </c>
      <c r="AT899" s="133" t="s">
        <v>245</v>
      </c>
      <c r="AU899" s="133" t="s">
        <v>80</v>
      </c>
      <c r="AY899" s="17" t="s">
        <v>149</v>
      </c>
      <c r="BE899" s="134">
        <f>IF(N899="základní",J899,0)</f>
        <v>0</v>
      </c>
      <c r="BF899" s="134">
        <f>IF(N899="snížená",J899,0)</f>
        <v>0</v>
      </c>
      <c r="BG899" s="134">
        <f>IF(N899="zákl. přenesená",J899,0)</f>
        <v>0</v>
      </c>
      <c r="BH899" s="134">
        <f>IF(N899="sníž. přenesená",J899,0)</f>
        <v>0</v>
      </c>
      <c r="BI899" s="134">
        <f>IF(N899="nulová",J899,0)</f>
        <v>0</v>
      </c>
      <c r="BJ899" s="17" t="s">
        <v>78</v>
      </c>
      <c r="BK899" s="134">
        <f>ROUND(I899*H899,2)</f>
        <v>0</v>
      </c>
      <c r="BL899" s="17" t="s">
        <v>251</v>
      </c>
      <c r="BM899" s="133" t="s">
        <v>1396</v>
      </c>
    </row>
    <row r="900" spans="2:65" s="1" customFormat="1" ht="19.5">
      <c r="B900" s="32"/>
      <c r="D900" s="139" t="s">
        <v>160</v>
      </c>
      <c r="F900" s="140" t="s">
        <v>161</v>
      </c>
      <c r="I900" s="137"/>
      <c r="L900" s="32"/>
      <c r="M900" s="138"/>
      <c r="T900" s="53"/>
      <c r="AT900" s="17" t="s">
        <v>160</v>
      </c>
      <c r="AU900" s="17" t="s">
        <v>80</v>
      </c>
    </row>
    <row r="901" spans="2:65" s="12" customFormat="1" ht="11.25">
      <c r="B901" s="141"/>
      <c r="D901" s="139" t="s">
        <v>162</v>
      </c>
      <c r="E901" s="142" t="s">
        <v>19</v>
      </c>
      <c r="F901" s="143" t="s">
        <v>807</v>
      </c>
      <c r="H901" s="144">
        <v>10.56</v>
      </c>
      <c r="I901" s="145"/>
      <c r="L901" s="141"/>
      <c r="M901" s="146"/>
      <c r="T901" s="147"/>
      <c r="AT901" s="142" t="s">
        <v>162</v>
      </c>
      <c r="AU901" s="142" t="s">
        <v>80</v>
      </c>
      <c r="AV901" s="12" t="s">
        <v>80</v>
      </c>
      <c r="AW901" s="12" t="s">
        <v>34</v>
      </c>
      <c r="AX901" s="12" t="s">
        <v>78</v>
      </c>
      <c r="AY901" s="142" t="s">
        <v>149</v>
      </c>
    </row>
    <row r="902" spans="2:65" s="12" customFormat="1" ht="11.25">
      <c r="B902" s="141"/>
      <c r="D902" s="139" t="s">
        <v>162</v>
      </c>
      <c r="F902" s="143" t="s">
        <v>1387</v>
      </c>
      <c r="H902" s="144">
        <v>11.087999999999999</v>
      </c>
      <c r="I902" s="145"/>
      <c r="L902" s="141"/>
      <c r="M902" s="146"/>
      <c r="T902" s="147"/>
      <c r="AT902" s="142" t="s">
        <v>162</v>
      </c>
      <c r="AU902" s="142" t="s">
        <v>80</v>
      </c>
      <c r="AV902" s="12" t="s">
        <v>80</v>
      </c>
      <c r="AW902" s="12" t="s">
        <v>4</v>
      </c>
      <c r="AX902" s="12" t="s">
        <v>78</v>
      </c>
      <c r="AY902" s="142" t="s">
        <v>149</v>
      </c>
    </row>
    <row r="903" spans="2:65" s="1" customFormat="1" ht="16.5" customHeight="1">
      <c r="B903" s="32"/>
      <c r="C903" s="122" t="s">
        <v>1397</v>
      </c>
      <c r="D903" s="122" t="s">
        <v>151</v>
      </c>
      <c r="E903" s="123" t="s">
        <v>1398</v>
      </c>
      <c r="F903" s="124" t="s">
        <v>1399</v>
      </c>
      <c r="G903" s="125" t="s">
        <v>154</v>
      </c>
      <c r="H903" s="126">
        <v>20</v>
      </c>
      <c r="I903" s="127"/>
      <c r="J903" s="128">
        <f>ROUND(I903*H903,2)</f>
        <v>0</v>
      </c>
      <c r="K903" s="124" t="s">
        <v>155</v>
      </c>
      <c r="L903" s="32"/>
      <c r="M903" s="129" t="s">
        <v>19</v>
      </c>
      <c r="N903" s="130" t="s">
        <v>44</v>
      </c>
      <c r="P903" s="131">
        <f>O903*H903</f>
        <v>0</v>
      </c>
      <c r="Q903" s="131">
        <v>0</v>
      </c>
      <c r="R903" s="131">
        <f>Q903*H903</f>
        <v>0</v>
      </c>
      <c r="S903" s="131">
        <v>0</v>
      </c>
      <c r="T903" s="132">
        <f>S903*H903</f>
        <v>0</v>
      </c>
      <c r="AR903" s="133" t="s">
        <v>251</v>
      </c>
      <c r="AT903" s="133" t="s">
        <v>151</v>
      </c>
      <c r="AU903" s="133" t="s">
        <v>80</v>
      </c>
      <c r="AY903" s="17" t="s">
        <v>149</v>
      </c>
      <c r="BE903" s="134">
        <f>IF(N903="základní",J903,0)</f>
        <v>0</v>
      </c>
      <c r="BF903" s="134">
        <f>IF(N903="snížená",J903,0)</f>
        <v>0</v>
      </c>
      <c r="BG903" s="134">
        <f>IF(N903="zákl. přenesená",J903,0)</f>
        <v>0</v>
      </c>
      <c r="BH903" s="134">
        <f>IF(N903="sníž. přenesená",J903,0)</f>
        <v>0</v>
      </c>
      <c r="BI903" s="134">
        <f>IF(N903="nulová",J903,0)</f>
        <v>0</v>
      </c>
      <c r="BJ903" s="17" t="s">
        <v>78</v>
      </c>
      <c r="BK903" s="134">
        <f>ROUND(I903*H903,2)</f>
        <v>0</v>
      </c>
      <c r="BL903" s="17" t="s">
        <v>251</v>
      </c>
      <c r="BM903" s="133" t="s">
        <v>1400</v>
      </c>
    </row>
    <row r="904" spans="2:65" s="1" customFormat="1" ht="11.25">
      <c r="B904" s="32"/>
      <c r="D904" s="135" t="s">
        <v>158</v>
      </c>
      <c r="F904" s="136" t="s">
        <v>1401</v>
      </c>
      <c r="I904" s="137"/>
      <c r="L904" s="32"/>
      <c r="M904" s="138"/>
      <c r="T904" s="53"/>
      <c r="AT904" s="17" t="s">
        <v>158</v>
      </c>
      <c r="AU904" s="17" t="s">
        <v>80</v>
      </c>
    </row>
    <row r="905" spans="2:65" s="1" customFormat="1" ht="19.5">
      <c r="B905" s="32"/>
      <c r="D905" s="139" t="s">
        <v>160</v>
      </c>
      <c r="F905" s="140" t="s">
        <v>161</v>
      </c>
      <c r="I905" s="137"/>
      <c r="L905" s="32"/>
      <c r="M905" s="138"/>
      <c r="T905" s="53"/>
      <c r="AT905" s="17" t="s">
        <v>160</v>
      </c>
      <c r="AU905" s="17" t="s">
        <v>80</v>
      </c>
    </row>
    <row r="906" spans="2:65" s="12" customFormat="1" ht="11.25">
      <c r="B906" s="141"/>
      <c r="D906" s="139" t="s">
        <v>162</v>
      </c>
      <c r="E906" s="142" t="s">
        <v>19</v>
      </c>
      <c r="F906" s="143" t="s">
        <v>1402</v>
      </c>
      <c r="H906" s="144">
        <v>20</v>
      </c>
      <c r="I906" s="145"/>
      <c r="L906" s="141"/>
      <c r="M906" s="146"/>
      <c r="T906" s="147"/>
      <c r="AT906" s="142" t="s">
        <v>162</v>
      </c>
      <c r="AU906" s="142" t="s">
        <v>80</v>
      </c>
      <c r="AV906" s="12" t="s">
        <v>80</v>
      </c>
      <c r="AW906" s="12" t="s">
        <v>34</v>
      </c>
      <c r="AX906" s="12" t="s">
        <v>73</v>
      </c>
      <c r="AY906" s="142" t="s">
        <v>149</v>
      </c>
    </row>
    <row r="907" spans="2:65" s="14" customFormat="1" ht="11.25">
      <c r="B907" s="155"/>
      <c r="D907" s="139" t="s">
        <v>162</v>
      </c>
      <c r="E907" s="156" t="s">
        <v>19</v>
      </c>
      <c r="F907" s="157" t="s">
        <v>171</v>
      </c>
      <c r="H907" s="158">
        <v>20</v>
      </c>
      <c r="I907" s="159"/>
      <c r="L907" s="155"/>
      <c r="M907" s="160"/>
      <c r="T907" s="161"/>
      <c r="AT907" s="156" t="s">
        <v>162</v>
      </c>
      <c r="AU907" s="156" t="s">
        <v>80</v>
      </c>
      <c r="AV907" s="14" t="s">
        <v>156</v>
      </c>
      <c r="AW907" s="14" t="s">
        <v>34</v>
      </c>
      <c r="AX907" s="14" t="s">
        <v>78</v>
      </c>
      <c r="AY907" s="156" t="s">
        <v>149</v>
      </c>
    </row>
    <row r="908" spans="2:65" s="1" customFormat="1" ht="16.5" customHeight="1">
      <c r="B908" s="32"/>
      <c r="C908" s="162" t="s">
        <v>1403</v>
      </c>
      <c r="D908" s="162" t="s">
        <v>245</v>
      </c>
      <c r="E908" s="163" t="s">
        <v>1404</v>
      </c>
      <c r="F908" s="164" t="s">
        <v>1405</v>
      </c>
      <c r="G908" s="165" t="s">
        <v>154</v>
      </c>
      <c r="H908" s="166">
        <v>21</v>
      </c>
      <c r="I908" s="167"/>
      <c r="J908" s="168">
        <f>ROUND(I908*H908,2)</f>
        <v>0</v>
      </c>
      <c r="K908" s="164" t="s">
        <v>155</v>
      </c>
      <c r="L908" s="169"/>
      <c r="M908" s="170" t="s">
        <v>19</v>
      </c>
      <c r="N908" s="171" t="s">
        <v>44</v>
      </c>
      <c r="P908" s="131">
        <f>O908*H908</f>
        <v>0</v>
      </c>
      <c r="Q908" s="131">
        <v>0</v>
      </c>
      <c r="R908" s="131">
        <f>Q908*H908</f>
        <v>0</v>
      </c>
      <c r="S908" s="131">
        <v>0</v>
      </c>
      <c r="T908" s="132">
        <f>S908*H908</f>
        <v>0</v>
      </c>
      <c r="AR908" s="133" t="s">
        <v>350</v>
      </c>
      <c r="AT908" s="133" t="s">
        <v>245</v>
      </c>
      <c r="AU908" s="133" t="s">
        <v>80</v>
      </c>
      <c r="AY908" s="17" t="s">
        <v>149</v>
      </c>
      <c r="BE908" s="134">
        <f>IF(N908="základní",J908,0)</f>
        <v>0</v>
      </c>
      <c r="BF908" s="134">
        <f>IF(N908="snížená",J908,0)</f>
        <v>0</v>
      </c>
      <c r="BG908" s="134">
        <f>IF(N908="zákl. přenesená",J908,0)</f>
        <v>0</v>
      </c>
      <c r="BH908" s="134">
        <f>IF(N908="sníž. přenesená",J908,0)</f>
        <v>0</v>
      </c>
      <c r="BI908" s="134">
        <f>IF(N908="nulová",J908,0)</f>
        <v>0</v>
      </c>
      <c r="BJ908" s="17" t="s">
        <v>78</v>
      </c>
      <c r="BK908" s="134">
        <f>ROUND(I908*H908,2)</f>
        <v>0</v>
      </c>
      <c r="BL908" s="17" t="s">
        <v>251</v>
      </c>
      <c r="BM908" s="133" t="s">
        <v>1406</v>
      </c>
    </row>
    <row r="909" spans="2:65" s="1" customFormat="1" ht="19.5">
      <c r="B909" s="32"/>
      <c r="D909" s="139" t="s">
        <v>160</v>
      </c>
      <c r="F909" s="140" t="s">
        <v>161</v>
      </c>
      <c r="I909" s="137"/>
      <c r="L909" s="32"/>
      <c r="M909" s="138"/>
      <c r="T909" s="53"/>
      <c r="AT909" s="17" t="s">
        <v>160</v>
      </c>
      <c r="AU909" s="17" t="s">
        <v>80</v>
      </c>
    </row>
    <row r="910" spans="2:65" s="12" customFormat="1" ht="11.25">
      <c r="B910" s="141"/>
      <c r="D910" s="139" t="s">
        <v>162</v>
      </c>
      <c r="E910" s="142" t="s">
        <v>19</v>
      </c>
      <c r="F910" s="143" t="s">
        <v>1407</v>
      </c>
      <c r="H910" s="144">
        <v>21</v>
      </c>
      <c r="I910" s="145"/>
      <c r="L910" s="141"/>
      <c r="M910" s="146"/>
      <c r="T910" s="147"/>
      <c r="AT910" s="142" t="s">
        <v>162</v>
      </c>
      <c r="AU910" s="142" t="s">
        <v>80</v>
      </c>
      <c r="AV910" s="12" t="s">
        <v>80</v>
      </c>
      <c r="AW910" s="12" t="s">
        <v>34</v>
      </c>
      <c r="AX910" s="12" t="s">
        <v>73</v>
      </c>
      <c r="AY910" s="142" t="s">
        <v>149</v>
      </c>
    </row>
    <row r="911" spans="2:65" s="14" customFormat="1" ht="11.25">
      <c r="B911" s="155"/>
      <c r="D911" s="139" t="s">
        <v>162</v>
      </c>
      <c r="E911" s="156" t="s">
        <v>19</v>
      </c>
      <c r="F911" s="157" t="s">
        <v>171</v>
      </c>
      <c r="H911" s="158">
        <v>21</v>
      </c>
      <c r="I911" s="159"/>
      <c r="L911" s="155"/>
      <c r="M911" s="160"/>
      <c r="T911" s="161"/>
      <c r="AT911" s="156" t="s">
        <v>162</v>
      </c>
      <c r="AU911" s="156" t="s">
        <v>80</v>
      </c>
      <c r="AV911" s="14" t="s">
        <v>156</v>
      </c>
      <c r="AW911" s="14" t="s">
        <v>34</v>
      </c>
      <c r="AX911" s="14" t="s">
        <v>78</v>
      </c>
      <c r="AY911" s="156" t="s">
        <v>149</v>
      </c>
    </row>
    <row r="912" spans="2:65" s="1" customFormat="1" ht="24.2" customHeight="1">
      <c r="B912" s="32"/>
      <c r="C912" s="122" t="s">
        <v>1408</v>
      </c>
      <c r="D912" s="122" t="s">
        <v>151</v>
      </c>
      <c r="E912" s="123" t="s">
        <v>1409</v>
      </c>
      <c r="F912" s="124" t="s">
        <v>1410</v>
      </c>
      <c r="G912" s="125" t="s">
        <v>248</v>
      </c>
      <c r="H912" s="126">
        <v>0.152</v>
      </c>
      <c r="I912" s="127"/>
      <c r="J912" s="128">
        <f>ROUND(I912*H912,2)</f>
        <v>0</v>
      </c>
      <c r="K912" s="124" t="s">
        <v>155</v>
      </c>
      <c r="L912" s="32"/>
      <c r="M912" s="129" t="s">
        <v>19</v>
      </c>
      <c r="N912" s="130" t="s">
        <v>44</v>
      </c>
      <c r="P912" s="131">
        <f>O912*H912</f>
        <v>0</v>
      </c>
      <c r="Q912" s="131">
        <v>0</v>
      </c>
      <c r="R912" s="131">
        <f>Q912*H912</f>
        <v>0</v>
      </c>
      <c r="S912" s="131">
        <v>0</v>
      </c>
      <c r="T912" s="132">
        <f>S912*H912</f>
        <v>0</v>
      </c>
      <c r="AR912" s="133" t="s">
        <v>251</v>
      </c>
      <c r="AT912" s="133" t="s">
        <v>151</v>
      </c>
      <c r="AU912" s="133" t="s">
        <v>80</v>
      </c>
      <c r="AY912" s="17" t="s">
        <v>149</v>
      </c>
      <c r="BE912" s="134">
        <f>IF(N912="základní",J912,0)</f>
        <v>0</v>
      </c>
      <c r="BF912" s="134">
        <f>IF(N912="snížená",J912,0)</f>
        <v>0</v>
      </c>
      <c r="BG912" s="134">
        <f>IF(N912="zákl. přenesená",J912,0)</f>
        <v>0</v>
      </c>
      <c r="BH912" s="134">
        <f>IF(N912="sníž. přenesená",J912,0)</f>
        <v>0</v>
      </c>
      <c r="BI912" s="134">
        <f>IF(N912="nulová",J912,0)</f>
        <v>0</v>
      </c>
      <c r="BJ912" s="17" t="s">
        <v>78</v>
      </c>
      <c r="BK912" s="134">
        <f>ROUND(I912*H912,2)</f>
        <v>0</v>
      </c>
      <c r="BL912" s="17" t="s">
        <v>251</v>
      </c>
      <c r="BM912" s="133" t="s">
        <v>1411</v>
      </c>
    </row>
    <row r="913" spans="2:65" s="1" customFormat="1" ht="11.25">
      <c r="B913" s="32"/>
      <c r="D913" s="135" t="s">
        <v>158</v>
      </c>
      <c r="F913" s="136" t="s">
        <v>1412</v>
      </c>
      <c r="I913" s="137"/>
      <c r="L913" s="32"/>
      <c r="M913" s="138"/>
      <c r="T913" s="53"/>
      <c r="AT913" s="17" t="s">
        <v>158</v>
      </c>
      <c r="AU913" s="17" t="s">
        <v>80</v>
      </c>
    </row>
    <row r="914" spans="2:65" s="1" customFormat="1" ht="19.5">
      <c r="B914" s="32"/>
      <c r="D914" s="139" t="s">
        <v>160</v>
      </c>
      <c r="F914" s="140" t="s">
        <v>161</v>
      </c>
      <c r="I914" s="137"/>
      <c r="L914" s="32"/>
      <c r="M914" s="138"/>
      <c r="T914" s="53"/>
      <c r="AT914" s="17" t="s">
        <v>160</v>
      </c>
      <c r="AU914" s="17" t="s">
        <v>80</v>
      </c>
    </row>
    <row r="915" spans="2:65" s="11" customFormat="1" ht="22.9" customHeight="1">
      <c r="B915" s="110"/>
      <c r="D915" s="111" t="s">
        <v>72</v>
      </c>
      <c r="E915" s="120" t="s">
        <v>1413</v>
      </c>
      <c r="F915" s="120" t="s">
        <v>1414</v>
      </c>
      <c r="I915" s="113"/>
      <c r="J915" s="121">
        <f>BK915</f>
        <v>0</v>
      </c>
      <c r="L915" s="110"/>
      <c r="M915" s="115"/>
      <c r="P915" s="116">
        <f>SUM(P916:P921)</f>
        <v>0</v>
      </c>
      <c r="R915" s="116">
        <f>SUM(R916:R921)</f>
        <v>0</v>
      </c>
      <c r="T915" s="117">
        <f>SUM(T916:T921)</f>
        <v>0</v>
      </c>
      <c r="AR915" s="111" t="s">
        <v>80</v>
      </c>
      <c r="AT915" s="118" t="s">
        <v>72</v>
      </c>
      <c r="AU915" s="118" t="s">
        <v>78</v>
      </c>
      <c r="AY915" s="111" t="s">
        <v>149</v>
      </c>
      <c r="BK915" s="119">
        <f>SUM(BK916:BK921)</f>
        <v>0</v>
      </c>
    </row>
    <row r="916" spans="2:65" s="1" customFormat="1" ht="16.5" customHeight="1">
      <c r="B916" s="32"/>
      <c r="C916" s="122" t="s">
        <v>1415</v>
      </c>
      <c r="D916" s="122" t="s">
        <v>151</v>
      </c>
      <c r="E916" s="123" t="s">
        <v>1416</v>
      </c>
      <c r="F916" s="124" t="s">
        <v>1417</v>
      </c>
      <c r="G916" s="125" t="s">
        <v>154</v>
      </c>
      <c r="H916" s="126">
        <v>44.6</v>
      </c>
      <c r="I916" s="127"/>
      <c r="J916" s="128">
        <f>ROUND(I916*H916,2)</f>
        <v>0</v>
      </c>
      <c r="K916" s="124" t="s">
        <v>497</v>
      </c>
      <c r="L916" s="32"/>
      <c r="M916" s="129" t="s">
        <v>19</v>
      </c>
      <c r="N916" s="130" t="s">
        <v>44</v>
      </c>
      <c r="P916" s="131">
        <f>O916*H916</f>
        <v>0</v>
      </c>
      <c r="Q916" s="131">
        <v>0</v>
      </c>
      <c r="R916" s="131">
        <f>Q916*H916</f>
        <v>0</v>
      </c>
      <c r="S916" s="131">
        <v>0</v>
      </c>
      <c r="T916" s="132">
        <f>S916*H916</f>
        <v>0</v>
      </c>
      <c r="AR916" s="133" t="s">
        <v>251</v>
      </c>
      <c r="AT916" s="133" t="s">
        <v>151</v>
      </c>
      <c r="AU916" s="133" t="s">
        <v>80</v>
      </c>
      <c r="AY916" s="17" t="s">
        <v>149</v>
      </c>
      <c r="BE916" s="134">
        <f>IF(N916="základní",J916,0)</f>
        <v>0</v>
      </c>
      <c r="BF916" s="134">
        <f>IF(N916="snížená",J916,0)</f>
        <v>0</v>
      </c>
      <c r="BG916" s="134">
        <f>IF(N916="zákl. přenesená",J916,0)</f>
        <v>0</v>
      </c>
      <c r="BH916" s="134">
        <f>IF(N916="sníž. přenesená",J916,0)</f>
        <v>0</v>
      </c>
      <c r="BI916" s="134">
        <f>IF(N916="nulová",J916,0)</f>
        <v>0</v>
      </c>
      <c r="BJ916" s="17" t="s">
        <v>78</v>
      </c>
      <c r="BK916" s="134">
        <f>ROUND(I916*H916,2)</f>
        <v>0</v>
      </c>
      <c r="BL916" s="17" t="s">
        <v>251</v>
      </c>
      <c r="BM916" s="133" t="s">
        <v>1418</v>
      </c>
    </row>
    <row r="917" spans="2:65" s="1" customFormat="1" ht="58.5">
      <c r="B917" s="32"/>
      <c r="D917" s="139" t="s">
        <v>160</v>
      </c>
      <c r="F917" s="140" t="s">
        <v>1419</v>
      </c>
      <c r="I917" s="137"/>
      <c r="L917" s="32"/>
      <c r="M917" s="138"/>
      <c r="T917" s="53"/>
      <c r="AT917" s="17" t="s">
        <v>160</v>
      </c>
      <c r="AU917" s="17" t="s">
        <v>80</v>
      </c>
    </row>
    <row r="918" spans="2:65" s="1" customFormat="1" ht="16.5" customHeight="1">
      <c r="B918" s="32"/>
      <c r="C918" s="122" t="s">
        <v>1420</v>
      </c>
      <c r="D918" s="122" t="s">
        <v>151</v>
      </c>
      <c r="E918" s="123" t="s">
        <v>1421</v>
      </c>
      <c r="F918" s="124" t="s">
        <v>1422</v>
      </c>
      <c r="G918" s="125" t="s">
        <v>330</v>
      </c>
      <c r="H918" s="126">
        <v>2</v>
      </c>
      <c r="I918" s="127"/>
      <c r="J918" s="128">
        <f>ROUND(I918*H918,2)</f>
        <v>0</v>
      </c>
      <c r="K918" s="124" t="s">
        <v>497</v>
      </c>
      <c r="L918" s="32"/>
      <c r="M918" s="129" t="s">
        <v>19</v>
      </c>
      <c r="N918" s="130" t="s">
        <v>44</v>
      </c>
      <c r="P918" s="131">
        <f>O918*H918</f>
        <v>0</v>
      </c>
      <c r="Q918" s="131">
        <v>0</v>
      </c>
      <c r="R918" s="131">
        <f>Q918*H918</f>
        <v>0</v>
      </c>
      <c r="S918" s="131">
        <v>0</v>
      </c>
      <c r="T918" s="132">
        <f>S918*H918</f>
        <v>0</v>
      </c>
      <c r="AR918" s="133" t="s">
        <v>251</v>
      </c>
      <c r="AT918" s="133" t="s">
        <v>151</v>
      </c>
      <c r="AU918" s="133" t="s">
        <v>80</v>
      </c>
      <c r="AY918" s="17" t="s">
        <v>149</v>
      </c>
      <c r="BE918" s="134">
        <f>IF(N918="základní",J918,0)</f>
        <v>0</v>
      </c>
      <c r="BF918" s="134">
        <f>IF(N918="snížená",J918,0)</f>
        <v>0</v>
      </c>
      <c r="BG918" s="134">
        <f>IF(N918="zákl. přenesená",J918,0)</f>
        <v>0</v>
      </c>
      <c r="BH918" s="134">
        <f>IF(N918="sníž. přenesená",J918,0)</f>
        <v>0</v>
      </c>
      <c r="BI918" s="134">
        <f>IF(N918="nulová",J918,0)</f>
        <v>0</v>
      </c>
      <c r="BJ918" s="17" t="s">
        <v>78</v>
      </c>
      <c r="BK918" s="134">
        <f>ROUND(I918*H918,2)</f>
        <v>0</v>
      </c>
      <c r="BL918" s="17" t="s">
        <v>251</v>
      </c>
      <c r="BM918" s="133" t="s">
        <v>1423</v>
      </c>
    </row>
    <row r="919" spans="2:65" s="1" customFormat="1" ht="78">
      <c r="B919" s="32"/>
      <c r="D919" s="139" t="s">
        <v>160</v>
      </c>
      <c r="F919" s="140" t="s">
        <v>1424</v>
      </c>
      <c r="I919" s="137"/>
      <c r="L919" s="32"/>
      <c r="M919" s="138"/>
      <c r="T919" s="53"/>
      <c r="AT919" s="17" t="s">
        <v>160</v>
      </c>
      <c r="AU919" s="17" t="s">
        <v>80</v>
      </c>
    </row>
    <row r="920" spans="2:65" s="1" customFormat="1" ht="16.5" customHeight="1">
      <c r="B920" s="32"/>
      <c r="C920" s="122" t="s">
        <v>1425</v>
      </c>
      <c r="D920" s="122" t="s">
        <v>151</v>
      </c>
      <c r="E920" s="123" t="s">
        <v>1426</v>
      </c>
      <c r="F920" s="124" t="s">
        <v>1427</v>
      </c>
      <c r="G920" s="125" t="s">
        <v>154</v>
      </c>
      <c r="H920" s="126">
        <v>9.7200000000000006</v>
      </c>
      <c r="I920" s="127"/>
      <c r="J920" s="128">
        <f>ROUND(I920*H920,2)</f>
        <v>0</v>
      </c>
      <c r="K920" s="124" t="s">
        <v>497</v>
      </c>
      <c r="L920" s="32"/>
      <c r="M920" s="129" t="s">
        <v>19</v>
      </c>
      <c r="N920" s="130" t="s">
        <v>44</v>
      </c>
      <c r="P920" s="131">
        <f>O920*H920</f>
        <v>0</v>
      </c>
      <c r="Q920" s="131">
        <v>0</v>
      </c>
      <c r="R920" s="131">
        <f>Q920*H920</f>
        <v>0</v>
      </c>
      <c r="S920" s="131">
        <v>0</v>
      </c>
      <c r="T920" s="132">
        <f>S920*H920</f>
        <v>0</v>
      </c>
      <c r="AR920" s="133" t="s">
        <v>251</v>
      </c>
      <c r="AT920" s="133" t="s">
        <v>151</v>
      </c>
      <c r="AU920" s="133" t="s">
        <v>80</v>
      </c>
      <c r="AY920" s="17" t="s">
        <v>149</v>
      </c>
      <c r="BE920" s="134">
        <f>IF(N920="základní",J920,0)</f>
        <v>0</v>
      </c>
      <c r="BF920" s="134">
        <f>IF(N920="snížená",J920,0)</f>
        <v>0</v>
      </c>
      <c r="BG920" s="134">
        <f>IF(N920="zákl. přenesená",J920,0)</f>
        <v>0</v>
      </c>
      <c r="BH920" s="134">
        <f>IF(N920="sníž. přenesená",J920,0)</f>
        <v>0</v>
      </c>
      <c r="BI920" s="134">
        <f>IF(N920="nulová",J920,0)</f>
        <v>0</v>
      </c>
      <c r="BJ920" s="17" t="s">
        <v>78</v>
      </c>
      <c r="BK920" s="134">
        <f>ROUND(I920*H920,2)</f>
        <v>0</v>
      </c>
      <c r="BL920" s="17" t="s">
        <v>251</v>
      </c>
      <c r="BM920" s="133" t="s">
        <v>1428</v>
      </c>
    </row>
    <row r="921" spans="2:65" s="1" customFormat="1" ht="58.5">
      <c r="B921" s="32"/>
      <c r="D921" s="139" t="s">
        <v>160</v>
      </c>
      <c r="F921" s="140" t="s">
        <v>1429</v>
      </c>
      <c r="I921" s="137"/>
      <c r="L921" s="32"/>
      <c r="M921" s="138"/>
      <c r="T921" s="53"/>
      <c r="AT921" s="17" t="s">
        <v>160</v>
      </c>
      <c r="AU921" s="17" t="s">
        <v>80</v>
      </c>
    </row>
    <row r="922" spans="2:65" s="11" customFormat="1" ht="22.9" customHeight="1">
      <c r="B922" s="110"/>
      <c r="D922" s="111" t="s">
        <v>72</v>
      </c>
      <c r="E922" s="120" t="s">
        <v>1430</v>
      </c>
      <c r="F922" s="120" t="s">
        <v>1431</v>
      </c>
      <c r="I922" s="113"/>
      <c r="J922" s="121">
        <f>BK922</f>
        <v>0</v>
      </c>
      <c r="L922" s="110"/>
      <c r="M922" s="115"/>
      <c r="P922" s="116">
        <f>SUM(P923:P957)</f>
        <v>0</v>
      </c>
      <c r="R922" s="116">
        <f>SUM(R923:R957)</f>
        <v>0.67049000000000014</v>
      </c>
      <c r="T922" s="117">
        <f>SUM(T923:T957)</f>
        <v>0</v>
      </c>
      <c r="AR922" s="111" t="s">
        <v>80</v>
      </c>
      <c r="AT922" s="118" t="s">
        <v>72</v>
      </c>
      <c r="AU922" s="118" t="s">
        <v>78</v>
      </c>
      <c r="AY922" s="111" t="s">
        <v>149</v>
      </c>
      <c r="BK922" s="119">
        <f>SUM(BK923:BK957)</f>
        <v>0</v>
      </c>
    </row>
    <row r="923" spans="2:65" s="1" customFormat="1" ht="16.5" customHeight="1">
      <c r="B923" s="32"/>
      <c r="C923" s="122" t="s">
        <v>1432</v>
      </c>
      <c r="D923" s="122" t="s">
        <v>151</v>
      </c>
      <c r="E923" s="123" t="s">
        <v>1433</v>
      </c>
      <c r="F923" s="124" t="s">
        <v>1434</v>
      </c>
      <c r="G923" s="125" t="s">
        <v>861</v>
      </c>
      <c r="H923" s="126">
        <v>14</v>
      </c>
      <c r="I923" s="127"/>
      <c r="J923" s="128">
        <f>ROUND(I923*H923,2)</f>
        <v>0</v>
      </c>
      <c r="K923" s="124" t="s">
        <v>497</v>
      </c>
      <c r="L923" s="32"/>
      <c r="M923" s="129" t="s">
        <v>19</v>
      </c>
      <c r="N923" s="130" t="s">
        <v>44</v>
      </c>
      <c r="P923" s="131">
        <f>O923*H923</f>
        <v>0</v>
      </c>
      <c r="Q923" s="131">
        <v>0</v>
      </c>
      <c r="R923" s="131">
        <f>Q923*H923</f>
        <v>0</v>
      </c>
      <c r="S923" s="131">
        <v>0</v>
      </c>
      <c r="T923" s="132">
        <f>S923*H923</f>
        <v>0</v>
      </c>
      <c r="AR923" s="133" t="s">
        <v>251</v>
      </c>
      <c r="AT923" s="133" t="s">
        <v>151</v>
      </c>
      <c r="AU923" s="133" t="s">
        <v>80</v>
      </c>
      <c r="AY923" s="17" t="s">
        <v>149</v>
      </c>
      <c r="BE923" s="134">
        <f>IF(N923="základní",J923,0)</f>
        <v>0</v>
      </c>
      <c r="BF923" s="134">
        <f>IF(N923="snížená",J923,0)</f>
        <v>0</v>
      </c>
      <c r="BG923" s="134">
        <f>IF(N923="zákl. přenesená",J923,0)</f>
        <v>0</v>
      </c>
      <c r="BH923" s="134">
        <f>IF(N923="sníž. přenesená",J923,0)</f>
        <v>0</v>
      </c>
      <c r="BI923" s="134">
        <f>IF(N923="nulová",J923,0)</f>
        <v>0</v>
      </c>
      <c r="BJ923" s="17" t="s">
        <v>78</v>
      </c>
      <c r="BK923" s="134">
        <f>ROUND(I923*H923,2)</f>
        <v>0</v>
      </c>
      <c r="BL923" s="17" t="s">
        <v>251</v>
      </c>
      <c r="BM923" s="133" t="s">
        <v>1435</v>
      </c>
    </row>
    <row r="924" spans="2:65" s="1" customFormat="1" ht="16.5" customHeight="1">
      <c r="B924" s="32"/>
      <c r="C924" s="122" t="s">
        <v>1436</v>
      </c>
      <c r="D924" s="122" t="s">
        <v>151</v>
      </c>
      <c r="E924" s="123" t="s">
        <v>1437</v>
      </c>
      <c r="F924" s="124" t="s">
        <v>1438</v>
      </c>
      <c r="G924" s="125" t="s">
        <v>388</v>
      </c>
      <c r="H924" s="126">
        <v>17</v>
      </c>
      <c r="I924" s="127"/>
      <c r="J924" s="128">
        <f>ROUND(I924*H924,2)</f>
        <v>0</v>
      </c>
      <c r="K924" s="124" t="s">
        <v>155</v>
      </c>
      <c r="L924" s="32"/>
      <c r="M924" s="129" t="s">
        <v>19</v>
      </c>
      <c r="N924" s="130" t="s">
        <v>44</v>
      </c>
      <c r="P924" s="131">
        <f>O924*H924</f>
        <v>0</v>
      </c>
      <c r="Q924" s="131">
        <v>1.42E-3</v>
      </c>
      <c r="R924" s="131">
        <f>Q924*H924</f>
        <v>2.4140000000000002E-2</v>
      </c>
      <c r="S924" s="131">
        <v>0</v>
      </c>
      <c r="T924" s="132">
        <f>S924*H924</f>
        <v>0</v>
      </c>
      <c r="AR924" s="133" t="s">
        <v>251</v>
      </c>
      <c r="AT924" s="133" t="s">
        <v>151</v>
      </c>
      <c r="AU924" s="133" t="s">
        <v>80</v>
      </c>
      <c r="AY924" s="17" t="s">
        <v>149</v>
      </c>
      <c r="BE924" s="134">
        <f>IF(N924="základní",J924,0)</f>
        <v>0</v>
      </c>
      <c r="BF924" s="134">
        <f>IF(N924="snížená",J924,0)</f>
        <v>0</v>
      </c>
      <c r="BG924" s="134">
        <f>IF(N924="zákl. přenesená",J924,0)</f>
        <v>0</v>
      </c>
      <c r="BH924" s="134">
        <f>IF(N924="sníž. přenesená",J924,0)</f>
        <v>0</v>
      </c>
      <c r="BI924" s="134">
        <f>IF(N924="nulová",J924,0)</f>
        <v>0</v>
      </c>
      <c r="BJ924" s="17" t="s">
        <v>78</v>
      </c>
      <c r="BK924" s="134">
        <f>ROUND(I924*H924,2)</f>
        <v>0</v>
      </c>
      <c r="BL924" s="17" t="s">
        <v>251</v>
      </c>
      <c r="BM924" s="133" t="s">
        <v>1439</v>
      </c>
    </row>
    <row r="925" spans="2:65" s="1" customFormat="1" ht="11.25">
      <c r="B925" s="32"/>
      <c r="D925" s="135" t="s">
        <v>158</v>
      </c>
      <c r="F925" s="136" t="s">
        <v>1440</v>
      </c>
      <c r="I925" s="137"/>
      <c r="L925" s="32"/>
      <c r="M925" s="138"/>
      <c r="T925" s="53"/>
      <c r="AT925" s="17" t="s">
        <v>158</v>
      </c>
      <c r="AU925" s="17" t="s">
        <v>80</v>
      </c>
    </row>
    <row r="926" spans="2:65" s="1" customFormat="1" ht="16.5" customHeight="1">
      <c r="B926" s="32"/>
      <c r="C926" s="122" t="s">
        <v>1441</v>
      </c>
      <c r="D926" s="122" t="s">
        <v>151</v>
      </c>
      <c r="E926" s="123" t="s">
        <v>1442</v>
      </c>
      <c r="F926" s="124" t="s">
        <v>1443</v>
      </c>
      <c r="G926" s="125" t="s">
        <v>388</v>
      </c>
      <c r="H926" s="126">
        <v>7</v>
      </c>
      <c r="I926" s="127"/>
      <c r="J926" s="128">
        <f>ROUND(I926*H926,2)</f>
        <v>0</v>
      </c>
      <c r="K926" s="124" t="s">
        <v>155</v>
      </c>
      <c r="L926" s="32"/>
      <c r="M926" s="129" t="s">
        <v>19</v>
      </c>
      <c r="N926" s="130" t="s">
        <v>44</v>
      </c>
      <c r="P926" s="131">
        <f>O926*H926</f>
        <v>0</v>
      </c>
      <c r="Q926" s="131">
        <v>7.4400000000000004E-3</v>
      </c>
      <c r="R926" s="131">
        <f>Q926*H926</f>
        <v>5.2080000000000001E-2</v>
      </c>
      <c r="S926" s="131">
        <v>0</v>
      </c>
      <c r="T926" s="132">
        <f>S926*H926</f>
        <v>0</v>
      </c>
      <c r="AR926" s="133" t="s">
        <v>251</v>
      </c>
      <c r="AT926" s="133" t="s">
        <v>151</v>
      </c>
      <c r="AU926" s="133" t="s">
        <v>80</v>
      </c>
      <c r="AY926" s="17" t="s">
        <v>149</v>
      </c>
      <c r="BE926" s="134">
        <f>IF(N926="základní",J926,0)</f>
        <v>0</v>
      </c>
      <c r="BF926" s="134">
        <f>IF(N926="snížená",J926,0)</f>
        <v>0</v>
      </c>
      <c r="BG926" s="134">
        <f>IF(N926="zákl. přenesená",J926,0)</f>
        <v>0</v>
      </c>
      <c r="BH926" s="134">
        <f>IF(N926="sníž. přenesená",J926,0)</f>
        <v>0</v>
      </c>
      <c r="BI926" s="134">
        <f>IF(N926="nulová",J926,0)</f>
        <v>0</v>
      </c>
      <c r="BJ926" s="17" t="s">
        <v>78</v>
      </c>
      <c r="BK926" s="134">
        <f>ROUND(I926*H926,2)</f>
        <v>0</v>
      </c>
      <c r="BL926" s="17" t="s">
        <v>251</v>
      </c>
      <c r="BM926" s="133" t="s">
        <v>1444</v>
      </c>
    </row>
    <row r="927" spans="2:65" s="1" customFormat="1" ht="11.25">
      <c r="B927" s="32"/>
      <c r="D927" s="135" t="s">
        <v>158</v>
      </c>
      <c r="F927" s="136" t="s">
        <v>1445</v>
      </c>
      <c r="I927" s="137"/>
      <c r="L927" s="32"/>
      <c r="M927" s="138"/>
      <c r="T927" s="53"/>
      <c r="AT927" s="17" t="s">
        <v>158</v>
      </c>
      <c r="AU927" s="17" t="s">
        <v>80</v>
      </c>
    </row>
    <row r="928" spans="2:65" s="1" customFormat="1" ht="16.5" customHeight="1">
      <c r="B928" s="32"/>
      <c r="C928" s="122" t="s">
        <v>1446</v>
      </c>
      <c r="D928" s="122" t="s">
        <v>151</v>
      </c>
      <c r="E928" s="123" t="s">
        <v>1447</v>
      </c>
      <c r="F928" s="124" t="s">
        <v>1448</v>
      </c>
      <c r="G928" s="125" t="s">
        <v>388</v>
      </c>
      <c r="H928" s="126">
        <v>28</v>
      </c>
      <c r="I928" s="127"/>
      <c r="J928" s="128">
        <f>ROUND(I928*H928,2)</f>
        <v>0</v>
      </c>
      <c r="K928" s="124" t="s">
        <v>155</v>
      </c>
      <c r="L928" s="32"/>
      <c r="M928" s="129" t="s">
        <v>19</v>
      </c>
      <c r="N928" s="130" t="s">
        <v>44</v>
      </c>
      <c r="P928" s="131">
        <f>O928*H928</f>
        <v>0</v>
      </c>
      <c r="Q928" s="131">
        <v>1.975E-2</v>
      </c>
      <c r="R928" s="131">
        <f>Q928*H928</f>
        <v>0.55300000000000005</v>
      </c>
      <c r="S928" s="131">
        <v>0</v>
      </c>
      <c r="T928" s="132">
        <f>S928*H928</f>
        <v>0</v>
      </c>
      <c r="AR928" s="133" t="s">
        <v>251</v>
      </c>
      <c r="AT928" s="133" t="s">
        <v>151</v>
      </c>
      <c r="AU928" s="133" t="s">
        <v>80</v>
      </c>
      <c r="AY928" s="17" t="s">
        <v>149</v>
      </c>
      <c r="BE928" s="134">
        <f>IF(N928="základní",J928,0)</f>
        <v>0</v>
      </c>
      <c r="BF928" s="134">
        <f>IF(N928="snížená",J928,0)</f>
        <v>0</v>
      </c>
      <c r="BG928" s="134">
        <f>IF(N928="zákl. přenesená",J928,0)</f>
        <v>0</v>
      </c>
      <c r="BH928" s="134">
        <f>IF(N928="sníž. přenesená",J928,0)</f>
        <v>0</v>
      </c>
      <c r="BI928" s="134">
        <f>IF(N928="nulová",J928,0)</f>
        <v>0</v>
      </c>
      <c r="BJ928" s="17" t="s">
        <v>78</v>
      </c>
      <c r="BK928" s="134">
        <f>ROUND(I928*H928,2)</f>
        <v>0</v>
      </c>
      <c r="BL928" s="17" t="s">
        <v>251</v>
      </c>
      <c r="BM928" s="133" t="s">
        <v>1449</v>
      </c>
    </row>
    <row r="929" spans="2:65" s="1" customFormat="1" ht="11.25">
      <c r="B929" s="32"/>
      <c r="D929" s="135" t="s">
        <v>158</v>
      </c>
      <c r="F929" s="136" t="s">
        <v>1450</v>
      </c>
      <c r="I929" s="137"/>
      <c r="L929" s="32"/>
      <c r="M929" s="138"/>
      <c r="T929" s="53"/>
      <c r="AT929" s="17" t="s">
        <v>158</v>
      </c>
      <c r="AU929" s="17" t="s">
        <v>80</v>
      </c>
    </row>
    <row r="930" spans="2:65" s="1" customFormat="1" ht="16.5" customHeight="1">
      <c r="B930" s="32"/>
      <c r="C930" s="122" t="s">
        <v>1451</v>
      </c>
      <c r="D930" s="122" t="s">
        <v>151</v>
      </c>
      <c r="E930" s="123" t="s">
        <v>1452</v>
      </c>
      <c r="F930" s="124" t="s">
        <v>1453</v>
      </c>
      <c r="G930" s="125" t="s">
        <v>388</v>
      </c>
      <c r="H930" s="126">
        <v>4</v>
      </c>
      <c r="I930" s="127"/>
      <c r="J930" s="128">
        <f>ROUND(I930*H930,2)</f>
        <v>0</v>
      </c>
      <c r="K930" s="124" t="s">
        <v>155</v>
      </c>
      <c r="L930" s="32"/>
      <c r="M930" s="129" t="s">
        <v>19</v>
      </c>
      <c r="N930" s="130" t="s">
        <v>44</v>
      </c>
      <c r="P930" s="131">
        <f>O930*H930</f>
        <v>0</v>
      </c>
      <c r="Q930" s="131">
        <v>7.1000000000000002E-4</v>
      </c>
      <c r="R930" s="131">
        <f>Q930*H930</f>
        <v>2.8400000000000001E-3</v>
      </c>
      <c r="S930" s="131">
        <v>0</v>
      </c>
      <c r="T930" s="132">
        <f>S930*H930</f>
        <v>0</v>
      </c>
      <c r="AR930" s="133" t="s">
        <v>251</v>
      </c>
      <c r="AT930" s="133" t="s">
        <v>151</v>
      </c>
      <c r="AU930" s="133" t="s">
        <v>80</v>
      </c>
      <c r="AY930" s="17" t="s">
        <v>149</v>
      </c>
      <c r="BE930" s="134">
        <f>IF(N930="základní",J930,0)</f>
        <v>0</v>
      </c>
      <c r="BF930" s="134">
        <f>IF(N930="snížená",J930,0)</f>
        <v>0</v>
      </c>
      <c r="BG930" s="134">
        <f>IF(N930="zákl. přenesená",J930,0)</f>
        <v>0</v>
      </c>
      <c r="BH930" s="134">
        <f>IF(N930="sníž. přenesená",J930,0)</f>
        <v>0</v>
      </c>
      <c r="BI930" s="134">
        <f>IF(N930="nulová",J930,0)</f>
        <v>0</v>
      </c>
      <c r="BJ930" s="17" t="s">
        <v>78</v>
      </c>
      <c r="BK930" s="134">
        <f>ROUND(I930*H930,2)</f>
        <v>0</v>
      </c>
      <c r="BL930" s="17" t="s">
        <v>251</v>
      </c>
      <c r="BM930" s="133" t="s">
        <v>1454</v>
      </c>
    </row>
    <row r="931" spans="2:65" s="1" customFormat="1" ht="11.25">
      <c r="B931" s="32"/>
      <c r="D931" s="135" t="s">
        <v>158</v>
      </c>
      <c r="F931" s="136" t="s">
        <v>1455</v>
      </c>
      <c r="I931" s="137"/>
      <c r="L931" s="32"/>
      <c r="M931" s="138"/>
      <c r="T931" s="53"/>
      <c r="AT931" s="17" t="s">
        <v>158</v>
      </c>
      <c r="AU931" s="17" t="s">
        <v>80</v>
      </c>
    </row>
    <row r="932" spans="2:65" s="1" customFormat="1" ht="16.5" customHeight="1">
      <c r="B932" s="32"/>
      <c r="C932" s="122" t="s">
        <v>1456</v>
      </c>
      <c r="D932" s="122" t="s">
        <v>151</v>
      </c>
      <c r="E932" s="123" t="s">
        <v>1457</v>
      </c>
      <c r="F932" s="124" t="s">
        <v>1458</v>
      </c>
      <c r="G932" s="125" t="s">
        <v>388</v>
      </c>
      <c r="H932" s="126">
        <v>3</v>
      </c>
      <c r="I932" s="127"/>
      <c r="J932" s="128">
        <f>ROUND(I932*H932,2)</f>
        <v>0</v>
      </c>
      <c r="K932" s="124" t="s">
        <v>155</v>
      </c>
      <c r="L932" s="32"/>
      <c r="M932" s="129" t="s">
        <v>19</v>
      </c>
      <c r="N932" s="130" t="s">
        <v>44</v>
      </c>
      <c r="P932" s="131">
        <f>O932*H932</f>
        <v>0</v>
      </c>
      <c r="Q932" s="131">
        <v>5.9000000000000003E-4</v>
      </c>
      <c r="R932" s="131">
        <f>Q932*H932</f>
        <v>1.7700000000000001E-3</v>
      </c>
      <c r="S932" s="131">
        <v>0</v>
      </c>
      <c r="T932" s="132">
        <f>S932*H932</f>
        <v>0</v>
      </c>
      <c r="AR932" s="133" t="s">
        <v>251</v>
      </c>
      <c r="AT932" s="133" t="s">
        <v>151</v>
      </c>
      <c r="AU932" s="133" t="s">
        <v>80</v>
      </c>
      <c r="AY932" s="17" t="s">
        <v>149</v>
      </c>
      <c r="BE932" s="134">
        <f>IF(N932="základní",J932,0)</f>
        <v>0</v>
      </c>
      <c r="BF932" s="134">
        <f>IF(N932="snížená",J932,0)</f>
        <v>0</v>
      </c>
      <c r="BG932" s="134">
        <f>IF(N932="zákl. přenesená",J932,0)</f>
        <v>0</v>
      </c>
      <c r="BH932" s="134">
        <f>IF(N932="sníž. přenesená",J932,0)</f>
        <v>0</v>
      </c>
      <c r="BI932" s="134">
        <f>IF(N932="nulová",J932,0)</f>
        <v>0</v>
      </c>
      <c r="BJ932" s="17" t="s">
        <v>78</v>
      </c>
      <c r="BK932" s="134">
        <f>ROUND(I932*H932,2)</f>
        <v>0</v>
      </c>
      <c r="BL932" s="17" t="s">
        <v>251</v>
      </c>
      <c r="BM932" s="133" t="s">
        <v>1459</v>
      </c>
    </row>
    <row r="933" spans="2:65" s="1" customFormat="1" ht="11.25">
      <c r="B933" s="32"/>
      <c r="D933" s="135" t="s">
        <v>158</v>
      </c>
      <c r="F933" s="136" t="s">
        <v>1460</v>
      </c>
      <c r="I933" s="137"/>
      <c r="L933" s="32"/>
      <c r="M933" s="138"/>
      <c r="T933" s="53"/>
      <c r="AT933" s="17" t="s">
        <v>158</v>
      </c>
      <c r="AU933" s="17" t="s">
        <v>80</v>
      </c>
    </row>
    <row r="934" spans="2:65" s="1" customFormat="1" ht="16.5" customHeight="1">
      <c r="B934" s="32"/>
      <c r="C934" s="122" t="s">
        <v>1461</v>
      </c>
      <c r="D934" s="122" t="s">
        <v>151</v>
      </c>
      <c r="E934" s="123" t="s">
        <v>1462</v>
      </c>
      <c r="F934" s="124" t="s">
        <v>1463</v>
      </c>
      <c r="G934" s="125" t="s">
        <v>388</v>
      </c>
      <c r="H934" s="126">
        <v>3</v>
      </c>
      <c r="I934" s="127"/>
      <c r="J934" s="128">
        <f>ROUND(I934*H934,2)</f>
        <v>0</v>
      </c>
      <c r="K934" s="124" t="s">
        <v>155</v>
      </c>
      <c r="L934" s="32"/>
      <c r="M934" s="129" t="s">
        <v>19</v>
      </c>
      <c r="N934" s="130" t="s">
        <v>44</v>
      </c>
      <c r="P934" s="131">
        <f>O934*H934</f>
        <v>0</v>
      </c>
      <c r="Q934" s="131">
        <v>4.0000000000000002E-4</v>
      </c>
      <c r="R934" s="131">
        <f>Q934*H934</f>
        <v>1.2000000000000001E-3</v>
      </c>
      <c r="S934" s="131">
        <v>0</v>
      </c>
      <c r="T934" s="132">
        <f>S934*H934</f>
        <v>0</v>
      </c>
      <c r="AR934" s="133" t="s">
        <v>251</v>
      </c>
      <c r="AT934" s="133" t="s">
        <v>151</v>
      </c>
      <c r="AU934" s="133" t="s">
        <v>80</v>
      </c>
      <c r="AY934" s="17" t="s">
        <v>149</v>
      </c>
      <c r="BE934" s="134">
        <f>IF(N934="základní",J934,0)</f>
        <v>0</v>
      </c>
      <c r="BF934" s="134">
        <f>IF(N934="snížená",J934,0)</f>
        <v>0</v>
      </c>
      <c r="BG934" s="134">
        <f>IF(N934="zákl. přenesená",J934,0)</f>
        <v>0</v>
      </c>
      <c r="BH934" s="134">
        <f>IF(N934="sníž. přenesená",J934,0)</f>
        <v>0</v>
      </c>
      <c r="BI934" s="134">
        <f>IF(N934="nulová",J934,0)</f>
        <v>0</v>
      </c>
      <c r="BJ934" s="17" t="s">
        <v>78</v>
      </c>
      <c r="BK934" s="134">
        <f>ROUND(I934*H934,2)</f>
        <v>0</v>
      </c>
      <c r="BL934" s="17" t="s">
        <v>251</v>
      </c>
      <c r="BM934" s="133" t="s">
        <v>1464</v>
      </c>
    </row>
    <row r="935" spans="2:65" s="1" customFormat="1" ht="11.25">
      <c r="B935" s="32"/>
      <c r="D935" s="135" t="s">
        <v>158</v>
      </c>
      <c r="F935" s="136" t="s">
        <v>1465</v>
      </c>
      <c r="I935" s="137"/>
      <c r="L935" s="32"/>
      <c r="M935" s="138"/>
      <c r="T935" s="53"/>
      <c r="AT935" s="17" t="s">
        <v>158</v>
      </c>
      <c r="AU935" s="17" t="s">
        <v>80</v>
      </c>
    </row>
    <row r="936" spans="2:65" s="1" customFormat="1" ht="16.5" customHeight="1">
      <c r="B936" s="32"/>
      <c r="C936" s="122" t="s">
        <v>1466</v>
      </c>
      <c r="D936" s="122" t="s">
        <v>151</v>
      </c>
      <c r="E936" s="123" t="s">
        <v>1467</v>
      </c>
      <c r="F936" s="124" t="s">
        <v>1468</v>
      </c>
      <c r="G936" s="125" t="s">
        <v>388</v>
      </c>
      <c r="H936" s="126">
        <v>18</v>
      </c>
      <c r="I936" s="127"/>
      <c r="J936" s="128">
        <f>ROUND(I936*H936,2)</f>
        <v>0</v>
      </c>
      <c r="K936" s="124" t="s">
        <v>155</v>
      </c>
      <c r="L936" s="32"/>
      <c r="M936" s="129" t="s">
        <v>19</v>
      </c>
      <c r="N936" s="130" t="s">
        <v>44</v>
      </c>
      <c r="P936" s="131">
        <f>O936*H936</f>
        <v>0</v>
      </c>
      <c r="Q936" s="131">
        <v>4.0999999999999999E-4</v>
      </c>
      <c r="R936" s="131">
        <f>Q936*H936</f>
        <v>7.3799999999999994E-3</v>
      </c>
      <c r="S936" s="131">
        <v>0</v>
      </c>
      <c r="T936" s="132">
        <f>S936*H936</f>
        <v>0</v>
      </c>
      <c r="AR936" s="133" t="s">
        <v>251</v>
      </c>
      <c r="AT936" s="133" t="s">
        <v>151</v>
      </c>
      <c r="AU936" s="133" t="s">
        <v>80</v>
      </c>
      <c r="AY936" s="17" t="s">
        <v>149</v>
      </c>
      <c r="BE936" s="134">
        <f>IF(N936="základní",J936,0)</f>
        <v>0</v>
      </c>
      <c r="BF936" s="134">
        <f>IF(N936="snížená",J936,0)</f>
        <v>0</v>
      </c>
      <c r="BG936" s="134">
        <f>IF(N936="zákl. přenesená",J936,0)</f>
        <v>0</v>
      </c>
      <c r="BH936" s="134">
        <f>IF(N936="sníž. přenesená",J936,0)</f>
        <v>0</v>
      </c>
      <c r="BI936" s="134">
        <f>IF(N936="nulová",J936,0)</f>
        <v>0</v>
      </c>
      <c r="BJ936" s="17" t="s">
        <v>78</v>
      </c>
      <c r="BK936" s="134">
        <f>ROUND(I936*H936,2)</f>
        <v>0</v>
      </c>
      <c r="BL936" s="17" t="s">
        <v>251</v>
      </c>
      <c r="BM936" s="133" t="s">
        <v>1469</v>
      </c>
    </row>
    <row r="937" spans="2:65" s="1" customFormat="1" ht="11.25">
      <c r="B937" s="32"/>
      <c r="D937" s="135" t="s">
        <v>158</v>
      </c>
      <c r="F937" s="136" t="s">
        <v>1470</v>
      </c>
      <c r="I937" s="137"/>
      <c r="L937" s="32"/>
      <c r="M937" s="138"/>
      <c r="T937" s="53"/>
      <c r="AT937" s="17" t="s">
        <v>158</v>
      </c>
      <c r="AU937" s="17" t="s">
        <v>80</v>
      </c>
    </row>
    <row r="938" spans="2:65" s="1" customFormat="1" ht="16.5" customHeight="1">
      <c r="B938" s="32"/>
      <c r="C938" s="122" t="s">
        <v>1471</v>
      </c>
      <c r="D938" s="122" t="s">
        <v>151</v>
      </c>
      <c r="E938" s="123" t="s">
        <v>1472</v>
      </c>
      <c r="F938" s="124" t="s">
        <v>1473</v>
      </c>
      <c r="G938" s="125" t="s">
        <v>388</v>
      </c>
      <c r="H938" s="126">
        <v>15</v>
      </c>
      <c r="I938" s="127"/>
      <c r="J938" s="128">
        <f>ROUND(I938*H938,2)</f>
        <v>0</v>
      </c>
      <c r="K938" s="124" t="s">
        <v>155</v>
      </c>
      <c r="L938" s="32"/>
      <c r="M938" s="129" t="s">
        <v>19</v>
      </c>
      <c r="N938" s="130" t="s">
        <v>44</v>
      </c>
      <c r="P938" s="131">
        <f>O938*H938</f>
        <v>0</v>
      </c>
      <c r="Q938" s="131">
        <v>4.8000000000000001E-4</v>
      </c>
      <c r="R938" s="131">
        <f>Q938*H938</f>
        <v>7.1999999999999998E-3</v>
      </c>
      <c r="S938" s="131">
        <v>0</v>
      </c>
      <c r="T938" s="132">
        <f>S938*H938</f>
        <v>0</v>
      </c>
      <c r="AR938" s="133" t="s">
        <v>251</v>
      </c>
      <c r="AT938" s="133" t="s">
        <v>151</v>
      </c>
      <c r="AU938" s="133" t="s">
        <v>80</v>
      </c>
      <c r="AY938" s="17" t="s">
        <v>149</v>
      </c>
      <c r="BE938" s="134">
        <f>IF(N938="základní",J938,0)</f>
        <v>0</v>
      </c>
      <c r="BF938" s="134">
        <f>IF(N938="snížená",J938,0)</f>
        <v>0</v>
      </c>
      <c r="BG938" s="134">
        <f>IF(N938="zákl. přenesená",J938,0)</f>
        <v>0</v>
      </c>
      <c r="BH938" s="134">
        <f>IF(N938="sníž. přenesená",J938,0)</f>
        <v>0</v>
      </c>
      <c r="BI938" s="134">
        <f>IF(N938="nulová",J938,0)</f>
        <v>0</v>
      </c>
      <c r="BJ938" s="17" t="s">
        <v>78</v>
      </c>
      <c r="BK938" s="134">
        <f>ROUND(I938*H938,2)</f>
        <v>0</v>
      </c>
      <c r="BL938" s="17" t="s">
        <v>251</v>
      </c>
      <c r="BM938" s="133" t="s">
        <v>1474</v>
      </c>
    </row>
    <row r="939" spans="2:65" s="1" customFormat="1" ht="11.25">
      <c r="B939" s="32"/>
      <c r="D939" s="135" t="s">
        <v>158</v>
      </c>
      <c r="F939" s="136" t="s">
        <v>1475</v>
      </c>
      <c r="I939" s="137"/>
      <c r="L939" s="32"/>
      <c r="M939" s="138"/>
      <c r="T939" s="53"/>
      <c r="AT939" s="17" t="s">
        <v>158</v>
      </c>
      <c r="AU939" s="17" t="s">
        <v>80</v>
      </c>
    </row>
    <row r="940" spans="2:65" s="1" customFormat="1" ht="16.5" customHeight="1">
      <c r="B940" s="32"/>
      <c r="C940" s="122" t="s">
        <v>1476</v>
      </c>
      <c r="D940" s="122" t="s">
        <v>151</v>
      </c>
      <c r="E940" s="123" t="s">
        <v>1477</v>
      </c>
      <c r="F940" s="124" t="s">
        <v>1478</v>
      </c>
      <c r="G940" s="125" t="s">
        <v>388</v>
      </c>
      <c r="H940" s="126">
        <v>8</v>
      </c>
      <c r="I940" s="127"/>
      <c r="J940" s="128">
        <f>ROUND(I940*H940,2)</f>
        <v>0</v>
      </c>
      <c r="K940" s="124" t="s">
        <v>155</v>
      </c>
      <c r="L940" s="32"/>
      <c r="M940" s="129" t="s">
        <v>19</v>
      </c>
      <c r="N940" s="130" t="s">
        <v>44</v>
      </c>
      <c r="P940" s="131">
        <f>O940*H940</f>
        <v>0</v>
      </c>
      <c r="Q940" s="131">
        <v>2.2399999999999998E-3</v>
      </c>
      <c r="R940" s="131">
        <f>Q940*H940</f>
        <v>1.7919999999999998E-2</v>
      </c>
      <c r="S940" s="131">
        <v>0</v>
      </c>
      <c r="T940" s="132">
        <f>S940*H940</f>
        <v>0</v>
      </c>
      <c r="AR940" s="133" t="s">
        <v>251</v>
      </c>
      <c r="AT940" s="133" t="s">
        <v>151</v>
      </c>
      <c r="AU940" s="133" t="s">
        <v>80</v>
      </c>
      <c r="AY940" s="17" t="s">
        <v>149</v>
      </c>
      <c r="BE940" s="134">
        <f>IF(N940="základní",J940,0)</f>
        <v>0</v>
      </c>
      <c r="BF940" s="134">
        <f>IF(N940="snížená",J940,0)</f>
        <v>0</v>
      </c>
      <c r="BG940" s="134">
        <f>IF(N940="zákl. přenesená",J940,0)</f>
        <v>0</v>
      </c>
      <c r="BH940" s="134">
        <f>IF(N940="sníž. přenesená",J940,0)</f>
        <v>0</v>
      </c>
      <c r="BI940" s="134">
        <f>IF(N940="nulová",J940,0)</f>
        <v>0</v>
      </c>
      <c r="BJ940" s="17" t="s">
        <v>78</v>
      </c>
      <c r="BK940" s="134">
        <f>ROUND(I940*H940,2)</f>
        <v>0</v>
      </c>
      <c r="BL940" s="17" t="s">
        <v>251</v>
      </c>
      <c r="BM940" s="133" t="s">
        <v>1479</v>
      </c>
    </row>
    <row r="941" spans="2:65" s="1" customFormat="1" ht="11.25">
      <c r="B941" s="32"/>
      <c r="D941" s="135" t="s">
        <v>158</v>
      </c>
      <c r="F941" s="136" t="s">
        <v>1480</v>
      </c>
      <c r="I941" s="137"/>
      <c r="L941" s="32"/>
      <c r="M941" s="138"/>
      <c r="T941" s="53"/>
      <c r="AT941" s="17" t="s">
        <v>158</v>
      </c>
      <c r="AU941" s="17" t="s">
        <v>80</v>
      </c>
    </row>
    <row r="942" spans="2:65" s="1" customFormat="1" ht="16.5" customHeight="1">
      <c r="B942" s="32"/>
      <c r="C942" s="122" t="s">
        <v>1481</v>
      </c>
      <c r="D942" s="122" t="s">
        <v>151</v>
      </c>
      <c r="E942" s="123" t="s">
        <v>1482</v>
      </c>
      <c r="F942" s="124" t="s">
        <v>1483</v>
      </c>
      <c r="G942" s="125" t="s">
        <v>330</v>
      </c>
      <c r="H942" s="126">
        <v>2</v>
      </c>
      <c r="I942" s="127"/>
      <c r="J942" s="128">
        <f>ROUND(I942*H942,2)</f>
        <v>0</v>
      </c>
      <c r="K942" s="124" t="s">
        <v>155</v>
      </c>
      <c r="L942" s="32"/>
      <c r="M942" s="129" t="s">
        <v>19</v>
      </c>
      <c r="N942" s="130" t="s">
        <v>44</v>
      </c>
      <c r="P942" s="131">
        <f>O942*H942</f>
        <v>0</v>
      </c>
      <c r="Q942" s="131">
        <v>0</v>
      </c>
      <c r="R942" s="131">
        <f>Q942*H942</f>
        <v>0</v>
      </c>
      <c r="S942" s="131">
        <v>0</v>
      </c>
      <c r="T942" s="132">
        <f>S942*H942</f>
        <v>0</v>
      </c>
      <c r="AR942" s="133" t="s">
        <v>251</v>
      </c>
      <c r="AT942" s="133" t="s">
        <v>151</v>
      </c>
      <c r="AU942" s="133" t="s">
        <v>80</v>
      </c>
      <c r="AY942" s="17" t="s">
        <v>149</v>
      </c>
      <c r="BE942" s="134">
        <f>IF(N942="základní",J942,0)</f>
        <v>0</v>
      </c>
      <c r="BF942" s="134">
        <f>IF(N942="snížená",J942,0)</f>
        <v>0</v>
      </c>
      <c r="BG942" s="134">
        <f>IF(N942="zákl. přenesená",J942,0)</f>
        <v>0</v>
      </c>
      <c r="BH942" s="134">
        <f>IF(N942="sníž. přenesená",J942,0)</f>
        <v>0</v>
      </c>
      <c r="BI942" s="134">
        <f>IF(N942="nulová",J942,0)</f>
        <v>0</v>
      </c>
      <c r="BJ942" s="17" t="s">
        <v>78</v>
      </c>
      <c r="BK942" s="134">
        <f>ROUND(I942*H942,2)</f>
        <v>0</v>
      </c>
      <c r="BL942" s="17" t="s">
        <v>251</v>
      </c>
      <c r="BM942" s="133" t="s">
        <v>1484</v>
      </c>
    </row>
    <row r="943" spans="2:65" s="1" customFormat="1" ht="11.25">
      <c r="B943" s="32"/>
      <c r="D943" s="135" t="s">
        <v>158</v>
      </c>
      <c r="F943" s="136" t="s">
        <v>1485</v>
      </c>
      <c r="I943" s="137"/>
      <c r="L943" s="32"/>
      <c r="M943" s="138"/>
      <c r="T943" s="53"/>
      <c r="AT943" s="17" t="s">
        <v>158</v>
      </c>
      <c r="AU943" s="17" t="s">
        <v>80</v>
      </c>
    </row>
    <row r="944" spans="2:65" s="1" customFormat="1" ht="16.5" customHeight="1">
      <c r="B944" s="32"/>
      <c r="C944" s="122" t="s">
        <v>1486</v>
      </c>
      <c r="D944" s="122" t="s">
        <v>151</v>
      </c>
      <c r="E944" s="123" t="s">
        <v>1487</v>
      </c>
      <c r="F944" s="124" t="s">
        <v>1488</v>
      </c>
      <c r="G944" s="125" t="s">
        <v>330</v>
      </c>
      <c r="H944" s="126">
        <v>11</v>
      </c>
      <c r="I944" s="127"/>
      <c r="J944" s="128">
        <f>ROUND(I944*H944,2)</f>
        <v>0</v>
      </c>
      <c r="K944" s="124" t="s">
        <v>155</v>
      </c>
      <c r="L944" s="32"/>
      <c r="M944" s="129" t="s">
        <v>19</v>
      </c>
      <c r="N944" s="130" t="s">
        <v>44</v>
      </c>
      <c r="P944" s="131">
        <f>O944*H944</f>
        <v>0</v>
      </c>
      <c r="Q944" s="131">
        <v>0</v>
      </c>
      <c r="R944" s="131">
        <f>Q944*H944</f>
        <v>0</v>
      </c>
      <c r="S944" s="131">
        <v>0</v>
      </c>
      <c r="T944" s="132">
        <f>S944*H944</f>
        <v>0</v>
      </c>
      <c r="AR944" s="133" t="s">
        <v>251</v>
      </c>
      <c r="AT944" s="133" t="s">
        <v>151</v>
      </c>
      <c r="AU944" s="133" t="s">
        <v>80</v>
      </c>
      <c r="AY944" s="17" t="s">
        <v>149</v>
      </c>
      <c r="BE944" s="134">
        <f>IF(N944="základní",J944,0)</f>
        <v>0</v>
      </c>
      <c r="BF944" s="134">
        <f>IF(N944="snížená",J944,0)</f>
        <v>0</v>
      </c>
      <c r="BG944" s="134">
        <f>IF(N944="zákl. přenesená",J944,0)</f>
        <v>0</v>
      </c>
      <c r="BH944" s="134">
        <f>IF(N944="sníž. přenesená",J944,0)</f>
        <v>0</v>
      </c>
      <c r="BI944" s="134">
        <f>IF(N944="nulová",J944,0)</f>
        <v>0</v>
      </c>
      <c r="BJ944" s="17" t="s">
        <v>78</v>
      </c>
      <c r="BK944" s="134">
        <f>ROUND(I944*H944,2)</f>
        <v>0</v>
      </c>
      <c r="BL944" s="17" t="s">
        <v>251</v>
      </c>
      <c r="BM944" s="133" t="s">
        <v>1489</v>
      </c>
    </row>
    <row r="945" spans="2:65" s="1" customFormat="1" ht="11.25">
      <c r="B945" s="32"/>
      <c r="D945" s="135" t="s">
        <v>158</v>
      </c>
      <c r="F945" s="136" t="s">
        <v>1490</v>
      </c>
      <c r="I945" s="137"/>
      <c r="L945" s="32"/>
      <c r="M945" s="138"/>
      <c r="T945" s="53"/>
      <c r="AT945" s="17" t="s">
        <v>158</v>
      </c>
      <c r="AU945" s="17" t="s">
        <v>80</v>
      </c>
    </row>
    <row r="946" spans="2:65" s="1" customFormat="1" ht="16.5" customHeight="1">
      <c r="B946" s="32"/>
      <c r="C946" s="122" t="s">
        <v>1491</v>
      </c>
      <c r="D946" s="122" t="s">
        <v>151</v>
      </c>
      <c r="E946" s="123" t="s">
        <v>1492</v>
      </c>
      <c r="F946" s="124" t="s">
        <v>1493</v>
      </c>
      <c r="G946" s="125" t="s">
        <v>330</v>
      </c>
      <c r="H946" s="126">
        <v>1</v>
      </c>
      <c r="I946" s="127"/>
      <c r="J946" s="128">
        <f>ROUND(I946*H946,2)</f>
        <v>0</v>
      </c>
      <c r="K946" s="124" t="s">
        <v>155</v>
      </c>
      <c r="L946" s="32"/>
      <c r="M946" s="129" t="s">
        <v>19</v>
      </c>
      <c r="N946" s="130" t="s">
        <v>44</v>
      </c>
      <c r="P946" s="131">
        <f>O946*H946</f>
        <v>0</v>
      </c>
      <c r="Q946" s="131">
        <v>0</v>
      </c>
      <c r="R946" s="131">
        <f>Q946*H946</f>
        <v>0</v>
      </c>
      <c r="S946" s="131">
        <v>0</v>
      </c>
      <c r="T946" s="132">
        <f>S946*H946</f>
        <v>0</v>
      </c>
      <c r="AR946" s="133" t="s">
        <v>251</v>
      </c>
      <c r="AT946" s="133" t="s">
        <v>151</v>
      </c>
      <c r="AU946" s="133" t="s">
        <v>80</v>
      </c>
      <c r="AY946" s="17" t="s">
        <v>149</v>
      </c>
      <c r="BE946" s="134">
        <f>IF(N946="základní",J946,0)</f>
        <v>0</v>
      </c>
      <c r="BF946" s="134">
        <f>IF(N946="snížená",J946,0)</f>
        <v>0</v>
      </c>
      <c r="BG946" s="134">
        <f>IF(N946="zákl. přenesená",J946,0)</f>
        <v>0</v>
      </c>
      <c r="BH946" s="134">
        <f>IF(N946="sníž. přenesená",J946,0)</f>
        <v>0</v>
      </c>
      <c r="BI946" s="134">
        <f>IF(N946="nulová",J946,0)</f>
        <v>0</v>
      </c>
      <c r="BJ946" s="17" t="s">
        <v>78</v>
      </c>
      <c r="BK946" s="134">
        <f>ROUND(I946*H946,2)</f>
        <v>0</v>
      </c>
      <c r="BL946" s="17" t="s">
        <v>251</v>
      </c>
      <c r="BM946" s="133" t="s">
        <v>1494</v>
      </c>
    </row>
    <row r="947" spans="2:65" s="1" customFormat="1" ht="11.25">
      <c r="B947" s="32"/>
      <c r="D947" s="135" t="s">
        <v>158</v>
      </c>
      <c r="F947" s="136" t="s">
        <v>1495</v>
      </c>
      <c r="I947" s="137"/>
      <c r="L947" s="32"/>
      <c r="M947" s="138"/>
      <c r="T947" s="53"/>
      <c r="AT947" s="17" t="s">
        <v>158</v>
      </c>
      <c r="AU947" s="17" t="s">
        <v>80</v>
      </c>
    </row>
    <row r="948" spans="2:65" s="1" customFormat="1" ht="16.5" customHeight="1">
      <c r="B948" s="32"/>
      <c r="C948" s="122" t="s">
        <v>1496</v>
      </c>
      <c r="D948" s="122" t="s">
        <v>151</v>
      </c>
      <c r="E948" s="123" t="s">
        <v>1497</v>
      </c>
      <c r="F948" s="124" t="s">
        <v>1498</v>
      </c>
      <c r="G948" s="125" t="s">
        <v>330</v>
      </c>
      <c r="H948" s="126">
        <v>6</v>
      </c>
      <c r="I948" s="127"/>
      <c r="J948" s="128">
        <f>ROUND(I948*H948,2)</f>
        <v>0</v>
      </c>
      <c r="K948" s="124" t="s">
        <v>155</v>
      </c>
      <c r="L948" s="32"/>
      <c r="M948" s="129" t="s">
        <v>19</v>
      </c>
      <c r="N948" s="130" t="s">
        <v>44</v>
      </c>
      <c r="P948" s="131">
        <f>O948*H948</f>
        <v>0</v>
      </c>
      <c r="Q948" s="131">
        <v>0</v>
      </c>
      <c r="R948" s="131">
        <f>Q948*H948</f>
        <v>0</v>
      </c>
      <c r="S948" s="131">
        <v>0</v>
      </c>
      <c r="T948" s="132">
        <f>S948*H948</f>
        <v>0</v>
      </c>
      <c r="AR948" s="133" t="s">
        <v>251</v>
      </c>
      <c r="AT948" s="133" t="s">
        <v>151</v>
      </c>
      <c r="AU948" s="133" t="s">
        <v>80</v>
      </c>
      <c r="AY948" s="17" t="s">
        <v>149</v>
      </c>
      <c r="BE948" s="134">
        <f>IF(N948="základní",J948,0)</f>
        <v>0</v>
      </c>
      <c r="BF948" s="134">
        <f>IF(N948="snížená",J948,0)</f>
        <v>0</v>
      </c>
      <c r="BG948" s="134">
        <f>IF(N948="zákl. přenesená",J948,0)</f>
        <v>0</v>
      </c>
      <c r="BH948" s="134">
        <f>IF(N948="sníž. přenesená",J948,0)</f>
        <v>0</v>
      </c>
      <c r="BI948" s="134">
        <f>IF(N948="nulová",J948,0)</f>
        <v>0</v>
      </c>
      <c r="BJ948" s="17" t="s">
        <v>78</v>
      </c>
      <c r="BK948" s="134">
        <f>ROUND(I948*H948,2)</f>
        <v>0</v>
      </c>
      <c r="BL948" s="17" t="s">
        <v>251</v>
      </c>
      <c r="BM948" s="133" t="s">
        <v>1499</v>
      </c>
    </row>
    <row r="949" spans="2:65" s="1" customFormat="1" ht="11.25">
      <c r="B949" s="32"/>
      <c r="D949" s="135" t="s">
        <v>158</v>
      </c>
      <c r="F949" s="136" t="s">
        <v>1500</v>
      </c>
      <c r="I949" s="137"/>
      <c r="L949" s="32"/>
      <c r="M949" s="138"/>
      <c r="T949" s="53"/>
      <c r="AT949" s="17" t="s">
        <v>158</v>
      </c>
      <c r="AU949" s="17" t="s">
        <v>80</v>
      </c>
    </row>
    <row r="950" spans="2:65" s="1" customFormat="1" ht="16.5" customHeight="1">
      <c r="B950" s="32"/>
      <c r="C950" s="122" t="s">
        <v>1501</v>
      </c>
      <c r="D950" s="122" t="s">
        <v>151</v>
      </c>
      <c r="E950" s="123" t="s">
        <v>1502</v>
      </c>
      <c r="F950" s="124" t="s">
        <v>1503</v>
      </c>
      <c r="G950" s="125" t="s">
        <v>330</v>
      </c>
      <c r="H950" s="126">
        <v>2</v>
      </c>
      <c r="I950" s="127"/>
      <c r="J950" s="128">
        <f>ROUND(I950*H950,2)</f>
        <v>0</v>
      </c>
      <c r="K950" s="124" t="s">
        <v>155</v>
      </c>
      <c r="L950" s="32"/>
      <c r="M950" s="129" t="s">
        <v>19</v>
      </c>
      <c r="N950" s="130" t="s">
        <v>44</v>
      </c>
      <c r="P950" s="131">
        <f>O950*H950</f>
        <v>0</v>
      </c>
      <c r="Q950" s="131">
        <v>1.48E-3</v>
      </c>
      <c r="R950" s="131">
        <f>Q950*H950</f>
        <v>2.96E-3</v>
      </c>
      <c r="S950" s="131">
        <v>0</v>
      </c>
      <c r="T950" s="132">
        <f>S950*H950</f>
        <v>0</v>
      </c>
      <c r="AR950" s="133" t="s">
        <v>251</v>
      </c>
      <c r="AT950" s="133" t="s">
        <v>151</v>
      </c>
      <c r="AU950" s="133" t="s">
        <v>80</v>
      </c>
      <c r="AY950" s="17" t="s">
        <v>149</v>
      </c>
      <c r="BE950" s="134">
        <f>IF(N950="základní",J950,0)</f>
        <v>0</v>
      </c>
      <c r="BF950" s="134">
        <f>IF(N950="snížená",J950,0)</f>
        <v>0</v>
      </c>
      <c r="BG950" s="134">
        <f>IF(N950="zákl. přenesená",J950,0)</f>
        <v>0</v>
      </c>
      <c r="BH950" s="134">
        <f>IF(N950="sníž. přenesená",J950,0)</f>
        <v>0</v>
      </c>
      <c r="BI950" s="134">
        <f>IF(N950="nulová",J950,0)</f>
        <v>0</v>
      </c>
      <c r="BJ950" s="17" t="s">
        <v>78</v>
      </c>
      <c r="BK950" s="134">
        <f>ROUND(I950*H950,2)</f>
        <v>0</v>
      </c>
      <c r="BL950" s="17" t="s">
        <v>251</v>
      </c>
      <c r="BM950" s="133" t="s">
        <v>1504</v>
      </c>
    </row>
    <row r="951" spans="2:65" s="1" customFormat="1" ht="11.25">
      <c r="B951" s="32"/>
      <c r="D951" s="135" t="s">
        <v>158</v>
      </c>
      <c r="F951" s="136" t="s">
        <v>1505</v>
      </c>
      <c r="I951" s="137"/>
      <c r="L951" s="32"/>
      <c r="M951" s="138"/>
      <c r="T951" s="53"/>
      <c r="AT951" s="17" t="s">
        <v>158</v>
      </c>
      <c r="AU951" s="17" t="s">
        <v>80</v>
      </c>
    </row>
    <row r="952" spans="2:65" s="1" customFormat="1" ht="16.5" customHeight="1">
      <c r="B952" s="32"/>
      <c r="C952" s="122" t="s">
        <v>1506</v>
      </c>
      <c r="D952" s="122" t="s">
        <v>151</v>
      </c>
      <c r="E952" s="123" t="s">
        <v>1507</v>
      </c>
      <c r="F952" s="124" t="s">
        <v>1508</v>
      </c>
      <c r="G952" s="125" t="s">
        <v>388</v>
      </c>
      <c r="H952" s="126">
        <v>75</v>
      </c>
      <c r="I952" s="127"/>
      <c r="J952" s="128">
        <f>ROUND(I952*H952,2)</f>
        <v>0</v>
      </c>
      <c r="K952" s="124" t="s">
        <v>155</v>
      </c>
      <c r="L952" s="32"/>
      <c r="M952" s="129" t="s">
        <v>19</v>
      </c>
      <c r="N952" s="130" t="s">
        <v>44</v>
      </c>
      <c r="P952" s="131">
        <f>O952*H952</f>
        <v>0</v>
      </c>
      <c r="Q952" s="131">
        <v>0</v>
      </c>
      <c r="R952" s="131">
        <f>Q952*H952</f>
        <v>0</v>
      </c>
      <c r="S952" s="131">
        <v>0</v>
      </c>
      <c r="T952" s="132">
        <f>S952*H952</f>
        <v>0</v>
      </c>
      <c r="AR952" s="133" t="s">
        <v>251</v>
      </c>
      <c r="AT952" s="133" t="s">
        <v>151</v>
      </c>
      <c r="AU952" s="133" t="s">
        <v>80</v>
      </c>
      <c r="AY952" s="17" t="s">
        <v>149</v>
      </c>
      <c r="BE952" s="134">
        <f>IF(N952="základní",J952,0)</f>
        <v>0</v>
      </c>
      <c r="BF952" s="134">
        <f>IF(N952="snížená",J952,0)</f>
        <v>0</v>
      </c>
      <c r="BG952" s="134">
        <f>IF(N952="zákl. přenesená",J952,0)</f>
        <v>0</v>
      </c>
      <c r="BH952" s="134">
        <f>IF(N952="sníž. přenesená",J952,0)</f>
        <v>0</v>
      </c>
      <c r="BI952" s="134">
        <f>IF(N952="nulová",J952,0)</f>
        <v>0</v>
      </c>
      <c r="BJ952" s="17" t="s">
        <v>78</v>
      </c>
      <c r="BK952" s="134">
        <f>ROUND(I952*H952,2)</f>
        <v>0</v>
      </c>
      <c r="BL952" s="17" t="s">
        <v>251</v>
      </c>
      <c r="BM952" s="133" t="s">
        <v>1509</v>
      </c>
    </row>
    <row r="953" spans="2:65" s="1" customFormat="1" ht="11.25">
      <c r="B953" s="32"/>
      <c r="D953" s="135" t="s">
        <v>158</v>
      </c>
      <c r="F953" s="136" t="s">
        <v>1510</v>
      </c>
      <c r="I953" s="137"/>
      <c r="L953" s="32"/>
      <c r="M953" s="138"/>
      <c r="T953" s="53"/>
      <c r="AT953" s="17" t="s">
        <v>158</v>
      </c>
      <c r="AU953" s="17" t="s">
        <v>80</v>
      </c>
    </row>
    <row r="954" spans="2:65" s="1" customFormat="1" ht="16.5" customHeight="1">
      <c r="B954" s="32"/>
      <c r="C954" s="122" t="s">
        <v>1511</v>
      </c>
      <c r="D954" s="122" t="s">
        <v>151</v>
      </c>
      <c r="E954" s="123" t="s">
        <v>1512</v>
      </c>
      <c r="F954" s="124" t="s">
        <v>1513</v>
      </c>
      <c r="G954" s="125" t="s">
        <v>388</v>
      </c>
      <c r="H954" s="126">
        <v>28</v>
      </c>
      <c r="I954" s="127"/>
      <c r="J954" s="128">
        <f>ROUND(I954*H954,2)</f>
        <v>0</v>
      </c>
      <c r="K954" s="124" t="s">
        <v>155</v>
      </c>
      <c r="L954" s="32"/>
      <c r="M954" s="129" t="s">
        <v>19</v>
      </c>
      <c r="N954" s="130" t="s">
        <v>44</v>
      </c>
      <c r="P954" s="131">
        <f>O954*H954</f>
        <v>0</v>
      </c>
      <c r="Q954" s="131">
        <v>0</v>
      </c>
      <c r="R954" s="131">
        <f>Q954*H954</f>
        <v>0</v>
      </c>
      <c r="S954" s="131">
        <v>0</v>
      </c>
      <c r="T954" s="132">
        <f>S954*H954</f>
        <v>0</v>
      </c>
      <c r="AR954" s="133" t="s">
        <v>251</v>
      </c>
      <c r="AT954" s="133" t="s">
        <v>151</v>
      </c>
      <c r="AU954" s="133" t="s">
        <v>80</v>
      </c>
      <c r="AY954" s="17" t="s">
        <v>149</v>
      </c>
      <c r="BE954" s="134">
        <f>IF(N954="základní",J954,0)</f>
        <v>0</v>
      </c>
      <c r="BF954" s="134">
        <f>IF(N954="snížená",J954,0)</f>
        <v>0</v>
      </c>
      <c r="BG954" s="134">
        <f>IF(N954="zákl. přenesená",J954,0)</f>
        <v>0</v>
      </c>
      <c r="BH954" s="134">
        <f>IF(N954="sníž. přenesená",J954,0)</f>
        <v>0</v>
      </c>
      <c r="BI954" s="134">
        <f>IF(N954="nulová",J954,0)</f>
        <v>0</v>
      </c>
      <c r="BJ954" s="17" t="s">
        <v>78</v>
      </c>
      <c r="BK954" s="134">
        <f>ROUND(I954*H954,2)</f>
        <v>0</v>
      </c>
      <c r="BL954" s="17" t="s">
        <v>251</v>
      </c>
      <c r="BM954" s="133" t="s">
        <v>1514</v>
      </c>
    </row>
    <row r="955" spans="2:65" s="1" customFormat="1" ht="11.25">
      <c r="B955" s="32"/>
      <c r="D955" s="135" t="s">
        <v>158</v>
      </c>
      <c r="F955" s="136" t="s">
        <v>1515</v>
      </c>
      <c r="I955" s="137"/>
      <c r="L955" s="32"/>
      <c r="M955" s="138"/>
      <c r="T955" s="53"/>
      <c r="AT955" s="17" t="s">
        <v>158</v>
      </c>
      <c r="AU955" s="17" t="s">
        <v>80</v>
      </c>
    </row>
    <row r="956" spans="2:65" s="1" customFormat="1" ht="24.2" customHeight="1">
      <c r="B956" s="32"/>
      <c r="C956" s="122" t="s">
        <v>1516</v>
      </c>
      <c r="D956" s="122" t="s">
        <v>151</v>
      </c>
      <c r="E956" s="123" t="s">
        <v>1517</v>
      </c>
      <c r="F956" s="124" t="s">
        <v>1518</v>
      </c>
      <c r="G956" s="125" t="s">
        <v>248</v>
      </c>
      <c r="H956" s="126">
        <v>0.67</v>
      </c>
      <c r="I956" s="127"/>
      <c r="J956" s="128">
        <f>ROUND(I956*H956,2)</f>
        <v>0</v>
      </c>
      <c r="K956" s="124" t="s">
        <v>155</v>
      </c>
      <c r="L956" s="32"/>
      <c r="M956" s="129" t="s">
        <v>19</v>
      </c>
      <c r="N956" s="130" t="s">
        <v>44</v>
      </c>
      <c r="P956" s="131">
        <f>O956*H956</f>
        <v>0</v>
      </c>
      <c r="Q956" s="131">
        <v>0</v>
      </c>
      <c r="R956" s="131">
        <f>Q956*H956</f>
        <v>0</v>
      </c>
      <c r="S956" s="131">
        <v>0</v>
      </c>
      <c r="T956" s="132">
        <f>S956*H956</f>
        <v>0</v>
      </c>
      <c r="AR956" s="133" t="s">
        <v>251</v>
      </c>
      <c r="AT956" s="133" t="s">
        <v>151</v>
      </c>
      <c r="AU956" s="133" t="s">
        <v>80</v>
      </c>
      <c r="AY956" s="17" t="s">
        <v>149</v>
      </c>
      <c r="BE956" s="134">
        <f>IF(N956="základní",J956,0)</f>
        <v>0</v>
      </c>
      <c r="BF956" s="134">
        <f>IF(N956="snížená",J956,0)</f>
        <v>0</v>
      </c>
      <c r="BG956" s="134">
        <f>IF(N956="zákl. přenesená",J956,0)</f>
        <v>0</v>
      </c>
      <c r="BH956" s="134">
        <f>IF(N956="sníž. přenesená",J956,0)</f>
        <v>0</v>
      </c>
      <c r="BI956" s="134">
        <f>IF(N956="nulová",J956,0)</f>
        <v>0</v>
      </c>
      <c r="BJ956" s="17" t="s">
        <v>78</v>
      </c>
      <c r="BK956" s="134">
        <f>ROUND(I956*H956,2)</f>
        <v>0</v>
      </c>
      <c r="BL956" s="17" t="s">
        <v>251</v>
      </c>
      <c r="BM956" s="133" t="s">
        <v>1519</v>
      </c>
    </row>
    <row r="957" spans="2:65" s="1" customFormat="1" ht="11.25">
      <c r="B957" s="32"/>
      <c r="D957" s="135" t="s">
        <v>158</v>
      </c>
      <c r="F957" s="136" t="s">
        <v>1520</v>
      </c>
      <c r="I957" s="137"/>
      <c r="L957" s="32"/>
      <c r="M957" s="138"/>
      <c r="T957" s="53"/>
      <c r="AT957" s="17" t="s">
        <v>158</v>
      </c>
      <c r="AU957" s="17" t="s">
        <v>80</v>
      </c>
    </row>
    <row r="958" spans="2:65" s="11" customFormat="1" ht="22.9" customHeight="1">
      <c r="B958" s="110"/>
      <c r="D958" s="111" t="s">
        <v>72</v>
      </c>
      <c r="E958" s="120" t="s">
        <v>1521</v>
      </c>
      <c r="F958" s="120" t="s">
        <v>1522</v>
      </c>
      <c r="I958" s="113"/>
      <c r="J958" s="121">
        <f>BK958</f>
        <v>0</v>
      </c>
      <c r="L958" s="110"/>
      <c r="M958" s="115"/>
      <c r="P958" s="116">
        <f>SUM(P959:P981)</f>
        <v>0</v>
      </c>
      <c r="R958" s="116">
        <f>SUM(R959:R981)</f>
        <v>0.23418000000000003</v>
      </c>
      <c r="T958" s="117">
        <f>SUM(T959:T981)</f>
        <v>0</v>
      </c>
      <c r="AR958" s="111" t="s">
        <v>80</v>
      </c>
      <c r="AT958" s="118" t="s">
        <v>72</v>
      </c>
      <c r="AU958" s="118" t="s">
        <v>78</v>
      </c>
      <c r="AY958" s="111" t="s">
        <v>149</v>
      </c>
      <c r="BK958" s="119">
        <f>SUM(BK959:BK981)</f>
        <v>0</v>
      </c>
    </row>
    <row r="959" spans="2:65" s="1" customFormat="1" ht="16.5" customHeight="1">
      <c r="B959" s="32"/>
      <c r="C959" s="122" t="s">
        <v>1523</v>
      </c>
      <c r="D959" s="122" t="s">
        <v>151</v>
      </c>
      <c r="E959" s="123" t="s">
        <v>1524</v>
      </c>
      <c r="F959" s="124" t="s">
        <v>1525</v>
      </c>
      <c r="G959" s="125" t="s">
        <v>861</v>
      </c>
      <c r="H959" s="126">
        <v>6</v>
      </c>
      <c r="I959" s="127"/>
      <c r="J959" s="128">
        <f>ROUND(I959*H959,2)</f>
        <v>0</v>
      </c>
      <c r="K959" s="124" t="s">
        <v>497</v>
      </c>
      <c r="L959" s="32"/>
      <c r="M959" s="129" t="s">
        <v>19</v>
      </c>
      <c r="N959" s="130" t="s">
        <v>44</v>
      </c>
      <c r="P959" s="131">
        <f>O959*H959</f>
        <v>0</v>
      </c>
      <c r="Q959" s="131">
        <v>0</v>
      </c>
      <c r="R959" s="131">
        <f>Q959*H959</f>
        <v>0</v>
      </c>
      <c r="S959" s="131">
        <v>0</v>
      </c>
      <c r="T959" s="132">
        <f>S959*H959</f>
        <v>0</v>
      </c>
      <c r="AR959" s="133" t="s">
        <v>251</v>
      </c>
      <c r="AT959" s="133" t="s">
        <v>151</v>
      </c>
      <c r="AU959" s="133" t="s">
        <v>80</v>
      </c>
      <c r="AY959" s="17" t="s">
        <v>149</v>
      </c>
      <c r="BE959" s="134">
        <f>IF(N959="základní",J959,0)</f>
        <v>0</v>
      </c>
      <c r="BF959" s="134">
        <f>IF(N959="snížená",J959,0)</f>
        <v>0</v>
      </c>
      <c r="BG959" s="134">
        <f>IF(N959="zákl. přenesená",J959,0)</f>
        <v>0</v>
      </c>
      <c r="BH959" s="134">
        <f>IF(N959="sníž. přenesená",J959,0)</f>
        <v>0</v>
      </c>
      <c r="BI959" s="134">
        <f>IF(N959="nulová",J959,0)</f>
        <v>0</v>
      </c>
      <c r="BJ959" s="17" t="s">
        <v>78</v>
      </c>
      <c r="BK959" s="134">
        <f>ROUND(I959*H959,2)</f>
        <v>0</v>
      </c>
      <c r="BL959" s="17" t="s">
        <v>251</v>
      </c>
      <c r="BM959" s="133" t="s">
        <v>1526</v>
      </c>
    </row>
    <row r="960" spans="2:65" s="1" customFormat="1" ht="21.75" customHeight="1">
      <c r="B960" s="32"/>
      <c r="C960" s="122" t="s">
        <v>1527</v>
      </c>
      <c r="D960" s="122" t="s">
        <v>151</v>
      </c>
      <c r="E960" s="123" t="s">
        <v>1528</v>
      </c>
      <c r="F960" s="124" t="s">
        <v>1529</v>
      </c>
      <c r="G960" s="125" t="s">
        <v>388</v>
      </c>
      <c r="H960" s="126">
        <v>120</v>
      </c>
      <c r="I960" s="127"/>
      <c r="J960" s="128">
        <f>ROUND(I960*H960,2)</f>
        <v>0</v>
      </c>
      <c r="K960" s="124" t="s">
        <v>155</v>
      </c>
      <c r="L960" s="32"/>
      <c r="M960" s="129" t="s">
        <v>19</v>
      </c>
      <c r="N960" s="130" t="s">
        <v>44</v>
      </c>
      <c r="P960" s="131">
        <f>O960*H960</f>
        <v>0</v>
      </c>
      <c r="Q960" s="131">
        <v>8.4000000000000003E-4</v>
      </c>
      <c r="R960" s="131">
        <f>Q960*H960</f>
        <v>0.1008</v>
      </c>
      <c r="S960" s="131">
        <v>0</v>
      </c>
      <c r="T960" s="132">
        <f>S960*H960</f>
        <v>0</v>
      </c>
      <c r="AR960" s="133" t="s">
        <v>251</v>
      </c>
      <c r="AT960" s="133" t="s">
        <v>151</v>
      </c>
      <c r="AU960" s="133" t="s">
        <v>80</v>
      </c>
      <c r="AY960" s="17" t="s">
        <v>149</v>
      </c>
      <c r="BE960" s="134">
        <f>IF(N960="základní",J960,0)</f>
        <v>0</v>
      </c>
      <c r="BF960" s="134">
        <f>IF(N960="snížená",J960,0)</f>
        <v>0</v>
      </c>
      <c r="BG960" s="134">
        <f>IF(N960="zákl. přenesená",J960,0)</f>
        <v>0</v>
      </c>
      <c r="BH960" s="134">
        <f>IF(N960="sníž. přenesená",J960,0)</f>
        <v>0</v>
      </c>
      <c r="BI960" s="134">
        <f>IF(N960="nulová",J960,0)</f>
        <v>0</v>
      </c>
      <c r="BJ960" s="17" t="s">
        <v>78</v>
      </c>
      <c r="BK960" s="134">
        <f>ROUND(I960*H960,2)</f>
        <v>0</v>
      </c>
      <c r="BL960" s="17" t="s">
        <v>251</v>
      </c>
      <c r="BM960" s="133" t="s">
        <v>1530</v>
      </c>
    </row>
    <row r="961" spans="2:65" s="1" customFormat="1" ht="11.25">
      <c r="B961" s="32"/>
      <c r="D961" s="135" t="s">
        <v>158</v>
      </c>
      <c r="F961" s="136" t="s">
        <v>1531</v>
      </c>
      <c r="I961" s="137"/>
      <c r="L961" s="32"/>
      <c r="M961" s="138"/>
      <c r="T961" s="53"/>
      <c r="AT961" s="17" t="s">
        <v>158</v>
      </c>
      <c r="AU961" s="17" t="s">
        <v>80</v>
      </c>
    </row>
    <row r="962" spans="2:65" s="1" customFormat="1" ht="21.75" customHeight="1">
      <c r="B962" s="32"/>
      <c r="C962" s="122" t="s">
        <v>1532</v>
      </c>
      <c r="D962" s="122" t="s">
        <v>151</v>
      </c>
      <c r="E962" s="123" t="s">
        <v>1533</v>
      </c>
      <c r="F962" s="124" t="s">
        <v>1534</v>
      </c>
      <c r="G962" s="125" t="s">
        <v>388</v>
      </c>
      <c r="H962" s="126">
        <v>20</v>
      </c>
      <c r="I962" s="127"/>
      <c r="J962" s="128">
        <f>ROUND(I962*H962,2)</f>
        <v>0</v>
      </c>
      <c r="K962" s="124" t="s">
        <v>155</v>
      </c>
      <c r="L962" s="32"/>
      <c r="M962" s="129" t="s">
        <v>19</v>
      </c>
      <c r="N962" s="130" t="s">
        <v>44</v>
      </c>
      <c r="P962" s="131">
        <f>O962*H962</f>
        <v>0</v>
      </c>
      <c r="Q962" s="131">
        <v>1.16E-3</v>
      </c>
      <c r="R962" s="131">
        <f>Q962*H962</f>
        <v>2.3199999999999998E-2</v>
      </c>
      <c r="S962" s="131">
        <v>0</v>
      </c>
      <c r="T962" s="132">
        <f>S962*H962</f>
        <v>0</v>
      </c>
      <c r="AR962" s="133" t="s">
        <v>251</v>
      </c>
      <c r="AT962" s="133" t="s">
        <v>151</v>
      </c>
      <c r="AU962" s="133" t="s">
        <v>80</v>
      </c>
      <c r="AY962" s="17" t="s">
        <v>149</v>
      </c>
      <c r="BE962" s="134">
        <f>IF(N962="základní",J962,0)</f>
        <v>0</v>
      </c>
      <c r="BF962" s="134">
        <f>IF(N962="snížená",J962,0)</f>
        <v>0</v>
      </c>
      <c r="BG962" s="134">
        <f>IF(N962="zákl. přenesená",J962,0)</f>
        <v>0</v>
      </c>
      <c r="BH962" s="134">
        <f>IF(N962="sníž. přenesená",J962,0)</f>
        <v>0</v>
      </c>
      <c r="BI962" s="134">
        <f>IF(N962="nulová",J962,0)</f>
        <v>0</v>
      </c>
      <c r="BJ962" s="17" t="s">
        <v>78</v>
      </c>
      <c r="BK962" s="134">
        <f>ROUND(I962*H962,2)</f>
        <v>0</v>
      </c>
      <c r="BL962" s="17" t="s">
        <v>251</v>
      </c>
      <c r="BM962" s="133" t="s">
        <v>1535</v>
      </c>
    </row>
    <row r="963" spans="2:65" s="1" customFormat="1" ht="11.25">
      <c r="B963" s="32"/>
      <c r="D963" s="135" t="s">
        <v>158</v>
      </c>
      <c r="F963" s="136" t="s">
        <v>1536</v>
      </c>
      <c r="I963" s="137"/>
      <c r="L963" s="32"/>
      <c r="M963" s="138"/>
      <c r="T963" s="53"/>
      <c r="AT963" s="17" t="s">
        <v>158</v>
      </c>
      <c r="AU963" s="17" t="s">
        <v>80</v>
      </c>
    </row>
    <row r="964" spans="2:65" s="1" customFormat="1" ht="21.75" customHeight="1">
      <c r="B964" s="32"/>
      <c r="C964" s="122" t="s">
        <v>1537</v>
      </c>
      <c r="D964" s="122" t="s">
        <v>151</v>
      </c>
      <c r="E964" s="123" t="s">
        <v>1538</v>
      </c>
      <c r="F964" s="124" t="s">
        <v>1539</v>
      </c>
      <c r="G964" s="125" t="s">
        <v>388</v>
      </c>
      <c r="H964" s="126">
        <v>6</v>
      </c>
      <c r="I964" s="127"/>
      <c r="J964" s="128">
        <f>ROUND(I964*H964,2)</f>
        <v>0</v>
      </c>
      <c r="K964" s="124" t="s">
        <v>155</v>
      </c>
      <c r="L964" s="32"/>
      <c r="M964" s="129" t="s">
        <v>19</v>
      </c>
      <c r="N964" s="130" t="s">
        <v>44</v>
      </c>
      <c r="P964" s="131">
        <f>O964*H964</f>
        <v>0</v>
      </c>
      <c r="Q964" s="131">
        <v>1.4400000000000001E-3</v>
      </c>
      <c r="R964" s="131">
        <f>Q964*H964</f>
        <v>8.6400000000000001E-3</v>
      </c>
      <c r="S964" s="131">
        <v>0</v>
      </c>
      <c r="T964" s="132">
        <f>S964*H964</f>
        <v>0</v>
      </c>
      <c r="AR964" s="133" t="s">
        <v>251</v>
      </c>
      <c r="AT964" s="133" t="s">
        <v>151</v>
      </c>
      <c r="AU964" s="133" t="s">
        <v>80</v>
      </c>
      <c r="AY964" s="17" t="s">
        <v>149</v>
      </c>
      <c r="BE964" s="134">
        <f>IF(N964="základní",J964,0)</f>
        <v>0</v>
      </c>
      <c r="BF964" s="134">
        <f>IF(N964="snížená",J964,0)</f>
        <v>0</v>
      </c>
      <c r="BG964" s="134">
        <f>IF(N964="zákl. přenesená",J964,0)</f>
        <v>0</v>
      </c>
      <c r="BH964" s="134">
        <f>IF(N964="sníž. přenesená",J964,0)</f>
        <v>0</v>
      </c>
      <c r="BI964" s="134">
        <f>IF(N964="nulová",J964,0)</f>
        <v>0</v>
      </c>
      <c r="BJ964" s="17" t="s">
        <v>78</v>
      </c>
      <c r="BK964" s="134">
        <f>ROUND(I964*H964,2)</f>
        <v>0</v>
      </c>
      <c r="BL964" s="17" t="s">
        <v>251</v>
      </c>
      <c r="BM964" s="133" t="s">
        <v>1540</v>
      </c>
    </row>
    <row r="965" spans="2:65" s="1" customFormat="1" ht="11.25">
      <c r="B965" s="32"/>
      <c r="D965" s="135" t="s">
        <v>158</v>
      </c>
      <c r="F965" s="136" t="s">
        <v>1541</v>
      </c>
      <c r="I965" s="137"/>
      <c r="L965" s="32"/>
      <c r="M965" s="138"/>
      <c r="T965" s="53"/>
      <c r="AT965" s="17" t="s">
        <v>158</v>
      </c>
      <c r="AU965" s="17" t="s">
        <v>80</v>
      </c>
    </row>
    <row r="966" spans="2:65" s="1" customFormat="1" ht="24.2" customHeight="1">
      <c r="B966" s="32"/>
      <c r="C966" s="122" t="s">
        <v>1542</v>
      </c>
      <c r="D966" s="122" t="s">
        <v>151</v>
      </c>
      <c r="E966" s="123" t="s">
        <v>1543</v>
      </c>
      <c r="F966" s="124" t="s">
        <v>1544</v>
      </c>
      <c r="G966" s="125" t="s">
        <v>388</v>
      </c>
      <c r="H966" s="126">
        <v>120</v>
      </c>
      <c r="I966" s="127"/>
      <c r="J966" s="128">
        <f>ROUND(I966*H966,2)</f>
        <v>0</v>
      </c>
      <c r="K966" s="124" t="s">
        <v>155</v>
      </c>
      <c r="L966" s="32"/>
      <c r="M966" s="129" t="s">
        <v>19</v>
      </c>
      <c r="N966" s="130" t="s">
        <v>44</v>
      </c>
      <c r="P966" s="131">
        <f>O966*H966</f>
        <v>0</v>
      </c>
      <c r="Q966" s="131">
        <v>6.9999999999999994E-5</v>
      </c>
      <c r="R966" s="131">
        <f>Q966*H966</f>
        <v>8.3999999999999995E-3</v>
      </c>
      <c r="S966" s="131">
        <v>0</v>
      </c>
      <c r="T966" s="132">
        <f>S966*H966</f>
        <v>0</v>
      </c>
      <c r="AR966" s="133" t="s">
        <v>251</v>
      </c>
      <c r="AT966" s="133" t="s">
        <v>151</v>
      </c>
      <c r="AU966" s="133" t="s">
        <v>80</v>
      </c>
      <c r="AY966" s="17" t="s">
        <v>149</v>
      </c>
      <c r="BE966" s="134">
        <f>IF(N966="základní",J966,0)</f>
        <v>0</v>
      </c>
      <c r="BF966" s="134">
        <f>IF(N966="snížená",J966,0)</f>
        <v>0</v>
      </c>
      <c r="BG966" s="134">
        <f>IF(N966="zákl. přenesená",J966,0)</f>
        <v>0</v>
      </c>
      <c r="BH966" s="134">
        <f>IF(N966="sníž. přenesená",J966,0)</f>
        <v>0</v>
      </c>
      <c r="BI966" s="134">
        <f>IF(N966="nulová",J966,0)</f>
        <v>0</v>
      </c>
      <c r="BJ966" s="17" t="s">
        <v>78</v>
      </c>
      <c r="BK966" s="134">
        <f>ROUND(I966*H966,2)</f>
        <v>0</v>
      </c>
      <c r="BL966" s="17" t="s">
        <v>251</v>
      </c>
      <c r="BM966" s="133" t="s">
        <v>1545</v>
      </c>
    </row>
    <row r="967" spans="2:65" s="1" customFormat="1" ht="11.25">
      <c r="B967" s="32"/>
      <c r="D967" s="135" t="s">
        <v>158</v>
      </c>
      <c r="F967" s="136" t="s">
        <v>1546</v>
      </c>
      <c r="I967" s="137"/>
      <c r="L967" s="32"/>
      <c r="M967" s="138"/>
      <c r="T967" s="53"/>
      <c r="AT967" s="17" t="s">
        <v>158</v>
      </c>
      <c r="AU967" s="17" t="s">
        <v>80</v>
      </c>
    </row>
    <row r="968" spans="2:65" s="1" customFormat="1" ht="33" customHeight="1">
      <c r="B968" s="32"/>
      <c r="C968" s="122" t="s">
        <v>1547</v>
      </c>
      <c r="D968" s="122" t="s">
        <v>151</v>
      </c>
      <c r="E968" s="123" t="s">
        <v>1548</v>
      </c>
      <c r="F968" s="124" t="s">
        <v>1549</v>
      </c>
      <c r="G968" s="125" t="s">
        <v>388</v>
      </c>
      <c r="H968" s="126">
        <v>26</v>
      </c>
      <c r="I968" s="127"/>
      <c r="J968" s="128">
        <f>ROUND(I968*H968,2)</f>
        <v>0</v>
      </c>
      <c r="K968" s="124" t="s">
        <v>155</v>
      </c>
      <c r="L968" s="32"/>
      <c r="M968" s="129" t="s">
        <v>19</v>
      </c>
      <c r="N968" s="130" t="s">
        <v>44</v>
      </c>
      <c r="P968" s="131">
        <f>O968*H968</f>
        <v>0</v>
      </c>
      <c r="Q968" s="131">
        <v>9.0000000000000006E-5</v>
      </c>
      <c r="R968" s="131">
        <f>Q968*H968</f>
        <v>2.3400000000000001E-3</v>
      </c>
      <c r="S968" s="131">
        <v>0</v>
      </c>
      <c r="T968" s="132">
        <f>S968*H968</f>
        <v>0</v>
      </c>
      <c r="AR968" s="133" t="s">
        <v>251</v>
      </c>
      <c r="AT968" s="133" t="s">
        <v>151</v>
      </c>
      <c r="AU968" s="133" t="s">
        <v>80</v>
      </c>
      <c r="AY968" s="17" t="s">
        <v>149</v>
      </c>
      <c r="BE968" s="134">
        <f>IF(N968="základní",J968,0)</f>
        <v>0</v>
      </c>
      <c r="BF968" s="134">
        <f>IF(N968="snížená",J968,0)</f>
        <v>0</v>
      </c>
      <c r="BG968" s="134">
        <f>IF(N968="zákl. přenesená",J968,0)</f>
        <v>0</v>
      </c>
      <c r="BH968" s="134">
        <f>IF(N968="sníž. přenesená",J968,0)</f>
        <v>0</v>
      </c>
      <c r="BI968" s="134">
        <f>IF(N968="nulová",J968,0)</f>
        <v>0</v>
      </c>
      <c r="BJ968" s="17" t="s">
        <v>78</v>
      </c>
      <c r="BK968" s="134">
        <f>ROUND(I968*H968,2)</f>
        <v>0</v>
      </c>
      <c r="BL968" s="17" t="s">
        <v>251</v>
      </c>
      <c r="BM968" s="133" t="s">
        <v>1550</v>
      </c>
    </row>
    <row r="969" spans="2:65" s="1" customFormat="1" ht="11.25">
      <c r="B969" s="32"/>
      <c r="D969" s="135" t="s">
        <v>158</v>
      </c>
      <c r="F969" s="136" t="s">
        <v>1551</v>
      </c>
      <c r="I969" s="137"/>
      <c r="L969" s="32"/>
      <c r="M969" s="138"/>
      <c r="T969" s="53"/>
      <c r="AT969" s="17" t="s">
        <v>158</v>
      </c>
      <c r="AU969" s="17" t="s">
        <v>80</v>
      </c>
    </row>
    <row r="970" spans="2:65" s="1" customFormat="1" ht="16.5" customHeight="1">
      <c r="B970" s="32"/>
      <c r="C970" s="122" t="s">
        <v>1552</v>
      </c>
      <c r="D970" s="122" t="s">
        <v>151</v>
      </c>
      <c r="E970" s="123" t="s">
        <v>1553</v>
      </c>
      <c r="F970" s="124" t="s">
        <v>1554</v>
      </c>
      <c r="G970" s="125" t="s">
        <v>330</v>
      </c>
      <c r="H970" s="126">
        <v>38</v>
      </c>
      <c r="I970" s="127"/>
      <c r="J970" s="128">
        <f>ROUND(I970*H970,2)</f>
        <v>0</v>
      </c>
      <c r="K970" s="124" t="s">
        <v>155</v>
      </c>
      <c r="L970" s="32"/>
      <c r="M970" s="129" t="s">
        <v>19</v>
      </c>
      <c r="N970" s="130" t="s">
        <v>44</v>
      </c>
      <c r="P970" s="131">
        <f>O970*H970</f>
        <v>0</v>
      </c>
      <c r="Q970" s="131">
        <v>0</v>
      </c>
      <c r="R970" s="131">
        <f>Q970*H970</f>
        <v>0</v>
      </c>
      <c r="S970" s="131">
        <v>0</v>
      </c>
      <c r="T970" s="132">
        <f>S970*H970</f>
        <v>0</v>
      </c>
      <c r="AR970" s="133" t="s">
        <v>251</v>
      </c>
      <c r="AT970" s="133" t="s">
        <v>151</v>
      </c>
      <c r="AU970" s="133" t="s">
        <v>80</v>
      </c>
      <c r="AY970" s="17" t="s">
        <v>149</v>
      </c>
      <c r="BE970" s="134">
        <f>IF(N970="základní",J970,0)</f>
        <v>0</v>
      </c>
      <c r="BF970" s="134">
        <f>IF(N970="snížená",J970,0)</f>
        <v>0</v>
      </c>
      <c r="BG970" s="134">
        <f>IF(N970="zákl. přenesená",J970,0)</f>
        <v>0</v>
      </c>
      <c r="BH970" s="134">
        <f>IF(N970="sníž. přenesená",J970,0)</f>
        <v>0</v>
      </c>
      <c r="BI970" s="134">
        <f>IF(N970="nulová",J970,0)</f>
        <v>0</v>
      </c>
      <c r="BJ970" s="17" t="s">
        <v>78</v>
      </c>
      <c r="BK970" s="134">
        <f>ROUND(I970*H970,2)</f>
        <v>0</v>
      </c>
      <c r="BL970" s="17" t="s">
        <v>251</v>
      </c>
      <c r="BM970" s="133" t="s">
        <v>1555</v>
      </c>
    </row>
    <row r="971" spans="2:65" s="1" customFormat="1" ht="11.25">
      <c r="B971" s="32"/>
      <c r="D971" s="135" t="s">
        <v>158</v>
      </c>
      <c r="F971" s="136" t="s">
        <v>1556</v>
      </c>
      <c r="I971" s="137"/>
      <c r="L971" s="32"/>
      <c r="M971" s="138"/>
      <c r="T971" s="53"/>
      <c r="AT971" s="17" t="s">
        <v>158</v>
      </c>
      <c r="AU971" s="17" t="s">
        <v>80</v>
      </c>
    </row>
    <row r="972" spans="2:65" s="1" customFormat="1" ht="16.5" customHeight="1">
      <c r="B972" s="32"/>
      <c r="C972" s="122" t="s">
        <v>1557</v>
      </c>
      <c r="D972" s="122" t="s">
        <v>151</v>
      </c>
      <c r="E972" s="123" t="s">
        <v>1558</v>
      </c>
      <c r="F972" s="124" t="s">
        <v>1559</v>
      </c>
      <c r="G972" s="125" t="s">
        <v>330</v>
      </c>
      <c r="H972" s="126">
        <v>8</v>
      </c>
      <c r="I972" s="127"/>
      <c r="J972" s="128">
        <f>ROUND(I972*H972,2)</f>
        <v>0</v>
      </c>
      <c r="K972" s="124" t="s">
        <v>155</v>
      </c>
      <c r="L972" s="32"/>
      <c r="M972" s="129" t="s">
        <v>19</v>
      </c>
      <c r="N972" s="130" t="s">
        <v>44</v>
      </c>
      <c r="P972" s="131">
        <f>O972*H972</f>
        <v>0</v>
      </c>
      <c r="Q972" s="131">
        <v>5.6999999999999998E-4</v>
      </c>
      <c r="R972" s="131">
        <f>Q972*H972</f>
        <v>4.5599999999999998E-3</v>
      </c>
      <c r="S972" s="131">
        <v>0</v>
      </c>
      <c r="T972" s="132">
        <f>S972*H972</f>
        <v>0</v>
      </c>
      <c r="AR972" s="133" t="s">
        <v>251</v>
      </c>
      <c r="AT972" s="133" t="s">
        <v>151</v>
      </c>
      <c r="AU972" s="133" t="s">
        <v>80</v>
      </c>
      <c r="AY972" s="17" t="s">
        <v>149</v>
      </c>
      <c r="BE972" s="134">
        <f>IF(N972="základní",J972,0)</f>
        <v>0</v>
      </c>
      <c r="BF972" s="134">
        <f>IF(N972="snížená",J972,0)</f>
        <v>0</v>
      </c>
      <c r="BG972" s="134">
        <f>IF(N972="zákl. přenesená",J972,0)</f>
        <v>0</v>
      </c>
      <c r="BH972" s="134">
        <f>IF(N972="sníž. přenesená",J972,0)</f>
        <v>0</v>
      </c>
      <c r="BI972" s="134">
        <f>IF(N972="nulová",J972,0)</f>
        <v>0</v>
      </c>
      <c r="BJ972" s="17" t="s">
        <v>78</v>
      </c>
      <c r="BK972" s="134">
        <f>ROUND(I972*H972,2)</f>
        <v>0</v>
      </c>
      <c r="BL972" s="17" t="s">
        <v>251</v>
      </c>
      <c r="BM972" s="133" t="s">
        <v>1560</v>
      </c>
    </row>
    <row r="973" spans="2:65" s="1" customFormat="1" ht="11.25">
      <c r="B973" s="32"/>
      <c r="D973" s="135" t="s">
        <v>158</v>
      </c>
      <c r="F973" s="136" t="s">
        <v>1561</v>
      </c>
      <c r="I973" s="137"/>
      <c r="L973" s="32"/>
      <c r="M973" s="138"/>
      <c r="T973" s="53"/>
      <c r="AT973" s="17" t="s">
        <v>158</v>
      </c>
      <c r="AU973" s="17" t="s">
        <v>80</v>
      </c>
    </row>
    <row r="974" spans="2:65" s="1" customFormat="1" ht="24.2" customHeight="1">
      <c r="B974" s="32"/>
      <c r="C974" s="122" t="s">
        <v>1562</v>
      </c>
      <c r="D974" s="122" t="s">
        <v>151</v>
      </c>
      <c r="E974" s="123" t="s">
        <v>1563</v>
      </c>
      <c r="F974" s="124" t="s">
        <v>1564</v>
      </c>
      <c r="G974" s="125" t="s">
        <v>916</v>
      </c>
      <c r="H974" s="126">
        <v>2</v>
      </c>
      <c r="I974" s="127"/>
      <c r="J974" s="128">
        <f>ROUND(I974*H974,2)</f>
        <v>0</v>
      </c>
      <c r="K974" s="124" t="s">
        <v>155</v>
      </c>
      <c r="L974" s="32"/>
      <c r="M974" s="129" t="s">
        <v>19</v>
      </c>
      <c r="N974" s="130" t="s">
        <v>44</v>
      </c>
      <c r="P974" s="131">
        <f>O974*H974</f>
        <v>0</v>
      </c>
      <c r="Q974" s="131">
        <v>2.852E-2</v>
      </c>
      <c r="R974" s="131">
        <f>Q974*H974</f>
        <v>5.704E-2</v>
      </c>
      <c r="S974" s="131">
        <v>0</v>
      </c>
      <c r="T974" s="132">
        <f>S974*H974</f>
        <v>0</v>
      </c>
      <c r="AR974" s="133" t="s">
        <v>251</v>
      </c>
      <c r="AT974" s="133" t="s">
        <v>151</v>
      </c>
      <c r="AU974" s="133" t="s">
        <v>80</v>
      </c>
      <c r="AY974" s="17" t="s">
        <v>149</v>
      </c>
      <c r="BE974" s="134">
        <f>IF(N974="základní",J974,0)</f>
        <v>0</v>
      </c>
      <c r="BF974" s="134">
        <f>IF(N974="snížená",J974,0)</f>
        <v>0</v>
      </c>
      <c r="BG974" s="134">
        <f>IF(N974="zákl. přenesená",J974,0)</f>
        <v>0</v>
      </c>
      <c r="BH974" s="134">
        <f>IF(N974="sníž. přenesená",J974,0)</f>
        <v>0</v>
      </c>
      <c r="BI974" s="134">
        <f>IF(N974="nulová",J974,0)</f>
        <v>0</v>
      </c>
      <c r="BJ974" s="17" t="s">
        <v>78</v>
      </c>
      <c r="BK974" s="134">
        <f>ROUND(I974*H974,2)</f>
        <v>0</v>
      </c>
      <c r="BL974" s="17" t="s">
        <v>251</v>
      </c>
      <c r="BM974" s="133" t="s">
        <v>1565</v>
      </c>
    </row>
    <row r="975" spans="2:65" s="1" customFormat="1" ht="11.25">
      <c r="B975" s="32"/>
      <c r="D975" s="135" t="s">
        <v>158</v>
      </c>
      <c r="F975" s="136" t="s">
        <v>1566</v>
      </c>
      <c r="I975" s="137"/>
      <c r="L975" s="32"/>
      <c r="M975" s="138"/>
      <c r="T975" s="53"/>
      <c r="AT975" s="17" t="s">
        <v>158</v>
      </c>
      <c r="AU975" s="17" t="s">
        <v>80</v>
      </c>
    </row>
    <row r="976" spans="2:65" s="1" customFormat="1" ht="24.2" customHeight="1">
      <c r="B976" s="32"/>
      <c r="C976" s="122" t="s">
        <v>1567</v>
      </c>
      <c r="D976" s="122" t="s">
        <v>151</v>
      </c>
      <c r="E976" s="123" t="s">
        <v>1568</v>
      </c>
      <c r="F976" s="124" t="s">
        <v>1569</v>
      </c>
      <c r="G976" s="125" t="s">
        <v>388</v>
      </c>
      <c r="H976" s="126">
        <v>146</v>
      </c>
      <c r="I976" s="127"/>
      <c r="J976" s="128">
        <f>ROUND(I976*H976,2)</f>
        <v>0</v>
      </c>
      <c r="K976" s="124" t="s">
        <v>155</v>
      </c>
      <c r="L976" s="32"/>
      <c r="M976" s="129" t="s">
        <v>19</v>
      </c>
      <c r="N976" s="130" t="s">
        <v>44</v>
      </c>
      <c r="P976" s="131">
        <f>O976*H976</f>
        <v>0</v>
      </c>
      <c r="Q976" s="131">
        <v>1.9000000000000001E-4</v>
      </c>
      <c r="R976" s="131">
        <f>Q976*H976</f>
        <v>2.7740000000000001E-2</v>
      </c>
      <c r="S976" s="131">
        <v>0</v>
      </c>
      <c r="T976" s="132">
        <f>S976*H976</f>
        <v>0</v>
      </c>
      <c r="AR976" s="133" t="s">
        <v>251</v>
      </c>
      <c r="AT976" s="133" t="s">
        <v>151</v>
      </c>
      <c r="AU976" s="133" t="s">
        <v>80</v>
      </c>
      <c r="AY976" s="17" t="s">
        <v>149</v>
      </c>
      <c r="BE976" s="134">
        <f>IF(N976="základní",J976,0)</f>
        <v>0</v>
      </c>
      <c r="BF976" s="134">
        <f>IF(N976="snížená",J976,0)</f>
        <v>0</v>
      </c>
      <c r="BG976" s="134">
        <f>IF(N976="zákl. přenesená",J976,0)</f>
        <v>0</v>
      </c>
      <c r="BH976" s="134">
        <f>IF(N976="sníž. přenesená",J976,0)</f>
        <v>0</v>
      </c>
      <c r="BI976" s="134">
        <f>IF(N976="nulová",J976,0)</f>
        <v>0</v>
      </c>
      <c r="BJ976" s="17" t="s">
        <v>78</v>
      </c>
      <c r="BK976" s="134">
        <f>ROUND(I976*H976,2)</f>
        <v>0</v>
      </c>
      <c r="BL976" s="17" t="s">
        <v>251</v>
      </c>
      <c r="BM976" s="133" t="s">
        <v>1570</v>
      </c>
    </row>
    <row r="977" spans="2:65" s="1" customFormat="1" ht="11.25">
      <c r="B977" s="32"/>
      <c r="D977" s="135" t="s">
        <v>158</v>
      </c>
      <c r="F977" s="136" t="s">
        <v>1571</v>
      </c>
      <c r="I977" s="137"/>
      <c r="L977" s="32"/>
      <c r="M977" s="138"/>
      <c r="T977" s="53"/>
      <c r="AT977" s="17" t="s">
        <v>158</v>
      </c>
      <c r="AU977" s="17" t="s">
        <v>80</v>
      </c>
    </row>
    <row r="978" spans="2:65" s="1" customFormat="1" ht="21.75" customHeight="1">
      <c r="B978" s="32"/>
      <c r="C978" s="122" t="s">
        <v>1572</v>
      </c>
      <c r="D978" s="122" t="s">
        <v>151</v>
      </c>
      <c r="E978" s="123" t="s">
        <v>1573</v>
      </c>
      <c r="F978" s="124" t="s">
        <v>1574</v>
      </c>
      <c r="G978" s="125" t="s">
        <v>388</v>
      </c>
      <c r="H978" s="126">
        <v>146</v>
      </c>
      <c r="I978" s="127"/>
      <c r="J978" s="128">
        <f>ROUND(I978*H978,2)</f>
        <v>0</v>
      </c>
      <c r="K978" s="124" t="s">
        <v>155</v>
      </c>
      <c r="L978" s="32"/>
      <c r="M978" s="129" t="s">
        <v>19</v>
      </c>
      <c r="N978" s="130" t="s">
        <v>44</v>
      </c>
      <c r="P978" s="131">
        <f>O978*H978</f>
        <v>0</v>
      </c>
      <c r="Q978" s="131">
        <v>1.0000000000000001E-5</v>
      </c>
      <c r="R978" s="131">
        <f>Q978*H978</f>
        <v>1.4600000000000001E-3</v>
      </c>
      <c r="S978" s="131">
        <v>0</v>
      </c>
      <c r="T978" s="132">
        <f>S978*H978</f>
        <v>0</v>
      </c>
      <c r="AR978" s="133" t="s">
        <v>251</v>
      </c>
      <c r="AT978" s="133" t="s">
        <v>151</v>
      </c>
      <c r="AU978" s="133" t="s">
        <v>80</v>
      </c>
      <c r="AY978" s="17" t="s">
        <v>149</v>
      </c>
      <c r="BE978" s="134">
        <f>IF(N978="základní",J978,0)</f>
        <v>0</v>
      </c>
      <c r="BF978" s="134">
        <f>IF(N978="snížená",J978,0)</f>
        <v>0</v>
      </c>
      <c r="BG978" s="134">
        <f>IF(N978="zákl. přenesená",J978,0)</f>
        <v>0</v>
      </c>
      <c r="BH978" s="134">
        <f>IF(N978="sníž. přenesená",J978,0)</f>
        <v>0</v>
      </c>
      <c r="BI978" s="134">
        <f>IF(N978="nulová",J978,0)</f>
        <v>0</v>
      </c>
      <c r="BJ978" s="17" t="s">
        <v>78</v>
      </c>
      <c r="BK978" s="134">
        <f>ROUND(I978*H978,2)</f>
        <v>0</v>
      </c>
      <c r="BL978" s="17" t="s">
        <v>251</v>
      </c>
      <c r="BM978" s="133" t="s">
        <v>1575</v>
      </c>
    </row>
    <row r="979" spans="2:65" s="1" customFormat="1" ht="11.25">
      <c r="B979" s="32"/>
      <c r="D979" s="135" t="s">
        <v>158</v>
      </c>
      <c r="F979" s="136" t="s">
        <v>1576</v>
      </c>
      <c r="I979" s="137"/>
      <c r="L979" s="32"/>
      <c r="M979" s="138"/>
      <c r="T979" s="53"/>
      <c r="AT979" s="17" t="s">
        <v>158</v>
      </c>
      <c r="AU979" s="17" t="s">
        <v>80</v>
      </c>
    </row>
    <row r="980" spans="2:65" s="1" customFormat="1" ht="24.2" customHeight="1">
      <c r="B980" s="32"/>
      <c r="C980" s="122" t="s">
        <v>1577</v>
      </c>
      <c r="D980" s="122" t="s">
        <v>151</v>
      </c>
      <c r="E980" s="123" t="s">
        <v>1578</v>
      </c>
      <c r="F980" s="124" t="s">
        <v>1579</v>
      </c>
      <c r="G980" s="125" t="s">
        <v>248</v>
      </c>
      <c r="H980" s="126">
        <v>0.23400000000000001</v>
      </c>
      <c r="I980" s="127"/>
      <c r="J980" s="128">
        <f>ROUND(I980*H980,2)</f>
        <v>0</v>
      </c>
      <c r="K980" s="124" t="s">
        <v>155</v>
      </c>
      <c r="L980" s="32"/>
      <c r="M980" s="129" t="s">
        <v>19</v>
      </c>
      <c r="N980" s="130" t="s">
        <v>44</v>
      </c>
      <c r="P980" s="131">
        <f>O980*H980</f>
        <v>0</v>
      </c>
      <c r="Q980" s="131">
        <v>0</v>
      </c>
      <c r="R980" s="131">
        <f>Q980*H980</f>
        <v>0</v>
      </c>
      <c r="S980" s="131">
        <v>0</v>
      </c>
      <c r="T980" s="132">
        <f>S980*H980</f>
        <v>0</v>
      </c>
      <c r="AR980" s="133" t="s">
        <v>251</v>
      </c>
      <c r="AT980" s="133" t="s">
        <v>151</v>
      </c>
      <c r="AU980" s="133" t="s">
        <v>80</v>
      </c>
      <c r="AY980" s="17" t="s">
        <v>149</v>
      </c>
      <c r="BE980" s="134">
        <f>IF(N980="základní",J980,0)</f>
        <v>0</v>
      </c>
      <c r="BF980" s="134">
        <f>IF(N980="snížená",J980,0)</f>
        <v>0</v>
      </c>
      <c r="BG980" s="134">
        <f>IF(N980="zákl. přenesená",J980,0)</f>
        <v>0</v>
      </c>
      <c r="BH980" s="134">
        <f>IF(N980="sníž. přenesená",J980,0)</f>
        <v>0</v>
      </c>
      <c r="BI980" s="134">
        <f>IF(N980="nulová",J980,0)</f>
        <v>0</v>
      </c>
      <c r="BJ980" s="17" t="s">
        <v>78</v>
      </c>
      <c r="BK980" s="134">
        <f>ROUND(I980*H980,2)</f>
        <v>0</v>
      </c>
      <c r="BL980" s="17" t="s">
        <v>251</v>
      </c>
      <c r="BM980" s="133" t="s">
        <v>1580</v>
      </c>
    </row>
    <row r="981" spans="2:65" s="1" customFormat="1" ht="11.25">
      <c r="B981" s="32"/>
      <c r="D981" s="135" t="s">
        <v>158</v>
      </c>
      <c r="F981" s="136" t="s">
        <v>1581</v>
      </c>
      <c r="I981" s="137"/>
      <c r="L981" s="32"/>
      <c r="M981" s="138"/>
      <c r="T981" s="53"/>
      <c r="AT981" s="17" t="s">
        <v>158</v>
      </c>
      <c r="AU981" s="17" t="s">
        <v>80</v>
      </c>
    </row>
    <row r="982" spans="2:65" s="11" customFormat="1" ht="22.9" customHeight="1">
      <c r="B982" s="110"/>
      <c r="D982" s="111" t="s">
        <v>72</v>
      </c>
      <c r="E982" s="120" t="s">
        <v>1582</v>
      </c>
      <c r="F982" s="120" t="s">
        <v>1583</v>
      </c>
      <c r="I982" s="113"/>
      <c r="J982" s="121">
        <f>BK982</f>
        <v>0</v>
      </c>
      <c r="L982" s="110"/>
      <c r="M982" s="115"/>
      <c r="P982" s="116">
        <f>SUM(P983:P1010)</f>
        <v>0</v>
      </c>
      <c r="R982" s="116">
        <f>SUM(R983:R1010)</f>
        <v>0.36702000000000001</v>
      </c>
      <c r="T982" s="117">
        <f>SUM(T983:T1010)</f>
        <v>0</v>
      </c>
      <c r="AR982" s="111" t="s">
        <v>80</v>
      </c>
      <c r="AT982" s="118" t="s">
        <v>72</v>
      </c>
      <c r="AU982" s="118" t="s">
        <v>78</v>
      </c>
      <c r="AY982" s="111" t="s">
        <v>149</v>
      </c>
      <c r="BK982" s="119">
        <f>SUM(BK983:BK1010)</f>
        <v>0</v>
      </c>
    </row>
    <row r="983" spans="2:65" s="1" customFormat="1" ht="21.75" customHeight="1">
      <c r="B983" s="32"/>
      <c r="C983" s="122" t="s">
        <v>1584</v>
      </c>
      <c r="D983" s="122" t="s">
        <v>151</v>
      </c>
      <c r="E983" s="123" t="s">
        <v>1585</v>
      </c>
      <c r="F983" s="124" t="s">
        <v>1586</v>
      </c>
      <c r="G983" s="125" t="s">
        <v>916</v>
      </c>
      <c r="H983" s="126">
        <v>5</v>
      </c>
      <c r="I983" s="127"/>
      <c r="J983" s="128">
        <f>ROUND(I983*H983,2)</f>
        <v>0</v>
      </c>
      <c r="K983" s="124" t="s">
        <v>155</v>
      </c>
      <c r="L983" s="32"/>
      <c r="M983" s="129" t="s">
        <v>19</v>
      </c>
      <c r="N983" s="130" t="s">
        <v>44</v>
      </c>
      <c r="P983" s="131">
        <f>O983*H983</f>
        <v>0</v>
      </c>
      <c r="Q983" s="131">
        <v>1.6969999999999999E-2</v>
      </c>
      <c r="R983" s="131">
        <f>Q983*H983</f>
        <v>8.4849999999999995E-2</v>
      </c>
      <c r="S983" s="131">
        <v>0</v>
      </c>
      <c r="T983" s="132">
        <f>S983*H983</f>
        <v>0</v>
      </c>
      <c r="AR983" s="133" t="s">
        <v>251</v>
      </c>
      <c r="AT983" s="133" t="s">
        <v>151</v>
      </c>
      <c r="AU983" s="133" t="s">
        <v>80</v>
      </c>
      <c r="AY983" s="17" t="s">
        <v>149</v>
      </c>
      <c r="BE983" s="134">
        <f>IF(N983="základní",J983,0)</f>
        <v>0</v>
      </c>
      <c r="BF983" s="134">
        <f>IF(N983="snížená",J983,0)</f>
        <v>0</v>
      </c>
      <c r="BG983" s="134">
        <f>IF(N983="zákl. přenesená",J983,0)</f>
        <v>0</v>
      </c>
      <c r="BH983" s="134">
        <f>IF(N983="sníž. přenesená",J983,0)</f>
        <v>0</v>
      </c>
      <c r="BI983" s="134">
        <f>IF(N983="nulová",J983,0)</f>
        <v>0</v>
      </c>
      <c r="BJ983" s="17" t="s">
        <v>78</v>
      </c>
      <c r="BK983" s="134">
        <f>ROUND(I983*H983,2)</f>
        <v>0</v>
      </c>
      <c r="BL983" s="17" t="s">
        <v>251</v>
      </c>
      <c r="BM983" s="133" t="s">
        <v>1587</v>
      </c>
    </row>
    <row r="984" spans="2:65" s="1" customFormat="1" ht="11.25">
      <c r="B984" s="32"/>
      <c r="D984" s="135" t="s">
        <v>158</v>
      </c>
      <c r="F984" s="136" t="s">
        <v>1588</v>
      </c>
      <c r="I984" s="137"/>
      <c r="L984" s="32"/>
      <c r="M984" s="138"/>
      <c r="T984" s="53"/>
      <c r="AT984" s="17" t="s">
        <v>158</v>
      </c>
      <c r="AU984" s="17" t="s">
        <v>80</v>
      </c>
    </row>
    <row r="985" spans="2:65" s="1" customFormat="1" ht="29.25">
      <c r="B985" s="32"/>
      <c r="D985" s="139" t="s">
        <v>160</v>
      </c>
      <c r="F985" s="140" t="s">
        <v>1589</v>
      </c>
      <c r="I985" s="137"/>
      <c r="L985" s="32"/>
      <c r="M985" s="138"/>
      <c r="T985" s="53"/>
      <c r="AT985" s="17" t="s">
        <v>160</v>
      </c>
      <c r="AU985" s="17" t="s">
        <v>80</v>
      </c>
    </row>
    <row r="986" spans="2:65" s="1" customFormat="1" ht="16.5" customHeight="1">
      <c r="B986" s="32"/>
      <c r="C986" s="122" t="s">
        <v>1590</v>
      </c>
      <c r="D986" s="122" t="s">
        <v>151</v>
      </c>
      <c r="E986" s="123" t="s">
        <v>1591</v>
      </c>
      <c r="F986" s="124" t="s">
        <v>1592</v>
      </c>
      <c r="G986" s="125" t="s">
        <v>916</v>
      </c>
      <c r="H986" s="126">
        <v>1</v>
      </c>
      <c r="I986" s="127"/>
      <c r="J986" s="128">
        <f>ROUND(I986*H986,2)</f>
        <v>0</v>
      </c>
      <c r="K986" s="124" t="s">
        <v>155</v>
      </c>
      <c r="L986" s="32"/>
      <c r="M986" s="129" t="s">
        <v>19</v>
      </c>
      <c r="N986" s="130" t="s">
        <v>44</v>
      </c>
      <c r="P986" s="131">
        <f>O986*H986</f>
        <v>0</v>
      </c>
      <c r="Q986" s="131">
        <v>6.8000000000000005E-4</v>
      </c>
      <c r="R986" s="131">
        <f>Q986*H986</f>
        <v>6.8000000000000005E-4</v>
      </c>
      <c r="S986" s="131">
        <v>0</v>
      </c>
      <c r="T986" s="132">
        <f>S986*H986</f>
        <v>0</v>
      </c>
      <c r="AR986" s="133" t="s">
        <v>251</v>
      </c>
      <c r="AT986" s="133" t="s">
        <v>151</v>
      </c>
      <c r="AU986" s="133" t="s">
        <v>80</v>
      </c>
      <c r="AY986" s="17" t="s">
        <v>149</v>
      </c>
      <c r="BE986" s="134">
        <f>IF(N986="základní",J986,0)</f>
        <v>0</v>
      </c>
      <c r="BF986" s="134">
        <f>IF(N986="snížená",J986,0)</f>
        <v>0</v>
      </c>
      <c r="BG986" s="134">
        <f>IF(N986="zákl. přenesená",J986,0)</f>
        <v>0</v>
      </c>
      <c r="BH986" s="134">
        <f>IF(N986="sníž. přenesená",J986,0)</f>
        <v>0</v>
      </c>
      <c r="BI986" s="134">
        <f>IF(N986="nulová",J986,0)</f>
        <v>0</v>
      </c>
      <c r="BJ986" s="17" t="s">
        <v>78</v>
      </c>
      <c r="BK986" s="134">
        <f>ROUND(I986*H986,2)</f>
        <v>0</v>
      </c>
      <c r="BL986" s="17" t="s">
        <v>251</v>
      </c>
      <c r="BM986" s="133" t="s">
        <v>1593</v>
      </c>
    </row>
    <row r="987" spans="2:65" s="1" customFormat="1" ht="11.25">
      <c r="B987" s="32"/>
      <c r="D987" s="135" t="s">
        <v>158</v>
      </c>
      <c r="F987" s="136" t="s">
        <v>1594</v>
      </c>
      <c r="I987" s="137"/>
      <c r="L987" s="32"/>
      <c r="M987" s="138"/>
      <c r="T987" s="53"/>
      <c r="AT987" s="17" t="s">
        <v>158</v>
      </c>
      <c r="AU987" s="17" t="s">
        <v>80</v>
      </c>
    </row>
    <row r="988" spans="2:65" s="1" customFormat="1" ht="19.5">
      <c r="B988" s="32"/>
      <c r="D988" s="139" t="s">
        <v>160</v>
      </c>
      <c r="F988" s="140" t="s">
        <v>1595</v>
      </c>
      <c r="I988" s="137"/>
      <c r="L988" s="32"/>
      <c r="M988" s="138"/>
      <c r="T988" s="53"/>
      <c r="AT988" s="17" t="s">
        <v>160</v>
      </c>
      <c r="AU988" s="17" t="s">
        <v>80</v>
      </c>
    </row>
    <row r="989" spans="2:65" s="1" customFormat="1" ht="24.2" customHeight="1">
      <c r="B989" s="32"/>
      <c r="C989" s="122" t="s">
        <v>1596</v>
      </c>
      <c r="D989" s="122" t="s">
        <v>151</v>
      </c>
      <c r="E989" s="123" t="s">
        <v>1597</v>
      </c>
      <c r="F989" s="124" t="s">
        <v>1598</v>
      </c>
      <c r="G989" s="125" t="s">
        <v>916</v>
      </c>
      <c r="H989" s="126">
        <v>10</v>
      </c>
      <c r="I989" s="127"/>
      <c r="J989" s="128">
        <f>ROUND(I989*H989,2)</f>
        <v>0</v>
      </c>
      <c r="K989" s="124" t="s">
        <v>155</v>
      </c>
      <c r="L989" s="32"/>
      <c r="M989" s="129" t="s">
        <v>19</v>
      </c>
      <c r="N989" s="130" t="s">
        <v>44</v>
      </c>
      <c r="P989" s="131">
        <f>O989*H989</f>
        <v>0</v>
      </c>
      <c r="Q989" s="131">
        <v>1.4970000000000001E-2</v>
      </c>
      <c r="R989" s="131">
        <f>Q989*H989</f>
        <v>0.1497</v>
      </c>
      <c r="S989" s="131">
        <v>0</v>
      </c>
      <c r="T989" s="132">
        <f>S989*H989</f>
        <v>0</v>
      </c>
      <c r="AR989" s="133" t="s">
        <v>251</v>
      </c>
      <c r="AT989" s="133" t="s">
        <v>151</v>
      </c>
      <c r="AU989" s="133" t="s">
        <v>80</v>
      </c>
      <c r="AY989" s="17" t="s">
        <v>149</v>
      </c>
      <c r="BE989" s="134">
        <f>IF(N989="základní",J989,0)</f>
        <v>0</v>
      </c>
      <c r="BF989" s="134">
        <f>IF(N989="snížená",J989,0)</f>
        <v>0</v>
      </c>
      <c r="BG989" s="134">
        <f>IF(N989="zákl. přenesená",J989,0)</f>
        <v>0</v>
      </c>
      <c r="BH989" s="134">
        <f>IF(N989="sníž. přenesená",J989,0)</f>
        <v>0</v>
      </c>
      <c r="BI989" s="134">
        <f>IF(N989="nulová",J989,0)</f>
        <v>0</v>
      </c>
      <c r="BJ989" s="17" t="s">
        <v>78</v>
      </c>
      <c r="BK989" s="134">
        <f>ROUND(I989*H989,2)</f>
        <v>0</v>
      </c>
      <c r="BL989" s="17" t="s">
        <v>251</v>
      </c>
      <c r="BM989" s="133" t="s">
        <v>1599</v>
      </c>
    </row>
    <row r="990" spans="2:65" s="1" customFormat="1" ht="11.25">
      <c r="B990" s="32"/>
      <c r="D990" s="135" t="s">
        <v>158</v>
      </c>
      <c r="F990" s="136" t="s">
        <v>1600</v>
      </c>
      <c r="I990" s="137"/>
      <c r="L990" s="32"/>
      <c r="M990" s="138"/>
      <c r="T990" s="53"/>
      <c r="AT990" s="17" t="s">
        <v>158</v>
      </c>
      <c r="AU990" s="17" t="s">
        <v>80</v>
      </c>
    </row>
    <row r="991" spans="2:65" s="1" customFormat="1" ht="21.75" customHeight="1">
      <c r="B991" s="32"/>
      <c r="C991" s="122" t="s">
        <v>1601</v>
      </c>
      <c r="D991" s="122" t="s">
        <v>151</v>
      </c>
      <c r="E991" s="123" t="s">
        <v>1602</v>
      </c>
      <c r="F991" s="124" t="s">
        <v>1603</v>
      </c>
      <c r="G991" s="125" t="s">
        <v>916</v>
      </c>
      <c r="H991" s="126">
        <v>1</v>
      </c>
      <c r="I991" s="127"/>
      <c r="J991" s="128">
        <f>ROUND(I991*H991,2)</f>
        <v>0</v>
      </c>
      <c r="K991" s="124" t="s">
        <v>155</v>
      </c>
      <c r="L991" s="32"/>
      <c r="M991" s="129" t="s">
        <v>19</v>
      </c>
      <c r="N991" s="130" t="s">
        <v>44</v>
      </c>
      <c r="P991" s="131">
        <f>O991*H991</f>
        <v>0</v>
      </c>
      <c r="Q991" s="131">
        <v>1.4749999999999999E-2</v>
      </c>
      <c r="R991" s="131">
        <f>Q991*H991</f>
        <v>1.4749999999999999E-2</v>
      </c>
      <c r="S991" s="131">
        <v>0</v>
      </c>
      <c r="T991" s="132">
        <f>S991*H991</f>
        <v>0</v>
      </c>
      <c r="AR991" s="133" t="s">
        <v>251</v>
      </c>
      <c r="AT991" s="133" t="s">
        <v>151</v>
      </c>
      <c r="AU991" s="133" t="s">
        <v>80</v>
      </c>
      <c r="AY991" s="17" t="s">
        <v>149</v>
      </c>
      <c r="BE991" s="134">
        <f>IF(N991="základní",J991,0)</f>
        <v>0</v>
      </c>
      <c r="BF991" s="134">
        <f>IF(N991="snížená",J991,0)</f>
        <v>0</v>
      </c>
      <c r="BG991" s="134">
        <f>IF(N991="zákl. přenesená",J991,0)</f>
        <v>0</v>
      </c>
      <c r="BH991" s="134">
        <f>IF(N991="sníž. přenesená",J991,0)</f>
        <v>0</v>
      </c>
      <c r="BI991" s="134">
        <f>IF(N991="nulová",J991,0)</f>
        <v>0</v>
      </c>
      <c r="BJ991" s="17" t="s">
        <v>78</v>
      </c>
      <c r="BK991" s="134">
        <f>ROUND(I991*H991,2)</f>
        <v>0</v>
      </c>
      <c r="BL991" s="17" t="s">
        <v>251</v>
      </c>
      <c r="BM991" s="133" t="s">
        <v>1604</v>
      </c>
    </row>
    <row r="992" spans="2:65" s="1" customFormat="1" ht="11.25">
      <c r="B992" s="32"/>
      <c r="D992" s="135" t="s">
        <v>158</v>
      </c>
      <c r="F992" s="136" t="s">
        <v>1605</v>
      </c>
      <c r="I992" s="137"/>
      <c r="L992" s="32"/>
      <c r="M992" s="138"/>
      <c r="T992" s="53"/>
      <c r="AT992" s="17" t="s">
        <v>158</v>
      </c>
      <c r="AU992" s="17" t="s">
        <v>80</v>
      </c>
    </row>
    <row r="993" spans="2:65" s="1" customFormat="1" ht="16.5" customHeight="1">
      <c r="B993" s="32"/>
      <c r="C993" s="122" t="s">
        <v>1606</v>
      </c>
      <c r="D993" s="122" t="s">
        <v>151</v>
      </c>
      <c r="E993" s="123" t="s">
        <v>1607</v>
      </c>
      <c r="F993" s="124" t="s">
        <v>1608</v>
      </c>
      <c r="G993" s="125" t="s">
        <v>916</v>
      </c>
      <c r="H993" s="126">
        <v>4</v>
      </c>
      <c r="I993" s="127"/>
      <c r="J993" s="128">
        <f>ROUND(I993*H993,2)</f>
        <v>0</v>
      </c>
      <c r="K993" s="124" t="s">
        <v>155</v>
      </c>
      <c r="L993" s="32"/>
      <c r="M993" s="129" t="s">
        <v>19</v>
      </c>
      <c r="N993" s="130" t="s">
        <v>44</v>
      </c>
      <c r="P993" s="131">
        <f>O993*H993</f>
        <v>0</v>
      </c>
      <c r="Q993" s="131">
        <v>1.0659999999999999E-2</v>
      </c>
      <c r="R993" s="131">
        <f>Q993*H993</f>
        <v>4.2639999999999997E-2</v>
      </c>
      <c r="S993" s="131">
        <v>0</v>
      </c>
      <c r="T993" s="132">
        <f>S993*H993</f>
        <v>0</v>
      </c>
      <c r="AR993" s="133" t="s">
        <v>251</v>
      </c>
      <c r="AT993" s="133" t="s">
        <v>151</v>
      </c>
      <c r="AU993" s="133" t="s">
        <v>80</v>
      </c>
      <c r="AY993" s="17" t="s">
        <v>149</v>
      </c>
      <c r="BE993" s="134">
        <f>IF(N993="základní",J993,0)</f>
        <v>0</v>
      </c>
      <c r="BF993" s="134">
        <f>IF(N993="snížená",J993,0)</f>
        <v>0</v>
      </c>
      <c r="BG993" s="134">
        <f>IF(N993="zákl. přenesená",J993,0)</f>
        <v>0</v>
      </c>
      <c r="BH993" s="134">
        <f>IF(N993="sníž. přenesená",J993,0)</f>
        <v>0</v>
      </c>
      <c r="BI993" s="134">
        <f>IF(N993="nulová",J993,0)</f>
        <v>0</v>
      </c>
      <c r="BJ993" s="17" t="s">
        <v>78</v>
      </c>
      <c r="BK993" s="134">
        <f>ROUND(I993*H993,2)</f>
        <v>0</v>
      </c>
      <c r="BL993" s="17" t="s">
        <v>251</v>
      </c>
      <c r="BM993" s="133" t="s">
        <v>1609</v>
      </c>
    </row>
    <row r="994" spans="2:65" s="1" customFormat="1" ht="11.25">
      <c r="B994" s="32"/>
      <c r="D994" s="135" t="s">
        <v>158</v>
      </c>
      <c r="F994" s="136" t="s">
        <v>1610</v>
      </c>
      <c r="I994" s="137"/>
      <c r="L994" s="32"/>
      <c r="M994" s="138"/>
      <c r="T994" s="53"/>
      <c r="AT994" s="17" t="s">
        <v>158</v>
      </c>
      <c r="AU994" s="17" t="s">
        <v>80</v>
      </c>
    </row>
    <row r="995" spans="2:65" s="1" customFormat="1" ht="24.2" customHeight="1">
      <c r="B995" s="32"/>
      <c r="C995" s="122" t="s">
        <v>1611</v>
      </c>
      <c r="D995" s="122" t="s">
        <v>151</v>
      </c>
      <c r="E995" s="123" t="s">
        <v>1612</v>
      </c>
      <c r="F995" s="124" t="s">
        <v>1613</v>
      </c>
      <c r="G995" s="125" t="s">
        <v>916</v>
      </c>
      <c r="H995" s="126">
        <v>1</v>
      </c>
      <c r="I995" s="127"/>
      <c r="J995" s="128">
        <f>ROUND(I995*H995,2)</f>
        <v>0</v>
      </c>
      <c r="K995" s="124" t="s">
        <v>155</v>
      </c>
      <c r="L995" s="32"/>
      <c r="M995" s="129" t="s">
        <v>19</v>
      </c>
      <c r="N995" s="130" t="s">
        <v>44</v>
      </c>
      <c r="P995" s="131">
        <f>O995*H995</f>
        <v>0</v>
      </c>
      <c r="Q995" s="131">
        <v>4.6339999999999999E-2</v>
      </c>
      <c r="R995" s="131">
        <f>Q995*H995</f>
        <v>4.6339999999999999E-2</v>
      </c>
      <c r="S995" s="131">
        <v>0</v>
      </c>
      <c r="T995" s="132">
        <f>S995*H995</f>
        <v>0</v>
      </c>
      <c r="AR995" s="133" t="s">
        <v>251</v>
      </c>
      <c r="AT995" s="133" t="s">
        <v>151</v>
      </c>
      <c r="AU995" s="133" t="s">
        <v>80</v>
      </c>
      <c r="AY995" s="17" t="s">
        <v>149</v>
      </c>
      <c r="BE995" s="134">
        <f>IF(N995="základní",J995,0)</f>
        <v>0</v>
      </c>
      <c r="BF995" s="134">
        <f>IF(N995="snížená",J995,0)</f>
        <v>0</v>
      </c>
      <c r="BG995" s="134">
        <f>IF(N995="zákl. přenesená",J995,0)</f>
        <v>0</v>
      </c>
      <c r="BH995" s="134">
        <f>IF(N995="sníž. přenesená",J995,0)</f>
        <v>0</v>
      </c>
      <c r="BI995" s="134">
        <f>IF(N995="nulová",J995,0)</f>
        <v>0</v>
      </c>
      <c r="BJ995" s="17" t="s">
        <v>78</v>
      </c>
      <c r="BK995" s="134">
        <f>ROUND(I995*H995,2)</f>
        <v>0</v>
      </c>
      <c r="BL995" s="17" t="s">
        <v>251</v>
      </c>
      <c r="BM995" s="133" t="s">
        <v>1614</v>
      </c>
    </row>
    <row r="996" spans="2:65" s="1" customFormat="1" ht="11.25">
      <c r="B996" s="32"/>
      <c r="D996" s="135" t="s">
        <v>158</v>
      </c>
      <c r="F996" s="136" t="s">
        <v>1615</v>
      </c>
      <c r="I996" s="137"/>
      <c r="L996" s="32"/>
      <c r="M996" s="138"/>
      <c r="T996" s="53"/>
      <c r="AT996" s="17" t="s">
        <v>158</v>
      </c>
      <c r="AU996" s="17" t="s">
        <v>80</v>
      </c>
    </row>
    <row r="997" spans="2:65" s="1" customFormat="1" ht="16.5" customHeight="1">
      <c r="B997" s="32"/>
      <c r="C997" s="122" t="s">
        <v>1616</v>
      </c>
      <c r="D997" s="122" t="s">
        <v>151</v>
      </c>
      <c r="E997" s="123" t="s">
        <v>1617</v>
      </c>
      <c r="F997" s="124" t="s">
        <v>1618</v>
      </c>
      <c r="G997" s="125" t="s">
        <v>916</v>
      </c>
      <c r="H997" s="126">
        <v>28</v>
      </c>
      <c r="I997" s="127"/>
      <c r="J997" s="128">
        <f>ROUND(I997*H997,2)</f>
        <v>0</v>
      </c>
      <c r="K997" s="124" t="s">
        <v>155</v>
      </c>
      <c r="L997" s="32"/>
      <c r="M997" s="129" t="s">
        <v>19</v>
      </c>
      <c r="N997" s="130" t="s">
        <v>44</v>
      </c>
      <c r="P997" s="131">
        <f>O997*H997</f>
        <v>0</v>
      </c>
      <c r="Q997" s="131">
        <v>2.4000000000000001E-4</v>
      </c>
      <c r="R997" s="131">
        <f>Q997*H997</f>
        <v>6.7200000000000003E-3</v>
      </c>
      <c r="S997" s="131">
        <v>0</v>
      </c>
      <c r="T997" s="132">
        <f>S997*H997</f>
        <v>0</v>
      </c>
      <c r="AR997" s="133" t="s">
        <v>251</v>
      </c>
      <c r="AT997" s="133" t="s">
        <v>151</v>
      </c>
      <c r="AU997" s="133" t="s">
        <v>80</v>
      </c>
      <c r="AY997" s="17" t="s">
        <v>149</v>
      </c>
      <c r="BE997" s="134">
        <f>IF(N997="základní",J997,0)</f>
        <v>0</v>
      </c>
      <c r="BF997" s="134">
        <f>IF(N997="snížená",J997,0)</f>
        <v>0</v>
      </c>
      <c r="BG997" s="134">
        <f>IF(N997="zákl. přenesená",J997,0)</f>
        <v>0</v>
      </c>
      <c r="BH997" s="134">
        <f>IF(N997="sníž. přenesená",J997,0)</f>
        <v>0</v>
      </c>
      <c r="BI997" s="134">
        <f>IF(N997="nulová",J997,0)</f>
        <v>0</v>
      </c>
      <c r="BJ997" s="17" t="s">
        <v>78</v>
      </c>
      <c r="BK997" s="134">
        <f>ROUND(I997*H997,2)</f>
        <v>0</v>
      </c>
      <c r="BL997" s="17" t="s">
        <v>251</v>
      </c>
      <c r="BM997" s="133" t="s">
        <v>1619</v>
      </c>
    </row>
    <row r="998" spans="2:65" s="1" customFormat="1" ht="11.25">
      <c r="B998" s="32"/>
      <c r="D998" s="135" t="s">
        <v>158</v>
      </c>
      <c r="F998" s="136" t="s">
        <v>1620</v>
      </c>
      <c r="I998" s="137"/>
      <c r="L998" s="32"/>
      <c r="M998" s="138"/>
      <c r="T998" s="53"/>
      <c r="AT998" s="17" t="s">
        <v>158</v>
      </c>
      <c r="AU998" s="17" t="s">
        <v>80</v>
      </c>
    </row>
    <row r="999" spans="2:65" s="12" customFormat="1" ht="11.25">
      <c r="B999" s="141"/>
      <c r="D999" s="139" t="s">
        <v>162</v>
      </c>
      <c r="E999" s="142" t="s">
        <v>19</v>
      </c>
      <c r="F999" s="143" t="s">
        <v>1621</v>
      </c>
      <c r="H999" s="144">
        <v>28</v>
      </c>
      <c r="I999" s="145"/>
      <c r="L999" s="141"/>
      <c r="M999" s="146"/>
      <c r="T999" s="147"/>
      <c r="AT999" s="142" t="s">
        <v>162</v>
      </c>
      <c r="AU999" s="142" t="s">
        <v>80</v>
      </c>
      <c r="AV999" s="12" t="s">
        <v>80</v>
      </c>
      <c r="AW999" s="12" t="s">
        <v>34</v>
      </c>
      <c r="AX999" s="12" t="s">
        <v>78</v>
      </c>
      <c r="AY999" s="142" t="s">
        <v>149</v>
      </c>
    </row>
    <row r="1000" spans="2:65" s="1" customFormat="1" ht="16.5" customHeight="1">
      <c r="B1000" s="32"/>
      <c r="C1000" s="122" t="s">
        <v>1622</v>
      </c>
      <c r="D1000" s="122" t="s">
        <v>151</v>
      </c>
      <c r="E1000" s="123" t="s">
        <v>1623</v>
      </c>
      <c r="F1000" s="124" t="s">
        <v>1624</v>
      </c>
      <c r="G1000" s="125" t="s">
        <v>916</v>
      </c>
      <c r="H1000" s="126">
        <v>1</v>
      </c>
      <c r="I1000" s="127"/>
      <c r="J1000" s="128">
        <f>ROUND(I1000*H1000,2)</f>
        <v>0</v>
      </c>
      <c r="K1000" s="124" t="s">
        <v>155</v>
      </c>
      <c r="L1000" s="32"/>
      <c r="M1000" s="129" t="s">
        <v>19</v>
      </c>
      <c r="N1000" s="130" t="s">
        <v>44</v>
      </c>
      <c r="P1000" s="131">
        <f>O1000*H1000</f>
        <v>0</v>
      </c>
      <c r="Q1000" s="131">
        <v>1.8E-3</v>
      </c>
      <c r="R1000" s="131">
        <f>Q1000*H1000</f>
        <v>1.8E-3</v>
      </c>
      <c r="S1000" s="131">
        <v>0</v>
      </c>
      <c r="T1000" s="132">
        <f>S1000*H1000</f>
        <v>0</v>
      </c>
      <c r="AR1000" s="133" t="s">
        <v>251</v>
      </c>
      <c r="AT1000" s="133" t="s">
        <v>151</v>
      </c>
      <c r="AU1000" s="133" t="s">
        <v>80</v>
      </c>
      <c r="AY1000" s="17" t="s">
        <v>149</v>
      </c>
      <c r="BE1000" s="134">
        <f>IF(N1000="základní",J1000,0)</f>
        <v>0</v>
      </c>
      <c r="BF1000" s="134">
        <f>IF(N1000="snížená",J1000,0)</f>
        <v>0</v>
      </c>
      <c r="BG1000" s="134">
        <f>IF(N1000="zákl. přenesená",J1000,0)</f>
        <v>0</v>
      </c>
      <c r="BH1000" s="134">
        <f>IF(N1000="sníž. přenesená",J1000,0)</f>
        <v>0</v>
      </c>
      <c r="BI1000" s="134">
        <f>IF(N1000="nulová",J1000,0)</f>
        <v>0</v>
      </c>
      <c r="BJ1000" s="17" t="s">
        <v>78</v>
      </c>
      <c r="BK1000" s="134">
        <f>ROUND(I1000*H1000,2)</f>
        <v>0</v>
      </c>
      <c r="BL1000" s="17" t="s">
        <v>251</v>
      </c>
      <c r="BM1000" s="133" t="s">
        <v>1625</v>
      </c>
    </row>
    <row r="1001" spans="2:65" s="1" customFormat="1" ht="11.25">
      <c r="B1001" s="32"/>
      <c r="D1001" s="135" t="s">
        <v>158</v>
      </c>
      <c r="F1001" s="136" t="s">
        <v>1626</v>
      </c>
      <c r="I1001" s="137"/>
      <c r="L1001" s="32"/>
      <c r="M1001" s="138"/>
      <c r="T1001" s="53"/>
      <c r="AT1001" s="17" t="s">
        <v>158</v>
      </c>
      <c r="AU1001" s="17" t="s">
        <v>80</v>
      </c>
    </row>
    <row r="1002" spans="2:65" s="1" customFormat="1" ht="19.5">
      <c r="B1002" s="32"/>
      <c r="D1002" s="139" t="s">
        <v>160</v>
      </c>
      <c r="F1002" s="140" t="s">
        <v>1627</v>
      </c>
      <c r="I1002" s="137"/>
      <c r="L1002" s="32"/>
      <c r="M1002" s="138"/>
      <c r="T1002" s="53"/>
      <c r="AT1002" s="17" t="s">
        <v>160</v>
      </c>
      <c r="AU1002" s="17" t="s">
        <v>80</v>
      </c>
    </row>
    <row r="1003" spans="2:65" s="1" customFormat="1" ht="16.5" customHeight="1">
      <c r="B1003" s="32"/>
      <c r="C1003" s="122" t="s">
        <v>1628</v>
      </c>
      <c r="D1003" s="122" t="s">
        <v>151</v>
      </c>
      <c r="E1003" s="123" t="s">
        <v>1629</v>
      </c>
      <c r="F1003" s="124" t="s">
        <v>1630</v>
      </c>
      <c r="G1003" s="125" t="s">
        <v>916</v>
      </c>
      <c r="H1003" s="126">
        <v>10</v>
      </c>
      <c r="I1003" s="127"/>
      <c r="J1003" s="128">
        <f>ROUND(I1003*H1003,2)</f>
        <v>0</v>
      </c>
      <c r="K1003" s="124" t="s">
        <v>155</v>
      </c>
      <c r="L1003" s="32"/>
      <c r="M1003" s="129" t="s">
        <v>19</v>
      </c>
      <c r="N1003" s="130" t="s">
        <v>44</v>
      </c>
      <c r="P1003" s="131">
        <f>O1003*H1003</f>
        <v>0</v>
      </c>
      <c r="Q1003" s="131">
        <v>1.8E-3</v>
      </c>
      <c r="R1003" s="131">
        <f>Q1003*H1003</f>
        <v>1.7999999999999999E-2</v>
      </c>
      <c r="S1003" s="131">
        <v>0</v>
      </c>
      <c r="T1003" s="132">
        <f>S1003*H1003</f>
        <v>0</v>
      </c>
      <c r="AR1003" s="133" t="s">
        <v>251</v>
      </c>
      <c r="AT1003" s="133" t="s">
        <v>151</v>
      </c>
      <c r="AU1003" s="133" t="s">
        <v>80</v>
      </c>
      <c r="AY1003" s="17" t="s">
        <v>149</v>
      </c>
      <c r="BE1003" s="134">
        <f>IF(N1003="základní",J1003,0)</f>
        <v>0</v>
      </c>
      <c r="BF1003" s="134">
        <f>IF(N1003="snížená",J1003,0)</f>
        <v>0</v>
      </c>
      <c r="BG1003" s="134">
        <f>IF(N1003="zákl. přenesená",J1003,0)</f>
        <v>0</v>
      </c>
      <c r="BH1003" s="134">
        <f>IF(N1003="sníž. přenesená",J1003,0)</f>
        <v>0</v>
      </c>
      <c r="BI1003" s="134">
        <f>IF(N1003="nulová",J1003,0)</f>
        <v>0</v>
      </c>
      <c r="BJ1003" s="17" t="s">
        <v>78</v>
      </c>
      <c r="BK1003" s="134">
        <f>ROUND(I1003*H1003,2)</f>
        <v>0</v>
      </c>
      <c r="BL1003" s="17" t="s">
        <v>251</v>
      </c>
      <c r="BM1003" s="133" t="s">
        <v>1631</v>
      </c>
    </row>
    <row r="1004" spans="2:65" s="1" customFormat="1" ht="11.25">
      <c r="B1004" s="32"/>
      <c r="D1004" s="135" t="s">
        <v>158</v>
      </c>
      <c r="F1004" s="136" t="s">
        <v>1632</v>
      </c>
      <c r="I1004" s="137"/>
      <c r="L1004" s="32"/>
      <c r="M1004" s="138"/>
      <c r="T1004" s="53"/>
      <c r="AT1004" s="17" t="s">
        <v>158</v>
      </c>
      <c r="AU1004" s="17" t="s">
        <v>80</v>
      </c>
    </row>
    <row r="1005" spans="2:65" s="1" customFormat="1" ht="19.5">
      <c r="B1005" s="32"/>
      <c r="D1005" s="139" t="s">
        <v>160</v>
      </c>
      <c r="F1005" s="140" t="s">
        <v>1627</v>
      </c>
      <c r="I1005" s="137"/>
      <c r="L1005" s="32"/>
      <c r="M1005" s="138"/>
      <c r="T1005" s="53"/>
      <c r="AT1005" s="17" t="s">
        <v>160</v>
      </c>
      <c r="AU1005" s="17" t="s">
        <v>80</v>
      </c>
    </row>
    <row r="1006" spans="2:65" s="1" customFormat="1" ht="16.5" customHeight="1">
      <c r="B1006" s="32"/>
      <c r="C1006" s="122" t="s">
        <v>1633</v>
      </c>
      <c r="D1006" s="122" t="s">
        <v>151</v>
      </c>
      <c r="E1006" s="123" t="s">
        <v>1634</v>
      </c>
      <c r="F1006" s="124" t="s">
        <v>1635</v>
      </c>
      <c r="G1006" s="125" t="s">
        <v>916</v>
      </c>
      <c r="H1006" s="126">
        <v>1</v>
      </c>
      <c r="I1006" s="127"/>
      <c r="J1006" s="128">
        <f>ROUND(I1006*H1006,2)</f>
        <v>0</v>
      </c>
      <c r="K1006" s="124" t="s">
        <v>155</v>
      </c>
      <c r="L1006" s="32"/>
      <c r="M1006" s="129" t="s">
        <v>19</v>
      </c>
      <c r="N1006" s="130" t="s">
        <v>44</v>
      </c>
      <c r="P1006" s="131">
        <f>O1006*H1006</f>
        <v>0</v>
      </c>
      <c r="Q1006" s="131">
        <v>1.5399999999999999E-3</v>
      </c>
      <c r="R1006" s="131">
        <f>Q1006*H1006</f>
        <v>1.5399999999999999E-3</v>
      </c>
      <c r="S1006" s="131">
        <v>0</v>
      </c>
      <c r="T1006" s="132">
        <f>S1006*H1006</f>
        <v>0</v>
      </c>
      <c r="AR1006" s="133" t="s">
        <v>251</v>
      </c>
      <c r="AT1006" s="133" t="s">
        <v>151</v>
      </c>
      <c r="AU1006" s="133" t="s">
        <v>80</v>
      </c>
      <c r="AY1006" s="17" t="s">
        <v>149</v>
      </c>
      <c r="BE1006" s="134">
        <f>IF(N1006="základní",J1006,0)</f>
        <v>0</v>
      </c>
      <c r="BF1006" s="134">
        <f>IF(N1006="snížená",J1006,0)</f>
        <v>0</v>
      </c>
      <c r="BG1006" s="134">
        <f>IF(N1006="zákl. přenesená",J1006,0)</f>
        <v>0</v>
      </c>
      <c r="BH1006" s="134">
        <f>IF(N1006="sníž. přenesená",J1006,0)</f>
        <v>0</v>
      </c>
      <c r="BI1006" s="134">
        <f>IF(N1006="nulová",J1006,0)</f>
        <v>0</v>
      </c>
      <c r="BJ1006" s="17" t="s">
        <v>78</v>
      </c>
      <c r="BK1006" s="134">
        <f>ROUND(I1006*H1006,2)</f>
        <v>0</v>
      </c>
      <c r="BL1006" s="17" t="s">
        <v>251</v>
      </c>
      <c r="BM1006" s="133" t="s">
        <v>1636</v>
      </c>
    </row>
    <row r="1007" spans="2:65" s="1" customFormat="1" ht="11.25">
      <c r="B1007" s="32"/>
      <c r="D1007" s="135" t="s">
        <v>158</v>
      </c>
      <c r="F1007" s="136" t="s">
        <v>1637</v>
      </c>
      <c r="I1007" s="137"/>
      <c r="L1007" s="32"/>
      <c r="M1007" s="138"/>
      <c r="T1007" s="53"/>
      <c r="AT1007" s="17" t="s">
        <v>158</v>
      </c>
      <c r="AU1007" s="17" t="s">
        <v>80</v>
      </c>
    </row>
    <row r="1008" spans="2:65" s="1" customFormat="1" ht="19.5">
      <c r="B1008" s="32"/>
      <c r="D1008" s="139" t="s">
        <v>160</v>
      </c>
      <c r="F1008" s="140" t="s">
        <v>1627</v>
      </c>
      <c r="I1008" s="137"/>
      <c r="L1008" s="32"/>
      <c r="M1008" s="138"/>
      <c r="T1008" s="53"/>
      <c r="AT1008" s="17" t="s">
        <v>160</v>
      </c>
      <c r="AU1008" s="17" t="s">
        <v>80</v>
      </c>
    </row>
    <row r="1009" spans="2:65" s="1" customFormat="1" ht="24.2" customHeight="1">
      <c r="B1009" s="32"/>
      <c r="C1009" s="122" t="s">
        <v>1638</v>
      </c>
      <c r="D1009" s="122" t="s">
        <v>151</v>
      </c>
      <c r="E1009" s="123" t="s">
        <v>1639</v>
      </c>
      <c r="F1009" s="124" t="s">
        <v>1640</v>
      </c>
      <c r="G1009" s="125" t="s">
        <v>248</v>
      </c>
      <c r="H1009" s="126">
        <v>0.36699999999999999</v>
      </c>
      <c r="I1009" s="127"/>
      <c r="J1009" s="128">
        <f>ROUND(I1009*H1009,2)</f>
        <v>0</v>
      </c>
      <c r="K1009" s="124" t="s">
        <v>155</v>
      </c>
      <c r="L1009" s="32"/>
      <c r="M1009" s="129" t="s">
        <v>19</v>
      </c>
      <c r="N1009" s="130" t="s">
        <v>44</v>
      </c>
      <c r="P1009" s="131">
        <f>O1009*H1009</f>
        <v>0</v>
      </c>
      <c r="Q1009" s="131">
        <v>0</v>
      </c>
      <c r="R1009" s="131">
        <f>Q1009*H1009</f>
        <v>0</v>
      </c>
      <c r="S1009" s="131">
        <v>0</v>
      </c>
      <c r="T1009" s="132">
        <f>S1009*H1009</f>
        <v>0</v>
      </c>
      <c r="AR1009" s="133" t="s">
        <v>251</v>
      </c>
      <c r="AT1009" s="133" t="s">
        <v>151</v>
      </c>
      <c r="AU1009" s="133" t="s">
        <v>80</v>
      </c>
      <c r="AY1009" s="17" t="s">
        <v>149</v>
      </c>
      <c r="BE1009" s="134">
        <f>IF(N1009="základní",J1009,0)</f>
        <v>0</v>
      </c>
      <c r="BF1009" s="134">
        <f>IF(N1009="snížená",J1009,0)</f>
        <v>0</v>
      </c>
      <c r="BG1009" s="134">
        <f>IF(N1009="zákl. přenesená",J1009,0)</f>
        <v>0</v>
      </c>
      <c r="BH1009" s="134">
        <f>IF(N1009="sníž. přenesená",J1009,0)</f>
        <v>0</v>
      </c>
      <c r="BI1009" s="134">
        <f>IF(N1009="nulová",J1009,0)</f>
        <v>0</v>
      </c>
      <c r="BJ1009" s="17" t="s">
        <v>78</v>
      </c>
      <c r="BK1009" s="134">
        <f>ROUND(I1009*H1009,2)</f>
        <v>0</v>
      </c>
      <c r="BL1009" s="17" t="s">
        <v>251</v>
      </c>
      <c r="BM1009" s="133" t="s">
        <v>1641</v>
      </c>
    </row>
    <row r="1010" spans="2:65" s="1" customFormat="1" ht="11.25">
      <c r="B1010" s="32"/>
      <c r="D1010" s="135" t="s">
        <v>158</v>
      </c>
      <c r="F1010" s="136" t="s">
        <v>1642</v>
      </c>
      <c r="I1010" s="137"/>
      <c r="L1010" s="32"/>
      <c r="M1010" s="138"/>
      <c r="T1010" s="53"/>
      <c r="AT1010" s="17" t="s">
        <v>158</v>
      </c>
      <c r="AU1010" s="17" t="s">
        <v>80</v>
      </c>
    </row>
    <row r="1011" spans="2:65" s="11" customFormat="1" ht="22.9" customHeight="1">
      <c r="B1011" s="110"/>
      <c r="D1011" s="111" t="s">
        <v>72</v>
      </c>
      <c r="E1011" s="120" t="s">
        <v>1643</v>
      </c>
      <c r="F1011" s="120" t="s">
        <v>1644</v>
      </c>
      <c r="I1011" s="113"/>
      <c r="J1011" s="121">
        <f>BK1011</f>
        <v>0</v>
      </c>
      <c r="L1011" s="110"/>
      <c r="M1011" s="115"/>
      <c r="P1011" s="116">
        <f>SUM(P1012:P1015)</f>
        <v>0</v>
      </c>
      <c r="R1011" s="116">
        <f>SUM(R1012:R1015)</f>
        <v>4.5999999999999999E-2</v>
      </c>
      <c r="T1011" s="117">
        <f>SUM(T1012:T1015)</f>
        <v>0</v>
      </c>
      <c r="AR1011" s="111" t="s">
        <v>80</v>
      </c>
      <c r="AT1011" s="118" t="s">
        <v>72</v>
      </c>
      <c r="AU1011" s="118" t="s">
        <v>78</v>
      </c>
      <c r="AY1011" s="111" t="s">
        <v>149</v>
      </c>
      <c r="BK1011" s="119">
        <f>SUM(BK1012:BK1015)</f>
        <v>0</v>
      </c>
    </row>
    <row r="1012" spans="2:65" s="1" customFormat="1" ht="24.2" customHeight="1">
      <c r="B1012" s="32"/>
      <c r="C1012" s="122" t="s">
        <v>1645</v>
      </c>
      <c r="D1012" s="122" t="s">
        <v>151</v>
      </c>
      <c r="E1012" s="123" t="s">
        <v>1646</v>
      </c>
      <c r="F1012" s="124" t="s">
        <v>1647</v>
      </c>
      <c r="G1012" s="125" t="s">
        <v>916</v>
      </c>
      <c r="H1012" s="126">
        <v>5</v>
      </c>
      <c r="I1012" s="127"/>
      <c r="J1012" s="128">
        <f>ROUND(I1012*H1012,2)</f>
        <v>0</v>
      </c>
      <c r="K1012" s="124" t="s">
        <v>155</v>
      </c>
      <c r="L1012" s="32"/>
      <c r="M1012" s="129" t="s">
        <v>19</v>
      </c>
      <c r="N1012" s="130" t="s">
        <v>44</v>
      </c>
      <c r="P1012" s="131">
        <f>O1012*H1012</f>
        <v>0</v>
      </c>
      <c r="Q1012" s="131">
        <v>9.1999999999999998E-3</v>
      </c>
      <c r="R1012" s="131">
        <f>Q1012*H1012</f>
        <v>4.5999999999999999E-2</v>
      </c>
      <c r="S1012" s="131">
        <v>0</v>
      </c>
      <c r="T1012" s="132">
        <f>S1012*H1012</f>
        <v>0</v>
      </c>
      <c r="AR1012" s="133" t="s">
        <v>251</v>
      </c>
      <c r="AT1012" s="133" t="s">
        <v>151</v>
      </c>
      <c r="AU1012" s="133" t="s">
        <v>80</v>
      </c>
      <c r="AY1012" s="17" t="s">
        <v>149</v>
      </c>
      <c r="BE1012" s="134">
        <f>IF(N1012="základní",J1012,0)</f>
        <v>0</v>
      </c>
      <c r="BF1012" s="134">
        <f>IF(N1012="snížená",J1012,0)</f>
        <v>0</v>
      </c>
      <c r="BG1012" s="134">
        <f>IF(N1012="zákl. přenesená",J1012,0)</f>
        <v>0</v>
      </c>
      <c r="BH1012" s="134">
        <f>IF(N1012="sníž. přenesená",J1012,0)</f>
        <v>0</v>
      </c>
      <c r="BI1012" s="134">
        <f>IF(N1012="nulová",J1012,0)</f>
        <v>0</v>
      </c>
      <c r="BJ1012" s="17" t="s">
        <v>78</v>
      </c>
      <c r="BK1012" s="134">
        <f>ROUND(I1012*H1012,2)</f>
        <v>0</v>
      </c>
      <c r="BL1012" s="17" t="s">
        <v>251</v>
      </c>
      <c r="BM1012" s="133" t="s">
        <v>1648</v>
      </c>
    </row>
    <row r="1013" spans="2:65" s="1" customFormat="1" ht="11.25">
      <c r="B1013" s="32"/>
      <c r="D1013" s="135" t="s">
        <v>158</v>
      </c>
      <c r="F1013" s="136" t="s">
        <v>1649</v>
      </c>
      <c r="I1013" s="137"/>
      <c r="L1013" s="32"/>
      <c r="M1013" s="138"/>
      <c r="T1013" s="53"/>
      <c r="AT1013" s="17" t="s">
        <v>158</v>
      </c>
      <c r="AU1013" s="17" t="s">
        <v>80</v>
      </c>
    </row>
    <row r="1014" spans="2:65" s="1" customFormat="1" ht="24.2" customHeight="1">
      <c r="B1014" s="32"/>
      <c r="C1014" s="122" t="s">
        <v>1650</v>
      </c>
      <c r="D1014" s="122" t="s">
        <v>151</v>
      </c>
      <c r="E1014" s="123" t="s">
        <v>1651</v>
      </c>
      <c r="F1014" s="124" t="s">
        <v>1652</v>
      </c>
      <c r="G1014" s="125" t="s">
        <v>248</v>
      </c>
      <c r="H1014" s="126">
        <v>4.5999999999999999E-2</v>
      </c>
      <c r="I1014" s="127"/>
      <c r="J1014" s="128">
        <f>ROUND(I1014*H1014,2)</f>
        <v>0</v>
      </c>
      <c r="K1014" s="124" t="s">
        <v>155</v>
      </c>
      <c r="L1014" s="32"/>
      <c r="M1014" s="129" t="s">
        <v>19</v>
      </c>
      <c r="N1014" s="130" t="s">
        <v>44</v>
      </c>
      <c r="P1014" s="131">
        <f>O1014*H1014</f>
        <v>0</v>
      </c>
      <c r="Q1014" s="131">
        <v>0</v>
      </c>
      <c r="R1014" s="131">
        <f>Q1014*H1014</f>
        <v>0</v>
      </c>
      <c r="S1014" s="131">
        <v>0</v>
      </c>
      <c r="T1014" s="132">
        <f>S1014*H1014</f>
        <v>0</v>
      </c>
      <c r="AR1014" s="133" t="s">
        <v>251</v>
      </c>
      <c r="AT1014" s="133" t="s">
        <v>151</v>
      </c>
      <c r="AU1014" s="133" t="s">
        <v>80</v>
      </c>
      <c r="AY1014" s="17" t="s">
        <v>149</v>
      </c>
      <c r="BE1014" s="134">
        <f>IF(N1014="základní",J1014,0)</f>
        <v>0</v>
      </c>
      <c r="BF1014" s="134">
        <f>IF(N1014="snížená",J1014,0)</f>
        <v>0</v>
      </c>
      <c r="BG1014" s="134">
        <f>IF(N1014="zákl. přenesená",J1014,0)</f>
        <v>0</v>
      </c>
      <c r="BH1014" s="134">
        <f>IF(N1014="sníž. přenesená",J1014,0)</f>
        <v>0</v>
      </c>
      <c r="BI1014" s="134">
        <f>IF(N1014="nulová",J1014,0)</f>
        <v>0</v>
      </c>
      <c r="BJ1014" s="17" t="s">
        <v>78</v>
      </c>
      <c r="BK1014" s="134">
        <f>ROUND(I1014*H1014,2)</f>
        <v>0</v>
      </c>
      <c r="BL1014" s="17" t="s">
        <v>251</v>
      </c>
      <c r="BM1014" s="133" t="s">
        <v>1653</v>
      </c>
    </row>
    <row r="1015" spans="2:65" s="1" customFormat="1" ht="11.25">
      <c r="B1015" s="32"/>
      <c r="D1015" s="135" t="s">
        <v>158</v>
      </c>
      <c r="F1015" s="136" t="s">
        <v>1654</v>
      </c>
      <c r="I1015" s="137"/>
      <c r="L1015" s="32"/>
      <c r="M1015" s="138"/>
      <c r="T1015" s="53"/>
      <c r="AT1015" s="17" t="s">
        <v>158</v>
      </c>
      <c r="AU1015" s="17" t="s">
        <v>80</v>
      </c>
    </row>
    <row r="1016" spans="2:65" s="11" customFormat="1" ht="22.9" customHeight="1">
      <c r="B1016" s="110"/>
      <c r="D1016" s="111" t="s">
        <v>72</v>
      </c>
      <c r="E1016" s="120" t="s">
        <v>1655</v>
      </c>
      <c r="F1016" s="120" t="s">
        <v>1656</v>
      </c>
      <c r="I1016" s="113"/>
      <c r="J1016" s="121">
        <f>BK1016</f>
        <v>0</v>
      </c>
      <c r="L1016" s="110"/>
      <c r="M1016" s="115"/>
      <c r="P1016" s="116">
        <f>SUM(P1017:P1033)</f>
        <v>0</v>
      </c>
      <c r="R1016" s="116">
        <f>SUM(R1017:R1033)</f>
        <v>0</v>
      </c>
      <c r="T1016" s="117">
        <f>SUM(T1017:T1033)</f>
        <v>0</v>
      </c>
      <c r="AR1016" s="111" t="s">
        <v>80</v>
      </c>
      <c r="AT1016" s="118" t="s">
        <v>72</v>
      </c>
      <c r="AU1016" s="118" t="s">
        <v>78</v>
      </c>
      <c r="AY1016" s="111" t="s">
        <v>149</v>
      </c>
      <c r="BK1016" s="119">
        <f>SUM(BK1017:BK1033)</f>
        <v>0</v>
      </c>
    </row>
    <row r="1017" spans="2:65" s="1" customFormat="1" ht="16.5" customHeight="1">
      <c r="B1017" s="32"/>
      <c r="C1017" s="122" t="s">
        <v>1657</v>
      </c>
      <c r="D1017" s="122" t="s">
        <v>151</v>
      </c>
      <c r="E1017" s="123" t="s">
        <v>1658</v>
      </c>
      <c r="F1017" s="124" t="s">
        <v>1659</v>
      </c>
      <c r="G1017" s="125" t="s">
        <v>388</v>
      </c>
      <c r="H1017" s="126">
        <v>135</v>
      </c>
      <c r="I1017" s="127"/>
      <c r="J1017" s="128">
        <f>ROUND(I1017*H1017,2)</f>
        <v>0</v>
      </c>
      <c r="K1017" s="124" t="s">
        <v>155</v>
      </c>
      <c r="L1017" s="32"/>
      <c r="M1017" s="129" t="s">
        <v>19</v>
      </c>
      <c r="N1017" s="130" t="s">
        <v>44</v>
      </c>
      <c r="P1017" s="131">
        <f>O1017*H1017</f>
        <v>0</v>
      </c>
      <c r="Q1017" s="131">
        <v>0</v>
      </c>
      <c r="R1017" s="131">
        <f>Q1017*H1017</f>
        <v>0</v>
      </c>
      <c r="S1017" s="131">
        <v>0</v>
      </c>
      <c r="T1017" s="132">
        <f>S1017*H1017</f>
        <v>0</v>
      </c>
      <c r="AR1017" s="133" t="s">
        <v>251</v>
      </c>
      <c r="AT1017" s="133" t="s">
        <v>151</v>
      </c>
      <c r="AU1017" s="133" t="s">
        <v>80</v>
      </c>
      <c r="AY1017" s="17" t="s">
        <v>149</v>
      </c>
      <c r="BE1017" s="134">
        <f>IF(N1017="základní",J1017,0)</f>
        <v>0</v>
      </c>
      <c r="BF1017" s="134">
        <f>IF(N1017="snížená",J1017,0)</f>
        <v>0</v>
      </c>
      <c r="BG1017" s="134">
        <f>IF(N1017="zákl. přenesená",J1017,0)</f>
        <v>0</v>
      </c>
      <c r="BH1017" s="134">
        <f>IF(N1017="sníž. přenesená",J1017,0)</f>
        <v>0</v>
      </c>
      <c r="BI1017" s="134">
        <f>IF(N1017="nulová",J1017,0)</f>
        <v>0</v>
      </c>
      <c r="BJ1017" s="17" t="s">
        <v>78</v>
      </c>
      <c r="BK1017" s="134">
        <f>ROUND(I1017*H1017,2)</f>
        <v>0</v>
      </c>
      <c r="BL1017" s="17" t="s">
        <v>251</v>
      </c>
      <c r="BM1017" s="133" t="s">
        <v>1660</v>
      </c>
    </row>
    <row r="1018" spans="2:65" s="1" customFormat="1" ht="11.25">
      <c r="B1018" s="32"/>
      <c r="D1018" s="135" t="s">
        <v>158</v>
      </c>
      <c r="F1018" s="136" t="s">
        <v>1661</v>
      </c>
      <c r="I1018" s="137"/>
      <c r="L1018" s="32"/>
      <c r="M1018" s="138"/>
      <c r="T1018" s="53"/>
      <c r="AT1018" s="17" t="s">
        <v>158</v>
      </c>
      <c r="AU1018" s="17" t="s">
        <v>80</v>
      </c>
    </row>
    <row r="1019" spans="2:65" s="1" customFormat="1" ht="16.5" customHeight="1">
      <c r="B1019" s="32"/>
      <c r="C1019" s="122" t="s">
        <v>1662</v>
      </c>
      <c r="D1019" s="122" t="s">
        <v>151</v>
      </c>
      <c r="E1019" s="123" t="s">
        <v>1663</v>
      </c>
      <c r="F1019" s="124" t="s">
        <v>1664</v>
      </c>
      <c r="G1019" s="125" t="s">
        <v>388</v>
      </c>
      <c r="H1019" s="126">
        <v>25</v>
      </c>
      <c r="I1019" s="127"/>
      <c r="J1019" s="128">
        <f>ROUND(I1019*H1019,2)</f>
        <v>0</v>
      </c>
      <c r="K1019" s="124" t="s">
        <v>155</v>
      </c>
      <c r="L1019" s="32"/>
      <c r="M1019" s="129" t="s">
        <v>19</v>
      </c>
      <c r="N1019" s="130" t="s">
        <v>44</v>
      </c>
      <c r="P1019" s="131">
        <f>O1019*H1019</f>
        <v>0</v>
      </c>
      <c r="Q1019" s="131">
        <v>0</v>
      </c>
      <c r="R1019" s="131">
        <f>Q1019*H1019</f>
        <v>0</v>
      </c>
      <c r="S1019" s="131">
        <v>0</v>
      </c>
      <c r="T1019" s="132">
        <f>S1019*H1019</f>
        <v>0</v>
      </c>
      <c r="AR1019" s="133" t="s">
        <v>251</v>
      </c>
      <c r="AT1019" s="133" t="s">
        <v>151</v>
      </c>
      <c r="AU1019" s="133" t="s">
        <v>80</v>
      </c>
      <c r="AY1019" s="17" t="s">
        <v>149</v>
      </c>
      <c r="BE1019" s="134">
        <f>IF(N1019="základní",J1019,0)</f>
        <v>0</v>
      </c>
      <c r="BF1019" s="134">
        <f>IF(N1019="snížená",J1019,0)</f>
        <v>0</v>
      </c>
      <c r="BG1019" s="134">
        <f>IF(N1019="zákl. přenesená",J1019,0)</f>
        <v>0</v>
      </c>
      <c r="BH1019" s="134">
        <f>IF(N1019="sníž. přenesená",J1019,0)</f>
        <v>0</v>
      </c>
      <c r="BI1019" s="134">
        <f>IF(N1019="nulová",J1019,0)</f>
        <v>0</v>
      </c>
      <c r="BJ1019" s="17" t="s">
        <v>78</v>
      </c>
      <c r="BK1019" s="134">
        <f>ROUND(I1019*H1019,2)</f>
        <v>0</v>
      </c>
      <c r="BL1019" s="17" t="s">
        <v>251</v>
      </c>
      <c r="BM1019" s="133" t="s">
        <v>1665</v>
      </c>
    </row>
    <row r="1020" spans="2:65" s="1" customFormat="1" ht="11.25">
      <c r="B1020" s="32"/>
      <c r="D1020" s="135" t="s">
        <v>158</v>
      </c>
      <c r="F1020" s="136" t="s">
        <v>1666</v>
      </c>
      <c r="I1020" s="137"/>
      <c r="L1020" s="32"/>
      <c r="M1020" s="138"/>
      <c r="T1020" s="53"/>
      <c r="AT1020" s="17" t="s">
        <v>158</v>
      </c>
      <c r="AU1020" s="17" t="s">
        <v>80</v>
      </c>
    </row>
    <row r="1021" spans="2:65" s="1" customFormat="1" ht="16.5" customHeight="1">
      <c r="B1021" s="32"/>
      <c r="C1021" s="122" t="s">
        <v>1667</v>
      </c>
      <c r="D1021" s="122" t="s">
        <v>151</v>
      </c>
      <c r="E1021" s="123" t="s">
        <v>1668</v>
      </c>
      <c r="F1021" s="124" t="s">
        <v>1669</v>
      </c>
      <c r="G1021" s="125" t="s">
        <v>388</v>
      </c>
      <c r="H1021" s="126">
        <v>30</v>
      </c>
      <c r="I1021" s="127"/>
      <c r="J1021" s="128">
        <f>ROUND(I1021*H1021,2)</f>
        <v>0</v>
      </c>
      <c r="K1021" s="124" t="s">
        <v>155</v>
      </c>
      <c r="L1021" s="32"/>
      <c r="M1021" s="129" t="s">
        <v>19</v>
      </c>
      <c r="N1021" s="130" t="s">
        <v>44</v>
      </c>
      <c r="P1021" s="131">
        <f>O1021*H1021</f>
        <v>0</v>
      </c>
      <c r="Q1021" s="131">
        <v>0</v>
      </c>
      <c r="R1021" s="131">
        <f>Q1021*H1021</f>
        <v>0</v>
      </c>
      <c r="S1021" s="131">
        <v>0</v>
      </c>
      <c r="T1021" s="132">
        <f>S1021*H1021</f>
        <v>0</v>
      </c>
      <c r="AR1021" s="133" t="s">
        <v>251</v>
      </c>
      <c r="AT1021" s="133" t="s">
        <v>151</v>
      </c>
      <c r="AU1021" s="133" t="s">
        <v>80</v>
      </c>
      <c r="AY1021" s="17" t="s">
        <v>149</v>
      </c>
      <c r="BE1021" s="134">
        <f>IF(N1021="základní",J1021,0)</f>
        <v>0</v>
      </c>
      <c r="BF1021" s="134">
        <f>IF(N1021="snížená",J1021,0)</f>
        <v>0</v>
      </c>
      <c r="BG1021" s="134">
        <f>IF(N1021="zákl. přenesená",J1021,0)</f>
        <v>0</v>
      </c>
      <c r="BH1021" s="134">
        <f>IF(N1021="sníž. přenesená",J1021,0)</f>
        <v>0</v>
      </c>
      <c r="BI1021" s="134">
        <f>IF(N1021="nulová",J1021,0)</f>
        <v>0</v>
      </c>
      <c r="BJ1021" s="17" t="s">
        <v>78</v>
      </c>
      <c r="BK1021" s="134">
        <f>ROUND(I1021*H1021,2)</f>
        <v>0</v>
      </c>
      <c r="BL1021" s="17" t="s">
        <v>251</v>
      </c>
      <c r="BM1021" s="133" t="s">
        <v>1670</v>
      </c>
    </row>
    <row r="1022" spans="2:65" s="1" customFormat="1" ht="11.25">
      <c r="B1022" s="32"/>
      <c r="D1022" s="135" t="s">
        <v>158</v>
      </c>
      <c r="F1022" s="136" t="s">
        <v>1671</v>
      </c>
      <c r="I1022" s="137"/>
      <c r="L1022" s="32"/>
      <c r="M1022" s="138"/>
      <c r="T1022" s="53"/>
      <c r="AT1022" s="17" t="s">
        <v>158</v>
      </c>
      <c r="AU1022" s="17" t="s">
        <v>80</v>
      </c>
    </row>
    <row r="1023" spans="2:65" s="1" customFormat="1" ht="16.5" customHeight="1">
      <c r="B1023" s="32"/>
      <c r="C1023" s="122" t="s">
        <v>1672</v>
      </c>
      <c r="D1023" s="122" t="s">
        <v>151</v>
      </c>
      <c r="E1023" s="123" t="s">
        <v>1673</v>
      </c>
      <c r="F1023" s="124" t="s">
        <v>1674</v>
      </c>
      <c r="G1023" s="125" t="s">
        <v>330</v>
      </c>
      <c r="H1023" s="126">
        <v>1</v>
      </c>
      <c r="I1023" s="127"/>
      <c r="J1023" s="128">
        <f>ROUND(I1023*H1023,2)</f>
        <v>0</v>
      </c>
      <c r="K1023" s="124" t="s">
        <v>497</v>
      </c>
      <c r="L1023" s="32"/>
      <c r="M1023" s="129" t="s">
        <v>19</v>
      </c>
      <c r="N1023" s="130" t="s">
        <v>44</v>
      </c>
      <c r="P1023" s="131">
        <f>O1023*H1023</f>
        <v>0</v>
      </c>
      <c r="Q1023" s="131">
        <v>0</v>
      </c>
      <c r="R1023" s="131">
        <f>Q1023*H1023</f>
        <v>0</v>
      </c>
      <c r="S1023" s="131">
        <v>0</v>
      </c>
      <c r="T1023" s="132">
        <f>S1023*H1023</f>
        <v>0</v>
      </c>
      <c r="AR1023" s="133" t="s">
        <v>251</v>
      </c>
      <c r="AT1023" s="133" t="s">
        <v>151</v>
      </c>
      <c r="AU1023" s="133" t="s">
        <v>80</v>
      </c>
      <c r="AY1023" s="17" t="s">
        <v>149</v>
      </c>
      <c r="BE1023" s="134">
        <f>IF(N1023="základní",J1023,0)</f>
        <v>0</v>
      </c>
      <c r="BF1023" s="134">
        <f>IF(N1023="snížená",J1023,0)</f>
        <v>0</v>
      </c>
      <c r="BG1023" s="134">
        <f>IF(N1023="zákl. přenesená",J1023,0)</f>
        <v>0</v>
      </c>
      <c r="BH1023" s="134">
        <f>IF(N1023="sníž. přenesená",J1023,0)</f>
        <v>0</v>
      </c>
      <c r="BI1023" s="134">
        <f>IF(N1023="nulová",J1023,0)</f>
        <v>0</v>
      </c>
      <c r="BJ1023" s="17" t="s">
        <v>78</v>
      </c>
      <c r="BK1023" s="134">
        <f>ROUND(I1023*H1023,2)</f>
        <v>0</v>
      </c>
      <c r="BL1023" s="17" t="s">
        <v>251</v>
      </c>
      <c r="BM1023" s="133" t="s">
        <v>1675</v>
      </c>
    </row>
    <row r="1024" spans="2:65" s="1" customFormat="1" ht="16.5" customHeight="1">
      <c r="B1024" s="32"/>
      <c r="C1024" s="122" t="s">
        <v>1676</v>
      </c>
      <c r="D1024" s="122" t="s">
        <v>151</v>
      </c>
      <c r="E1024" s="123" t="s">
        <v>1677</v>
      </c>
      <c r="F1024" s="124" t="s">
        <v>1678</v>
      </c>
      <c r="G1024" s="125" t="s">
        <v>388</v>
      </c>
      <c r="H1024" s="126">
        <v>190</v>
      </c>
      <c r="I1024" s="127"/>
      <c r="J1024" s="128">
        <f>ROUND(I1024*H1024,2)</f>
        <v>0</v>
      </c>
      <c r="K1024" s="124" t="s">
        <v>155</v>
      </c>
      <c r="L1024" s="32"/>
      <c r="M1024" s="129" t="s">
        <v>19</v>
      </c>
      <c r="N1024" s="130" t="s">
        <v>44</v>
      </c>
      <c r="P1024" s="131">
        <f>O1024*H1024</f>
        <v>0</v>
      </c>
      <c r="Q1024" s="131">
        <v>0</v>
      </c>
      <c r="R1024" s="131">
        <f>Q1024*H1024</f>
        <v>0</v>
      </c>
      <c r="S1024" s="131">
        <v>0</v>
      </c>
      <c r="T1024" s="132">
        <f>S1024*H1024</f>
        <v>0</v>
      </c>
      <c r="AR1024" s="133" t="s">
        <v>251</v>
      </c>
      <c r="AT1024" s="133" t="s">
        <v>151</v>
      </c>
      <c r="AU1024" s="133" t="s">
        <v>80</v>
      </c>
      <c r="AY1024" s="17" t="s">
        <v>149</v>
      </c>
      <c r="BE1024" s="134">
        <f>IF(N1024="základní",J1024,0)</f>
        <v>0</v>
      </c>
      <c r="BF1024" s="134">
        <f>IF(N1024="snížená",J1024,0)</f>
        <v>0</v>
      </c>
      <c r="BG1024" s="134">
        <f>IF(N1024="zákl. přenesená",J1024,0)</f>
        <v>0</v>
      </c>
      <c r="BH1024" s="134">
        <f>IF(N1024="sníž. přenesená",J1024,0)</f>
        <v>0</v>
      </c>
      <c r="BI1024" s="134">
        <f>IF(N1024="nulová",J1024,0)</f>
        <v>0</v>
      </c>
      <c r="BJ1024" s="17" t="s">
        <v>78</v>
      </c>
      <c r="BK1024" s="134">
        <f>ROUND(I1024*H1024,2)</f>
        <v>0</v>
      </c>
      <c r="BL1024" s="17" t="s">
        <v>251</v>
      </c>
      <c r="BM1024" s="133" t="s">
        <v>1679</v>
      </c>
    </row>
    <row r="1025" spans="2:65" s="1" customFormat="1" ht="11.25">
      <c r="B1025" s="32"/>
      <c r="D1025" s="135" t="s">
        <v>158</v>
      </c>
      <c r="F1025" s="136" t="s">
        <v>1680</v>
      </c>
      <c r="I1025" s="137"/>
      <c r="L1025" s="32"/>
      <c r="M1025" s="138"/>
      <c r="T1025" s="53"/>
      <c r="AT1025" s="17" t="s">
        <v>158</v>
      </c>
      <c r="AU1025" s="17" t="s">
        <v>80</v>
      </c>
    </row>
    <row r="1026" spans="2:65" s="12" customFormat="1" ht="11.25">
      <c r="B1026" s="141"/>
      <c r="D1026" s="139" t="s">
        <v>162</v>
      </c>
      <c r="E1026" s="142" t="s">
        <v>19</v>
      </c>
      <c r="F1026" s="143" t="s">
        <v>1681</v>
      </c>
      <c r="H1026" s="144">
        <v>190</v>
      </c>
      <c r="I1026" s="145"/>
      <c r="L1026" s="141"/>
      <c r="M1026" s="146"/>
      <c r="T1026" s="147"/>
      <c r="AT1026" s="142" t="s">
        <v>162</v>
      </c>
      <c r="AU1026" s="142" t="s">
        <v>80</v>
      </c>
      <c r="AV1026" s="12" t="s">
        <v>80</v>
      </c>
      <c r="AW1026" s="12" t="s">
        <v>34</v>
      </c>
      <c r="AX1026" s="12" t="s">
        <v>73</v>
      </c>
      <c r="AY1026" s="142" t="s">
        <v>149</v>
      </c>
    </row>
    <row r="1027" spans="2:65" s="14" customFormat="1" ht="11.25">
      <c r="B1027" s="155"/>
      <c r="D1027" s="139" t="s">
        <v>162</v>
      </c>
      <c r="E1027" s="156" t="s">
        <v>19</v>
      </c>
      <c r="F1027" s="157" t="s">
        <v>171</v>
      </c>
      <c r="H1027" s="158">
        <v>190</v>
      </c>
      <c r="I1027" s="159"/>
      <c r="L1027" s="155"/>
      <c r="M1027" s="160"/>
      <c r="T1027" s="161"/>
      <c r="AT1027" s="156" t="s">
        <v>162</v>
      </c>
      <c r="AU1027" s="156" t="s">
        <v>80</v>
      </c>
      <c r="AV1027" s="14" t="s">
        <v>156</v>
      </c>
      <c r="AW1027" s="14" t="s">
        <v>34</v>
      </c>
      <c r="AX1027" s="14" t="s">
        <v>78</v>
      </c>
      <c r="AY1027" s="156" t="s">
        <v>149</v>
      </c>
    </row>
    <row r="1028" spans="2:65" s="1" customFormat="1" ht="21.75" customHeight="1">
      <c r="B1028" s="32"/>
      <c r="C1028" s="122" t="s">
        <v>1682</v>
      </c>
      <c r="D1028" s="122" t="s">
        <v>151</v>
      </c>
      <c r="E1028" s="123" t="s">
        <v>1683</v>
      </c>
      <c r="F1028" s="124" t="s">
        <v>1684</v>
      </c>
      <c r="G1028" s="125" t="s">
        <v>388</v>
      </c>
      <c r="H1028" s="126">
        <v>190</v>
      </c>
      <c r="I1028" s="127"/>
      <c r="J1028" s="128">
        <f>ROUND(I1028*H1028,2)</f>
        <v>0</v>
      </c>
      <c r="K1028" s="124" t="s">
        <v>155</v>
      </c>
      <c r="L1028" s="32"/>
      <c r="M1028" s="129" t="s">
        <v>19</v>
      </c>
      <c r="N1028" s="130" t="s">
        <v>44</v>
      </c>
      <c r="P1028" s="131">
        <f>O1028*H1028</f>
        <v>0</v>
      </c>
      <c r="Q1028" s="131">
        <v>0</v>
      </c>
      <c r="R1028" s="131">
        <f>Q1028*H1028</f>
        <v>0</v>
      </c>
      <c r="S1028" s="131">
        <v>0</v>
      </c>
      <c r="T1028" s="132">
        <f>S1028*H1028</f>
        <v>0</v>
      </c>
      <c r="AR1028" s="133" t="s">
        <v>251</v>
      </c>
      <c r="AT1028" s="133" t="s">
        <v>151</v>
      </c>
      <c r="AU1028" s="133" t="s">
        <v>80</v>
      </c>
      <c r="AY1028" s="17" t="s">
        <v>149</v>
      </c>
      <c r="BE1028" s="134">
        <f>IF(N1028="základní",J1028,0)</f>
        <v>0</v>
      </c>
      <c r="BF1028" s="134">
        <f>IF(N1028="snížená",J1028,0)</f>
        <v>0</v>
      </c>
      <c r="BG1028" s="134">
        <f>IF(N1028="zákl. přenesená",J1028,0)</f>
        <v>0</v>
      </c>
      <c r="BH1028" s="134">
        <f>IF(N1028="sníž. přenesená",J1028,0)</f>
        <v>0</v>
      </c>
      <c r="BI1028" s="134">
        <f>IF(N1028="nulová",J1028,0)</f>
        <v>0</v>
      </c>
      <c r="BJ1028" s="17" t="s">
        <v>78</v>
      </c>
      <c r="BK1028" s="134">
        <f>ROUND(I1028*H1028,2)</f>
        <v>0</v>
      </c>
      <c r="BL1028" s="17" t="s">
        <v>251</v>
      </c>
      <c r="BM1028" s="133" t="s">
        <v>1685</v>
      </c>
    </row>
    <row r="1029" spans="2:65" s="1" customFormat="1" ht="11.25">
      <c r="B1029" s="32"/>
      <c r="D1029" s="135" t="s">
        <v>158</v>
      </c>
      <c r="F1029" s="136" t="s">
        <v>1686</v>
      </c>
      <c r="I1029" s="137"/>
      <c r="L1029" s="32"/>
      <c r="M1029" s="138"/>
      <c r="T1029" s="53"/>
      <c r="AT1029" s="17" t="s">
        <v>158</v>
      </c>
      <c r="AU1029" s="17" t="s">
        <v>80</v>
      </c>
    </row>
    <row r="1030" spans="2:65" s="12" customFormat="1" ht="11.25">
      <c r="B1030" s="141"/>
      <c r="D1030" s="139" t="s">
        <v>162</v>
      </c>
      <c r="E1030" s="142" t="s">
        <v>19</v>
      </c>
      <c r="F1030" s="143" t="s">
        <v>1681</v>
      </c>
      <c r="H1030" s="144">
        <v>190</v>
      </c>
      <c r="I1030" s="145"/>
      <c r="L1030" s="141"/>
      <c r="M1030" s="146"/>
      <c r="T1030" s="147"/>
      <c r="AT1030" s="142" t="s">
        <v>162</v>
      </c>
      <c r="AU1030" s="142" t="s">
        <v>80</v>
      </c>
      <c r="AV1030" s="12" t="s">
        <v>80</v>
      </c>
      <c r="AW1030" s="12" t="s">
        <v>34</v>
      </c>
      <c r="AX1030" s="12" t="s">
        <v>73</v>
      </c>
      <c r="AY1030" s="142" t="s">
        <v>149</v>
      </c>
    </row>
    <row r="1031" spans="2:65" s="14" customFormat="1" ht="11.25">
      <c r="B1031" s="155"/>
      <c r="D1031" s="139" t="s">
        <v>162</v>
      </c>
      <c r="E1031" s="156" t="s">
        <v>19</v>
      </c>
      <c r="F1031" s="157" t="s">
        <v>171</v>
      </c>
      <c r="H1031" s="158">
        <v>190</v>
      </c>
      <c r="I1031" s="159"/>
      <c r="L1031" s="155"/>
      <c r="M1031" s="160"/>
      <c r="T1031" s="161"/>
      <c r="AT1031" s="156" t="s">
        <v>162</v>
      </c>
      <c r="AU1031" s="156" t="s">
        <v>80</v>
      </c>
      <c r="AV1031" s="14" t="s">
        <v>156</v>
      </c>
      <c r="AW1031" s="14" t="s">
        <v>34</v>
      </c>
      <c r="AX1031" s="14" t="s">
        <v>78</v>
      </c>
      <c r="AY1031" s="156" t="s">
        <v>149</v>
      </c>
    </row>
    <row r="1032" spans="2:65" s="1" customFormat="1" ht="16.5" customHeight="1">
      <c r="B1032" s="32"/>
      <c r="C1032" s="122" t="s">
        <v>1687</v>
      </c>
      <c r="D1032" s="122" t="s">
        <v>151</v>
      </c>
      <c r="E1032" s="123" t="s">
        <v>1688</v>
      </c>
      <c r="F1032" s="124" t="s">
        <v>1689</v>
      </c>
      <c r="G1032" s="125" t="s">
        <v>248</v>
      </c>
      <c r="H1032" s="126">
        <v>0.12</v>
      </c>
      <c r="I1032" s="127"/>
      <c r="J1032" s="128">
        <f>ROUND(I1032*H1032,2)</f>
        <v>0</v>
      </c>
      <c r="K1032" s="124" t="s">
        <v>155</v>
      </c>
      <c r="L1032" s="32"/>
      <c r="M1032" s="129" t="s">
        <v>19</v>
      </c>
      <c r="N1032" s="130" t="s">
        <v>44</v>
      </c>
      <c r="P1032" s="131">
        <f>O1032*H1032</f>
        <v>0</v>
      </c>
      <c r="Q1032" s="131">
        <v>0</v>
      </c>
      <c r="R1032" s="131">
        <f>Q1032*H1032</f>
        <v>0</v>
      </c>
      <c r="S1032" s="131">
        <v>0</v>
      </c>
      <c r="T1032" s="132">
        <f>S1032*H1032</f>
        <v>0</v>
      </c>
      <c r="AR1032" s="133" t="s">
        <v>251</v>
      </c>
      <c r="AT1032" s="133" t="s">
        <v>151</v>
      </c>
      <c r="AU1032" s="133" t="s">
        <v>80</v>
      </c>
      <c r="AY1032" s="17" t="s">
        <v>149</v>
      </c>
      <c r="BE1032" s="134">
        <f>IF(N1032="základní",J1032,0)</f>
        <v>0</v>
      </c>
      <c r="BF1032" s="134">
        <f>IF(N1032="snížená",J1032,0)</f>
        <v>0</v>
      </c>
      <c r="BG1032" s="134">
        <f>IF(N1032="zákl. přenesená",J1032,0)</f>
        <v>0</v>
      </c>
      <c r="BH1032" s="134">
        <f>IF(N1032="sníž. přenesená",J1032,0)</f>
        <v>0</v>
      </c>
      <c r="BI1032" s="134">
        <f>IF(N1032="nulová",J1032,0)</f>
        <v>0</v>
      </c>
      <c r="BJ1032" s="17" t="s">
        <v>78</v>
      </c>
      <c r="BK1032" s="134">
        <f>ROUND(I1032*H1032,2)</f>
        <v>0</v>
      </c>
      <c r="BL1032" s="17" t="s">
        <v>251</v>
      </c>
      <c r="BM1032" s="133" t="s">
        <v>1690</v>
      </c>
    </row>
    <row r="1033" spans="2:65" s="1" customFormat="1" ht="11.25">
      <c r="B1033" s="32"/>
      <c r="D1033" s="135" t="s">
        <v>158</v>
      </c>
      <c r="F1033" s="136" t="s">
        <v>1691</v>
      </c>
      <c r="I1033" s="137"/>
      <c r="L1033" s="32"/>
      <c r="M1033" s="138"/>
      <c r="T1033" s="53"/>
      <c r="AT1033" s="17" t="s">
        <v>158</v>
      </c>
      <c r="AU1033" s="17" t="s">
        <v>80</v>
      </c>
    </row>
    <row r="1034" spans="2:65" s="11" customFormat="1" ht="22.9" customHeight="1">
      <c r="B1034" s="110"/>
      <c r="D1034" s="111" t="s">
        <v>72</v>
      </c>
      <c r="E1034" s="120" t="s">
        <v>1692</v>
      </c>
      <c r="F1034" s="120" t="s">
        <v>1693</v>
      </c>
      <c r="I1034" s="113"/>
      <c r="J1034" s="121">
        <f>BK1034</f>
        <v>0</v>
      </c>
      <c r="L1034" s="110"/>
      <c r="M1034" s="115"/>
      <c r="P1034" s="116">
        <f>SUM(P1035:P1041)</f>
        <v>0</v>
      </c>
      <c r="R1034" s="116">
        <f>SUM(R1035:R1041)</f>
        <v>0</v>
      </c>
      <c r="T1034" s="117">
        <f>SUM(T1035:T1041)</f>
        <v>0</v>
      </c>
      <c r="AR1034" s="111" t="s">
        <v>80</v>
      </c>
      <c r="AT1034" s="118" t="s">
        <v>72</v>
      </c>
      <c r="AU1034" s="118" t="s">
        <v>78</v>
      </c>
      <c r="AY1034" s="111" t="s">
        <v>149</v>
      </c>
      <c r="BK1034" s="119">
        <f>SUM(BK1035:BK1041)</f>
        <v>0</v>
      </c>
    </row>
    <row r="1035" spans="2:65" s="1" customFormat="1" ht="16.5" customHeight="1">
      <c r="B1035" s="32"/>
      <c r="C1035" s="122" t="s">
        <v>1694</v>
      </c>
      <c r="D1035" s="122" t="s">
        <v>151</v>
      </c>
      <c r="E1035" s="123" t="s">
        <v>1695</v>
      </c>
      <c r="F1035" s="124" t="s">
        <v>1696</v>
      </c>
      <c r="G1035" s="125" t="s">
        <v>330</v>
      </c>
      <c r="H1035" s="126">
        <v>12</v>
      </c>
      <c r="I1035" s="127"/>
      <c r="J1035" s="128">
        <f>ROUND(I1035*H1035,2)</f>
        <v>0</v>
      </c>
      <c r="K1035" s="124" t="s">
        <v>155</v>
      </c>
      <c r="L1035" s="32"/>
      <c r="M1035" s="129" t="s">
        <v>19</v>
      </c>
      <c r="N1035" s="130" t="s">
        <v>44</v>
      </c>
      <c r="P1035" s="131">
        <f>O1035*H1035</f>
        <v>0</v>
      </c>
      <c r="Q1035" s="131">
        <v>0</v>
      </c>
      <c r="R1035" s="131">
        <f>Q1035*H1035</f>
        <v>0</v>
      </c>
      <c r="S1035" s="131">
        <v>0</v>
      </c>
      <c r="T1035" s="132">
        <f>S1035*H1035</f>
        <v>0</v>
      </c>
      <c r="AR1035" s="133" t="s">
        <v>251</v>
      </c>
      <c r="AT1035" s="133" t="s">
        <v>151</v>
      </c>
      <c r="AU1035" s="133" t="s">
        <v>80</v>
      </c>
      <c r="AY1035" s="17" t="s">
        <v>149</v>
      </c>
      <c r="BE1035" s="134">
        <f>IF(N1035="základní",J1035,0)</f>
        <v>0</v>
      </c>
      <c r="BF1035" s="134">
        <f>IF(N1035="snížená",J1035,0)</f>
        <v>0</v>
      </c>
      <c r="BG1035" s="134">
        <f>IF(N1035="zákl. přenesená",J1035,0)</f>
        <v>0</v>
      </c>
      <c r="BH1035" s="134">
        <f>IF(N1035="sníž. přenesená",J1035,0)</f>
        <v>0</v>
      </c>
      <c r="BI1035" s="134">
        <f>IF(N1035="nulová",J1035,0)</f>
        <v>0</v>
      </c>
      <c r="BJ1035" s="17" t="s">
        <v>78</v>
      </c>
      <c r="BK1035" s="134">
        <f>ROUND(I1035*H1035,2)</f>
        <v>0</v>
      </c>
      <c r="BL1035" s="17" t="s">
        <v>251</v>
      </c>
      <c r="BM1035" s="133" t="s">
        <v>1697</v>
      </c>
    </row>
    <row r="1036" spans="2:65" s="1" customFormat="1" ht="11.25">
      <c r="B1036" s="32"/>
      <c r="D1036" s="135" t="s">
        <v>158</v>
      </c>
      <c r="F1036" s="136" t="s">
        <v>1698</v>
      </c>
      <c r="I1036" s="137"/>
      <c r="L1036" s="32"/>
      <c r="M1036" s="138"/>
      <c r="T1036" s="53"/>
      <c r="AT1036" s="17" t="s">
        <v>158</v>
      </c>
      <c r="AU1036" s="17" t="s">
        <v>80</v>
      </c>
    </row>
    <row r="1037" spans="2:65" s="1" customFormat="1" ht="16.5" customHeight="1">
      <c r="B1037" s="32"/>
      <c r="C1037" s="122" t="s">
        <v>1699</v>
      </c>
      <c r="D1037" s="122" t="s">
        <v>151</v>
      </c>
      <c r="E1037" s="123" t="s">
        <v>1700</v>
      </c>
      <c r="F1037" s="124" t="s">
        <v>1701</v>
      </c>
      <c r="G1037" s="125" t="s">
        <v>330</v>
      </c>
      <c r="H1037" s="126">
        <v>12</v>
      </c>
      <c r="I1037" s="127"/>
      <c r="J1037" s="128">
        <f>ROUND(I1037*H1037,2)</f>
        <v>0</v>
      </c>
      <c r="K1037" s="124" t="s">
        <v>155</v>
      </c>
      <c r="L1037" s="32"/>
      <c r="M1037" s="129" t="s">
        <v>19</v>
      </c>
      <c r="N1037" s="130" t="s">
        <v>44</v>
      </c>
      <c r="P1037" s="131">
        <f>O1037*H1037</f>
        <v>0</v>
      </c>
      <c r="Q1037" s="131">
        <v>0</v>
      </c>
      <c r="R1037" s="131">
        <f>Q1037*H1037</f>
        <v>0</v>
      </c>
      <c r="S1037" s="131">
        <v>0</v>
      </c>
      <c r="T1037" s="132">
        <f>S1037*H1037</f>
        <v>0</v>
      </c>
      <c r="AR1037" s="133" t="s">
        <v>251</v>
      </c>
      <c r="AT1037" s="133" t="s">
        <v>151</v>
      </c>
      <c r="AU1037" s="133" t="s">
        <v>80</v>
      </c>
      <c r="AY1037" s="17" t="s">
        <v>149</v>
      </c>
      <c r="BE1037" s="134">
        <f>IF(N1037="základní",J1037,0)</f>
        <v>0</v>
      </c>
      <c r="BF1037" s="134">
        <f>IF(N1037="snížená",J1037,0)</f>
        <v>0</v>
      </c>
      <c r="BG1037" s="134">
        <f>IF(N1037="zákl. přenesená",J1037,0)</f>
        <v>0</v>
      </c>
      <c r="BH1037" s="134">
        <f>IF(N1037="sníž. přenesená",J1037,0)</f>
        <v>0</v>
      </c>
      <c r="BI1037" s="134">
        <f>IF(N1037="nulová",J1037,0)</f>
        <v>0</v>
      </c>
      <c r="BJ1037" s="17" t="s">
        <v>78</v>
      </c>
      <c r="BK1037" s="134">
        <f>ROUND(I1037*H1037,2)</f>
        <v>0</v>
      </c>
      <c r="BL1037" s="17" t="s">
        <v>251</v>
      </c>
      <c r="BM1037" s="133" t="s">
        <v>1702</v>
      </c>
    </row>
    <row r="1038" spans="2:65" s="1" customFormat="1" ht="11.25">
      <c r="B1038" s="32"/>
      <c r="D1038" s="135" t="s">
        <v>158</v>
      </c>
      <c r="F1038" s="136" t="s">
        <v>1703</v>
      </c>
      <c r="I1038" s="137"/>
      <c r="L1038" s="32"/>
      <c r="M1038" s="138"/>
      <c r="T1038" s="53"/>
      <c r="AT1038" s="17" t="s">
        <v>158</v>
      </c>
      <c r="AU1038" s="17" t="s">
        <v>80</v>
      </c>
    </row>
    <row r="1039" spans="2:65" s="1" customFormat="1" ht="16.5" customHeight="1">
      <c r="B1039" s="32"/>
      <c r="C1039" s="122" t="s">
        <v>1704</v>
      </c>
      <c r="D1039" s="122" t="s">
        <v>151</v>
      </c>
      <c r="E1039" s="123" t="s">
        <v>1705</v>
      </c>
      <c r="F1039" s="124" t="s">
        <v>1706</v>
      </c>
      <c r="G1039" s="125" t="s">
        <v>916</v>
      </c>
      <c r="H1039" s="126">
        <v>1</v>
      </c>
      <c r="I1039" s="127"/>
      <c r="J1039" s="128">
        <f>ROUND(I1039*H1039,2)</f>
        <v>0</v>
      </c>
      <c r="K1039" s="124" t="s">
        <v>497</v>
      </c>
      <c r="L1039" s="32"/>
      <c r="M1039" s="129" t="s">
        <v>19</v>
      </c>
      <c r="N1039" s="130" t="s">
        <v>44</v>
      </c>
      <c r="P1039" s="131">
        <f>O1039*H1039</f>
        <v>0</v>
      </c>
      <c r="Q1039" s="131">
        <v>0</v>
      </c>
      <c r="R1039" s="131">
        <f>Q1039*H1039</f>
        <v>0</v>
      </c>
      <c r="S1039" s="131">
        <v>0</v>
      </c>
      <c r="T1039" s="132">
        <f>S1039*H1039</f>
        <v>0</v>
      </c>
      <c r="AR1039" s="133" t="s">
        <v>251</v>
      </c>
      <c r="AT1039" s="133" t="s">
        <v>151</v>
      </c>
      <c r="AU1039" s="133" t="s">
        <v>80</v>
      </c>
      <c r="AY1039" s="17" t="s">
        <v>149</v>
      </c>
      <c r="BE1039" s="134">
        <f>IF(N1039="základní",J1039,0)</f>
        <v>0</v>
      </c>
      <c r="BF1039" s="134">
        <f>IF(N1039="snížená",J1039,0)</f>
        <v>0</v>
      </c>
      <c r="BG1039" s="134">
        <f>IF(N1039="zákl. přenesená",J1039,0)</f>
        <v>0</v>
      </c>
      <c r="BH1039" s="134">
        <f>IF(N1039="sníž. přenesená",J1039,0)</f>
        <v>0</v>
      </c>
      <c r="BI1039" s="134">
        <f>IF(N1039="nulová",J1039,0)</f>
        <v>0</v>
      </c>
      <c r="BJ1039" s="17" t="s">
        <v>78</v>
      </c>
      <c r="BK1039" s="134">
        <f>ROUND(I1039*H1039,2)</f>
        <v>0</v>
      </c>
      <c r="BL1039" s="17" t="s">
        <v>251</v>
      </c>
      <c r="BM1039" s="133" t="s">
        <v>1707</v>
      </c>
    </row>
    <row r="1040" spans="2:65" s="1" customFormat="1" ht="16.5" customHeight="1">
      <c r="B1040" s="32"/>
      <c r="C1040" s="122" t="s">
        <v>1708</v>
      </c>
      <c r="D1040" s="122" t="s">
        <v>151</v>
      </c>
      <c r="E1040" s="123" t="s">
        <v>1709</v>
      </c>
      <c r="F1040" s="124" t="s">
        <v>1710</v>
      </c>
      <c r="G1040" s="125" t="s">
        <v>248</v>
      </c>
      <c r="H1040" s="126">
        <v>1.0999999999999999E-2</v>
      </c>
      <c r="I1040" s="127"/>
      <c r="J1040" s="128">
        <f>ROUND(I1040*H1040,2)</f>
        <v>0</v>
      </c>
      <c r="K1040" s="124" t="s">
        <v>155</v>
      </c>
      <c r="L1040" s="32"/>
      <c r="M1040" s="129" t="s">
        <v>19</v>
      </c>
      <c r="N1040" s="130" t="s">
        <v>44</v>
      </c>
      <c r="P1040" s="131">
        <f>O1040*H1040</f>
        <v>0</v>
      </c>
      <c r="Q1040" s="131">
        <v>0</v>
      </c>
      <c r="R1040" s="131">
        <f>Q1040*H1040</f>
        <v>0</v>
      </c>
      <c r="S1040" s="131">
        <v>0</v>
      </c>
      <c r="T1040" s="132">
        <f>S1040*H1040</f>
        <v>0</v>
      </c>
      <c r="AR1040" s="133" t="s">
        <v>251</v>
      </c>
      <c r="AT1040" s="133" t="s">
        <v>151</v>
      </c>
      <c r="AU1040" s="133" t="s">
        <v>80</v>
      </c>
      <c r="AY1040" s="17" t="s">
        <v>149</v>
      </c>
      <c r="BE1040" s="134">
        <f>IF(N1040="základní",J1040,0)</f>
        <v>0</v>
      </c>
      <c r="BF1040" s="134">
        <f>IF(N1040="snížená",J1040,0)</f>
        <v>0</v>
      </c>
      <c r="BG1040" s="134">
        <f>IF(N1040="zákl. přenesená",J1040,0)</f>
        <v>0</v>
      </c>
      <c r="BH1040" s="134">
        <f>IF(N1040="sníž. přenesená",J1040,0)</f>
        <v>0</v>
      </c>
      <c r="BI1040" s="134">
        <f>IF(N1040="nulová",J1040,0)</f>
        <v>0</v>
      </c>
      <c r="BJ1040" s="17" t="s">
        <v>78</v>
      </c>
      <c r="BK1040" s="134">
        <f>ROUND(I1040*H1040,2)</f>
        <v>0</v>
      </c>
      <c r="BL1040" s="17" t="s">
        <v>251</v>
      </c>
      <c r="BM1040" s="133" t="s">
        <v>1711</v>
      </c>
    </row>
    <row r="1041" spans="2:65" s="1" customFormat="1" ht="11.25">
      <c r="B1041" s="32"/>
      <c r="D1041" s="135" t="s">
        <v>158</v>
      </c>
      <c r="F1041" s="136" t="s">
        <v>1712</v>
      </c>
      <c r="I1041" s="137"/>
      <c r="L1041" s="32"/>
      <c r="M1041" s="138"/>
      <c r="T1041" s="53"/>
      <c r="AT1041" s="17" t="s">
        <v>158</v>
      </c>
      <c r="AU1041" s="17" t="s">
        <v>80</v>
      </c>
    </row>
    <row r="1042" spans="2:65" s="11" customFormat="1" ht="22.9" customHeight="1">
      <c r="B1042" s="110"/>
      <c r="D1042" s="111" t="s">
        <v>72</v>
      </c>
      <c r="E1042" s="120" t="s">
        <v>1713</v>
      </c>
      <c r="F1042" s="120" t="s">
        <v>1714</v>
      </c>
      <c r="I1042" s="113"/>
      <c r="J1042" s="121">
        <f>BK1042</f>
        <v>0</v>
      </c>
      <c r="L1042" s="110"/>
      <c r="M1042" s="115"/>
      <c r="P1042" s="116">
        <f>SUM(P1043:P1062)</f>
        <v>0</v>
      </c>
      <c r="R1042" s="116">
        <f>SUM(R1043:R1062)</f>
        <v>0</v>
      </c>
      <c r="T1042" s="117">
        <f>SUM(T1043:T1062)</f>
        <v>0</v>
      </c>
      <c r="AR1042" s="111" t="s">
        <v>80</v>
      </c>
      <c r="AT1042" s="118" t="s">
        <v>72</v>
      </c>
      <c r="AU1042" s="118" t="s">
        <v>78</v>
      </c>
      <c r="AY1042" s="111" t="s">
        <v>149</v>
      </c>
      <c r="BK1042" s="119">
        <f>SUM(BK1043:BK1062)</f>
        <v>0</v>
      </c>
    </row>
    <row r="1043" spans="2:65" s="1" customFormat="1" ht="16.5" customHeight="1">
      <c r="B1043" s="32"/>
      <c r="C1043" s="122" t="s">
        <v>1715</v>
      </c>
      <c r="D1043" s="122" t="s">
        <v>151</v>
      </c>
      <c r="E1043" s="123" t="s">
        <v>1716</v>
      </c>
      <c r="F1043" s="124" t="s">
        <v>1717</v>
      </c>
      <c r="G1043" s="125" t="s">
        <v>330</v>
      </c>
      <c r="H1043" s="126">
        <v>2</v>
      </c>
      <c r="I1043" s="127"/>
      <c r="J1043" s="128">
        <f>ROUND(I1043*H1043,2)</f>
        <v>0</v>
      </c>
      <c r="K1043" s="124" t="s">
        <v>155</v>
      </c>
      <c r="L1043" s="32"/>
      <c r="M1043" s="129" t="s">
        <v>19</v>
      </c>
      <c r="N1043" s="130" t="s">
        <v>44</v>
      </c>
      <c r="P1043" s="131">
        <f>O1043*H1043</f>
        <v>0</v>
      </c>
      <c r="Q1043" s="131">
        <v>0</v>
      </c>
      <c r="R1043" s="131">
        <f>Q1043*H1043</f>
        <v>0</v>
      </c>
      <c r="S1043" s="131">
        <v>0</v>
      </c>
      <c r="T1043" s="132">
        <f>S1043*H1043</f>
        <v>0</v>
      </c>
      <c r="AR1043" s="133" t="s">
        <v>251</v>
      </c>
      <c r="AT1043" s="133" t="s">
        <v>151</v>
      </c>
      <c r="AU1043" s="133" t="s">
        <v>80</v>
      </c>
      <c r="AY1043" s="17" t="s">
        <v>149</v>
      </c>
      <c r="BE1043" s="134">
        <f>IF(N1043="základní",J1043,0)</f>
        <v>0</v>
      </c>
      <c r="BF1043" s="134">
        <f>IF(N1043="snížená",J1043,0)</f>
        <v>0</v>
      </c>
      <c r="BG1043" s="134">
        <f>IF(N1043="zákl. přenesená",J1043,0)</f>
        <v>0</v>
      </c>
      <c r="BH1043" s="134">
        <f>IF(N1043="sníž. přenesená",J1043,0)</f>
        <v>0</v>
      </c>
      <c r="BI1043" s="134">
        <f>IF(N1043="nulová",J1043,0)</f>
        <v>0</v>
      </c>
      <c r="BJ1043" s="17" t="s">
        <v>78</v>
      </c>
      <c r="BK1043" s="134">
        <f>ROUND(I1043*H1043,2)</f>
        <v>0</v>
      </c>
      <c r="BL1043" s="17" t="s">
        <v>251</v>
      </c>
      <c r="BM1043" s="133" t="s">
        <v>1718</v>
      </c>
    </row>
    <row r="1044" spans="2:65" s="1" customFormat="1" ht="11.25">
      <c r="B1044" s="32"/>
      <c r="D1044" s="135" t="s">
        <v>158</v>
      </c>
      <c r="F1044" s="136" t="s">
        <v>1719</v>
      </c>
      <c r="I1044" s="137"/>
      <c r="L1044" s="32"/>
      <c r="M1044" s="138"/>
      <c r="T1044" s="53"/>
      <c r="AT1044" s="17" t="s">
        <v>158</v>
      </c>
      <c r="AU1044" s="17" t="s">
        <v>80</v>
      </c>
    </row>
    <row r="1045" spans="2:65" s="1" customFormat="1" ht="16.5" customHeight="1">
      <c r="B1045" s="32"/>
      <c r="C1045" s="122" t="s">
        <v>1720</v>
      </c>
      <c r="D1045" s="122" t="s">
        <v>151</v>
      </c>
      <c r="E1045" s="123" t="s">
        <v>1721</v>
      </c>
      <c r="F1045" s="124" t="s">
        <v>1722</v>
      </c>
      <c r="G1045" s="125" t="s">
        <v>330</v>
      </c>
      <c r="H1045" s="126">
        <v>1</v>
      </c>
      <c r="I1045" s="127"/>
      <c r="J1045" s="128">
        <f>ROUND(I1045*H1045,2)</f>
        <v>0</v>
      </c>
      <c r="K1045" s="124" t="s">
        <v>155</v>
      </c>
      <c r="L1045" s="32"/>
      <c r="M1045" s="129" t="s">
        <v>19</v>
      </c>
      <c r="N1045" s="130" t="s">
        <v>44</v>
      </c>
      <c r="P1045" s="131">
        <f>O1045*H1045</f>
        <v>0</v>
      </c>
      <c r="Q1045" s="131">
        <v>0</v>
      </c>
      <c r="R1045" s="131">
        <f>Q1045*H1045</f>
        <v>0</v>
      </c>
      <c r="S1045" s="131">
        <v>0</v>
      </c>
      <c r="T1045" s="132">
        <f>S1045*H1045</f>
        <v>0</v>
      </c>
      <c r="AR1045" s="133" t="s">
        <v>251</v>
      </c>
      <c r="AT1045" s="133" t="s">
        <v>151</v>
      </c>
      <c r="AU1045" s="133" t="s">
        <v>80</v>
      </c>
      <c r="AY1045" s="17" t="s">
        <v>149</v>
      </c>
      <c r="BE1045" s="134">
        <f>IF(N1045="základní",J1045,0)</f>
        <v>0</v>
      </c>
      <c r="BF1045" s="134">
        <f>IF(N1045="snížená",J1045,0)</f>
        <v>0</v>
      </c>
      <c r="BG1045" s="134">
        <f>IF(N1045="zákl. přenesená",J1045,0)</f>
        <v>0</v>
      </c>
      <c r="BH1045" s="134">
        <f>IF(N1045="sníž. přenesená",J1045,0)</f>
        <v>0</v>
      </c>
      <c r="BI1045" s="134">
        <f>IF(N1045="nulová",J1045,0)</f>
        <v>0</v>
      </c>
      <c r="BJ1045" s="17" t="s">
        <v>78</v>
      </c>
      <c r="BK1045" s="134">
        <f>ROUND(I1045*H1045,2)</f>
        <v>0</v>
      </c>
      <c r="BL1045" s="17" t="s">
        <v>251</v>
      </c>
      <c r="BM1045" s="133" t="s">
        <v>1723</v>
      </c>
    </row>
    <row r="1046" spans="2:65" s="1" customFormat="1" ht="11.25">
      <c r="B1046" s="32"/>
      <c r="D1046" s="135" t="s">
        <v>158</v>
      </c>
      <c r="F1046" s="136" t="s">
        <v>1724</v>
      </c>
      <c r="I1046" s="137"/>
      <c r="L1046" s="32"/>
      <c r="M1046" s="138"/>
      <c r="T1046" s="53"/>
      <c r="AT1046" s="17" t="s">
        <v>158</v>
      </c>
      <c r="AU1046" s="17" t="s">
        <v>80</v>
      </c>
    </row>
    <row r="1047" spans="2:65" s="1" customFormat="1" ht="16.5" customHeight="1">
      <c r="B1047" s="32"/>
      <c r="C1047" s="122" t="s">
        <v>1725</v>
      </c>
      <c r="D1047" s="122" t="s">
        <v>151</v>
      </c>
      <c r="E1047" s="123" t="s">
        <v>1726</v>
      </c>
      <c r="F1047" s="124" t="s">
        <v>1727</v>
      </c>
      <c r="G1047" s="125" t="s">
        <v>330</v>
      </c>
      <c r="H1047" s="126">
        <v>1</v>
      </c>
      <c r="I1047" s="127"/>
      <c r="J1047" s="128">
        <f>ROUND(I1047*H1047,2)</f>
        <v>0</v>
      </c>
      <c r="K1047" s="124" t="s">
        <v>155</v>
      </c>
      <c r="L1047" s="32"/>
      <c r="M1047" s="129" t="s">
        <v>19</v>
      </c>
      <c r="N1047" s="130" t="s">
        <v>44</v>
      </c>
      <c r="P1047" s="131">
        <f>O1047*H1047</f>
        <v>0</v>
      </c>
      <c r="Q1047" s="131">
        <v>0</v>
      </c>
      <c r="R1047" s="131">
        <f>Q1047*H1047</f>
        <v>0</v>
      </c>
      <c r="S1047" s="131">
        <v>0</v>
      </c>
      <c r="T1047" s="132">
        <f>S1047*H1047</f>
        <v>0</v>
      </c>
      <c r="AR1047" s="133" t="s">
        <v>251</v>
      </c>
      <c r="AT1047" s="133" t="s">
        <v>151</v>
      </c>
      <c r="AU1047" s="133" t="s">
        <v>80</v>
      </c>
      <c r="AY1047" s="17" t="s">
        <v>149</v>
      </c>
      <c r="BE1047" s="134">
        <f>IF(N1047="základní",J1047,0)</f>
        <v>0</v>
      </c>
      <c r="BF1047" s="134">
        <f>IF(N1047="snížená",J1047,0)</f>
        <v>0</v>
      </c>
      <c r="BG1047" s="134">
        <f>IF(N1047="zákl. přenesená",J1047,0)</f>
        <v>0</v>
      </c>
      <c r="BH1047" s="134">
        <f>IF(N1047="sníž. přenesená",J1047,0)</f>
        <v>0</v>
      </c>
      <c r="BI1047" s="134">
        <f>IF(N1047="nulová",J1047,0)</f>
        <v>0</v>
      </c>
      <c r="BJ1047" s="17" t="s">
        <v>78</v>
      </c>
      <c r="BK1047" s="134">
        <f>ROUND(I1047*H1047,2)</f>
        <v>0</v>
      </c>
      <c r="BL1047" s="17" t="s">
        <v>251</v>
      </c>
      <c r="BM1047" s="133" t="s">
        <v>1728</v>
      </c>
    </row>
    <row r="1048" spans="2:65" s="1" customFormat="1" ht="11.25">
      <c r="B1048" s="32"/>
      <c r="D1048" s="135" t="s">
        <v>158</v>
      </c>
      <c r="F1048" s="136" t="s">
        <v>1729</v>
      </c>
      <c r="I1048" s="137"/>
      <c r="L1048" s="32"/>
      <c r="M1048" s="138"/>
      <c r="T1048" s="53"/>
      <c r="AT1048" s="17" t="s">
        <v>158</v>
      </c>
      <c r="AU1048" s="17" t="s">
        <v>80</v>
      </c>
    </row>
    <row r="1049" spans="2:65" s="1" customFormat="1" ht="16.5" customHeight="1">
      <c r="B1049" s="32"/>
      <c r="C1049" s="122" t="s">
        <v>1730</v>
      </c>
      <c r="D1049" s="122" t="s">
        <v>151</v>
      </c>
      <c r="E1049" s="123" t="s">
        <v>1731</v>
      </c>
      <c r="F1049" s="124" t="s">
        <v>1732</v>
      </c>
      <c r="G1049" s="125" t="s">
        <v>330</v>
      </c>
      <c r="H1049" s="126">
        <v>1</v>
      </c>
      <c r="I1049" s="127"/>
      <c r="J1049" s="128">
        <f>ROUND(I1049*H1049,2)</f>
        <v>0</v>
      </c>
      <c r="K1049" s="124" t="s">
        <v>155</v>
      </c>
      <c r="L1049" s="32"/>
      <c r="M1049" s="129" t="s">
        <v>19</v>
      </c>
      <c r="N1049" s="130" t="s">
        <v>44</v>
      </c>
      <c r="P1049" s="131">
        <f>O1049*H1049</f>
        <v>0</v>
      </c>
      <c r="Q1049" s="131">
        <v>0</v>
      </c>
      <c r="R1049" s="131">
        <f>Q1049*H1049</f>
        <v>0</v>
      </c>
      <c r="S1049" s="131">
        <v>0</v>
      </c>
      <c r="T1049" s="132">
        <f>S1049*H1049</f>
        <v>0</v>
      </c>
      <c r="AR1049" s="133" t="s">
        <v>251</v>
      </c>
      <c r="AT1049" s="133" t="s">
        <v>151</v>
      </c>
      <c r="AU1049" s="133" t="s">
        <v>80</v>
      </c>
      <c r="AY1049" s="17" t="s">
        <v>149</v>
      </c>
      <c r="BE1049" s="134">
        <f>IF(N1049="základní",J1049,0)</f>
        <v>0</v>
      </c>
      <c r="BF1049" s="134">
        <f>IF(N1049="snížená",J1049,0)</f>
        <v>0</v>
      </c>
      <c r="BG1049" s="134">
        <f>IF(N1049="zákl. přenesená",J1049,0)</f>
        <v>0</v>
      </c>
      <c r="BH1049" s="134">
        <f>IF(N1049="sníž. přenesená",J1049,0)</f>
        <v>0</v>
      </c>
      <c r="BI1049" s="134">
        <f>IF(N1049="nulová",J1049,0)</f>
        <v>0</v>
      </c>
      <c r="BJ1049" s="17" t="s">
        <v>78</v>
      </c>
      <c r="BK1049" s="134">
        <f>ROUND(I1049*H1049,2)</f>
        <v>0</v>
      </c>
      <c r="BL1049" s="17" t="s">
        <v>251</v>
      </c>
      <c r="BM1049" s="133" t="s">
        <v>1733</v>
      </c>
    </row>
    <row r="1050" spans="2:65" s="1" customFormat="1" ht="11.25">
      <c r="B1050" s="32"/>
      <c r="D1050" s="135" t="s">
        <v>158</v>
      </c>
      <c r="F1050" s="136" t="s">
        <v>1734</v>
      </c>
      <c r="I1050" s="137"/>
      <c r="L1050" s="32"/>
      <c r="M1050" s="138"/>
      <c r="T1050" s="53"/>
      <c r="AT1050" s="17" t="s">
        <v>158</v>
      </c>
      <c r="AU1050" s="17" t="s">
        <v>80</v>
      </c>
    </row>
    <row r="1051" spans="2:65" s="1" customFormat="1" ht="16.5" customHeight="1">
      <c r="B1051" s="32"/>
      <c r="C1051" s="122" t="s">
        <v>1735</v>
      </c>
      <c r="D1051" s="122" t="s">
        <v>151</v>
      </c>
      <c r="E1051" s="123" t="s">
        <v>1736</v>
      </c>
      <c r="F1051" s="124" t="s">
        <v>1737</v>
      </c>
      <c r="G1051" s="125" t="s">
        <v>330</v>
      </c>
      <c r="H1051" s="126">
        <v>1</v>
      </c>
      <c r="I1051" s="127"/>
      <c r="J1051" s="128">
        <f>ROUND(I1051*H1051,2)</f>
        <v>0</v>
      </c>
      <c r="K1051" s="124" t="s">
        <v>155</v>
      </c>
      <c r="L1051" s="32"/>
      <c r="M1051" s="129" t="s">
        <v>19</v>
      </c>
      <c r="N1051" s="130" t="s">
        <v>44</v>
      </c>
      <c r="P1051" s="131">
        <f>O1051*H1051</f>
        <v>0</v>
      </c>
      <c r="Q1051" s="131">
        <v>0</v>
      </c>
      <c r="R1051" s="131">
        <f>Q1051*H1051</f>
        <v>0</v>
      </c>
      <c r="S1051" s="131">
        <v>0</v>
      </c>
      <c r="T1051" s="132">
        <f>S1051*H1051</f>
        <v>0</v>
      </c>
      <c r="AR1051" s="133" t="s">
        <v>251</v>
      </c>
      <c r="AT1051" s="133" t="s">
        <v>151</v>
      </c>
      <c r="AU1051" s="133" t="s">
        <v>80</v>
      </c>
      <c r="AY1051" s="17" t="s">
        <v>149</v>
      </c>
      <c r="BE1051" s="134">
        <f>IF(N1051="základní",J1051,0)</f>
        <v>0</v>
      </c>
      <c r="BF1051" s="134">
        <f>IF(N1051="snížená",J1051,0)</f>
        <v>0</v>
      </c>
      <c r="BG1051" s="134">
        <f>IF(N1051="zákl. přenesená",J1051,0)</f>
        <v>0</v>
      </c>
      <c r="BH1051" s="134">
        <f>IF(N1051="sníž. přenesená",J1051,0)</f>
        <v>0</v>
      </c>
      <c r="BI1051" s="134">
        <f>IF(N1051="nulová",J1051,0)</f>
        <v>0</v>
      </c>
      <c r="BJ1051" s="17" t="s">
        <v>78</v>
      </c>
      <c r="BK1051" s="134">
        <f>ROUND(I1051*H1051,2)</f>
        <v>0</v>
      </c>
      <c r="BL1051" s="17" t="s">
        <v>251</v>
      </c>
      <c r="BM1051" s="133" t="s">
        <v>1738</v>
      </c>
    </row>
    <row r="1052" spans="2:65" s="1" customFormat="1" ht="11.25">
      <c r="B1052" s="32"/>
      <c r="D1052" s="135" t="s">
        <v>158</v>
      </c>
      <c r="F1052" s="136" t="s">
        <v>1739</v>
      </c>
      <c r="I1052" s="137"/>
      <c r="L1052" s="32"/>
      <c r="M1052" s="138"/>
      <c r="T1052" s="53"/>
      <c r="AT1052" s="17" t="s">
        <v>158</v>
      </c>
      <c r="AU1052" s="17" t="s">
        <v>80</v>
      </c>
    </row>
    <row r="1053" spans="2:65" s="1" customFormat="1" ht="16.5" customHeight="1">
      <c r="B1053" s="32"/>
      <c r="C1053" s="122" t="s">
        <v>1740</v>
      </c>
      <c r="D1053" s="122" t="s">
        <v>151</v>
      </c>
      <c r="E1053" s="123" t="s">
        <v>1741</v>
      </c>
      <c r="F1053" s="124" t="s">
        <v>1742</v>
      </c>
      <c r="G1053" s="125" t="s">
        <v>330</v>
      </c>
      <c r="H1053" s="126">
        <v>1</v>
      </c>
      <c r="I1053" s="127"/>
      <c r="J1053" s="128">
        <f>ROUND(I1053*H1053,2)</f>
        <v>0</v>
      </c>
      <c r="K1053" s="124" t="s">
        <v>155</v>
      </c>
      <c r="L1053" s="32"/>
      <c r="M1053" s="129" t="s">
        <v>19</v>
      </c>
      <c r="N1053" s="130" t="s">
        <v>44</v>
      </c>
      <c r="P1053" s="131">
        <f>O1053*H1053</f>
        <v>0</v>
      </c>
      <c r="Q1053" s="131">
        <v>0</v>
      </c>
      <c r="R1053" s="131">
        <f>Q1053*H1053</f>
        <v>0</v>
      </c>
      <c r="S1053" s="131">
        <v>0</v>
      </c>
      <c r="T1053" s="132">
        <f>S1053*H1053</f>
        <v>0</v>
      </c>
      <c r="AR1053" s="133" t="s">
        <v>251</v>
      </c>
      <c r="AT1053" s="133" t="s">
        <v>151</v>
      </c>
      <c r="AU1053" s="133" t="s">
        <v>80</v>
      </c>
      <c r="AY1053" s="17" t="s">
        <v>149</v>
      </c>
      <c r="BE1053" s="134">
        <f>IF(N1053="základní",J1053,0)</f>
        <v>0</v>
      </c>
      <c r="BF1053" s="134">
        <f>IF(N1053="snížená",J1053,0)</f>
        <v>0</v>
      </c>
      <c r="BG1053" s="134">
        <f>IF(N1053="zákl. přenesená",J1053,0)</f>
        <v>0</v>
      </c>
      <c r="BH1053" s="134">
        <f>IF(N1053="sníž. přenesená",J1053,0)</f>
        <v>0</v>
      </c>
      <c r="BI1053" s="134">
        <f>IF(N1053="nulová",J1053,0)</f>
        <v>0</v>
      </c>
      <c r="BJ1053" s="17" t="s">
        <v>78</v>
      </c>
      <c r="BK1053" s="134">
        <f>ROUND(I1053*H1053,2)</f>
        <v>0</v>
      </c>
      <c r="BL1053" s="17" t="s">
        <v>251</v>
      </c>
      <c r="BM1053" s="133" t="s">
        <v>1743</v>
      </c>
    </row>
    <row r="1054" spans="2:65" s="1" customFormat="1" ht="11.25">
      <c r="B1054" s="32"/>
      <c r="D1054" s="135" t="s">
        <v>158</v>
      </c>
      <c r="F1054" s="136" t="s">
        <v>1744</v>
      </c>
      <c r="I1054" s="137"/>
      <c r="L1054" s="32"/>
      <c r="M1054" s="138"/>
      <c r="T1054" s="53"/>
      <c r="AT1054" s="17" t="s">
        <v>158</v>
      </c>
      <c r="AU1054" s="17" t="s">
        <v>80</v>
      </c>
    </row>
    <row r="1055" spans="2:65" s="1" customFormat="1" ht="16.5" customHeight="1">
      <c r="B1055" s="32"/>
      <c r="C1055" s="122" t="s">
        <v>1745</v>
      </c>
      <c r="D1055" s="122" t="s">
        <v>151</v>
      </c>
      <c r="E1055" s="123" t="s">
        <v>1746</v>
      </c>
      <c r="F1055" s="124" t="s">
        <v>1747</v>
      </c>
      <c r="G1055" s="125" t="s">
        <v>330</v>
      </c>
      <c r="H1055" s="126">
        <v>2</v>
      </c>
      <c r="I1055" s="127"/>
      <c r="J1055" s="128">
        <f>ROUND(I1055*H1055,2)</f>
        <v>0</v>
      </c>
      <c r="K1055" s="124" t="s">
        <v>155</v>
      </c>
      <c r="L1055" s="32"/>
      <c r="M1055" s="129" t="s">
        <v>19</v>
      </c>
      <c r="N1055" s="130" t="s">
        <v>44</v>
      </c>
      <c r="P1055" s="131">
        <f>O1055*H1055</f>
        <v>0</v>
      </c>
      <c r="Q1055" s="131">
        <v>0</v>
      </c>
      <c r="R1055" s="131">
        <f>Q1055*H1055</f>
        <v>0</v>
      </c>
      <c r="S1055" s="131">
        <v>0</v>
      </c>
      <c r="T1055" s="132">
        <f>S1055*H1055</f>
        <v>0</v>
      </c>
      <c r="AR1055" s="133" t="s">
        <v>251</v>
      </c>
      <c r="AT1055" s="133" t="s">
        <v>151</v>
      </c>
      <c r="AU1055" s="133" t="s">
        <v>80</v>
      </c>
      <c r="AY1055" s="17" t="s">
        <v>149</v>
      </c>
      <c r="BE1055" s="134">
        <f>IF(N1055="základní",J1055,0)</f>
        <v>0</v>
      </c>
      <c r="BF1055" s="134">
        <f>IF(N1055="snížená",J1055,0)</f>
        <v>0</v>
      </c>
      <c r="BG1055" s="134">
        <f>IF(N1055="zákl. přenesená",J1055,0)</f>
        <v>0</v>
      </c>
      <c r="BH1055" s="134">
        <f>IF(N1055="sníž. přenesená",J1055,0)</f>
        <v>0</v>
      </c>
      <c r="BI1055" s="134">
        <f>IF(N1055="nulová",J1055,0)</f>
        <v>0</v>
      </c>
      <c r="BJ1055" s="17" t="s">
        <v>78</v>
      </c>
      <c r="BK1055" s="134">
        <f>ROUND(I1055*H1055,2)</f>
        <v>0</v>
      </c>
      <c r="BL1055" s="17" t="s">
        <v>251</v>
      </c>
      <c r="BM1055" s="133" t="s">
        <v>1748</v>
      </c>
    </row>
    <row r="1056" spans="2:65" s="1" customFormat="1" ht="11.25">
      <c r="B1056" s="32"/>
      <c r="D1056" s="135" t="s">
        <v>158</v>
      </c>
      <c r="F1056" s="136" t="s">
        <v>1749</v>
      </c>
      <c r="I1056" s="137"/>
      <c r="L1056" s="32"/>
      <c r="M1056" s="138"/>
      <c r="T1056" s="53"/>
      <c r="AT1056" s="17" t="s">
        <v>158</v>
      </c>
      <c r="AU1056" s="17" t="s">
        <v>80</v>
      </c>
    </row>
    <row r="1057" spans="2:65" s="1" customFormat="1" ht="16.5" customHeight="1">
      <c r="B1057" s="32"/>
      <c r="C1057" s="122" t="s">
        <v>1750</v>
      </c>
      <c r="D1057" s="122" t="s">
        <v>151</v>
      </c>
      <c r="E1057" s="123" t="s">
        <v>1751</v>
      </c>
      <c r="F1057" s="124" t="s">
        <v>1752</v>
      </c>
      <c r="G1057" s="125" t="s">
        <v>330</v>
      </c>
      <c r="H1057" s="126">
        <v>2</v>
      </c>
      <c r="I1057" s="127"/>
      <c r="J1057" s="128">
        <f>ROUND(I1057*H1057,2)</f>
        <v>0</v>
      </c>
      <c r="K1057" s="124" t="s">
        <v>155</v>
      </c>
      <c r="L1057" s="32"/>
      <c r="M1057" s="129" t="s">
        <v>19</v>
      </c>
      <c r="N1057" s="130" t="s">
        <v>44</v>
      </c>
      <c r="P1057" s="131">
        <f>O1057*H1057</f>
        <v>0</v>
      </c>
      <c r="Q1057" s="131">
        <v>0</v>
      </c>
      <c r="R1057" s="131">
        <f>Q1057*H1057</f>
        <v>0</v>
      </c>
      <c r="S1057" s="131">
        <v>0</v>
      </c>
      <c r="T1057" s="132">
        <f>S1057*H1057</f>
        <v>0</v>
      </c>
      <c r="AR1057" s="133" t="s">
        <v>251</v>
      </c>
      <c r="AT1057" s="133" t="s">
        <v>151</v>
      </c>
      <c r="AU1057" s="133" t="s">
        <v>80</v>
      </c>
      <c r="AY1057" s="17" t="s">
        <v>149</v>
      </c>
      <c r="BE1057" s="134">
        <f>IF(N1057="základní",J1057,0)</f>
        <v>0</v>
      </c>
      <c r="BF1057" s="134">
        <f>IF(N1057="snížená",J1057,0)</f>
        <v>0</v>
      </c>
      <c r="BG1057" s="134">
        <f>IF(N1057="zákl. přenesená",J1057,0)</f>
        <v>0</v>
      </c>
      <c r="BH1057" s="134">
        <f>IF(N1057="sníž. přenesená",J1057,0)</f>
        <v>0</v>
      </c>
      <c r="BI1057" s="134">
        <f>IF(N1057="nulová",J1057,0)</f>
        <v>0</v>
      </c>
      <c r="BJ1057" s="17" t="s">
        <v>78</v>
      </c>
      <c r="BK1057" s="134">
        <f>ROUND(I1057*H1057,2)</f>
        <v>0</v>
      </c>
      <c r="BL1057" s="17" t="s">
        <v>251</v>
      </c>
      <c r="BM1057" s="133" t="s">
        <v>1753</v>
      </c>
    </row>
    <row r="1058" spans="2:65" s="1" customFormat="1" ht="11.25">
      <c r="B1058" s="32"/>
      <c r="D1058" s="135" t="s">
        <v>158</v>
      </c>
      <c r="F1058" s="136" t="s">
        <v>1754</v>
      </c>
      <c r="I1058" s="137"/>
      <c r="L1058" s="32"/>
      <c r="M1058" s="138"/>
      <c r="T1058" s="53"/>
      <c r="AT1058" s="17" t="s">
        <v>158</v>
      </c>
      <c r="AU1058" s="17" t="s">
        <v>80</v>
      </c>
    </row>
    <row r="1059" spans="2:65" s="1" customFormat="1" ht="16.5" customHeight="1">
      <c r="B1059" s="32"/>
      <c r="C1059" s="122" t="s">
        <v>1755</v>
      </c>
      <c r="D1059" s="122" t="s">
        <v>151</v>
      </c>
      <c r="E1059" s="123" t="s">
        <v>1756</v>
      </c>
      <c r="F1059" s="124" t="s">
        <v>1757</v>
      </c>
      <c r="G1059" s="125" t="s">
        <v>330</v>
      </c>
      <c r="H1059" s="126">
        <v>1</v>
      </c>
      <c r="I1059" s="127"/>
      <c r="J1059" s="128">
        <f>ROUND(I1059*H1059,2)</f>
        <v>0</v>
      </c>
      <c r="K1059" s="124" t="s">
        <v>155</v>
      </c>
      <c r="L1059" s="32"/>
      <c r="M1059" s="129" t="s">
        <v>19</v>
      </c>
      <c r="N1059" s="130" t="s">
        <v>44</v>
      </c>
      <c r="P1059" s="131">
        <f>O1059*H1059</f>
        <v>0</v>
      </c>
      <c r="Q1059" s="131">
        <v>0</v>
      </c>
      <c r="R1059" s="131">
        <f>Q1059*H1059</f>
        <v>0</v>
      </c>
      <c r="S1059" s="131">
        <v>0</v>
      </c>
      <c r="T1059" s="132">
        <f>S1059*H1059</f>
        <v>0</v>
      </c>
      <c r="AR1059" s="133" t="s">
        <v>251</v>
      </c>
      <c r="AT1059" s="133" t="s">
        <v>151</v>
      </c>
      <c r="AU1059" s="133" t="s">
        <v>80</v>
      </c>
      <c r="AY1059" s="17" t="s">
        <v>149</v>
      </c>
      <c r="BE1059" s="134">
        <f>IF(N1059="základní",J1059,0)</f>
        <v>0</v>
      </c>
      <c r="BF1059" s="134">
        <f>IF(N1059="snížená",J1059,0)</f>
        <v>0</v>
      </c>
      <c r="BG1059" s="134">
        <f>IF(N1059="zákl. přenesená",J1059,0)</f>
        <v>0</v>
      </c>
      <c r="BH1059" s="134">
        <f>IF(N1059="sníž. přenesená",J1059,0)</f>
        <v>0</v>
      </c>
      <c r="BI1059" s="134">
        <f>IF(N1059="nulová",J1059,0)</f>
        <v>0</v>
      </c>
      <c r="BJ1059" s="17" t="s">
        <v>78</v>
      </c>
      <c r="BK1059" s="134">
        <f>ROUND(I1059*H1059,2)</f>
        <v>0</v>
      </c>
      <c r="BL1059" s="17" t="s">
        <v>251</v>
      </c>
      <c r="BM1059" s="133" t="s">
        <v>1758</v>
      </c>
    </row>
    <row r="1060" spans="2:65" s="1" customFormat="1" ht="11.25">
      <c r="B1060" s="32"/>
      <c r="D1060" s="135" t="s">
        <v>158</v>
      </c>
      <c r="F1060" s="136" t="s">
        <v>1759</v>
      </c>
      <c r="I1060" s="137"/>
      <c r="L1060" s="32"/>
      <c r="M1060" s="138"/>
      <c r="T1060" s="53"/>
      <c r="AT1060" s="17" t="s">
        <v>158</v>
      </c>
      <c r="AU1060" s="17" t="s">
        <v>80</v>
      </c>
    </row>
    <row r="1061" spans="2:65" s="1" customFormat="1" ht="16.5" customHeight="1">
      <c r="B1061" s="32"/>
      <c r="C1061" s="122" t="s">
        <v>1760</v>
      </c>
      <c r="D1061" s="122" t="s">
        <v>151</v>
      </c>
      <c r="E1061" s="123" t="s">
        <v>1761</v>
      </c>
      <c r="F1061" s="124" t="s">
        <v>1762</v>
      </c>
      <c r="G1061" s="125" t="s">
        <v>248</v>
      </c>
      <c r="H1061" s="126">
        <v>0.307</v>
      </c>
      <c r="I1061" s="127"/>
      <c r="J1061" s="128">
        <f>ROUND(I1061*H1061,2)</f>
        <v>0</v>
      </c>
      <c r="K1061" s="124" t="s">
        <v>155</v>
      </c>
      <c r="L1061" s="32"/>
      <c r="M1061" s="129" t="s">
        <v>19</v>
      </c>
      <c r="N1061" s="130" t="s">
        <v>44</v>
      </c>
      <c r="P1061" s="131">
        <f>O1061*H1061</f>
        <v>0</v>
      </c>
      <c r="Q1061" s="131">
        <v>0</v>
      </c>
      <c r="R1061" s="131">
        <f>Q1061*H1061</f>
        <v>0</v>
      </c>
      <c r="S1061" s="131">
        <v>0</v>
      </c>
      <c r="T1061" s="132">
        <f>S1061*H1061</f>
        <v>0</v>
      </c>
      <c r="AR1061" s="133" t="s">
        <v>251</v>
      </c>
      <c r="AT1061" s="133" t="s">
        <v>151</v>
      </c>
      <c r="AU1061" s="133" t="s">
        <v>80</v>
      </c>
      <c r="AY1061" s="17" t="s">
        <v>149</v>
      </c>
      <c r="BE1061" s="134">
        <f>IF(N1061="základní",J1061,0)</f>
        <v>0</v>
      </c>
      <c r="BF1061" s="134">
        <f>IF(N1061="snížená",J1061,0)</f>
        <v>0</v>
      </c>
      <c r="BG1061" s="134">
        <f>IF(N1061="zákl. přenesená",J1061,0)</f>
        <v>0</v>
      </c>
      <c r="BH1061" s="134">
        <f>IF(N1061="sníž. přenesená",J1061,0)</f>
        <v>0</v>
      </c>
      <c r="BI1061" s="134">
        <f>IF(N1061="nulová",J1061,0)</f>
        <v>0</v>
      </c>
      <c r="BJ1061" s="17" t="s">
        <v>78</v>
      </c>
      <c r="BK1061" s="134">
        <f>ROUND(I1061*H1061,2)</f>
        <v>0</v>
      </c>
      <c r="BL1061" s="17" t="s">
        <v>251</v>
      </c>
      <c r="BM1061" s="133" t="s">
        <v>1763</v>
      </c>
    </row>
    <row r="1062" spans="2:65" s="1" customFormat="1" ht="11.25">
      <c r="B1062" s="32"/>
      <c r="D1062" s="135" t="s">
        <v>158</v>
      </c>
      <c r="F1062" s="136" t="s">
        <v>1764</v>
      </c>
      <c r="I1062" s="137"/>
      <c r="L1062" s="32"/>
      <c r="M1062" s="138"/>
      <c r="T1062" s="53"/>
      <c r="AT1062" s="17" t="s">
        <v>158</v>
      </c>
      <c r="AU1062" s="17" t="s">
        <v>80</v>
      </c>
    </row>
    <row r="1063" spans="2:65" s="11" customFormat="1" ht="22.9" customHeight="1">
      <c r="B1063" s="110"/>
      <c r="D1063" s="111" t="s">
        <v>72</v>
      </c>
      <c r="E1063" s="120" t="s">
        <v>1765</v>
      </c>
      <c r="F1063" s="120" t="s">
        <v>1766</v>
      </c>
      <c r="I1063" s="113"/>
      <c r="J1063" s="121">
        <f>BK1063</f>
        <v>0</v>
      </c>
      <c r="L1063" s="110"/>
      <c r="M1063" s="115"/>
      <c r="P1063" s="116">
        <f>SUM(P1064:P1185)</f>
        <v>0</v>
      </c>
      <c r="R1063" s="116">
        <f>SUM(R1064:R1185)</f>
        <v>0</v>
      </c>
      <c r="T1063" s="117">
        <f>SUM(T1064:T1185)</f>
        <v>0</v>
      </c>
      <c r="AR1063" s="111" t="s">
        <v>80</v>
      </c>
      <c r="AT1063" s="118" t="s">
        <v>72</v>
      </c>
      <c r="AU1063" s="118" t="s">
        <v>78</v>
      </c>
      <c r="AY1063" s="111" t="s">
        <v>149</v>
      </c>
      <c r="BK1063" s="119">
        <f>SUM(BK1064:BK1185)</f>
        <v>0</v>
      </c>
    </row>
    <row r="1064" spans="2:65" s="1" customFormat="1" ht="16.5" customHeight="1">
      <c r="B1064" s="32"/>
      <c r="C1064" s="122" t="s">
        <v>1767</v>
      </c>
      <c r="D1064" s="122" t="s">
        <v>151</v>
      </c>
      <c r="E1064" s="123" t="s">
        <v>1768</v>
      </c>
      <c r="F1064" s="124" t="s">
        <v>1769</v>
      </c>
      <c r="G1064" s="125" t="s">
        <v>330</v>
      </c>
      <c r="H1064" s="126">
        <v>1</v>
      </c>
      <c r="I1064" s="127"/>
      <c r="J1064" s="128">
        <f t="shared" ref="J1064:J1095" si="10">ROUND(I1064*H1064,2)</f>
        <v>0</v>
      </c>
      <c r="K1064" s="124" t="s">
        <v>1770</v>
      </c>
      <c r="L1064" s="32"/>
      <c r="M1064" s="129" t="s">
        <v>19</v>
      </c>
      <c r="N1064" s="130" t="s">
        <v>44</v>
      </c>
      <c r="P1064" s="131">
        <f t="shared" ref="P1064:P1095" si="11">O1064*H1064</f>
        <v>0</v>
      </c>
      <c r="Q1064" s="131">
        <v>0</v>
      </c>
      <c r="R1064" s="131">
        <f t="shared" ref="R1064:R1095" si="12">Q1064*H1064</f>
        <v>0</v>
      </c>
      <c r="S1064" s="131">
        <v>0</v>
      </c>
      <c r="T1064" s="132">
        <f t="shared" ref="T1064:T1095" si="13">S1064*H1064</f>
        <v>0</v>
      </c>
      <c r="AR1064" s="133" t="s">
        <v>251</v>
      </c>
      <c r="AT1064" s="133" t="s">
        <v>151</v>
      </c>
      <c r="AU1064" s="133" t="s">
        <v>80</v>
      </c>
      <c r="AY1064" s="17" t="s">
        <v>149</v>
      </c>
      <c r="BE1064" s="134">
        <f t="shared" ref="BE1064:BE1095" si="14">IF(N1064="základní",J1064,0)</f>
        <v>0</v>
      </c>
      <c r="BF1064" s="134">
        <f t="shared" ref="BF1064:BF1095" si="15">IF(N1064="snížená",J1064,0)</f>
        <v>0</v>
      </c>
      <c r="BG1064" s="134">
        <f t="shared" ref="BG1064:BG1095" si="16">IF(N1064="zákl. přenesená",J1064,0)</f>
        <v>0</v>
      </c>
      <c r="BH1064" s="134">
        <f t="shared" ref="BH1064:BH1095" si="17">IF(N1064="sníž. přenesená",J1064,0)</f>
        <v>0</v>
      </c>
      <c r="BI1064" s="134">
        <f t="shared" ref="BI1064:BI1095" si="18">IF(N1064="nulová",J1064,0)</f>
        <v>0</v>
      </c>
      <c r="BJ1064" s="17" t="s">
        <v>78</v>
      </c>
      <c r="BK1064" s="134">
        <f t="shared" ref="BK1064:BK1095" si="19">ROUND(I1064*H1064,2)</f>
        <v>0</v>
      </c>
      <c r="BL1064" s="17" t="s">
        <v>251</v>
      </c>
      <c r="BM1064" s="133" t="s">
        <v>1771</v>
      </c>
    </row>
    <row r="1065" spans="2:65" s="1" customFormat="1" ht="16.5" customHeight="1">
      <c r="B1065" s="32"/>
      <c r="C1065" s="122" t="s">
        <v>1772</v>
      </c>
      <c r="D1065" s="122" t="s">
        <v>151</v>
      </c>
      <c r="E1065" s="123" t="s">
        <v>1773</v>
      </c>
      <c r="F1065" s="124" t="s">
        <v>1774</v>
      </c>
      <c r="G1065" s="125" t="s">
        <v>388</v>
      </c>
      <c r="H1065" s="126">
        <v>200</v>
      </c>
      <c r="I1065" s="127"/>
      <c r="J1065" s="128">
        <f t="shared" si="10"/>
        <v>0</v>
      </c>
      <c r="K1065" s="124" t="s">
        <v>1770</v>
      </c>
      <c r="L1065" s="32"/>
      <c r="M1065" s="129" t="s">
        <v>19</v>
      </c>
      <c r="N1065" s="130" t="s">
        <v>44</v>
      </c>
      <c r="P1065" s="131">
        <f t="shared" si="11"/>
        <v>0</v>
      </c>
      <c r="Q1065" s="131">
        <v>0</v>
      </c>
      <c r="R1065" s="131">
        <f t="shared" si="12"/>
        <v>0</v>
      </c>
      <c r="S1065" s="131">
        <v>0</v>
      </c>
      <c r="T1065" s="132">
        <f t="shared" si="13"/>
        <v>0</v>
      </c>
      <c r="AR1065" s="133" t="s">
        <v>251</v>
      </c>
      <c r="AT1065" s="133" t="s">
        <v>151</v>
      </c>
      <c r="AU1065" s="133" t="s">
        <v>80</v>
      </c>
      <c r="AY1065" s="17" t="s">
        <v>149</v>
      </c>
      <c r="BE1065" s="134">
        <f t="shared" si="14"/>
        <v>0</v>
      </c>
      <c r="BF1065" s="134">
        <f t="shared" si="15"/>
        <v>0</v>
      </c>
      <c r="BG1065" s="134">
        <f t="shared" si="16"/>
        <v>0</v>
      </c>
      <c r="BH1065" s="134">
        <f t="shared" si="17"/>
        <v>0</v>
      </c>
      <c r="BI1065" s="134">
        <f t="shared" si="18"/>
        <v>0</v>
      </c>
      <c r="BJ1065" s="17" t="s">
        <v>78</v>
      </c>
      <c r="BK1065" s="134">
        <f t="shared" si="19"/>
        <v>0</v>
      </c>
      <c r="BL1065" s="17" t="s">
        <v>251</v>
      </c>
      <c r="BM1065" s="133" t="s">
        <v>1775</v>
      </c>
    </row>
    <row r="1066" spans="2:65" s="1" customFormat="1" ht="16.5" customHeight="1">
      <c r="B1066" s="32"/>
      <c r="C1066" s="122" t="s">
        <v>1776</v>
      </c>
      <c r="D1066" s="122" t="s">
        <v>151</v>
      </c>
      <c r="E1066" s="123" t="s">
        <v>1777</v>
      </c>
      <c r="F1066" s="124" t="s">
        <v>1774</v>
      </c>
      <c r="G1066" s="125" t="s">
        <v>388</v>
      </c>
      <c r="H1066" s="126">
        <v>400</v>
      </c>
      <c r="I1066" s="127"/>
      <c r="J1066" s="128">
        <f t="shared" si="10"/>
        <v>0</v>
      </c>
      <c r="K1066" s="124" t="s">
        <v>1770</v>
      </c>
      <c r="L1066" s="32"/>
      <c r="M1066" s="129" t="s">
        <v>19</v>
      </c>
      <c r="N1066" s="130" t="s">
        <v>44</v>
      </c>
      <c r="P1066" s="131">
        <f t="shared" si="11"/>
        <v>0</v>
      </c>
      <c r="Q1066" s="131">
        <v>0</v>
      </c>
      <c r="R1066" s="131">
        <f t="shared" si="12"/>
        <v>0</v>
      </c>
      <c r="S1066" s="131">
        <v>0</v>
      </c>
      <c r="T1066" s="132">
        <f t="shared" si="13"/>
        <v>0</v>
      </c>
      <c r="AR1066" s="133" t="s">
        <v>251</v>
      </c>
      <c r="AT1066" s="133" t="s">
        <v>151</v>
      </c>
      <c r="AU1066" s="133" t="s">
        <v>80</v>
      </c>
      <c r="AY1066" s="17" t="s">
        <v>149</v>
      </c>
      <c r="BE1066" s="134">
        <f t="shared" si="14"/>
        <v>0</v>
      </c>
      <c r="BF1066" s="134">
        <f t="shared" si="15"/>
        <v>0</v>
      </c>
      <c r="BG1066" s="134">
        <f t="shared" si="16"/>
        <v>0</v>
      </c>
      <c r="BH1066" s="134">
        <f t="shared" si="17"/>
        <v>0</v>
      </c>
      <c r="BI1066" s="134">
        <f t="shared" si="18"/>
        <v>0</v>
      </c>
      <c r="BJ1066" s="17" t="s">
        <v>78</v>
      </c>
      <c r="BK1066" s="134">
        <f t="shared" si="19"/>
        <v>0</v>
      </c>
      <c r="BL1066" s="17" t="s">
        <v>251</v>
      </c>
      <c r="BM1066" s="133" t="s">
        <v>1778</v>
      </c>
    </row>
    <row r="1067" spans="2:65" s="1" customFormat="1" ht="16.5" customHeight="1">
      <c r="B1067" s="32"/>
      <c r="C1067" s="122" t="s">
        <v>1779</v>
      </c>
      <c r="D1067" s="122" t="s">
        <v>151</v>
      </c>
      <c r="E1067" s="123" t="s">
        <v>1780</v>
      </c>
      <c r="F1067" s="124" t="s">
        <v>1774</v>
      </c>
      <c r="G1067" s="125" t="s">
        <v>388</v>
      </c>
      <c r="H1067" s="126">
        <v>650</v>
      </c>
      <c r="I1067" s="127"/>
      <c r="J1067" s="128">
        <f t="shared" si="10"/>
        <v>0</v>
      </c>
      <c r="K1067" s="124" t="s">
        <v>1770</v>
      </c>
      <c r="L1067" s="32"/>
      <c r="M1067" s="129" t="s">
        <v>19</v>
      </c>
      <c r="N1067" s="130" t="s">
        <v>44</v>
      </c>
      <c r="P1067" s="131">
        <f t="shared" si="11"/>
        <v>0</v>
      </c>
      <c r="Q1067" s="131">
        <v>0</v>
      </c>
      <c r="R1067" s="131">
        <f t="shared" si="12"/>
        <v>0</v>
      </c>
      <c r="S1067" s="131">
        <v>0</v>
      </c>
      <c r="T1067" s="132">
        <f t="shared" si="13"/>
        <v>0</v>
      </c>
      <c r="AR1067" s="133" t="s">
        <v>251</v>
      </c>
      <c r="AT1067" s="133" t="s">
        <v>151</v>
      </c>
      <c r="AU1067" s="133" t="s">
        <v>80</v>
      </c>
      <c r="AY1067" s="17" t="s">
        <v>149</v>
      </c>
      <c r="BE1067" s="134">
        <f t="shared" si="14"/>
        <v>0</v>
      </c>
      <c r="BF1067" s="134">
        <f t="shared" si="15"/>
        <v>0</v>
      </c>
      <c r="BG1067" s="134">
        <f t="shared" si="16"/>
        <v>0</v>
      </c>
      <c r="BH1067" s="134">
        <f t="shared" si="17"/>
        <v>0</v>
      </c>
      <c r="BI1067" s="134">
        <f t="shared" si="18"/>
        <v>0</v>
      </c>
      <c r="BJ1067" s="17" t="s">
        <v>78</v>
      </c>
      <c r="BK1067" s="134">
        <f t="shared" si="19"/>
        <v>0</v>
      </c>
      <c r="BL1067" s="17" t="s">
        <v>251</v>
      </c>
      <c r="BM1067" s="133" t="s">
        <v>1781</v>
      </c>
    </row>
    <row r="1068" spans="2:65" s="1" customFormat="1" ht="16.5" customHeight="1">
      <c r="B1068" s="32"/>
      <c r="C1068" s="122" t="s">
        <v>1782</v>
      </c>
      <c r="D1068" s="122" t="s">
        <v>151</v>
      </c>
      <c r="E1068" s="123" t="s">
        <v>1783</v>
      </c>
      <c r="F1068" s="124" t="s">
        <v>1774</v>
      </c>
      <c r="G1068" s="125" t="s">
        <v>388</v>
      </c>
      <c r="H1068" s="126">
        <v>150</v>
      </c>
      <c r="I1068" s="127"/>
      <c r="J1068" s="128">
        <f t="shared" si="10"/>
        <v>0</v>
      </c>
      <c r="K1068" s="124" t="s">
        <v>1770</v>
      </c>
      <c r="L1068" s="32"/>
      <c r="M1068" s="129" t="s">
        <v>19</v>
      </c>
      <c r="N1068" s="130" t="s">
        <v>44</v>
      </c>
      <c r="P1068" s="131">
        <f t="shared" si="11"/>
        <v>0</v>
      </c>
      <c r="Q1068" s="131">
        <v>0</v>
      </c>
      <c r="R1068" s="131">
        <f t="shared" si="12"/>
        <v>0</v>
      </c>
      <c r="S1068" s="131">
        <v>0</v>
      </c>
      <c r="T1068" s="132">
        <f t="shared" si="13"/>
        <v>0</v>
      </c>
      <c r="AR1068" s="133" t="s">
        <v>251</v>
      </c>
      <c r="AT1068" s="133" t="s">
        <v>151</v>
      </c>
      <c r="AU1068" s="133" t="s">
        <v>80</v>
      </c>
      <c r="AY1068" s="17" t="s">
        <v>149</v>
      </c>
      <c r="BE1068" s="134">
        <f t="shared" si="14"/>
        <v>0</v>
      </c>
      <c r="BF1068" s="134">
        <f t="shared" si="15"/>
        <v>0</v>
      </c>
      <c r="BG1068" s="134">
        <f t="shared" si="16"/>
        <v>0</v>
      </c>
      <c r="BH1068" s="134">
        <f t="shared" si="17"/>
        <v>0</v>
      </c>
      <c r="BI1068" s="134">
        <f t="shared" si="18"/>
        <v>0</v>
      </c>
      <c r="BJ1068" s="17" t="s">
        <v>78</v>
      </c>
      <c r="BK1068" s="134">
        <f t="shared" si="19"/>
        <v>0</v>
      </c>
      <c r="BL1068" s="17" t="s">
        <v>251</v>
      </c>
      <c r="BM1068" s="133" t="s">
        <v>1784</v>
      </c>
    </row>
    <row r="1069" spans="2:65" s="1" customFormat="1" ht="16.5" customHeight="1">
      <c r="B1069" s="32"/>
      <c r="C1069" s="122" t="s">
        <v>1785</v>
      </c>
      <c r="D1069" s="122" t="s">
        <v>151</v>
      </c>
      <c r="E1069" s="123" t="s">
        <v>1786</v>
      </c>
      <c r="F1069" s="124" t="s">
        <v>1787</v>
      </c>
      <c r="G1069" s="125" t="s">
        <v>388</v>
      </c>
      <c r="H1069" s="126">
        <v>60</v>
      </c>
      <c r="I1069" s="127"/>
      <c r="J1069" s="128">
        <f t="shared" si="10"/>
        <v>0</v>
      </c>
      <c r="K1069" s="124" t="s">
        <v>1770</v>
      </c>
      <c r="L1069" s="32"/>
      <c r="M1069" s="129" t="s">
        <v>19</v>
      </c>
      <c r="N1069" s="130" t="s">
        <v>44</v>
      </c>
      <c r="P1069" s="131">
        <f t="shared" si="11"/>
        <v>0</v>
      </c>
      <c r="Q1069" s="131">
        <v>0</v>
      </c>
      <c r="R1069" s="131">
        <f t="shared" si="12"/>
        <v>0</v>
      </c>
      <c r="S1069" s="131">
        <v>0</v>
      </c>
      <c r="T1069" s="132">
        <f t="shared" si="13"/>
        <v>0</v>
      </c>
      <c r="AR1069" s="133" t="s">
        <v>251</v>
      </c>
      <c r="AT1069" s="133" t="s">
        <v>151</v>
      </c>
      <c r="AU1069" s="133" t="s">
        <v>80</v>
      </c>
      <c r="AY1069" s="17" t="s">
        <v>149</v>
      </c>
      <c r="BE1069" s="134">
        <f t="shared" si="14"/>
        <v>0</v>
      </c>
      <c r="BF1069" s="134">
        <f t="shared" si="15"/>
        <v>0</v>
      </c>
      <c r="BG1069" s="134">
        <f t="shared" si="16"/>
        <v>0</v>
      </c>
      <c r="BH1069" s="134">
        <f t="shared" si="17"/>
        <v>0</v>
      </c>
      <c r="BI1069" s="134">
        <f t="shared" si="18"/>
        <v>0</v>
      </c>
      <c r="BJ1069" s="17" t="s">
        <v>78</v>
      </c>
      <c r="BK1069" s="134">
        <f t="shared" si="19"/>
        <v>0</v>
      </c>
      <c r="BL1069" s="17" t="s">
        <v>251</v>
      </c>
      <c r="BM1069" s="133" t="s">
        <v>1788</v>
      </c>
    </row>
    <row r="1070" spans="2:65" s="1" customFormat="1" ht="16.5" customHeight="1">
      <c r="B1070" s="32"/>
      <c r="C1070" s="122" t="s">
        <v>1789</v>
      </c>
      <c r="D1070" s="122" t="s">
        <v>151</v>
      </c>
      <c r="E1070" s="123" t="s">
        <v>1790</v>
      </c>
      <c r="F1070" s="124" t="s">
        <v>1787</v>
      </c>
      <c r="G1070" s="125" t="s">
        <v>388</v>
      </c>
      <c r="H1070" s="126">
        <v>40</v>
      </c>
      <c r="I1070" s="127"/>
      <c r="J1070" s="128">
        <f t="shared" si="10"/>
        <v>0</v>
      </c>
      <c r="K1070" s="124" t="s">
        <v>1770</v>
      </c>
      <c r="L1070" s="32"/>
      <c r="M1070" s="129" t="s">
        <v>19</v>
      </c>
      <c r="N1070" s="130" t="s">
        <v>44</v>
      </c>
      <c r="P1070" s="131">
        <f t="shared" si="11"/>
        <v>0</v>
      </c>
      <c r="Q1070" s="131">
        <v>0</v>
      </c>
      <c r="R1070" s="131">
        <f t="shared" si="12"/>
        <v>0</v>
      </c>
      <c r="S1070" s="131">
        <v>0</v>
      </c>
      <c r="T1070" s="132">
        <f t="shared" si="13"/>
        <v>0</v>
      </c>
      <c r="AR1070" s="133" t="s">
        <v>251</v>
      </c>
      <c r="AT1070" s="133" t="s">
        <v>151</v>
      </c>
      <c r="AU1070" s="133" t="s">
        <v>80</v>
      </c>
      <c r="AY1070" s="17" t="s">
        <v>149</v>
      </c>
      <c r="BE1070" s="134">
        <f t="shared" si="14"/>
        <v>0</v>
      </c>
      <c r="BF1070" s="134">
        <f t="shared" si="15"/>
        <v>0</v>
      </c>
      <c r="BG1070" s="134">
        <f t="shared" si="16"/>
        <v>0</v>
      </c>
      <c r="BH1070" s="134">
        <f t="shared" si="17"/>
        <v>0</v>
      </c>
      <c r="BI1070" s="134">
        <f t="shared" si="18"/>
        <v>0</v>
      </c>
      <c r="BJ1070" s="17" t="s">
        <v>78</v>
      </c>
      <c r="BK1070" s="134">
        <f t="shared" si="19"/>
        <v>0</v>
      </c>
      <c r="BL1070" s="17" t="s">
        <v>251</v>
      </c>
      <c r="BM1070" s="133" t="s">
        <v>1791</v>
      </c>
    </row>
    <row r="1071" spans="2:65" s="1" customFormat="1" ht="16.5" customHeight="1">
      <c r="B1071" s="32"/>
      <c r="C1071" s="122" t="s">
        <v>1792</v>
      </c>
      <c r="D1071" s="122" t="s">
        <v>151</v>
      </c>
      <c r="E1071" s="123" t="s">
        <v>1793</v>
      </c>
      <c r="F1071" s="124" t="s">
        <v>1794</v>
      </c>
      <c r="G1071" s="125" t="s">
        <v>388</v>
      </c>
      <c r="H1071" s="126">
        <v>20</v>
      </c>
      <c r="I1071" s="127"/>
      <c r="J1071" s="128">
        <f t="shared" si="10"/>
        <v>0</v>
      </c>
      <c r="K1071" s="124" t="s">
        <v>1770</v>
      </c>
      <c r="L1071" s="32"/>
      <c r="M1071" s="129" t="s">
        <v>19</v>
      </c>
      <c r="N1071" s="130" t="s">
        <v>44</v>
      </c>
      <c r="P1071" s="131">
        <f t="shared" si="11"/>
        <v>0</v>
      </c>
      <c r="Q1071" s="131">
        <v>0</v>
      </c>
      <c r="R1071" s="131">
        <f t="shared" si="12"/>
        <v>0</v>
      </c>
      <c r="S1071" s="131">
        <v>0</v>
      </c>
      <c r="T1071" s="132">
        <f t="shared" si="13"/>
        <v>0</v>
      </c>
      <c r="AR1071" s="133" t="s">
        <v>251</v>
      </c>
      <c r="AT1071" s="133" t="s">
        <v>151</v>
      </c>
      <c r="AU1071" s="133" t="s">
        <v>80</v>
      </c>
      <c r="AY1071" s="17" t="s">
        <v>149</v>
      </c>
      <c r="BE1071" s="134">
        <f t="shared" si="14"/>
        <v>0</v>
      </c>
      <c r="BF1071" s="134">
        <f t="shared" si="15"/>
        <v>0</v>
      </c>
      <c r="BG1071" s="134">
        <f t="shared" si="16"/>
        <v>0</v>
      </c>
      <c r="BH1071" s="134">
        <f t="shared" si="17"/>
        <v>0</v>
      </c>
      <c r="BI1071" s="134">
        <f t="shared" si="18"/>
        <v>0</v>
      </c>
      <c r="BJ1071" s="17" t="s">
        <v>78</v>
      </c>
      <c r="BK1071" s="134">
        <f t="shared" si="19"/>
        <v>0</v>
      </c>
      <c r="BL1071" s="17" t="s">
        <v>251</v>
      </c>
      <c r="BM1071" s="133" t="s">
        <v>1795</v>
      </c>
    </row>
    <row r="1072" spans="2:65" s="1" customFormat="1" ht="16.5" customHeight="1">
      <c r="B1072" s="32"/>
      <c r="C1072" s="122" t="s">
        <v>1796</v>
      </c>
      <c r="D1072" s="122" t="s">
        <v>151</v>
      </c>
      <c r="E1072" s="123" t="s">
        <v>1797</v>
      </c>
      <c r="F1072" s="124" t="s">
        <v>1794</v>
      </c>
      <c r="G1072" s="125" t="s">
        <v>388</v>
      </c>
      <c r="H1072" s="126">
        <v>40</v>
      </c>
      <c r="I1072" s="127"/>
      <c r="J1072" s="128">
        <f t="shared" si="10"/>
        <v>0</v>
      </c>
      <c r="K1072" s="124" t="s">
        <v>1770</v>
      </c>
      <c r="L1072" s="32"/>
      <c r="M1072" s="129" t="s">
        <v>19</v>
      </c>
      <c r="N1072" s="130" t="s">
        <v>44</v>
      </c>
      <c r="P1072" s="131">
        <f t="shared" si="11"/>
        <v>0</v>
      </c>
      <c r="Q1072" s="131">
        <v>0</v>
      </c>
      <c r="R1072" s="131">
        <f t="shared" si="12"/>
        <v>0</v>
      </c>
      <c r="S1072" s="131">
        <v>0</v>
      </c>
      <c r="T1072" s="132">
        <f t="shared" si="13"/>
        <v>0</v>
      </c>
      <c r="AR1072" s="133" t="s">
        <v>251</v>
      </c>
      <c r="AT1072" s="133" t="s">
        <v>151</v>
      </c>
      <c r="AU1072" s="133" t="s">
        <v>80</v>
      </c>
      <c r="AY1072" s="17" t="s">
        <v>149</v>
      </c>
      <c r="BE1072" s="134">
        <f t="shared" si="14"/>
        <v>0</v>
      </c>
      <c r="BF1072" s="134">
        <f t="shared" si="15"/>
        <v>0</v>
      </c>
      <c r="BG1072" s="134">
        <f t="shared" si="16"/>
        <v>0</v>
      </c>
      <c r="BH1072" s="134">
        <f t="shared" si="17"/>
        <v>0</v>
      </c>
      <c r="BI1072" s="134">
        <f t="shared" si="18"/>
        <v>0</v>
      </c>
      <c r="BJ1072" s="17" t="s">
        <v>78</v>
      </c>
      <c r="BK1072" s="134">
        <f t="shared" si="19"/>
        <v>0</v>
      </c>
      <c r="BL1072" s="17" t="s">
        <v>251</v>
      </c>
      <c r="BM1072" s="133" t="s">
        <v>1798</v>
      </c>
    </row>
    <row r="1073" spans="2:65" s="1" customFormat="1" ht="16.5" customHeight="1">
      <c r="B1073" s="32"/>
      <c r="C1073" s="122" t="s">
        <v>1799</v>
      </c>
      <c r="D1073" s="122" t="s">
        <v>151</v>
      </c>
      <c r="E1073" s="123" t="s">
        <v>1800</v>
      </c>
      <c r="F1073" s="124" t="s">
        <v>1801</v>
      </c>
      <c r="G1073" s="125" t="s">
        <v>330</v>
      </c>
      <c r="H1073" s="126">
        <v>200</v>
      </c>
      <c r="I1073" s="127"/>
      <c r="J1073" s="128">
        <f t="shared" si="10"/>
        <v>0</v>
      </c>
      <c r="K1073" s="124" t="s">
        <v>1770</v>
      </c>
      <c r="L1073" s="32"/>
      <c r="M1073" s="129" t="s">
        <v>19</v>
      </c>
      <c r="N1073" s="130" t="s">
        <v>44</v>
      </c>
      <c r="P1073" s="131">
        <f t="shared" si="11"/>
        <v>0</v>
      </c>
      <c r="Q1073" s="131">
        <v>0</v>
      </c>
      <c r="R1073" s="131">
        <f t="shared" si="12"/>
        <v>0</v>
      </c>
      <c r="S1073" s="131">
        <v>0</v>
      </c>
      <c r="T1073" s="132">
        <f t="shared" si="13"/>
        <v>0</v>
      </c>
      <c r="AR1073" s="133" t="s">
        <v>251</v>
      </c>
      <c r="AT1073" s="133" t="s">
        <v>151</v>
      </c>
      <c r="AU1073" s="133" t="s">
        <v>80</v>
      </c>
      <c r="AY1073" s="17" t="s">
        <v>149</v>
      </c>
      <c r="BE1073" s="134">
        <f t="shared" si="14"/>
        <v>0</v>
      </c>
      <c r="BF1073" s="134">
        <f t="shared" si="15"/>
        <v>0</v>
      </c>
      <c r="BG1073" s="134">
        <f t="shared" si="16"/>
        <v>0</v>
      </c>
      <c r="BH1073" s="134">
        <f t="shared" si="17"/>
        <v>0</v>
      </c>
      <c r="BI1073" s="134">
        <f t="shared" si="18"/>
        <v>0</v>
      </c>
      <c r="BJ1073" s="17" t="s">
        <v>78</v>
      </c>
      <c r="BK1073" s="134">
        <f t="shared" si="19"/>
        <v>0</v>
      </c>
      <c r="BL1073" s="17" t="s">
        <v>251</v>
      </c>
      <c r="BM1073" s="133" t="s">
        <v>1802</v>
      </c>
    </row>
    <row r="1074" spans="2:65" s="1" customFormat="1" ht="16.5" customHeight="1">
      <c r="B1074" s="32"/>
      <c r="C1074" s="122" t="s">
        <v>1803</v>
      </c>
      <c r="D1074" s="122" t="s">
        <v>151</v>
      </c>
      <c r="E1074" s="123" t="s">
        <v>1804</v>
      </c>
      <c r="F1074" s="124" t="s">
        <v>1805</v>
      </c>
      <c r="G1074" s="125" t="s">
        <v>330</v>
      </c>
      <c r="H1074" s="126">
        <v>4</v>
      </c>
      <c r="I1074" s="127"/>
      <c r="J1074" s="128">
        <f t="shared" si="10"/>
        <v>0</v>
      </c>
      <c r="K1074" s="124" t="s">
        <v>1770</v>
      </c>
      <c r="L1074" s="32"/>
      <c r="M1074" s="129" t="s">
        <v>19</v>
      </c>
      <c r="N1074" s="130" t="s">
        <v>44</v>
      </c>
      <c r="P1074" s="131">
        <f t="shared" si="11"/>
        <v>0</v>
      </c>
      <c r="Q1074" s="131">
        <v>0</v>
      </c>
      <c r="R1074" s="131">
        <f t="shared" si="12"/>
        <v>0</v>
      </c>
      <c r="S1074" s="131">
        <v>0</v>
      </c>
      <c r="T1074" s="132">
        <f t="shared" si="13"/>
        <v>0</v>
      </c>
      <c r="AR1074" s="133" t="s">
        <v>251</v>
      </c>
      <c r="AT1074" s="133" t="s">
        <v>151</v>
      </c>
      <c r="AU1074" s="133" t="s">
        <v>80</v>
      </c>
      <c r="AY1074" s="17" t="s">
        <v>149</v>
      </c>
      <c r="BE1074" s="134">
        <f t="shared" si="14"/>
        <v>0</v>
      </c>
      <c r="BF1074" s="134">
        <f t="shared" si="15"/>
        <v>0</v>
      </c>
      <c r="BG1074" s="134">
        <f t="shared" si="16"/>
        <v>0</v>
      </c>
      <c r="BH1074" s="134">
        <f t="shared" si="17"/>
        <v>0</v>
      </c>
      <c r="BI1074" s="134">
        <f t="shared" si="18"/>
        <v>0</v>
      </c>
      <c r="BJ1074" s="17" t="s">
        <v>78</v>
      </c>
      <c r="BK1074" s="134">
        <f t="shared" si="19"/>
        <v>0</v>
      </c>
      <c r="BL1074" s="17" t="s">
        <v>251</v>
      </c>
      <c r="BM1074" s="133" t="s">
        <v>1806</v>
      </c>
    </row>
    <row r="1075" spans="2:65" s="1" customFormat="1" ht="16.5" customHeight="1">
      <c r="B1075" s="32"/>
      <c r="C1075" s="122" t="s">
        <v>1807</v>
      </c>
      <c r="D1075" s="122" t="s">
        <v>151</v>
      </c>
      <c r="E1075" s="123" t="s">
        <v>1808</v>
      </c>
      <c r="F1075" s="124" t="s">
        <v>1809</v>
      </c>
      <c r="G1075" s="125" t="s">
        <v>330</v>
      </c>
      <c r="H1075" s="126">
        <v>1</v>
      </c>
      <c r="I1075" s="127"/>
      <c r="J1075" s="128">
        <f t="shared" si="10"/>
        <v>0</v>
      </c>
      <c r="K1075" s="124" t="s">
        <v>1770</v>
      </c>
      <c r="L1075" s="32"/>
      <c r="M1075" s="129" t="s">
        <v>19</v>
      </c>
      <c r="N1075" s="130" t="s">
        <v>44</v>
      </c>
      <c r="P1075" s="131">
        <f t="shared" si="11"/>
        <v>0</v>
      </c>
      <c r="Q1075" s="131">
        <v>0</v>
      </c>
      <c r="R1075" s="131">
        <f t="shared" si="12"/>
        <v>0</v>
      </c>
      <c r="S1075" s="131">
        <v>0</v>
      </c>
      <c r="T1075" s="132">
        <f t="shared" si="13"/>
        <v>0</v>
      </c>
      <c r="AR1075" s="133" t="s">
        <v>251</v>
      </c>
      <c r="AT1075" s="133" t="s">
        <v>151</v>
      </c>
      <c r="AU1075" s="133" t="s">
        <v>80</v>
      </c>
      <c r="AY1075" s="17" t="s">
        <v>149</v>
      </c>
      <c r="BE1075" s="134">
        <f t="shared" si="14"/>
        <v>0</v>
      </c>
      <c r="BF1075" s="134">
        <f t="shared" si="15"/>
        <v>0</v>
      </c>
      <c r="BG1075" s="134">
        <f t="shared" si="16"/>
        <v>0</v>
      </c>
      <c r="BH1075" s="134">
        <f t="shared" si="17"/>
        <v>0</v>
      </c>
      <c r="BI1075" s="134">
        <f t="shared" si="18"/>
        <v>0</v>
      </c>
      <c r="BJ1075" s="17" t="s">
        <v>78</v>
      </c>
      <c r="BK1075" s="134">
        <f t="shared" si="19"/>
        <v>0</v>
      </c>
      <c r="BL1075" s="17" t="s">
        <v>251</v>
      </c>
      <c r="BM1075" s="133" t="s">
        <v>1810</v>
      </c>
    </row>
    <row r="1076" spans="2:65" s="1" customFormat="1" ht="16.5" customHeight="1">
      <c r="B1076" s="32"/>
      <c r="C1076" s="122" t="s">
        <v>1811</v>
      </c>
      <c r="D1076" s="122" t="s">
        <v>151</v>
      </c>
      <c r="E1076" s="123" t="s">
        <v>1812</v>
      </c>
      <c r="F1076" s="124" t="s">
        <v>1813</v>
      </c>
      <c r="G1076" s="125" t="s">
        <v>330</v>
      </c>
      <c r="H1076" s="126">
        <v>4</v>
      </c>
      <c r="I1076" s="127"/>
      <c r="J1076" s="128">
        <f t="shared" si="10"/>
        <v>0</v>
      </c>
      <c r="K1076" s="124" t="s">
        <v>1770</v>
      </c>
      <c r="L1076" s="32"/>
      <c r="M1076" s="129" t="s">
        <v>19</v>
      </c>
      <c r="N1076" s="130" t="s">
        <v>44</v>
      </c>
      <c r="P1076" s="131">
        <f t="shared" si="11"/>
        <v>0</v>
      </c>
      <c r="Q1076" s="131">
        <v>0</v>
      </c>
      <c r="R1076" s="131">
        <f t="shared" si="12"/>
        <v>0</v>
      </c>
      <c r="S1076" s="131">
        <v>0</v>
      </c>
      <c r="T1076" s="132">
        <f t="shared" si="13"/>
        <v>0</v>
      </c>
      <c r="AR1076" s="133" t="s">
        <v>251</v>
      </c>
      <c r="AT1076" s="133" t="s">
        <v>151</v>
      </c>
      <c r="AU1076" s="133" t="s">
        <v>80</v>
      </c>
      <c r="AY1076" s="17" t="s">
        <v>149</v>
      </c>
      <c r="BE1076" s="134">
        <f t="shared" si="14"/>
        <v>0</v>
      </c>
      <c r="BF1076" s="134">
        <f t="shared" si="15"/>
        <v>0</v>
      </c>
      <c r="BG1076" s="134">
        <f t="shared" si="16"/>
        <v>0</v>
      </c>
      <c r="BH1076" s="134">
        <f t="shared" si="17"/>
        <v>0</v>
      </c>
      <c r="BI1076" s="134">
        <f t="shared" si="18"/>
        <v>0</v>
      </c>
      <c r="BJ1076" s="17" t="s">
        <v>78</v>
      </c>
      <c r="BK1076" s="134">
        <f t="shared" si="19"/>
        <v>0</v>
      </c>
      <c r="BL1076" s="17" t="s">
        <v>251</v>
      </c>
      <c r="BM1076" s="133" t="s">
        <v>1814</v>
      </c>
    </row>
    <row r="1077" spans="2:65" s="1" customFormat="1" ht="16.5" customHeight="1">
      <c r="B1077" s="32"/>
      <c r="C1077" s="122" t="s">
        <v>1815</v>
      </c>
      <c r="D1077" s="122" t="s">
        <v>151</v>
      </c>
      <c r="E1077" s="123" t="s">
        <v>1816</v>
      </c>
      <c r="F1077" s="124" t="s">
        <v>1817</v>
      </c>
      <c r="G1077" s="125" t="s">
        <v>330</v>
      </c>
      <c r="H1077" s="126">
        <v>7</v>
      </c>
      <c r="I1077" s="127"/>
      <c r="J1077" s="128">
        <f t="shared" si="10"/>
        <v>0</v>
      </c>
      <c r="K1077" s="124" t="s">
        <v>1770</v>
      </c>
      <c r="L1077" s="32"/>
      <c r="M1077" s="129" t="s">
        <v>19</v>
      </c>
      <c r="N1077" s="130" t="s">
        <v>44</v>
      </c>
      <c r="P1077" s="131">
        <f t="shared" si="11"/>
        <v>0</v>
      </c>
      <c r="Q1077" s="131">
        <v>0</v>
      </c>
      <c r="R1077" s="131">
        <f t="shared" si="12"/>
        <v>0</v>
      </c>
      <c r="S1077" s="131">
        <v>0</v>
      </c>
      <c r="T1077" s="132">
        <f t="shared" si="13"/>
        <v>0</v>
      </c>
      <c r="AR1077" s="133" t="s">
        <v>251</v>
      </c>
      <c r="AT1077" s="133" t="s">
        <v>151</v>
      </c>
      <c r="AU1077" s="133" t="s">
        <v>80</v>
      </c>
      <c r="AY1077" s="17" t="s">
        <v>149</v>
      </c>
      <c r="BE1077" s="134">
        <f t="shared" si="14"/>
        <v>0</v>
      </c>
      <c r="BF1077" s="134">
        <f t="shared" si="15"/>
        <v>0</v>
      </c>
      <c r="BG1077" s="134">
        <f t="shared" si="16"/>
        <v>0</v>
      </c>
      <c r="BH1077" s="134">
        <f t="shared" si="17"/>
        <v>0</v>
      </c>
      <c r="BI1077" s="134">
        <f t="shared" si="18"/>
        <v>0</v>
      </c>
      <c r="BJ1077" s="17" t="s">
        <v>78</v>
      </c>
      <c r="BK1077" s="134">
        <f t="shared" si="19"/>
        <v>0</v>
      </c>
      <c r="BL1077" s="17" t="s">
        <v>251</v>
      </c>
      <c r="BM1077" s="133" t="s">
        <v>1818</v>
      </c>
    </row>
    <row r="1078" spans="2:65" s="1" customFormat="1" ht="16.5" customHeight="1">
      <c r="B1078" s="32"/>
      <c r="C1078" s="122" t="s">
        <v>1819</v>
      </c>
      <c r="D1078" s="122" t="s">
        <v>151</v>
      </c>
      <c r="E1078" s="123" t="s">
        <v>1820</v>
      </c>
      <c r="F1078" s="124" t="s">
        <v>1821</v>
      </c>
      <c r="G1078" s="125" t="s">
        <v>330</v>
      </c>
      <c r="H1078" s="126">
        <v>10</v>
      </c>
      <c r="I1078" s="127"/>
      <c r="J1078" s="128">
        <f t="shared" si="10"/>
        <v>0</v>
      </c>
      <c r="K1078" s="124" t="s">
        <v>1770</v>
      </c>
      <c r="L1078" s="32"/>
      <c r="M1078" s="129" t="s">
        <v>19</v>
      </c>
      <c r="N1078" s="130" t="s">
        <v>44</v>
      </c>
      <c r="P1078" s="131">
        <f t="shared" si="11"/>
        <v>0</v>
      </c>
      <c r="Q1078" s="131">
        <v>0</v>
      </c>
      <c r="R1078" s="131">
        <f t="shared" si="12"/>
        <v>0</v>
      </c>
      <c r="S1078" s="131">
        <v>0</v>
      </c>
      <c r="T1078" s="132">
        <f t="shared" si="13"/>
        <v>0</v>
      </c>
      <c r="AR1078" s="133" t="s">
        <v>251</v>
      </c>
      <c r="AT1078" s="133" t="s">
        <v>151</v>
      </c>
      <c r="AU1078" s="133" t="s">
        <v>80</v>
      </c>
      <c r="AY1078" s="17" t="s">
        <v>149</v>
      </c>
      <c r="BE1078" s="134">
        <f t="shared" si="14"/>
        <v>0</v>
      </c>
      <c r="BF1078" s="134">
        <f t="shared" si="15"/>
        <v>0</v>
      </c>
      <c r="BG1078" s="134">
        <f t="shared" si="16"/>
        <v>0</v>
      </c>
      <c r="BH1078" s="134">
        <f t="shared" si="17"/>
        <v>0</v>
      </c>
      <c r="BI1078" s="134">
        <f t="shared" si="18"/>
        <v>0</v>
      </c>
      <c r="BJ1078" s="17" t="s">
        <v>78</v>
      </c>
      <c r="BK1078" s="134">
        <f t="shared" si="19"/>
        <v>0</v>
      </c>
      <c r="BL1078" s="17" t="s">
        <v>251</v>
      </c>
      <c r="BM1078" s="133" t="s">
        <v>1822</v>
      </c>
    </row>
    <row r="1079" spans="2:65" s="1" customFormat="1" ht="16.5" customHeight="1">
      <c r="B1079" s="32"/>
      <c r="C1079" s="122" t="s">
        <v>1823</v>
      </c>
      <c r="D1079" s="122" t="s">
        <v>151</v>
      </c>
      <c r="E1079" s="123" t="s">
        <v>1824</v>
      </c>
      <c r="F1079" s="124" t="s">
        <v>1825</v>
      </c>
      <c r="G1079" s="125" t="s">
        <v>330</v>
      </c>
      <c r="H1079" s="126">
        <v>6</v>
      </c>
      <c r="I1079" s="127"/>
      <c r="J1079" s="128">
        <f t="shared" si="10"/>
        <v>0</v>
      </c>
      <c r="K1079" s="124" t="s">
        <v>1770</v>
      </c>
      <c r="L1079" s="32"/>
      <c r="M1079" s="129" t="s">
        <v>19</v>
      </c>
      <c r="N1079" s="130" t="s">
        <v>44</v>
      </c>
      <c r="P1079" s="131">
        <f t="shared" si="11"/>
        <v>0</v>
      </c>
      <c r="Q1079" s="131">
        <v>0</v>
      </c>
      <c r="R1079" s="131">
        <f t="shared" si="12"/>
        <v>0</v>
      </c>
      <c r="S1079" s="131">
        <v>0</v>
      </c>
      <c r="T1079" s="132">
        <f t="shared" si="13"/>
        <v>0</v>
      </c>
      <c r="AR1079" s="133" t="s">
        <v>251</v>
      </c>
      <c r="AT1079" s="133" t="s">
        <v>151</v>
      </c>
      <c r="AU1079" s="133" t="s">
        <v>80</v>
      </c>
      <c r="AY1079" s="17" t="s">
        <v>149</v>
      </c>
      <c r="BE1079" s="134">
        <f t="shared" si="14"/>
        <v>0</v>
      </c>
      <c r="BF1079" s="134">
        <f t="shared" si="15"/>
        <v>0</v>
      </c>
      <c r="BG1079" s="134">
        <f t="shared" si="16"/>
        <v>0</v>
      </c>
      <c r="BH1079" s="134">
        <f t="shared" si="17"/>
        <v>0</v>
      </c>
      <c r="BI1079" s="134">
        <f t="shared" si="18"/>
        <v>0</v>
      </c>
      <c r="BJ1079" s="17" t="s">
        <v>78</v>
      </c>
      <c r="BK1079" s="134">
        <f t="shared" si="19"/>
        <v>0</v>
      </c>
      <c r="BL1079" s="17" t="s">
        <v>251</v>
      </c>
      <c r="BM1079" s="133" t="s">
        <v>1826</v>
      </c>
    </row>
    <row r="1080" spans="2:65" s="1" customFormat="1" ht="16.5" customHeight="1">
      <c r="B1080" s="32"/>
      <c r="C1080" s="122" t="s">
        <v>1827</v>
      </c>
      <c r="D1080" s="122" t="s">
        <v>151</v>
      </c>
      <c r="E1080" s="123" t="s">
        <v>1828</v>
      </c>
      <c r="F1080" s="124" t="s">
        <v>1829</v>
      </c>
      <c r="G1080" s="125" t="s">
        <v>330</v>
      </c>
      <c r="H1080" s="126">
        <v>7</v>
      </c>
      <c r="I1080" s="127"/>
      <c r="J1080" s="128">
        <f t="shared" si="10"/>
        <v>0</v>
      </c>
      <c r="K1080" s="124" t="s">
        <v>1770</v>
      </c>
      <c r="L1080" s="32"/>
      <c r="M1080" s="129" t="s">
        <v>19</v>
      </c>
      <c r="N1080" s="130" t="s">
        <v>44</v>
      </c>
      <c r="P1080" s="131">
        <f t="shared" si="11"/>
        <v>0</v>
      </c>
      <c r="Q1080" s="131">
        <v>0</v>
      </c>
      <c r="R1080" s="131">
        <f t="shared" si="12"/>
        <v>0</v>
      </c>
      <c r="S1080" s="131">
        <v>0</v>
      </c>
      <c r="T1080" s="132">
        <f t="shared" si="13"/>
        <v>0</v>
      </c>
      <c r="AR1080" s="133" t="s">
        <v>251</v>
      </c>
      <c r="AT1080" s="133" t="s">
        <v>151</v>
      </c>
      <c r="AU1080" s="133" t="s">
        <v>80</v>
      </c>
      <c r="AY1080" s="17" t="s">
        <v>149</v>
      </c>
      <c r="BE1080" s="134">
        <f t="shared" si="14"/>
        <v>0</v>
      </c>
      <c r="BF1080" s="134">
        <f t="shared" si="15"/>
        <v>0</v>
      </c>
      <c r="BG1080" s="134">
        <f t="shared" si="16"/>
        <v>0</v>
      </c>
      <c r="BH1080" s="134">
        <f t="shared" si="17"/>
        <v>0</v>
      </c>
      <c r="BI1080" s="134">
        <f t="shared" si="18"/>
        <v>0</v>
      </c>
      <c r="BJ1080" s="17" t="s">
        <v>78</v>
      </c>
      <c r="BK1080" s="134">
        <f t="shared" si="19"/>
        <v>0</v>
      </c>
      <c r="BL1080" s="17" t="s">
        <v>251</v>
      </c>
      <c r="BM1080" s="133" t="s">
        <v>1830</v>
      </c>
    </row>
    <row r="1081" spans="2:65" s="1" customFormat="1" ht="16.5" customHeight="1">
      <c r="B1081" s="32"/>
      <c r="C1081" s="122" t="s">
        <v>1831</v>
      </c>
      <c r="D1081" s="122" t="s">
        <v>151</v>
      </c>
      <c r="E1081" s="123" t="s">
        <v>1832</v>
      </c>
      <c r="F1081" s="124" t="s">
        <v>1829</v>
      </c>
      <c r="G1081" s="125" t="s">
        <v>330</v>
      </c>
      <c r="H1081" s="126">
        <v>5</v>
      </c>
      <c r="I1081" s="127"/>
      <c r="J1081" s="128">
        <f t="shared" si="10"/>
        <v>0</v>
      </c>
      <c r="K1081" s="124" t="s">
        <v>1770</v>
      </c>
      <c r="L1081" s="32"/>
      <c r="M1081" s="129" t="s">
        <v>19</v>
      </c>
      <c r="N1081" s="130" t="s">
        <v>44</v>
      </c>
      <c r="P1081" s="131">
        <f t="shared" si="11"/>
        <v>0</v>
      </c>
      <c r="Q1081" s="131">
        <v>0</v>
      </c>
      <c r="R1081" s="131">
        <f t="shared" si="12"/>
        <v>0</v>
      </c>
      <c r="S1081" s="131">
        <v>0</v>
      </c>
      <c r="T1081" s="132">
        <f t="shared" si="13"/>
        <v>0</v>
      </c>
      <c r="AR1081" s="133" t="s">
        <v>251</v>
      </c>
      <c r="AT1081" s="133" t="s">
        <v>151</v>
      </c>
      <c r="AU1081" s="133" t="s">
        <v>80</v>
      </c>
      <c r="AY1081" s="17" t="s">
        <v>149</v>
      </c>
      <c r="BE1081" s="134">
        <f t="shared" si="14"/>
        <v>0</v>
      </c>
      <c r="BF1081" s="134">
        <f t="shared" si="15"/>
        <v>0</v>
      </c>
      <c r="BG1081" s="134">
        <f t="shared" si="16"/>
        <v>0</v>
      </c>
      <c r="BH1081" s="134">
        <f t="shared" si="17"/>
        <v>0</v>
      </c>
      <c r="BI1081" s="134">
        <f t="shared" si="18"/>
        <v>0</v>
      </c>
      <c r="BJ1081" s="17" t="s">
        <v>78</v>
      </c>
      <c r="BK1081" s="134">
        <f t="shared" si="19"/>
        <v>0</v>
      </c>
      <c r="BL1081" s="17" t="s">
        <v>251</v>
      </c>
      <c r="BM1081" s="133" t="s">
        <v>1833</v>
      </c>
    </row>
    <row r="1082" spans="2:65" s="1" customFormat="1" ht="16.5" customHeight="1">
      <c r="B1082" s="32"/>
      <c r="C1082" s="122" t="s">
        <v>1834</v>
      </c>
      <c r="D1082" s="122" t="s">
        <v>151</v>
      </c>
      <c r="E1082" s="123" t="s">
        <v>1835</v>
      </c>
      <c r="F1082" s="124" t="s">
        <v>1836</v>
      </c>
      <c r="G1082" s="125" t="s">
        <v>330</v>
      </c>
      <c r="H1082" s="126">
        <v>7</v>
      </c>
      <c r="I1082" s="127"/>
      <c r="J1082" s="128">
        <f t="shared" si="10"/>
        <v>0</v>
      </c>
      <c r="K1082" s="124" t="s">
        <v>1770</v>
      </c>
      <c r="L1082" s="32"/>
      <c r="M1082" s="129" t="s">
        <v>19</v>
      </c>
      <c r="N1082" s="130" t="s">
        <v>44</v>
      </c>
      <c r="P1082" s="131">
        <f t="shared" si="11"/>
        <v>0</v>
      </c>
      <c r="Q1082" s="131">
        <v>0</v>
      </c>
      <c r="R1082" s="131">
        <f t="shared" si="12"/>
        <v>0</v>
      </c>
      <c r="S1082" s="131">
        <v>0</v>
      </c>
      <c r="T1082" s="132">
        <f t="shared" si="13"/>
        <v>0</v>
      </c>
      <c r="AR1082" s="133" t="s">
        <v>251</v>
      </c>
      <c r="AT1082" s="133" t="s">
        <v>151</v>
      </c>
      <c r="AU1082" s="133" t="s">
        <v>80</v>
      </c>
      <c r="AY1082" s="17" t="s">
        <v>149</v>
      </c>
      <c r="BE1082" s="134">
        <f t="shared" si="14"/>
        <v>0</v>
      </c>
      <c r="BF1082" s="134">
        <f t="shared" si="15"/>
        <v>0</v>
      </c>
      <c r="BG1082" s="134">
        <f t="shared" si="16"/>
        <v>0</v>
      </c>
      <c r="BH1082" s="134">
        <f t="shared" si="17"/>
        <v>0</v>
      </c>
      <c r="BI1082" s="134">
        <f t="shared" si="18"/>
        <v>0</v>
      </c>
      <c r="BJ1082" s="17" t="s">
        <v>78</v>
      </c>
      <c r="BK1082" s="134">
        <f t="shared" si="19"/>
        <v>0</v>
      </c>
      <c r="BL1082" s="17" t="s">
        <v>251</v>
      </c>
      <c r="BM1082" s="133" t="s">
        <v>1837</v>
      </c>
    </row>
    <row r="1083" spans="2:65" s="1" customFormat="1" ht="16.5" customHeight="1">
      <c r="B1083" s="32"/>
      <c r="C1083" s="122" t="s">
        <v>1838</v>
      </c>
      <c r="D1083" s="122" t="s">
        <v>151</v>
      </c>
      <c r="E1083" s="123" t="s">
        <v>1839</v>
      </c>
      <c r="F1083" s="124" t="s">
        <v>1840</v>
      </c>
      <c r="G1083" s="125" t="s">
        <v>330</v>
      </c>
      <c r="H1083" s="126">
        <v>102</v>
      </c>
      <c r="I1083" s="127"/>
      <c r="J1083" s="128">
        <f t="shared" si="10"/>
        <v>0</v>
      </c>
      <c r="K1083" s="124" t="s">
        <v>1770</v>
      </c>
      <c r="L1083" s="32"/>
      <c r="M1083" s="129" t="s">
        <v>19</v>
      </c>
      <c r="N1083" s="130" t="s">
        <v>44</v>
      </c>
      <c r="P1083" s="131">
        <f t="shared" si="11"/>
        <v>0</v>
      </c>
      <c r="Q1083" s="131">
        <v>0</v>
      </c>
      <c r="R1083" s="131">
        <f t="shared" si="12"/>
        <v>0</v>
      </c>
      <c r="S1083" s="131">
        <v>0</v>
      </c>
      <c r="T1083" s="132">
        <f t="shared" si="13"/>
        <v>0</v>
      </c>
      <c r="AR1083" s="133" t="s">
        <v>251</v>
      </c>
      <c r="AT1083" s="133" t="s">
        <v>151</v>
      </c>
      <c r="AU1083" s="133" t="s">
        <v>80</v>
      </c>
      <c r="AY1083" s="17" t="s">
        <v>149</v>
      </c>
      <c r="BE1083" s="134">
        <f t="shared" si="14"/>
        <v>0</v>
      </c>
      <c r="BF1083" s="134">
        <f t="shared" si="15"/>
        <v>0</v>
      </c>
      <c r="BG1083" s="134">
        <f t="shared" si="16"/>
        <v>0</v>
      </c>
      <c r="BH1083" s="134">
        <f t="shared" si="17"/>
        <v>0</v>
      </c>
      <c r="BI1083" s="134">
        <f t="shared" si="18"/>
        <v>0</v>
      </c>
      <c r="BJ1083" s="17" t="s">
        <v>78</v>
      </c>
      <c r="BK1083" s="134">
        <f t="shared" si="19"/>
        <v>0</v>
      </c>
      <c r="BL1083" s="17" t="s">
        <v>251</v>
      </c>
      <c r="BM1083" s="133" t="s">
        <v>1841</v>
      </c>
    </row>
    <row r="1084" spans="2:65" s="1" customFormat="1" ht="16.5" customHeight="1">
      <c r="B1084" s="32"/>
      <c r="C1084" s="122" t="s">
        <v>1842</v>
      </c>
      <c r="D1084" s="122" t="s">
        <v>151</v>
      </c>
      <c r="E1084" s="123" t="s">
        <v>1843</v>
      </c>
      <c r="F1084" s="124" t="s">
        <v>1840</v>
      </c>
      <c r="G1084" s="125" t="s">
        <v>330</v>
      </c>
      <c r="H1084" s="126">
        <v>8</v>
      </c>
      <c r="I1084" s="127"/>
      <c r="J1084" s="128">
        <f t="shared" si="10"/>
        <v>0</v>
      </c>
      <c r="K1084" s="124" t="s">
        <v>1770</v>
      </c>
      <c r="L1084" s="32"/>
      <c r="M1084" s="129" t="s">
        <v>19</v>
      </c>
      <c r="N1084" s="130" t="s">
        <v>44</v>
      </c>
      <c r="P1084" s="131">
        <f t="shared" si="11"/>
        <v>0</v>
      </c>
      <c r="Q1084" s="131">
        <v>0</v>
      </c>
      <c r="R1084" s="131">
        <f t="shared" si="12"/>
        <v>0</v>
      </c>
      <c r="S1084" s="131">
        <v>0</v>
      </c>
      <c r="T1084" s="132">
        <f t="shared" si="13"/>
        <v>0</v>
      </c>
      <c r="AR1084" s="133" t="s">
        <v>251</v>
      </c>
      <c r="AT1084" s="133" t="s">
        <v>151</v>
      </c>
      <c r="AU1084" s="133" t="s">
        <v>80</v>
      </c>
      <c r="AY1084" s="17" t="s">
        <v>149</v>
      </c>
      <c r="BE1084" s="134">
        <f t="shared" si="14"/>
        <v>0</v>
      </c>
      <c r="BF1084" s="134">
        <f t="shared" si="15"/>
        <v>0</v>
      </c>
      <c r="BG1084" s="134">
        <f t="shared" si="16"/>
        <v>0</v>
      </c>
      <c r="BH1084" s="134">
        <f t="shared" si="17"/>
        <v>0</v>
      </c>
      <c r="BI1084" s="134">
        <f t="shared" si="18"/>
        <v>0</v>
      </c>
      <c r="BJ1084" s="17" t="s">
        <v>78</v>
      </c>
      <c r="BK1084" s="134">
        <f t="shared" si="19"/>
        <v>0</v>
      </c>
      <c r="BL1084" s="17" t="s">
        <v>251</v>
      </c>
      <c r="BM1084" s="133" t="s">
        <v>1844</v>
      </c>
    </row>
    <row r="1085" spans="2:65" s="1" customFormat="1" ht="16.5" customHeight="1">
      <c r="B1085" s="32"/>
      <c r="C1085" s="122" t="s">
        <v>1845</v>
      </c>
      <c r="D1085" s="122" t="s">
        <v>151</v>
      </c>
      <c r="E1085" s="123" t="s">
        <v>1846</v>
      </c>
      <c r="F1085" s="124" t="s">
        <v>1847</v>
      </c>
      <c r="G1085" s="125" t="s">
        <v>330</v>
      </c>
      <c r="H1085" s="126">
        <v>10</v>
      </c>
      <c r="I1085" s="127"/>
      <c r="J1085" s="128">
        <f t="shared" si="10"/>
        <v>0</v>
      </c>
      <c r="K1085" s="124" t="s">
        <v>1770</v>
      </c>
      <c r="L1085" s="32"/>
      <c r="M1085" s="129" t="s">
        <v>19</v>
      </c>
      <c r="N1085" s="130" t="s">
        <v>44</v>
      </c>
      <c r="P1085" s="131">
        <f t="shared" si="11"/>
        <v>0</v>
      </c>
      <c r="Q1085" s="131">
        <v>0</v>
      </c>
      <c r="R1085" s="131">
        <f t="shared" si="12"/>
        <v>0</v>
      </c>
      <c r="S1085" s="131">
        <v>0</v>
      </c>
      <c r="T1085" s="132">
        <f t="shared" si="13"/>
        <v>0</v>
      </c>
      <c r="AR1085" s="133" t="s">
        <v>251</v>
      </c>
      <c r="AT1085" s="133" t="s">
        <v>151</v>
      </c>
      <c r="AU1085" s="133" t="s">
        <v>80</v>
      </c>
      <c r="AY1085" s="17" t="s">
        <v>149</v>
      </c>
      <c r="BE1085" s="134">
        <f t="shared" si="14"/>
        <v>0</v>
      </c>
      <c r="BF1085" s="134">
        <f t="shared" si="15"/>
        <v>0</v>
      </c>
      <c r="BG1085" s="134">
        <f t="shared" si="16"/>
        <v>0</v>
      </c>
      <c r="BH1085" s="134">
        <f t="shared" si="17"/>
        <v>0</v>
      </c>
      <c r="BI1085" s="134">
        <f t="shared" si="18"/>
        <v>0</v>
      </c>
      <c r="BJ1085" s="17" t="s">
        <v>78</v>
      </c>
      <c r="BK1085" s="134">
        <f t="shared" si="19"/>
        <v>0</v>
      </c>
      <c r="BL1085" s="17" t="s">
        <v>251</v>
      </c>
      <c r="BM1085" s="133" t="s">
        <v>1848</v>
      </c>
    </row>
    <row r="1086" spans="2:65" s="1" customFormat="1" ht="16.5" customHeight="1">
      <c r="B1086" s="32"/>
      <c r="C1086" s="122" t="s">
        <v>1849</v>
      </c>
      <c r="D1086" s="122" t="s">
        <v>151</v>
      </c>
      <c r="E1086" s="123" t="s">
        <v>1850</v>
      </c>
      <c r="F1086" s="124" t="s">
        <v>1851</v>
      </c>
      <c r="G1086" s="125" t="s">
        <v>330</v>
      </c>
      <c r="H1086" s="126">
        <v>152</v>
      </c>
      <c r="I1086" s="127"/>
      <c r="J1086" s="128">
        <f t="shared" si="10"/>
        <v>0</v>
      </c>
      <c r="K1086" s="124" t="s">
        <v>1770</v>
      </c>
      <c r="L1086" s="32"/>
      <c r="M1086" s="129" t="s">
        <v>19</v>
      </c>
      <c r="N1086" s="130" t="s">
        <v>44</v>
      </c>
      <c r="P1086" s="131">
        <f t="shared" si="11"/>
        <v>0</v>
      </c>
      <c r="Q1086" s="131">
        <v>0</v>
      </c>
      <c r="R1086" s="131">
        <f t="shared" si="12"/>
        <v>0</v>
      </c>
      <c r="S1086" s="131">
        <v>0</v>
      </c>
      <c r="T1086" s="132">
        <f t="shared" si="13"/>
        <v>0</v>
      </c>
      <c r="AR1086" s="133" t="s">
        <v>251</v>
      </c>
      <c r="AT1086" s="133" t="s">
        <v>151</v>
      </c>
      <c r="AU1086" s="133" t="s">
        <v>80</v>
      </c>
      <c r="AY1086" s="17" t="s">
        <v>149</v>
      </c>
      <c r="BE1086" s="134">
        <f t="shared" si="14"/>
        <v>0</v>
      </c>
      <c r="BF1086" s="134">
        <f t="shared" si="15"/>
        <v>0</v>
      </c>
      <c r="BG1086" s="134">
        <f t="shared" si="16"/>
        <v>0</v>
      </c>
      <c r="BH1086" s="134">
        <f t="shared" si="17"/>
        <v>0</v>
      </c>
      <c r="BI1086" s="134">
        <f t="shared" si="18"/>
        <v>0</v>
      </c>
      <c r="BJ1086" s="17" t="s">
        <v>78</v>
      </c>
      <c r="BK1086" s="134">
        <f t="shared" si="19"/>
        <v>0</v>
      </c>
      <c r="BL1086" s="17" t="s">
        <v>251</v>
      </c>
      <c r="BM1086" s="133" t="s">
        <v>1852</v>
      </c>
    </row>
    <row r="1087" spans="2:65" s="1" customFormat="1" ht="16.5" customHeight="1">
      <c r="B1087" s="32"/>
      <c r="C1087" s="122" t="s">
        <v>1853</v>
      </c>
      <c r="D1087" s="122" t="s">
        <v>151</v>
      </c>
      <c r="E1087" s="123" t="s">
        <v>1854</v>
      </c>
      <c r="F1087" s="124" t="s">
        <v>1855</v>
      </c>
      <c r="G1087" s="125" t="s">
        <v>330</v>
      </c>
      <c r="H1087" s="126">
        <v>30</v>
      </c>
      <c r="I1087" s="127"/>
      <c r="J1087" s="128">
        <f t="shared" si="10"/>
        <v>0</v>
      </c>
      <c r="K1087" s="124" t="s">
        <v>1770</v>
      </c>
      <c r="L1087" s="32"/>
      <c r="M1087" s="129" t="s">
        <v>19</v>
      </c>
      <c r="N1087" s="130" t="s">
        <v>44</v>
      </c>
      <c r="P1087" s="131">
        <f t="shared" si="11"/>
        <v>0</v>
      </c>
      <c r="Q1087" s="131">
        <v>0</v>
      </c>
      <c r="R1087" s="131">
        <f t="shared" si="12"/>
        <v>0</v>
      </c>
      <c r="S1087" s="131">
        <v>0</v>
      </c>
      <c r="T1087" s="132">
        <f t="shared" si="13"/>
        <v>0</v>
      </c>
      <c r="AR1087" s="133" t="s">
        <v>251</v>
      </c>
      <c r="AT1087" s="133" t="s">
        <v>151</v>
      </c>
      <c r="AU1087" s="133" t="s">
        <v>80</v>
      </c>
      <c r="AY1087" s="17" t="s">
        <v>149</v>
      </c>
      <c r="BE1087" s="134">
        <f t="shared" si="14"/>
        <v>0</v>
      </c>
      <c r="BF1087" s="134">
        <f t="shared" si="15"/>
        <v>0</v>
      </c>
      <c r="BG1087" s="134">
        <f t="shared" si="16"/>
        <v>0</v>
      </c>
      <c r="BH1087" s="134">
        <f t="shared" si="17"/>
        <v>0</v>
      </c>
      <c r="BI1087" s="134">
        <f t="shared" si="18"/>
        <v>0</v>
      </c>
      <c r="BJ1087" s="17" t="s">
        <v>78</v>
      </c>
      <c r="BK1087" s="134">
        <f t="shared" si="19"/>
        <v>0</v>
      </c>
      <c r="BL1087" s="17" t="s">
        <v>251</v>
      </c>
      <c r="BM1087" s="133" t="s">
        <v>1856</v>
      </c>
    </row>
    <row r="1088" spans="2:65" s="1" customFormat="1" ht="16.5" customHeight="1">
      <c r="B1088" s="32"/>
      <c r="C1088" s="122" t="s">
        <v>1857</v>
      </c>
      <c r="D1088" s="122" t="s">
        <v>151</v>
      </c>
      <c r="E1088" s="123" t="s">
        <v>1858</v>
      </c>
      <c r="F1088" s="124" t="s">
        <v>1859</v>
      </c>
      <c r="G1088" s="125" t="s">
        <v>388</v>
      </c>
      <c r="H1088" s="126">
        <v>200</v>
      </c>
      <c r="I1088" s="127"/>
      <c r="J1088" s="128">
        <f t="shared" si="10"/>
        <v>0</v>
      </c>
      <c r="K1088" s="124" t="s">
        <v>1770</v>
      </c>
      <c r="L1088" s="32"/>
      <c r="M1088" s="129" t="s">
        <v>19</v>
      </c>
      <c r="N1088" s="130" t="s">
        <v>44</v>
      </c>
      <c r="P1088" s="131">
        <f t="shared" si="11"/>
        <v>0</v>
      </c>
      <c r="Q1088" s="131">
        <v>0</v>
      </c>
      <c r="R1088" s="131">
        <f t="shared" si="12"/>
        <v>0</v>
      </c>
      <c r="S1088" s="131">
        <v>0</v>
      </c>
      <c r="T1088" s="132">
        <f t="shared" si="13"/>
        <v>0</v>
      </c>
      <c r="AR1088" s="133" t="s">
        <v>251</v>
      </c>
      <c r="AT1088" s="133" t="s">
        <v>151</v>
      </c>
      <c r="AU1088" s="133" t="s">
        <v>80</v>
      </c>
      <c r="AY1088" s="17" t="s">
        <v>149</v>
      </c>
      <c r="BE1088" s="134">
        <f t="shared" si="14"/>
        <v>0</v>
      </c>
      <c r="BF1088" s="134">
        <f t="shared" si="15"/>
        <v>0</v>
      </c>
      <c r="BG1088" s="134">
        <f t="shared" si="16"/>
        <v>0</v>
      </c>
      <c r="BH1088" s="134">
        <f t="shared" si="17"/>
        <v>0</v>
      </c>
      <c r="BI1088" s="134">
        <f t="shared" si="18"/>
        <v>0</v>
      </c>
      <c r="BJ1088" s="17" t="s">
        <v>78</v>
      </c>
      <c r="BK1088" s="134">
        <f t="shared" si="19"/>
        <v>0</v>
      </c>
      <c r="BL1088" s="17" t="s">
        <v>251</v>
      </c>
      <c r="BM1088" s="133" t="s">
        <v>1860</v>
      </c>
    </row>
    <row r="1089" spans="2:65" s="1" customFormat="1" ht="16.5" customHeight="1">
      <c r="B1089" s="32"/>
      <c r="C1089" s="122" t="s">
        <v>1861</v>
      </c>
      <c r="D1089" s="122" t="s">
        <v>151</v>
      </c>
      <c r="E1089" s="123" t="s">
        <v>1862</v>
      </c>
      <c r="F1089" s="124" t="s">
        <v>1859</v>
      </c>
      <c r="G1089" s="125" t="s">
        <v>388</v>
      </c>
      <c r="H1089" s="126">
        <v>60</v>
      </c>
      <c r="I1089" s="127"/>
      <c r="J1089" s="128">
        <f t="shared" si="10"/>
        <v>0</v>
      </c>
      <c r="K1089" s="124" t="s">
        <v>1770</v>
      </c>
      <c r="L1089" s="32"/>
      <c r="M1089" s="129" t="s">
        <v>19</v>
      </c>
      <c r="N1089" s="130" t="s">
        <v>44</v>
      </c>
      <c r="P1089" s="131">
        <f t="shared" si="11"/>
        <v>0</v>
      </c>
      <c r="Q1089" s="131">
        <v>0</v>
      </c>
      <c r="R1089" s="131">
        <f t="shared" si="12"/>
        <v>0</v>
      </c>
      <c r="S1089" s="131">
        <v>0</v>
      </c>
      <c r="T1089" s="132">
        <f t="shared" si="13"/>
        <v>0</v>
      </c>
      <c r="AR1089" s="133" t="s">
        <v>251</v>
      </c>
      <c r="AT1089" s="133" t="s">
        <v>151</v>
      </c>
      <c r="AU1089" s="133" t="s">
        <v>80</v>
      </c>
      <c r="AY1089" s="17" t="s">
        <v>149</v>
      </c>
      <c r="BE1089" s="134">
        <f t="shared" si="14"/>
        <v>0</v>
      </c>
      <c r="BF1089" s="134">
        <f t="shared" si="15"/>
        <v>0</v>
      </c>
      <c r="BG1089" s="134">
        <f t="shared" si="16"/>
        <v>0</v>
      </c>
      <c r="BH1089" s="134">
        <f t="shared" si="17"/>
        <v>0</v>
      </c>
      <c r="BI1089" s="134">
        <f t="shared" si="18"/>
        <v>0</v>
      </c>
      <c r="BJ1089" s="17" t="s">
        <v>78</v>
      </c>
      <c r="BK1089" s="134">
        <f t="shared" si="19"/>
        <v>0</v>
      </c>
      <c r="BL1089" s="17" t="s">
        <v>251</v>
      </c>
      <c r="BM1089" s="133" t="s">
        <v>1863</v>
      </c>
    </row>
    <row r="1090" spans="2:65" s="1" customFormat="1" ht="16.5" customHeight="1">
      <c r="B1090" s="32"/>
      <c r="C1090" s="122" t="s">
        <v>1864</v>
      </c>
      <c r="D1090" s="122" t="s">
        <v>151</v>
      </c>
      <c r="E1090" s="123" t="s">
        <v>1865</v>
      </c>
      <c r="F1090" s="124" t="s">
        <v>1859</v>
      </c>
      <c r="G1090" s="125" t="s">
        <v>388</v>
      </c>
      <c r="H1090" s="126">
        <v>80</v>
      </c>
      <c r="I1090" s="127"/>
      <c r="J1090" s="128">
        <f t="shared" si="10"/>
        <v>0</v>
      </c>
      <c r="K1090" s="124" t="s">
        <v>1770</v>
      </c>
      <c r="L1090" s="32"/>
      <c r="M1090" s="129" t="s">
        <v>19</v>
      </c>
      <c r="N1090" s="130" t="s">
        <v>44</v>
      </c>
      <c r="P1090" s="131">
        <f t="shared" si="11"/>
        <v>0</v>
      </c>
      <c r="Q1090" s="131">
        <v>0</v>
      </c>
      <c r="R1090" s="131">
        <f t="shared" si="12"/>
        <v>0</v>
      </c>
      <c r="S1090" s="131">
        <v>0</v>
      </c>
      <c r="T1090" s="132">
        <f t="shared" si="13"/>
        <v>0</v>
      </c>
      <c r="AR1090" s="133" t="s">
        <v>251</v>
      </c>
      <c r="AT1090" s="133" t="s">
        <v>151</v>
      </c>
      <c r="AU1090" s="133" t="s">
        <v>80</v>
      </c>
      <c r="AY1090" s="17" t="s">
        <v>149</v>
      </c>
      <c r="BE1090" s="134">
        <f t="shared" si="14"/>
        <v>0</v>
      </c>
      <c r="BF1090" s="134">
        <f t="shared" si="15"/>
        <v>0</v>
      </c>
      <c r="BG1090" s="134">
        <f t="shared" si="16"/>
        <v>0</v>
      </c>
      <c r="BH1090" s="134">
        <f t="shared" si="17"/>
        <v>0</v>
      </c>
      <c r="BI1090" s="134">
        <f t="shared" si="18"/>
        <v>0</v>
      </c>
      <c r="BJ1090" s="17" t="s">
        <v>78</v>
      </c>
      <c r="BK1090" s="134">
        <f t="shared" si="19"/>
        <v>0</v>
      </c>
      <c r="BL1090" s="17" t="s">
        <v>251</v>
      </c>
      <c r="BM1090" s="133" t="s">
        <v>1866</v>
      </c>
    </row>
    <row r="1091" spans="2:65" s="1" customFormat="1" ht="16.5" customHeight="1">
      <c r="B1091" s="32"/>
      <c r="C1091" s="122" t="s">
        <v>1867</v>
      </c>
      <c r="D1091" s="122" t="s">
        <v>151</v>
      </c>
      <c r="E1091" s="123" t="s">
        <v>1868</v>
      </c>
      <c r="F1091" s="124" t="s">
        <v>1869</v>
      </c>
      <c r="G1091" s="125" t="s">
        <v>388</v>
      </c>
      <c r="H1091" s="126">
        <v>50</v>
      </c>
      <c r="I1091" s="127"/>
      <c r="J1091" s="128">
        <f t="shared" si="10"/>
        <v>0</v>
      </c>
      <c r="K1091" s="124" t="s">
        <v>1770</v>
      </c>
      <c r="L1091" s="32"/>
      <c r="M1091" s="129" t="s">
        <v>19</v>
      </c>
      <c r="N1091" s="130" t="s">
        <v>44</v>
      </c>
      <c r="P1091" s="131">
        <f t="shared" si="11"/>
        <v>0</v>
      </c>
      <c r="Q1091" s="131">
        <v>0</v>
      </c>
      <c r="R1091" s="131">
        <f t="shared" si="12"/>
        <v>0</v>
      </c>
      <c r="S1091" s="131">
        <v>0</v>
      </c>
      <c r="T1091" s="132">
        <f t="shared" si="13"/>
        <v>0</v>
      </c>
      <c r="AR1091" s="133" t="s">
        <v>251</v>
      </c>
      <c r="AT1091" s="133" t="s">
        <v>151</v>
      </c>
      <c r="AU1091" s="133" t="s">
        <v>80</v>
      </c>
      <c r="AY1091" s="17" t="s">
        <v>149</v>
      </c>
      <c r="BE1091" s="134">
        <f t="shared" si="14"/>
        <v>0</v>
      </c>
      <c r="BF1091" s="134">
        <f t="shared" si="15"/>
        <v>0</v>
      </c>
      <c r="BG1091" s="134">
        <f t="shared" si="16"/>
        <v>0</v>
      </c>
      <c r="BH1091" s="134">
        <f t="shared" si="17"/>
        <v>0</v>
      </c>
      <c r="BI1091" s="134">
        <f t="shared" si="18"/>
        <v>0</v>
      </c>
      <c r="BJ1091" s="17" t="s">
        <v>78</v>
      </c>
      <c r="BK1091" s="134">
        <f t="shared" si="19"/>
        <v>0</v>
      </c>
      <c r="BL1091" s="17" t="s">
        <v>251</v>
      </c>
      <c r="BM1091" s="133" t="s">
        <v>1870</v>
      </c>
    </row>
    <row r="1092" spans="2:65" s="1" customFormat="1" ht="16.5" customHeight="1">
      <c r="B1092" s="32"/>
      <c r="C1092" s="122" t="s">
        <v>1871</v>
      </c>
      <c r="D1092" s="122" t="s">
        <v>151</v>
      </c>
      <c r="E1092" s="123" t="s">
        <v>1872</v>
      </c>
      <c r="F1092" s="124" t="s">
        <v>1873</v>
      </c>
      <c r="G1092" s="125" t="s">
        <v>388</v>
      </c>
      <c r="H1092" s="126">
        <v>120</v>
      </c>
      <c r="I1092" s="127"/>
      <c r="J1092" s="128">
        <f t="shared" si="10"/>
        <v>0</v>
      </c>
      <c r="K1092" s="124" t="s">
        <v>1770</v>
      </c>
      <c r="L1092" s="32"/>
      <c r="M1092" s="129" t="s">
        <v>19</v>
      </c>
      <c r="N1092" s="130" t="s">
        <v>44</v>
      </c>
      <c r="P1092" s="131">
        <f t="shared" si="11"/>
        <v>0</v>
      </c>
      <c r="Q1092" s="131">
        <v>0</v>
      </c>
      <c r="R1092" s="131">
        <f t="shared" si="12"/>
        <v>0</v>
      </c>
      <c r="S1092" s="131">
        <v>0</v>
      </c>
      <c r="T1092" s="132">
        <f t="shared" si="13"/>
        <v>0</v>
      </c>
      <c r="AR1092" s="133" t="s">
        <v>251</v>
      </c>
      <c r="AT1092" s="133" t="s">
        <v>151</v>
      </c>
      <c r="AU1092" s="133" t="s">
        <v>80</v>
      </c>
      <c r="AY1092" s="17" t="s">
        <v>149</v>
      </c>
      <c r="BE1092" s="134">
        <f t="shared" si="14"/>
        <v>0</v>
      </c>
      <c r="BF1092" s="134">
        <f t="shared" si="15"/>
        <v>0</v>
      </c>
      <c r="BG1092" s="134">
        <f t="shared" si="16"/>
        <v>0</v>
      </c>
      <c r="BH1092" s="134">
        <f t="shared" si="17"/>
        <v>0</v>
      </c>
      <c r="BI1092" s="134">
        <f t="shared" si="18"/>
        <v>0</v>
      </c>
      <c r="BJ1092" s="17" t="s">
        <v>78</v>
      </c>
      <c r="BK1092" s="134">
        <f t="shared" si="19"/>
        <v>0</v>
      </c>
      <c r="BL1092" s="17" t="s">
        <v>251</v>
      </c>
      <c r="BM1092" s="133" t="s">
        <v>1874</v>
      </c>
    </row>
    <row r="1093" spans="2:65" s="1" customFormat="1" ht="16.5" customHeight="1">
      <c r="B1093" s="32"/>
      <c r="C1093" s="122" t="s">
        <v>1875</v>
      </c>
      <c r="D1093" s="122" t="s">
        <v>151</v>
      </c>
      <c r="E1093" s="123" t="s">
        <v>1876</v>
      </c>
      <c r="F1093" s="124" t="s">
        <v>1877</v>
      </c>
      <c r="G1093" s="125" t="s">
        <v>330</v>
      </c>
      <c r="H1093" s="126">
        <v>34</v>
      </c>
      <c r="I1093" s="127"/>
      <c r="J1093" s="128">
        <f t="shared" si="10"/>
        <v>0</v>
      </c>
      <c r="K1093" s="124" t="s">
        <v>1770</v>
      </c>
      <c r="L1093" s="32"/>
      <c r="M1093" s="129" t="s">
        <v>19</v>
      </c>
      <c r="N1093" s="130" t="s">
        <v>44</v>
      </c>
      <c r="P1093" s="131">
        <f t="shared" si="11"/>
        <v>0</v>
      </c>
      <c r="Q1093" s="131">
        <v>0</v>
      </c>
      <c r="R1093" s="131">
        <f t="shared" si="12"/>
        <v>0</v>
      </c>
      <c r="S1093" s="131">
        <v>0</v>
      </c>
      <c r="T1093" s="132">
        <f t="shared" si="13"/>
        <v>0</v>
      </c>
      <c r="AR1093" s="133" t="s">
        <v>251</v>
      </c>
      <c r="AT1093" s="133" t="s">
        <v>151</v>
      </c>
      <c r="AU1093" s="133" t="s">
        <v>80</v>
      </c>
      <c r="AY1093" s="17" t="s">
        <v>149</v>
      </c>
      <c r="BE1093" s="134">
        <f t="shared" si="14"/>
        <v>0</v>
      </c>
      <c r="BF1093" s="134">
        <f t="shared" si="15"/>
        <v>0</v>
      </c>
      <c r="BG1093" s="134">
        <f t="shared" si="16"/>
        <v>0</v>
      </c>
      <c r="BH1093" s="134">
        <f t="shared" si="17"/>
        <v>0</v>
      </c>
      <c r="BI1093" s="134">
        <f t="shared" si="18"/>
        <v>0</v>
      </c>
      <c r="BJ1093" s="17" t="s">
        <v>78</v>
      </c>
      <c r="BK1093" s="134">
        <f t="shared" si="19"/>
        <v>0</v>
      </c>
      <c r="BL1093" s="17" t="s">
        <v>251</v>
      </c>
      <c r="BM1093" s="133" t="s">
        <v>1878</v>
      </c>
    </row>
    <row r="1094" spans="2:65" s="1" customFormat="1" ht="16.5" customHeight="1">
      <c r="B1094" s="32"/>
      <c r="C1094" s="122" t="s">
        <v>1879</v>
      </c>
      <c r="D1094" s="122" t="s">
        <v>151</v>
      </c>
      <c r="E1094" s="123" t="s">
        <v>1880</v>
      </c>
      <c r="F1094" s="124" t="s">
        <v>1877</v>
      </c>
      <c r="G1094" s="125" t="s">
        <v>330</v>
      </c>
      <c r="H1094" s="126">
        <v>16</v>
      </c>
      <c r="I1094" s="127"/>
      <c r="J1094" s="128">
        <f t="shared" si="10"/>
        <v>0</v>
      </c>
      <c r="K1094" s="124" t="s">
        <v>1770</v>
      </c>
      <c r="L1094" s="32"/>
      <c r="M1094" s="129" t="s">
        <v>19</v>
      </c>
      <c r="N1094" s="130" t="s">
        <v>44</v>
      </c>
      <c r="P1094" s="131">
        <f t="shared" si="11"/>
        <v>0</v>
      </c>
      <c r="Q1094" s="131">
        <v>0</v>
      </c>
      <c r="R1094" s="131">
        <f t="shared" si="12"/>
        <v>0</v>
      </c>
      <c r="S1094" s="131">
        <v>0</v>
      </c>
      <c r="T1094" s="132">
        <f t="shared" si="13"/>
        <v>0</v>
      </c>
      <c r="AR1094" s="133" t="s">
        <v>251</v>
      </c>
      <c r="AT1094" s="133" t="s">
        <v>151</v>
      </c>
      <c r="AU1094" s="133" t="s">
        <v>80</v>
      </c>
      <c r="AY1094" s="17" t="s">
        <v>149</v>
      </c>
      <c r="BE1094" s="134">
        <f t="shared" si="14"/>
        <v>0</v>
      </c>
      <c r="BF1094" s="134">
        <f t="shared" si="15"/>
        <v>0</v>
      </c>
      <c r="BG1094" s="134">
        <f t="shared" si="16"/>
        <v>0</v>
      </c>
      <c r="BH1094" s="134">
        <f t="shared" si="17"/>
        <v>0</v>
      </c>
      <c r="BI1094" s="134">
        <f t="shared" si="18"/>
        <v>0</v>
      </c>
      <c r="BJ1094" s="17" t="s">
        <v>78</v>
      </c>
      <c r="BK1094" s="134">
        <f t="shared" si="19"/>
        <v>0</v>
      </c>
      <c r="BL1094" s="17" t="s">
        <v>251</v>
      </c>
      <c r="BM1094" s="133" t="s">
        <v>1881</v>
      </c>
    </row>
    <row r="1095" spans="2:65" s="1" customFormat="1" ht="16.5" customHeight="1">
      <c r="B1095" s="32"/>
      <c r="C1095" s="122" t="s">
        <v>1882</v>
      </c>
      <c r="D1095" s="122" t="s">
        <v>151</v>
      </c>
      <c r="E1095" s="123" t="s">
        <v>1883</v>
      </c>
      <c r="F1095" s="124" t="s">
        <v>1877</v>
      </c>
      <c r="G1095" s="125" t="s">
        <v>330</v>
      </c>
      <c r="H1095" s="126">
        <v>20</v>
      </c>
      <c r="I1095" s="127"/>
      <c r="J1095" s="128">
        <f t="shared" si="10"/>
        <v>0</v>
      </c>
      <c r="K1095" s="124" t="s">
        <v>1770</v>
      </c>
      <c r="L1095" s="32"/>
      <c r="M1095" s="129" t="s">
        <v>19</v>
      </c>
      <c r="N1095" s="130" t="s">
        <v>44</v>
      </c>
      <c r="P1095" s="131">
        <f t="shared" si="11"/>
        <v>0</v>
      </c>
      <c r="Q1095" s="131">
        <v>0</v>
      </c>
      <c r="R1095" s="131">
        <f t="shared" si="12"/>
        <v>0</v>
      </c>
      <c r="S1095" s="131">
        <v>0</v>
      </c>
      <c r="T1095" s="132">
        <f t="shared" si="13"/>
        <v>0</v>
      </c>
      <c r="AR1095" s="133" t="s">
        <v>251</v>
      </c>
      <c r="AT1095" s="133" t="s">
        <v>151</v>
      </c>
      <c r="AU1095" s="133" t="s">
        <v>80</v>
      </c>
      <c r="AY1095" s="17" t="s">
        <v>149</v>
      </c>
      <c r="BE1095" s="134">
        <f t="shared" si="14"/>
        <v>0</v>
      </c>
      <c r="BF1095" s="134">
        <f t="shared" si="15"/>
        <v>0</v>
      </c>
      <c r="BG1095" s="134">
        <f t="shared" si="16"/>
        <v>0</v>
      </c>
      <c r="BH1095" s="134">
        <f t="shared" si="17"/>
        <v>0</v>
      </c>
      <c r="BI1095" s="134">
        <f t="shared" si="18"/>
        <v>0</v>
      </c>
      <c r="BJ1095" s="17" t="s">
        <v>78</v>
      </c>
      <c r="BK1095" s="134">
        <f t="shared" si="19"/>
        <v>0</v>
      </c>
      <c r="BL1095" s="17" t="s">
        <v>251</v>
      </c>
      <c r="BM1095" s="133" t="s">
        <v>1884</v>
      </c>
    </row>
    <row r="1096" spans="2:65" s="1" customFormat="1" ht="16.5" customHeight="1">
      <c r="B1096" s="32"/>
      <c r="C1096" s="122" t="s">
        <v>1885</v>
      </c>
      <c r="D1096" s="122" t="s">
        <v>151</v>
      </c>
      <c r="E1096" s="123" t="s">
        <v>1886</v>
      </c>
      <c r="F1096" s="124" t="s">
        <v>1877</v>
      </c>
      <c r="G1096" s="125" t="s">
        <v>330</v>
      </c>
      <c r="H1096" s="126">
        <v>5</v>
      </c>
      <c r="I1096" s="127"/>
      <c r="J1096" s="128">
        <f t="shared" ref="J1096:J1127" si="20">ROUND(I1096*H1096,2)</f>
        <v>0</v>
      </c>
      <c r="K1096" s="124" t="s">
        <v>1770</v>
      </c>
      <c r="L1096" s="32"/>
      <c r="M1096" s="129" t="s">
        <v>19</v>
      </c>
      <c r="N1096" s="130" t="s">
        <v>44</v>
      </c>
      <c r="P1096" s="131">
        <f t="shared" ref="P1096:P1127" si="21">O1096*H1096</f>
        <v>0</v>
      </c>
      <c r="Q1096" s="131">
        <v>0</v>
      </c>
      <c r="R1096" s="131">
        <f t="shared" ref="R1096:R1127" si="22">Q1096*H1096</f>
        <v>0</v>
      </c>
      <c r="S1096" s="131">
        <v>0</v>
      </c>
      <c r="T1096" s="132">
        <f t="shared" ref="T1096:T1127" si="23">S1096*H1096</f>
        <v>0</v>
      </c>
      <c r="AR1096" s="133" t="s">
        <v>251</v>
      </c>
      <c r="AT1096" s="133" t="s">
        <v>151</v>
      </c>
      <c r="AU1096" s="133" t="s">
        <v>80</v>
      </c>
      <c r="AY1096" s="17" t="s">
        <v>149</v>
      </c>
      <c r="BE1096" s="134">
        <f t="shared" ref="BE1096:BE1127" si="24">IF(N1096="základní",J1096,0)</f>
        <v>0</v>
      </c>
      <c r="BF1096" s="134">
        <f t="shared" ref="BF1096:BF1127" si="25">IF(N1096="snížená",J1096,0)</f>
        <v>0</v>
      </c>
      <c r="BG1096" s="134">
        <f t="shared" ref="BG1096:BG1127" si="26">IF(N1096="zákl. přenesená",J1096,0)</f>
        <v>0</v>
      </c>
      <c r="BH1096" s="134">
        <f t="shared" ref="BH1096:BH1127" si="27">IF(N1096="sníž. přenesená",J1096,0)</f>
        <v>0</v>
      </c>
      <c r="BI1096" s="134">
        <f t="shared" ref="BI1096:BI1127" si="28">IF(N1096="nulová",J1096,0)</f>
        <v>0</v>
      </c>
      <c r="BJ1096" s="17" t="s">
        <v>78</v>
      </c>
      <c r="BK1096" s="134">
        <f t="shared" ref="BK1096:BK1127" si="29">ROUND(I1096*H1096,2)</f>
        <v>0</v>
      </c>
      <c r="BL1096" s="17" t="s">
        <v>251</v>
      </c>
      <c r="BM1096" s="133" t="s">
        <v>1887</v>
      </c>
    </row>
    <row r="1097" spans="2:65" s="1" customFormat="1" ht="16.5" customHeight="1">
      <c r="B1097" s="32"/>
      <c r="C1097" s="122" t="s">
        <v>1888</v>
      </c>
      <c r="D1097" s="122" t="s">
        <v>151</v>
      </c>
      <c r="E1097" s="123" t="s">
        <v>1889</v>
      </c>
      <c r="F1097" s="124" t="s">
        <v>1890</v>
      </c>
      <c r="G1097" s="125" t="s">
        <v>330</v>
      </c>
      <c r="H1097" s="126">
        <v>3</v>
      </c>
      <c r="I1097" s="127"/>
      <c r="J1097" s="128">
        <f t="shared" si="20"/>
        <v>0</v>
      </c>
      <c r="K1097" s="124" t="s">
        <v>1770</v>
      </c>
      <c r="L1097" s="32"/>
      <c r="M1097" s="129" t="s">
        <v>19</v>
      </c>
      <c r="N1097" s="130" t="s">
        <v>44</v>
      </c>
      <c r="P1097" s="131">
        <f t="shared" si="21"/>
        <v>0</v>
      </c>
      <c r="Q1097" s="131">
        <v>0</v>
      </c>
      <c r="R1097" s="131">
        <f t="shared" si="22"/>
        <v>0</v>
      </c>
      <c r="S1097" s="131">
        <v>0</v>
      </c>
      <c r="T1097" s="132">
        <f t="shared" si="23"/>
        <v>0</v>
      </c>
      <c r="AR1097" s="133" t="s">
        <v>251</v>
      </c>
      <c r="AT1097" s="133" t="s">
        <v>151</v>
      </c>
      <c r="AU1097" s="133" t="s">
        <v>80</v>
      </c>
      <c r="AY1097" s="17" t="s">
        <v>149</v>
      </c>
      <c r="BE1097" s="134">
        <f t="shared" si="24"/>
        <v>0</v>
      </c>
      <c r="BF1097" s="134">
        <f t="shared" si="25"/>
        <v>0</v>
      </c>
      <c r="BG1097" s="134">
        <f t="shared" si="26"/>
        <v>0</v>
      </c>
      <c r="BH1097" s="134">
        <f t="shared" si="27"/>
        <v>0</v>
      </c>
      <c r="BI1097" s="134">
        <f t="shared" si="28"/>
        <v>0</v>
      </c>
      <c r="BJ1097" s="17" t="s">
        <v>78</v>
      </c>
      <c r="BK1097" s="134">
        <f t="shared" si="29"/>
        <v>0</v>
      </c>
      <c r="BL1097" s="17" t="s">
        <v>251</v>
      </c>
      <c r="BM1097" s="133" t="s">
        <v>1891</v>
      </c>
    </row>
    <row r="1098" spans="2:65" s="1" customFormat="1" ht="16.5" customHeight="1">
      <c r="B1098" s="32"/>
      <c r="C1098" s="122" t="s">
        <v>1892</v>
      </c>
      <c r="D1098" s="122" t="s">
        <v>151</v>
      </c>
      <c r="E1098" s="123" t="s">
        <v>1893</v>
      </c>
      <c r="F1098" s="124" t="s">
        <v>1890</v>
      </c>
      <c r="G1098" s="125" t="s">
        <v>330</v>
      </c>
      <c r="H1098" s="126">
        <v>1</v>
      </c>
      <c r="I1098" s="127"/>
      <c r="J1098" s="128">
        <f t="shared" si="20"/>
        <v>0</v>
      </c>
      <c r="K1098" s="124" t="s">
        <v>1770</v>
      </c>
      <c r="L1098" s="32"/>
      <c r="M1098" s="129" t="s">
        <v>19</v>
      </c>
      <c r="N1098" s="130" t="s">
        <v>44</v>
      </c>
      <c r="P1098" s="131">
        <f t="shared" si="21"/>
        <v>0</v>
      </c>
      <c r="Q1098" s="131">
        <v>0</v>
      </c>
      <c r="R1098" s="131">
        <f t="shared" si="22"/>
        <v>0</v>
      </c>
      <c r="S1098" s="131">
        <v>0</v>
      </c>
      <c r="T1098" s="132">
        <f t="shared" si="23"/>
        <v>0</v>
      </c>
      <c r="AR1098" s="133" t="s">
        <v>251</v>
      </c>
      <c r="AT1098" s="133" t="s">
        <v>151</v>
      </c>
      <c r="AU1098" s="133" t="s">
        <v>80</v>
      </c>
      <c r="AY1098" s="17" t="s">
        <v>149</v>
      </c>
      <c r="BE1098" s="134">
        <f t="shared" si="24"/>
        <v>0</v>
      </c>
      <c r="BF1098" s="134">
        <f t="shared" si="25"/>
        <v>0</v>
      </c>
      <c r="BG1098" s="134">
        <f t="shared" si="26"/>
        <v>0</v>
      </c>
      <c r="BH1098" s="134">
        <f t="shared" si="27"/>
        <v>0</v>
      </c>
      <c r="BI1098" s="134">
        <f t="shared" si="28"/>
        <v>0</v>
      </c>
      <c r="BJ1098" s="17" t="s">
        <v>78</v>
      </c>
      <c r="BK1098" s="134">
        <f t="shared" si="29"/>
        <v>0</v>
      </c>
      <c r="BL1098" s="17" t="s">
        <v>251</v>
      </c>
      <c r="BM1098" s="133" t="s">
        <v>1894</v>
      </c>
    </row>
    <row r="1099" spans="2:65" s="1" customFormat="1" ht="16.5" customHeight="1">
      <c r="B1099" s="32"/>
      <c r="C1099" s="122" t="s">
        <v>1895</v>
      </c>
      <c r="D1099" s="122" t="s">
        <v>151</v>
      </c>
      <c r="E1099" s="123" t="s">
        <v>1896</v>
      </c>
      <c r="F1099" s="124" t="s">
        <v>1897</v>
      </c>
      <c r="G1099" s="125" t="s">
        <v>330</v>
      </c>
      <c r="H1099" s="126">
        <v>18</v>
      </c>
      <c r="I1099" s="127"/>
      <c r="J1099" s="128">
        <f t="shared" si="20"/>
        <v>0</v>
      </c>
      <c r="K1099" s="124" t="s">
        <v>1770</v>
      </c>
      <c r="L1099" s="32"/>
      <c r="M1099" s="129" t="s">
        <v>19</v>
      </c>
      <c r="N1099" s="130" t="s">
        <v>44</v>
      </c>
      <c r="P1099" s="131">
        <f t="shared" si="21"/>
        <v>0</v>
      </c>
      <c r="Q1099" s="131">
        <v>0</v>
      </c>
      <c r="R1099" s="131">
        <f t="shared" si="22"/>
        <v>0</v>
      </c>
      <c r="S1099" s="131">
        <v>0</v>
      </c>
      <c r="T1099" s="132">
        <f t="shared" si="23"/>
        <v>0</v>
      </c>
      <c r="AR1099" s="133" t="s">
        <v>251</v>
      </c>
      <c r="AT1099" s="133" t="s">
        <v>151</v>
      </c>
      <c r="AU1099" s="133" t="s">
        <v>80</v>
      </c>
      <c r="AY1099" s="17" t="s">
        <v>149</v>
      </c>
      <c r="BE1099" s="134">
        <f t="shared" si="24"/>
        <v>0</v>
      </c>
      <c r="BF1099" s="134">
        <f t="shared" si="25"/>
        <v>0</v>
      </c>
      <c r="BG1099" s="134">
        <f t="shared" si="26"/>
        <v>0</v>
      </c>
      <c r="BH1099" s="134">
        <f t="shared" si="27"/>
        <v>0</v>
      </c>
      <c r="BI1099" s="134">
        <f t="shared" si="28"/>
        <v>0</v>
      </c>
      <c r="BJ1099" s="17" t="s">
        <v>78</v>
      </c>
      <c r="BK1099" s="134">
        <f t="shared" si="29"/>
        <v>0</v>
      </c>
      <c r="BL1099" s="17" t="s">
        <v>251</v>
      </c>
      <c r="BM1099" s="133" t="s">
        <v>1898</v>
      </c>
    </row>
    <row r="1100" spans="2:65" s="1" customFormat="1" ht="16.5" customHeight="1">
      <c r="B1100" s="32"/>
      <c r="C1100" s="122" t="s">
        <v>1899</v>
      </c>
      <c r="D1100" s="122" t="s">
        <v>151</v>
      </c>
      <c r="E1100" s="123" t="s">
        <v>1900</v>
      </c>
      <c r="F1100" s="124" t="s">
        <v>1897</v>
      </c>
      <c r="G1100" s="125" t="s">
        <v>330</v>
      </c>
      <c r="H1100" s="126">
        <v>4</v>
      </c>
      <c r="I1100" s="127"/>
      <c r="J1100" s="128">
        <f t="shared" si="20"/>
        <v>0</v>
      </c>
      <c r="K1100" s="124" t="s">
        <v>1770</v>
      </c>
      <c r="L1100" s="32"/>
      <c r="M1100" s="129" t="s">
        <v>19</v>
      </c>
      <c r="N1100" s="130" t="s">
        <v>44</v>
      </c>
      <c r="P1100" s="131">
        <f t="shared" si="21"/>
        <v>0</v>
      </c>
      <c r="Q1100" s="131">
        <v>0</v>
      </c>
      <c r="R1100" s="131">
        <f t="shared" si="22"/>
        <v>0</v>
      </c>
      <c r="S1100" s="131">
        <v>0</v>
      </c>
      <c r="T1100" s="132">
        <f t="shared" si="23"/>
        <v>0</v>
      </c>
      <c r="AR1100" s="133" t="s">
        <v>251</v>
      </c>
      <c r="AT1100" s="133" t="s">
        <v>151</v>
      </c>
      <c r="AU1100" s="133" t="s">
        <v>80</v>
      </c>
      <c r="AY1100" s="17" t="s">
        <v>149</v>
      </c>
      <c r="BE1100" s="134">
        <f t="shared" si="24"/>
        <v>0</v>
      </c>
      <c r="BF1100" s="134">
        <f t="shared" si="25"/>
        <v>0</v>
      </c>
      <c r="BG1100" s="134">
        <f t="shared" si="26"/>
        <v>0</v>
      </c>
      <c r="BH1100" s="134">
        <f t="shared" si="27"/>
        <v>0</v>
      </c>
      <c r="BI1100" s="134">
        <f t="shared" si="28"/>
        <v>0</v>
      </c>
      <c r="BJ1100" s="17" t="s">
        <v>78</v>
      </c>
      <c r="BK1100" s="134">
        <f t="shared" si="29"/>
        <v>0</v>
      </c>
      <c r="BL1100" s="17" t="s">
        <v>251</v>
      </c>
      <c r="BM1100" s="133" t="s">
        <v>1901</v>
      </c>
    </row>
    <row r="1101" spans="2:65" s="1" customFormat="1" ht="16.5" customHeight="1">
      <c r="B1101" s="32"/>
      <c r="C1101" s="122" t="s">
        <v>1902</v>
      </c>
      <c r="D1101" s="122" t="s">
        <v>151</v>
      </c>
      <c r="E1101" s="123" t="s">
        <v>1903</v>
      </c>
      <c r="F1101" s="124" t="s">
        <v>1904</v>
      </c>
      <c r="G1101" s="125" t="s">
        <v>330</v>
      </c>
      <c r="H1101" s="126">
        <v>30</v>
      </c>
      <c r="I1101" s="127"/>
      <c r="J1101" s="128">
        <f t="shared" si="20"/>
        <v>0</v>
      </c>
      <c r="K1101" s="124" t="s">
        <v>1770</v>
      </c>
      <c r="L1101" s="32"/>
      <c r="M1101" s="129" t="s">
        <v>19</v>
      </c>
      <c r="N1101" s="130" t="s">
        <v>44</v>
      </c>
      <c r="P1101" s="131">
        <f t="shared" si="21"/>
        <v>0</v>
      </c>
      <c r="Q1101" s="131">
        <v>0</v>
      </c>
      <c r="R1101" s="131">
        <f t="shared" si="22"/>
        <v>0</v>
      </c>
      <c r="S1101" s="131">
        <v>0</v>
      </c>
      <c r="T1101" s="132">
        <f t="shared" si="23"/>
        <v>0</v>
      </c>
      <c r="AR1101" s="133" t="s">
        <v>251</v>
      </c>
      <c r="AT1101" s="133" t="s">
        <v>151</v>
      </c>
      <c r="AU1101" s="133" t="s">
        <v>80</v>
      </c>
      <c r="AY1101" s="17" t="s">
        <v>149</v>
      </c>
      <c r="BE1101" s="134">
        <f t="shared" si="24"/>
        <v>0</v>
      </c>
      <c r="BF1101" s="134">
        <f t="shared" si="25"/>
        <v>0</v>
      </c>
      <c r="BG1101" s="134">
        <f t="shared" si="26"/>
        <v>0</v>
      </c>
      <c r="BH1101" s="134">
        <f t="shared" si="27"/>
        <v>0</v>
      </c>
      <c r="BI1101" s="134">
        <f t="shared" si="28"/>
        <v>0</v>
      </c>
      <c r="BJ1101" s="17" t="s">
        <v>78</v>
      </c>
      <c r="BK1101" s="134">
        <f t="shared" si="29"/>
        <v>0</v>
      </c>
      <c r="BL1101" s="17" t="s">
        <v>251</v>
      </c>
      <c r="BM1101" s="133" t="s">
        <v>1905</v>
      </c>
    </row>
    <row r="1102" spans="2:65" s="1" customFormat="1" ht="16.5" customHeight="1">
      <c r="B1102" s="32"/>
      <c r="C1102" s="122" t="s">
        <v>1906</v>
      </c>
      <c r="D1102" s="122" t="s">
        <v>151</v>
      </c>
      <c r="E1102" s="123" t="s">
        <v>1907</v>
      </c>
      <c r="F1102" s="124" t="s">
        <v>1908</v>
      </c>
      <c r="G1102" s="125" t="s">
        <v>330</v>
      </c>
      <c r="H1102" s="126">
        <v>2</v>
      </c>
      <c r="I1102" s="127"/>
      <c r="J1102" s="128">
        <f t="shared" si="20"/>
        <v>0</v>
      </c>
      <c r="K1102" s="124" t="s">
        <v>1770</v>
      </c>
      <c r="L1102" s="32"/>
      <c r="M1102" s="129" t="s">
        <v>19</v>
      </c>
      <c r="N1102" s="130" t="s">
        <v>44</v>
      </c>
      <c r="P1102" s="131">
        <f t="shared" si="21"/>
        <v>0</v>
      </c>
      <c r="Q1102" s="131">
        <v>0</v>
      </c>
      <c r="R1102" s="131">
        <f t="shared" si="22"/>
        <v>0</v>
      </c>
      <c r="S1102" s="131">
        <v>0</v>
      </c>
      <c r="T1102" s="132">
        <f t="shared" si="23"/>
        <v>0</v>
      </c>
      <c r="AR1102" s="133" t="s">
        <v>251</v>
      </c>
      <c r="AT1102" s="133" t="s">
        <v>151</v>
      </c>
      <c r="AU1102" s="133" t="s">
        <v>80</v>
      </c>
      <c r="AY1102" s="17" t="s">
        <v>149</v>
      </c>
      <c r="BE1102" s="134">
        <f t="shared" si="24"/>
        <v>0</v>
      </c>
      <c r="BF1102" s="134">
        <f t="shared" si="25"/>
        <v>0</v>
      </c>
      <c r="BG1102" s="134">
        <f t="shared" si="26"/>
        <v>0</v>
      </c>
      <c r="BH1102" s="134">
        <f t="shared" si="27"/>
        <v>0</v>
      </c>
      <c r="BI1102" s="134">
        <f t="shared" si="28"/>
        <v>0</v>
      </c>
      <c r="BJ1102" s="17" t="s">
        <v>78</v>
      </c>
      <c r="BK1102" s="134">
        <f t="shared" si="29"/>
        <v>0</v>
      </c>
      <c r="BL1102" s="17" t="s">
        <v>251</v>
      </c>
      <c r="BM1102" s="133" t="s">
        <v>1909</v>
      </c>
    </row>
    <row r="1103" spans="2:65" s="1" customFormat="1" ht="16.5" customHeight="1">
      <c r="B1103" s="32"/>
      <c r="C1103" s="122" t="s">
        <v>1910</v>
      </c>
      <c r="D1103" s="122" t="s">
        <v>151</v>
      </c>
      <c r="E1103" s="123" t="s">
        <v>1911</v>
      </c>
      <c r="F1103" s="124" t="s">
        <v>1912</v>
      </c>
      <c r="G1103" s="125" t="s">
        <v>330</v>
      </c>
      <c r="H1103" s="126">
        <v>20</v>
      </c>
      <c r="I1103" s="127"/>
      <c r="J1103" s="128">
        <f t="shared" si="20"/>
        <v>0</v>
      </c>
      <c r="K1103" s="124" t="s">
        <v>1770</v>
      </c>
      <c r="L1103" s="32"/>
      <c r="M1103" s="129" t="s">
        <v>19</v>
      </c>
      <c r="N1103" s="130" t="s">
        <v>44</v>
      </c>
      <c r="P1103" s="131">
        <f t="shared" si="21"/>
        <v>0</v>
      </c>
      <c r="Q1103" s="131">
        <v>0</v>
      </c>
      <c r="R1103" s="131">
        <f t="shared" si="22"/>
        <v>0</v>
      </c>
      <c r="S1103" s="131">
        <v>0</v>
      </c>
      <c r="T1103" s="132">
        <f t="shared" si="23"/>
        <v>0</v>
      </c>
      <c r="AR1103" s="133" t="s">
        <v>251</v>
      </c>
      <c r="AT1103" s="133" t="s">
        <v>151</v>
      </c>
      <c r="AU1103" s="133" t="s">
        <v>80</v>
      </c>
      <c r="AY1103" s="17" t="s">
        <v>149</v>
      </c>
      <c r="BE1103" s="134">
        <f t="shared" si="24"/>
        <v>0</v>
      </c>
      <c r="BF1103" s="134">
        <f t="shared" si="25"/>
        <v>0</v>
      </c>
      <c r="BG1103" s="134">
        <f t="shared" si="26"/>
        <v>0</v>
      </c>
      <c r="BH1103" s="134">
        <f t="shared" si="27"/>
        <v>0</v>
      </c>
      <c r="BI1103" s="134">
        <f t="shared" si="28"/>
        <v>0</v>
      </c>
      <c r="BJ1103" s="17" t="s">
        <v>78</v>
      </c>
      <c r="BK1103" s="134">
        <f t="shared" si="29"/>
        <v>0</v>
      </c>
      <c r="BL1103" s="17" t="s">
        <v>251</v>
      </c>
      <c r="BM1103" s="133" t="s">
        <v>1913</v>
      </c>
    </row>
    <row r="1104" spans="2:65" s="1" customFormat="1" ht="16.5" customHeight="1">
      <c r="B1104" s="32"/>
      <c r="C1104" s="122" t="s">
        <v>1914</v>
      </c>
      <c r="D1104" s="122" t="s">
        <v>151</v>
      </c>
      <c r="E1104" s="123" t="s">
        <v>1915</v>
      </c>
      <c r="F1104" s="124" t="s">
        <v>1912</v>
      </c>
      <c r="G1104" s="125" t="s">
        <v>330</v>
      </c>
      <c r="H1104" s="126">
        <v>2</v>
      </c>
      <c r="I1104" s="127"/>
      <c r="J1104" s="128">
        <f t="shared" si="20"/>
        <v>0</v>
      </c>
      <c r="K1104" s="124" t="s">
        <v>1770</v>
      </c>
      <c r="L1104" s="32"/>
      <c r="M1104" s="129" t="s">
        <v>19</v>
      </c>
      <c r="N1104" s="130" t="s">
        <v>44</v>
      </c>
      <c r="P1104" s="131">
        <f t="shared" si="21"/>
        <v>0</v>
      </c>
      <c r="Q1104" s="131">
        <v>0</v>
      </c>
      <c r="R1104" s="131">
        <f t="shared" si="22"/>
        <v>0</v>
      </c>
      <c r="S1104" s="131">
        <v>0</v>
      </c>
      <c r="T1104" s="132">
        <f t="shared" si="23"/>
        <v>0</v>
      </c>
      <c r="AR1104" s="133" t="s">
        <v>251</v>
      </c>
      <c r="AT1104" s="133" t="s">
        <v>151</v>
      </c>
      <c r="AU1104" s="133" t="s">
        <v>80</v>
      </c>
      <c r="AY1104" s="17" t="s">
        <v>149</v>
      </c>
      <c r="BE1104" s="134">
        <f t="shared" si="24"/>
        <v>0</v>
      </c>
      <c r="BF1104" s="134">
        <f t="shared" si="25"/>
        <v>0</v>
      </c>
      <c r="BG1104" s="134">
        <f t="shared" si="26"/>
        <v>0</v>
      </c>
      <c r="BH1104" s="134">
        <f t="shared" si="27"/>
        <v>0</v>
      </c>
      <c r="BI1104" s="134">
        <f t="shared" si="28"/>
        <v>0</v>
      </c>
      <c r="BJ1104" s="17" t="s">
        <v>78</v>
      </c>
      <c r="BK1104" s="134">
        <f t="shared" si="29"/>
        <v>0</v>
      </c>
      <c r="BL1104" s="17" t="s">
        <v>251</v>
      </c>
      <c r="BM1104" s="133" t="s">
        <v>1916</v>
      </c>
    </row>
    <row r="1105" spans="2:65" s="1" customFormat="1" ht="16.5" customHeight="1">
      <c r="B1105" s="32"/>
      <c r="C1105" s="122" t="s">
        <v>1917</v>
      </c>
      <c r="D1105" s="122" t="s">
        <v>151</v>
      </c>
      <c r="E1105" s="123" t="s">
        <v>1918</v>
      </c>
      <c r="F1105" s="124" t="s">
        <v>1919</v>
      </c>
      <c r="G1105" s="125" t="s">
        <v>1920</v>
      </c>
      <c r="H1105" s="126">
        <v>30</v>
      </c>
      <c r="I1105" s="127"/>
      <c r="J1105" s="128">
        <f t="shared" si="20"/>
        <v>0</v>
      </c>
      <c r="K1105" s="124" t="s">
        <v>1770</v>
      </c>
      <c r="L1105" s="32"/>
      <c r="M1105" s="129" t="s">
        <v>19</v>
      </c>
      <c r="N1105" s="130" t="s">
        <v>44</v>
      </c>
      <c r="P1105" s="131">
        <f t="shared" si="21"/>
        <v>0</v>
      </c>
      <c r="Q1105" s="131">
        <v>0</v>
      </c>
      <c r="R1105" s="131">
        <f t="shared" si="22"/>
        <v>0</v>
      </c>
      <c r="S1105" s="131">
        <v>0</v>
      </c>
      <c r="T1105" s="132">
        <f t="shared" si="23"/>
        <v>0</v>
      </c>
      <c r="AR1105" s="133" t="s">
        <v>251</v>
      </c>
      <c r="AT1105" s="133" t="s">
        <v>151</v>
      </c>
      <c r="AU1105" s="133" t="s">
        <v>80</v>
      </c>
      <c r="AY1105" s="17" t="s">
        <v>149</v>
      </c>
      <c r="BE1105" s="134">
        <f t="shared" si="24"/>
        <v>0</v>
      </c>
      <c r="BF1105" s="134">
        <f t="shared" si="25"/>
        <v>0</v>
      </c>
      <c r="BG1105" s="134">
        <f t="shared" si="26"/>
        <v>0</v>
      </c>
      <c r="BH1105" s="134">
        <f t="shared" si="27"/>
        <v>0</v>
      </c>
      <c r="BI1105" s="134">
        <f t="shared" si="28"/>
        <v>0</v>
      </c>
      <c r="BJ1105" s="17" t="s">
        <v>78</v>
      </c>
      <c r="BK1105" s="134">
        <f t="shared" si="29"/>
        <v>0</v>
      </c>
      <c r="BL1105" s="17" t="s">
        <v>251</v>
      </c>
      <c r="BM1105" s="133" t="s">
        <v>1921</v>
      </c>
    </row>
    <row r="1106" spans="2:65" s="1" customFormat="1" ht="16.5" customHeight="1">
      <c r="B1106" s="32"/>
      <c r="C1106" s="122" t="s">
        <v>1922</v>
      </c>
      <c r="D1106" s="122" t="s">
        <v>151</v>
      </c>
      <c r="E1106" s="123" t="s">
        <v>1923</v>
      </c>
      <c r="F1106" s="124" t="s">
        <v>1924</v>
      </c>
      <c r="G1106" s="125" t="s">
        <v>330</v>
      </c>
      <c r="H1106" s="126">
        <v>1</v>
      </c>
      <c r="I1106" s="127"/>
      <c r="J1106" s="128">
        <f t="shared" si="20"/>
        <v>0</v>
      </c>
      <c r="K1106" s="124" t="s">
        <v>1770</v>
      </c>
      <c r="L1106" s="32"/>
      <c r="M1106" s="129" t="s">
        <v>19</v>
      </c>
      <c r="N1106" s="130" t="s">
        <v>44</v>
      </c>
      <c r="P1106" s="131">
        <f t="shared" si="21"/>
        <v>0</v>
      </c>
      <c r="Q1106" s="131">
        <v>0</v>
      </c>
      <c r="R1106" s="131">
        <f t="shared" si="22"/>
        <v>0</v>
      </c>
      <c r="S1106" s="131">
        <v>0</v>
      </c>
      <c r="T1106" s="132">
        <f t="shared" si="23"/>
        <v>0</v>
      </c>
      <c r="AR1106" s="133" t="s">
        <v>251</v>
      </c>
      <c r="AT1106" s="133" t="s">
        <v>151</v>
      </c>
      <c r="AU1106" s="133" t="s">
        <v>80</v>
      </c>
      <c r="AY1106" s="17" t="s">
        <v>149</v>
      </c>
      <c r="BE1106" s="134">
        <f t="shared" si="24"/>
        <v>0</v>
      </c>
      <c r="BF1106" s="134">
        <f t="shared" si="25"/>
        <v>0</v>
      </c>
      <c r="BG1106" s="134">
        <f t="shared" si="26"/>
        <v>0</v>
      </c>
      <c r="BH1106" s="134">
        <f t="shared" si="27"/>
        <v>0</v>
      </c>
      <c r="BI1106" s="134">
        <f t="shared" si="28"/>
        <v>0</v>
      </c>
      <c r="BJ1106" s="17" t="s">
        <v>78</v>
      </c>
      <c r="BK1106" s="134">
        <f t="shared" si="29"/>
        <v>0</v>
      </c>
      <c r="BL1106" s="17" t="s">
        <v>251</v>
      </c>
      <c r="BM1106" s="133" t="s">
        <v>1925</v>
      </c>
    </row>
    <row r="1107" spans="2:65" s="1" customFormat="1" ht="16.5" customHeight="1">
      <c r="B1107" s="32"/>
      <c r="C1107" s="122" t="s">
        <v>1926</v>
      </c>
      <c r="D1107" s="122" t="s">
        <v>151</v>
      </c>
      <c r="E1107" s="123" t="s">
        <v>1927</v>
      </c>
      <c r="F1107" s="124" t="s">
        <v>1928</v>
      </c>
      <c r="G1107" s="125" t="s">
        <v>330</v>
      </c>
      <c r="H1107" s="126">
        <v>1</v>
      </c>
      <c r="I1107" s="127"/>
      <c r="J1107" s="128">
        <f t="shared" si="20"/>
        <v>0</v>
      </c>
      <c r="K1107" s="124" t="s">
        <v>1770</v>
      </c>
      <c r="L1107" s="32"/>
      <c r="M1107" s="129" t="s">
        <v>19</v>
      </c>
      <c r="N1107" s="130" t="s">
        <v>44</v>
      </c>
      <c r="P1107" s="131">
        <f t="shared" si="21"/>
        <v>0</v>
      </c>
      <c r="Q1107" s="131">
        <v>0</v>
      </c>
      <c r="R1107" s="131">
        <f t="shared" si="22"/>
        <v>0</v>
      </c>
      <c r="S1107" s="131">
        <v>0</v>
      </c>
      <c r="T1107" s="132">
        <f t="shared" si="23"/>
        <v>0</v>
      </c>
      <c r="AR1107" s="133" t="s">
        <v>251</v>
      </c>
      <c r="AT1107" s="133" t="s">
        <v>151</v>
      </c>
      <c r="AU1107" s="133" t="s">
        <v>80</v>
      </c>
      <c r="AY1107" s="17" t="s">
        <v>149</v>
      </c>
      <c r="BE1107" s="134">
        <f t="shared" si="24"/>
        <v>0</v>
      </c>
      <c r="BF1107" s="134">
        <f t="shared" si="25"/>
        <v>0</v>
      </c>
      <c r="BG1107" s="134">
        <f t="shared" si="26"/>
        <v>0</v>
      </c>
      <c r="BH1107" s="134">
        <f t="shared" si="27"/>
        <v>0</v>
      </c>
      <c r="BI1107" s="134">
        <f t="shared" si="28"/>
        <v>0</v>
      </c>
      <c r="BJ1107" s="17" t="s">
        <v>78</v>
      </c>
      <c r="BK1107" s="134">
        <f t="shared" si="29"/>
        <v>0</v>
      </c>
      <c r="BL1107" s="17" t="s">
        <v>251</v>
      </c>
      <c r="BM1107" s="133" t="s">
        <v>1929</v>
      </c>
    </row>
    <row r="1108" spans="2:65" s="1" customFormat="1" ht="16.5" customHeight="1">
      <c r="B1108" s="32"/>
      <c r="C1108" s="122" t="s">
        <v>1930</v>
      </c>
      <c r="D1108" s="122" t="s">
        <v>151</v>
      </c>
      <c r="E1108" s="123" t="s">
        <v>1931</v>
      </c>
      <c r="F1108" s="124" t="s">
        <v>1932</v>
      </c>
      <c r="G1108" s="125" t="s">
        <v>330</v>
      </c>
      <c r="H1108" s="126">
        <v>4</v>
      </c>
      <c r="I1108" s="127"/>
      <c r="J1108" s="128">
        <f t="shared" si="20"/>
        <v>0</v>
      </c>
      <c r="K1108" s="124" t="s">
        <v>1770</v>
      </c>
      <c r="L1108" s="32"/>
      <c r="M1108" s="129" t="s">
        <v>19</v>
      </c>
      <c r="N1108" s="130" t="s">
        <v>44</v>
      </c>
      <c r="P1108" s="131">
        <f t="shared" si="21"/>
        <v>0</v>
      </c>
      <c r="Q1108" s="131">
        <v>0</v>
      </c>
      <c r="R1108" s="131">
        <f t="shared" si="22"/>
        <v>0</v>
      </c>
      <c r="S1108" s="131">
        <v>0</v>
      </c>
      <c r="T1108" s="132">
        <f t="shared" si="23"/>
        <v>0</v>
      </c>
      <c r="AR1108" s="133" t="s">
        <v>251</v>
      </c>
      <c r="AT1108" s="133" t="s">
        <v>151</v>
      </c>
      <c r="AU1108" s="133" t="s">
        <v>80</v>
      </c>
      <c r="AY1108" s="17" t="s">
        <v>149</v>
      </c>
      <c r="BE1108" s="134">
        <f t="shared" si="24"/>
        <v>0</v>
      </c>
      <c r="BF1108" s="134">
        <f t="shared" si="25"/>
        <v>0</v>
      </c>
      <c r="BG1108" s="134">
        <f t="shared" si="26"/>
        <v>0</v>
      </c>
      <c r="BH1108" s="134">
        <f t="shared" si="27"/>
        <v>0</v>
      </c>
      <c r="BI1108" s="134">
        <f t="shared" si="28"/>
        <v>0</v>
      </c>
      <c r="BJ1108" s="17" t="s">
        <v>78</v>
      </c>
      <c r="BK1108" s="134">
        <f t="shared" si="29"/>
        <v>0</v>
      </c>
      <c r="BL1108" s="17" t="s">
        <v>251</v>
      </c>
      <c r="BM1108" s="133" t="s">
        <v>1933</v>
      </c>
    </row>
    <row r="1109" spans="2:65" s="1" customFormat="1" ht="16.5" customHeight="1">
      <c r="B1109" s="32"/>
      <c r="C1109" s="122" t="s">
        <v>1934</v>
      </c>
      <c r="D1109" s="122" t="s">
        <v>151</v>
      </c>
      <c r="E1109" s="123" t="s">
        <v>1935</v>
      </c>
      <c r="F1109" s="124" t="s">
        <v>1936</v>
      </c>
      <c r="G1109" s="125" t="s">
        <v>330</v>
      </c>
      <c r="H1109" s="126">
        <v>1</v>
      </c>
      <c r="I1109" s="127"/>
      <c r="J1109" s="128">
        <f t="shared" si="20"/>
        <v>0</v>
      </c>
      <c r="K1109" s="124" t="s">
        <v>1770</v>
      </c>
      <c r="L1109" s="32"/>
      <c r="M1109" s="129" t="s">
        <v>19</v>
      </c>
      <c r="N1109" s="130" t="s">
        <v>44</v>
      </c>
      <c r="P1109" s="131">
        <f t="shared" si="21"/>
        <v>0</v>
      </c>
      <c r="Q1109" s="131">
        <v>0</v>
      </c>
      <c r="R1109" s="131">
        <f t="shared" si="22"/>
        <v>0</v>
      </c>
      <c r="S1109" s="131">
        <v>0</v>
      </c>
      <c r="T1109" s="132">
        <f t="shared" si="23"/>
        <v>0</v>
      </c>
      <c r="AR1109" s="133" t="s">
        <v>251</v>
      </c>
      <c r="AT1109" s="133" t="s">
        <v>151</v>
      </c>
      <c r="AU1109" s="133" t="s">
        <v>80</v>
      </c>
      <c r="AY1109" s="17" t="s">
        <v>149</v>
      </c>
      <c r="BE1109" s="134">
        <f t="shared" si="24"/>
        <v>0</v>
      </c>
      <c r="BF1109" s="134">
        <f t="shared" si="25"/>
        <v>0</v>
      </c>
      <c r="BG1109" s="134">
        <f t="shared" si="26"/>
        <v>0</v>
      </c>
      <c r="BH1109" s="134">
        <f t="shared" si="27"/>
        <v>0</v>
      </c>
      <c r="BI1109" s="134">
        <f t="shared" si="28"/>
        <v>0</v>
      </c>
      <c r="BJ1109" s="17" t="s">
        <v>78</v>
      </c>
      <c r="BK1109" s="134">
        <f t="shared" si="29"/>
        <v>0</v>
      </c>
      <c r="BL1109" s="17" t="s">
        <v>251</v>
      </c>
      <c r="BM1109" s="133" t="s">
        <v>1937</v>
      </c>
    </row>
    <row r="1110" spans="2:65" s="1" customFormat="1" ht="16.5" customHeight="1">
      <c r="B1110" s="32"/>
      <c r="C1110" s="162" t="s">
        <v>1938</v>
      </c>
      <c r="D1110" s="162" t="s">
        <v>245</v>
      </c>
      <c r="E1110" s="163" t="s">
        <v>1939</v>
      </c>
      <c r="F1110" s="164" t="s">
        <v>1940</v>
      </c>
      <c r="G1110" s="165" t="s">
        <v>388</v>
      </c>
      <c r="H1110" s="166">
        <v>200</v>
      </c>
      <c r="I1110" s="167"/>
      <c r="J1110" s="168">
        <f t="shared" si="20"/>
        <v>0</v>
      </c>
      <c r="K1110" s="164" t="s">
        <v>1770</v>
      </c>
      <c r="L1110" s="169"/>
      <c r="M1110" s="170" t="s">
        <v>19</v>
      </c>
      <c r="N1110" s="171" t="s">
        <v>44</v>
      </c>
      <c r="P1110" s="131">
        <f t="shared" si="21"/>
        <v>0</v>
      </c>
      <c r="Q1110" s="131">
        <v>0</v>
      </c>
      <c r="R1110" s="131">
        <f t="shared" si="22"/>
        <v>0</v>
      </c>
      <c r="S1110" s="131">
        <v>0</v>
      </c>
      <c r="T1110" s="132">
        <f t="shared" si="23"/>
        <v>0</v>
      </c>
      <c r="AR1110" s="133" t="s">
        <v>350</v>
      </c>
      <c r="AT1110" s="133" t="s">
        <v>245</v>
      </c>
      <c r="AU1110" s="133" t="s">
        <v>80</v>
      </c>
      <c r="AY1110" s="17" t="s">
        <v>149</v>
      </c>
      <c r="BE1110" s="134">
        <f t="shared" si="24"/>
        <v>0</v>
      </c>
      <c r="BF1110" s="134">
        <f t="shared" si="25"/>
        <v>0</v>
      </c>
      <c r="BG1110" s="134">
        <f t="shared" si="26"/>
        <v>0</v>
      </c>
      <c r="BH1110" s="134">
        <f t="shared" si="27"/>
        <v>0</v>
      </c>
      <c r="BI1110" s="134">
        <f t="shared" si="28"/>
        <v>0</v>
      </c>
      <c r="BJ1110" s="17" t="s">
        <v>78</v>
      </c>
      <c r="BK1110" s="134">
        <f t="shared" si="29"/>
        <v>0</v>
      </c>
      <c r="BL1110" s="17" t="s">
        <v>251</v>
      </c>
      <c r="BM1110" s="133" t="s">
        <v>1941</v>
      </c>
    </row>
    <row r="1111" spans="2:65" s="1" customFormat="1" ht="16.5" customHeight="1">
      <c r="B1111" s="32"/>
      <c r="C1111" s="162" t="s">
        <v>1942</v>
      </c>
      <c r="D1111" s="162" t="s">
        <v>245</v>
      </c>
      <c r="E1111" s="163" t="s">
        <v>1943</v>
      </c>
      <c r="F1111" s="164" t="s">
        <v>1944</v>
      </c>
      <c r="G1111" s="165" t="s">
        <v>388</v>
      </c>
      <c r="H1111" s="166">
        <v>400</v>
      </c>
      <c r="I1111" s="167"/>
      <c r="J1111" s="168">
        <f t="shared" si="20"/>
        <v>0</v>
      </c>
      <c r="K1111" s="164" t="s">
        <v>1770</v>
      </c>
      <c r="L1111" s="169"/>
      <c r="M1111" s="170" t="s">
        <v>19</v>
      </c>
      <c r="N1111" s="171" t="s">
        <v>44</v>
      </c>
      <c r="P1111" s="131">
        <f t="shared" si="21"/>
        <v>0</v>
      </c>
      <c r="Q1111" s="131">
        <v>0</v>
      </c>
      <c r="R1111" s="131">
        <f t="shared" si="22"/>
        <v>0</v>
      </c>
      <c r="S1111" s="131">
        <v>0</v>
      </c>
      <c r="T1111" s="132">
        <f t="shared" si="23"/>
        <v>0</v>
      </c>
      <c r="AR1111" s="133" t="s">
        <v>350</v>
      </c>
      <c r="AT1111" s="133" t="s">
        <v>245</v>
      </c>
      <c r="AU1111" s="133" t="s">
        <v>80</v>
      </c>
      <c r="AY1111" s="17" t="s">
        <v>149</v>
      </c>
      <c r="BE1111" s="134">
        <f t="shared" si="24"/>
        <v>0</v>
      </c>
      <c r="BF1111" s="134">
        <f t="shared" si="25"/>
        <v>0</v>
      </c>
      <c r="BG1111" s="134">
        <f t="shared" si="26"/>
        <v>0</v>
      </c>
      <c r="BH1111" s="134">
        <f t="shared" si="27"/>
        <v>0</v>
      </c>
      <c r="BI1111" s="134">
        <f t="shared" si="28"/>
        <v>0</v>
      </c>
      <c r="BJ1111" s="17" t="s">
        <v>78</v>
      </c>
      <c r="BK1111" s="134">
        <f t="shared" si="29"/>
        <v>0</v>
      </c>
      <c r="BL1111" s="17" t="s">
        <v>251</v>
      </c>
      <c r="BM1111" s="133" t="s">
        <v>1945</v>
      </c>
    </row>
    <row r="1112" spans="2:65" s="1" customFormat="1" ht="16.5" customHeight="1">
      <c r="B1112" s="32"/>
      <c r="C1112" s="162" t="s">
        <v>1946</v>
      </c>
      <c r="D1112" s="162" t="s">
        <v>245</v>
      </c>
      <c r="E1112" s="163" t="s">
        <v>1947</v>
      </c>
      <c r="F1112" s="164" t="s">
        <v>1948</v>
      </c>
      <c r="G1112" s="165" t="s">
        <v>388</v>
      </c>
      <c r="H1112" s="166">
        <v>650</v>
      </c>
      <c r="I1112" s="167"/>
      <c r="J1112" s="168">
        <f t="shared" si="20"/>
        <v>0</v>
      </c>
      <c r="K1112" s="164" t="s">
        <v>1770</v>
      </c>
      <c r="L1112" s="169"/>
      <c r="M1112" s="170" t="s">
        <v>19</v>
      </c>
      <c r="N1112" s="171" t="s">
        <v>44</v>
      </c>
      <c r="P1112" s="131">
        <f t="shared" si="21"/>
        <v>0</v>
      </c>
      <c r="Q1112" s="131">
        <v>0</v>
      </c>
      <c r="R1112" s="131">
        <f t="shared" si="22"/>
        <v>0</v>
      </c>
      <c r="S1112" s="131">
        <v>0</v>
      </c>
      <c r="T1112" s="132">
        <f t="shared" si="23"/>
        <v>0</v>
      </c>
      <c r="AR1112" s="133" t="s">
        <v>350</v>
      </c>
      <c r="AT1112" s="133" t="s">
        <v>245</v>
      </c>
      <c r="AU1112" s="133" t="s">
        <v>80</v>
      </c>
      <c r="AY1112" s="17" t="s">
        <v>149</v>
      </c>
      <c r="BE1112" s="134">
        <f t="shared" si="24"/>
        <v>0</v>
      </c>
      <c r="BF1112" s="134">
        <f t="shared" si="25"/>
        <v>0</v>
      </c>
      <c r="BG1112" s="134">
        <f t="shared" si="26"/>
        <v>0</v>
      </c>
      <c r="BH1112" s="134">
        <f t="shared" si="27"/>
        <v>0</v>
      </c>
      <c r="BI1112" s="134">
        <f t="shared" si="28"/>
        <v>0</v>
      </c>
      <c r="BJ1112" s="17" t="s">
        <v>78</v>
      </c>
      <c r="BK1112" s="134">
        <f t="shared" si="29"/>
        <v>0</v>
      </c>
      <c r="BL1112" s="17" t="s">
        <v>251</v>
      </c>
      <c r="BM1112" s="133" t="s">
        <v>1949</v>
      </c>
    </row>
    <row r="1113" spans="2:65" s="1" customFormat="1" ht="16.5" customHeight="1">
      <c r="B1113" s="32"/>
      <c r="C1113" s="162" t="s">
        <v>1950</v>
      </c>
      <c r="D1113" s="162" t="s">
        <v>245</v>
      </c>
      <c r="E1113" s="163" t="s">
        <v>1951</v>
      </c>
      <c r="F1113" s="164" t="s">
        <v>1952</v>
      </c>
      <c r="G1113" s="165" t="s">
        <v>388</v>
      </c>
      <c r="H1113" s="166">
        <v>150</v>
      </c>
      <c r="I1113" s="167"/>
      <c r="J1113" s="168">
        <f t="shared" si="20"/>
        <v>0</v>
      </c>
      <c r="K1113" s="164" t="s">
        <v>1770</v>
      </c>
      <c r="L1113" s="169"/>
      <c r="M1113" s="170" t="s">
        <v>19</v>
      </c>
      <c r="N1113" s="171" t="s">
        <v>44</v>
      </c>
      <c r="P1113" s="131">
        <f t="shared" si="21"/>
        <v>0</v>
      </c>
      <c r="Q1113" s="131">
        <v>0</v>
      </c>
      <c r="R1113" s="131">
        <f t="shared" si="22"/>
        <v>0</v>
      </c>
      <c r="S1113" s="131">
        <v>0</v>
      </c>
      <c r="T1113" s="132">
        <f t="shared" si="23"/>
        <v>0</v>
      </c>
      <c r="AR1113" s="133" t="s">
        <v>350</v>
      </c>
      <c r="AT1113" s="133" t="s">
        <v>245</v>
      </c>
      <c r="AU1113" s="133" t="s">
        <v>80</v>
      </c>
      <c r="AY1113" s="17" t="s">
        <v>149</v>
      </c>
      <c r="BE1113" s="134">
        <f t="shared" si="24"/>
        <v>0</v>
      </c>
      <c r="BF1113" s="134">
        <f t="shared" si="25"/>
        <v>0</v>
      </c>
      <c r="BG1113" s="134">
        <f t="shared" si="26"/>
        <v>0</v>
      </c>
      <c r="BH1113" s="134">
        <f t="shared" si="27"/>
        <v>0</v>
      </c>
      <c r="BI1113" s="134">
        <f t="shared" si="28"/>
        <v>0</v>
      </c>
      <c r="BJ1113" s="17" t="s">
        <v>78</v>
      </c>
      <c r="BK1113" s="134">
        <f t="shared" si="29"/>
        <v>0</v>
      </c>
      <c r="BL1113" s="17" t="s">
        <v>251</v>
      </c>
      <c r="BM1113" s="133" t="s">
        <v>1953</v>
      </c>
    </row>
    <row r="1114" spans="2:65" s="1" customFormat="1" ht="16.5" customHeight="1">
      <c r="B1114" s="32"/>
      <c r="C1114" s="162" t="s">
        <v>1954</v>
      </c>
      <c r="D1114" s="162" t="s">
        <v>245</v>
      </c>
      <c r="E1114" s="163" t="s">
        <v>1955</v>
      </c>
      <c r="F1114" s="164" t="s">
        <v>1956</v>
      </c>
      <c r="G1114" s="165" t="s">
        <v>388</v>
      </c>
      <c r="H1114" s="166">
        <v>60</v>
      </c>
      <c r="I1114" s="167"/>
      <c r="J1114" s="168">
        <f t="shared" si="20"/>
        <v>0</v>
      </c>
      <c r="K1114" s="164" t="s">
        <v>1770</v>
      </c>
      <c r="L1114" s="169"/>
      <c r="M1114" s="170" t="s">
        <v>19</v>
      </c>
      <c r="N1114" s="171" t="s">
        <v>44</v>
      </c>
      <c r="P1114" s="131">
        <f t="shared" si="21"/>
        <v>0</v>
      </c>
      <c r="Q1114" s="131">
        <v>0</v>
      </c>
      <c r="R1114" s="131">
        <f t="shared" si="22"/>
        <v>0</v>
      </c>
      <c r="S1114" s="131">
        <v>0</v>
      </c>
      <c r="T1114" s="132">
        <f t="shared" si="23"/>
        <v>0</v>
      </c>
      <c r="AR1114" s="133" t="s">
        <v>350</v>
      </c>
      <c r="AT1114" s="133" t="s">
        <v>245</v>
      </c>
      <c r="AU1114" s="133" t="s">
        <v>80</v>
      </c>
      <c r="AY1114" s="17" t="s">
        <v>149</v>
      </c>
      <c r="BE1114" s="134">
        <f t="shared" si="24"/>
        <v>0</v>
      </c>
      <c r="BF1114" s="134">
        <f t="shared" si="25"/>
        <v>0</v>
      </c>
      <c r="BG1114" s="134">
        <f t="shared" si="26"/>
        <v>0</v>
      </c>
      <c r="BH1114" s="134">
        <f t="shared" si="27"/>
        <v>0</v>
      </c>
      <c r="BI1114" s="134">
        <f t="shared" si="28"/>
        <v>0</v>
      </c>
      <c r="BJ1114" s="17" t="s">
        <v>78</v>
      </c>
      <c r="BK1114" s="134">
        <f t="shared" si="29"/>
        <v>0</v>
      </c>
      <c r="BL1114" s="17" t="s">
        <v>251</v>
      </c>
      <c r="BM1114" s="133" t="s">
        <v>1957</v>
      </c>
    </row>
    <row r="1115" spans="2:65" s="1" customFormat="1" ht="16.5" customHeight="1">
      <c r="B1115" s="32"/>
      <c r="C1115" s="162" t="s">
        <v>1958</v>
      </c>
      <c r="D1115" s="162" t="s">
        <v>245</v>
      </c>
      <c r="E1115" s="163" t="s">
        <v>1959</v>
      </c>
      <c r="F1115" s="164" t="s">
        <v>1960</v>
      </c>
      <c r="G1115" s="165" t="s">
        <v>388</v>
      </c>
      <c r="H1115" s="166">
        <v>40</v>
      </c>
      <c r="I1115" s="167"/>
      <c r="J1115" s="168">
        <f t="shared" si="20"/>
        <v>0</v>
      </c>
      <c r="K1115" s="164" t="s">
        <v>1770</v>
      </c>
      <c r="L1115" s="169"/>
      <c r="M1115" s="170" t="s">
        <v>19</v>
      </c>
      <c r="N1115" s="171" t="s">
        <v>44</v>
      </c>
      <c r="P1115" s="131">
        <f t="shared" si="21"/>
        <v>0</v>
      </c>
      <c r="Q1115" s="131">
        <v>0</v>
      </c>
      <c r="R1115" s="131">
        <f t="shared" si="22"/>
        <v>0</v>
      </c>
      <c r="S1115" s="131">
        <v>0</v>
      </c>
      <c r="T1115" s="132">
        <f t="shared" si="23"/>
        <v>0</v>
      </c>
      <c r="AR1115" s="133" t="s">
        <v>350</v>
      </c>
      <c r="AT1115" s="133" t="s">
        <v>245</v>
      </c>
      <c r="AU1115" s="133" t="s">
        <v>80</v>
      </c>
      <c r="AY1115" s="17" t="s">
        <v>149</v>
      </c>
      <c r="BE1115" s="134">
        <f t="shared" si="24"/>
        <v>0</v>
      </c>
      <c r="BF1115" s="134">
        <f t="shared" si="25"/>
        <v>0</v>
      </c>
      <c r="BG1115" s="134">
        <f t="shared" si="26"/>
        <v>0</v>
      </c>
      <c r="BH1115" s="134">
        <f t="shared" si="27"/>
        <v>0</v>
      </c>
      <c r="BI1115" s="134">
        <f t="shared" si="28"/>
        <v>0</v>
      </c>
      <c r="BJ1115" s="17" t="s">
        <v>78</v>
      </c>
      <c r="BK1115" s="134">
        <f t="shared" si="29"/>
        <v>0</v>
      </c>
      <c r="BL1115" s="17" t="s">
        <v>251</v>
      </c>
      <c r="BM1115" s="133" t="s">
        <v>1961</v>
      </c>
    </row>
    <row r="1116" spans="2:65" s="1" customFormat="1" ht="16.5" customHeight="1">
      <c r="B1116" s="32"/>
      <c r="C1116" s="162" t="s">
        <v>1962</v>
      </c>
      <c r="D1116" s="162" t="s">
        <v>245</v>
      </c>
      <c r="E1116" s="163" t="s">
        <v>1963</v>
      </c>
      <c r="F1116" s="164" t="s">
        <v>1964</v>
      </c>
      <c r="G1116" s="165" t="s">
        <v>388</v>
      </c>
      <c r="H1116" s="166">
        <v>20</v>
      </c>
      <c r="I1116" s="167"/>
      <c r="J1116" s="168">
        <f t="shared" si="20"/>
        <v>0</v>
      </c>
      <c r="K1116" s="164" t="s">
        <v>1770</v>
      </c>
      <c r="L1116" s="169"/>
      <c r="M1116" s="170" t="s">
        <v>19</v>
      </c>
      <c r="N1116" s="171" t="s">
        <v>44</v>
      </c>
      <c r="P1116" s="131">
        <f t="shared" si="21"/>
        <v>0</v>
      </c>
      <c r="Q1116" s="131">
        <v>0</v>
      </c>
      <c r="R1116" s="131">
        <f t="shared" si="22"/>
        <v>0</v>
      </c>
      <c r="S1116" s="131">
        <v>0</v>
      </c>
      <c r="T1116" s="132">
        <f t="shared" si="23"/>
        <v>0</v>
      </c>
      <c r="AR1116" s="133" t="s">
        <v>350</v>
      </c>
      <c r="AT1116" s="133" t="s">
        <v>245</v>
      </c>
      <c r="AU1116" s="133" t="s">
        <v>80</v>
      </c>
      <c r="AY1116" s="17" t="s">
        <v>149</v>
      </c>
      <c r="BE1116" s="134">
        <f t="shared" si="24"/>
        <v>0</v>
      </c>
      <c r="BF1116" s="134">
        <f t="shared" si="25"/>
        <v>0</v>
      </c>
      <c r="BG1116" s="134">
        <f t="shared" si="26"/>
        <v>0</v>
      </c>
      <c r="BH1116" s="134">
        <f t="shared" si="27"/>
        <v>0</v>
      </c>
      <c r="BI1116" s="134">
        <f t="shared" si="28"/>
        <v>0</v>
      </c>
      <c r="BJ1116" s="17" t="s">
        <v>78</v>
      </c>
      <c r="BK1116" s="134">
        <f t="shared" si="29"/>
        <v>0</v>
      </c>
      <c r="BL1116" s="17" t="s">
        <v>251</v>
      </c>
      <c r="BM1116" s="133" t="s">
        <v>1965</v>
      </c>
    </row>
    <row r="1117" spans="2:65" s="1" customFormat="1" ht="16.5" customHeight="1">
      <c r="B1117" s="32"/>
      <c r="C1117" s="162" t="s">
        <v>1966</v>
      </c>
      <c r="D1117" s="162" t="s">
        <v>245</v>
      </c>
      <c r="E1117" s="163" t="s">
        <v>1967</v>
      </c>
      <c r="F1117" s="164" t="s">
        <v>1968</v>
      </c>
      <c r="G1117" s="165" t="s">
        <v>388</v>
      </c>
      <c r="H1117" s="166">
        <v>40</v>
      </c>
      <c r="I1117" s="167"/>
      <c r="J1117" s="168">
        <f t="shared" si="20"/>
        <v>0</v>
      </c>
      <c r="K1117" s="164" t="s">
        <v>1770</v>
      </c>
      <c r="L1117" s="169"/>
      <c r="M1117" s="170" t="s">
        <v>19</v>
      </c>
      <c r="N1117" s="171" t="s">
        <v>44</v>
      </c>
      <c r="P1117" s="131">
        <f t="shared" si="21"/>
        <v>0</v>
      </c>
      <c r="Q1117" s="131">
        <v>0</v>
      </c>
      <c r="R1117" s="131">
        <f t="shared" si="22"/>
        <v>0</v>
      </c>
      <c r="S1117" s="131">
        <v>0</v>
      </c>
      <c r="T1117" s="132">
        <f t="shared" si="23"/>
        <v>0</v>
      </c>
      <c r="AR1117" s="133" t="s">
        <v>350</v>
      </c>
      <c r="AT1117" s="133" t="s">
        <v>245</v>
      </c>
      <c r="AU1117" s="133" t="s">
        <v>80</v>
      </c>
      <c r="AY1117" s="17" t="s">
        <v>149</v>
      </c>
      <c r="BE1117" s="134">
        <f t="shared" si="24"/>
        <v>0</v>
      </c>
      <c r="BF1117" s="134">
        <f t="shared" si="25"/>
        <v>0</v>
      </c>
      <c r="BG1117" s="134">
        <f t="shared" si="26"/>
        <v>0</v>
      </c>
      <c r="BH1117" s="134">
        <f t="shared" si="27"/>
        <v>0</v>
      </c>
      <c r="BI1117" s="134">
        <f t="shared" si="28"/>
        <v>0</v>
      </c>
      <c r="BJ1117" s="17" t="s">
        <v>78</v>
      </c>
      <c r="BK1117" s="134">
        <f t="shared" si="29"/>
        <v>0</v>
      </c>
      <c r="BL1117" s="17" t="s">
        <v>251</v>
      </c>
      <c r="BM1117" s="133" t="s">
        <v>1969</v>
      </c>
    </row>
    <row r="1118" spans="2:65" s="1" customFormat="1" ht="16.5" customHeight="1">
      <c r="B1118" s="32"/>
      <c r="C1118" s="162" t="s">
        <v>1970</v>
      </c>
      <c r="D1118" s="162" t="s">
        <v>245</v>
      </c>
      <c r="E1118" s="163" t="s">
        <v>1971</v>
      </c>
      <c r="F1118" s="164" t="s">
        <v>1972</v>
      </c>
      <c r="G1118" s="165" t="s">
        <v>330</v>
      </c>
      <c r="H1118" s="166">
        <v>1</v>
      </c>
      <c r="I1118" s="167"/>
      <c r="J1118" s="168">
        <f t="shared" si="20"/>
        <v>0</v>
      </c>
      <c r="K1118" s="164" t="s">
        <v>1770</v>
      </c>
      <c r="L1118" s="169"/>
      <c r="M1118" s="170" t="s">
        <v>19</v>
      </c>
      <c r="N1118" s="171" t="s">
        <v>44</v>
      </c>
      <c r="P1118" s="131">
        <f t="shared" si="21"/>
        <v>0</v>
      </c>
      <c r="Q1118" s="131">
        <v>0</v>
      </c>
      <c r="R1118" s="131">
        <f t="shared" si="22"/>
        <v>0</v>
      </c>
      <c r="S1118" s="131">
        <v>0</v>
      </c>
      <c r="T1118" s="132">
        <f t="shared" si="23"/>
        <v>0</v>
      </c>
      <c r="AR1118" s="133" t="s">
        <v>350</v>
      </c>
      <c r="AT1118" s="133" t="s">
        <v>245</v>
      </c>
      <c r="AU1118" s="133" t="s">
        <v>80</v>
      </c>
      <c r="AY1118" s="17" t="s">
        <v>149</v>
      </c>
      <c r="BE1118" s="134">
        <f t="shared" si="24"/>
        <v>0</v>
      </c>
      <c r="BF1118" s="134">
        <f t="shared" si="25"/>
        <v>0</v>
      </c>
      <c r="BG1118" s="134">
        <f t="shared" si="26"/>
        <v>0</v>
      </c>
      <c r="BH1118" s="134">
        <f t="shared" si="27"/>
        <v>0</v>
      </c>
      <c r="BI1118" s="134">
        <f t="shared" si="28"/>
        <v>0</v>
      </c>
      <c r="BJ1118" s="17" t="s">
        <v>78</v>
      </c>
      <c r="BK1118" s="134">
        <f t="shared" si="29"/>
        <v>0</v>
      </c>
      <c r="BL1118" s="17" t="s">
        <v>251</v>
      </c>
      <c r="BM1118" s="133" t="s">
        <v>1973</v>
      </c>
    </row>
    <row r="1119" spans="2:65" s="1" customFormat="1" ht="16.5" customHeight="1">
      <c r="B1119" s="32"/>
      <c r="C1119" s="162" t="s">
        <v>1974</v>
      </c>
      <c r="D1119" s="162" t="s">
        <v>245</v>
      </c>
      <c r="E1119" s="163" t="s">
        <v>1975</v>
      </c>
      <c r="F1119" s="164" t="s">
        <v>1976</v>
      </c>
      <c r="G1119" s="165" t="s">
        <v>388</v>
      </c>
      <c r="H1119" s="166">
        <v>0.4</v>
      </c>
      <c r="I1119" s="167"/>
      <c r="J1119" s="168">
        <f t="shared" si="20"/>
        <v>0</v>
      </c>
      <c r="K1119" s="164" t="s">
        <v>1770</v>
      </c>
      <c r="L1119" s="169"/>
      <c r="M1119" s="170" t="s">
        <v>19</v>
      </c>
      <c r="N1119" s="171" t="s">
        <v>44</v>
      </c>
      <c r="P1119" s="131">
        <f t="shared" si="21"/>
        <v>0</v>
      </c>
      <c r="Q1119" s="131">
        <v>0</v>
      </c>
      <c r="R1119" s="131">
        <f t="shared" si="22"/>
        <v>0</v>
      </c>
      <c r="S1119" s="131">
        <v>0</v>
      </c>
      <c r="T1119" s="132">
        <f t="shared" si="23"/>
        <v>0</v>
      </c>
      <c r="AR1119" s="133" t="s">
        <v>350</v>
      </c>
      <c r="AT1119" s="133" t="s">
        <v>245</v>
      </c>
      <c r="AU1119" s="133" t="s">
        <v>80</v>
      </c>
      <c r="AY1119" s="17" t="s">
        <v>149</v>
      </c>
      <c r="BE1119" s="134">
        <f t="shared" si="24"/>
        <v>0</v>
      </c>
      <c r="BF1119" s="134">
        <f t="shared" si="25"/>
        <v>0</v>
      </c>
      <c r="BG1119" s="134">
        <f t="shared" si="26"/>
        <v>0</v>
      </c>
      <c r="BH1119" s="134">
        <f t="shared" si="27"/>
        <v>0</v>
      </c>
      <c r="BI1119" s="134">
        <f t="shared" si="28"/>
        <v>0</v>
      </c>
      <c r="BJ1119" s="17" t="s">
        <v>78</v>
      </c>
      <c r="BK1119" s="134">
        <f t="shared" si="29"/>
        <v>0</v>
      </c>
      <c r="BL1119" s="17" t="s">
        <v>251</v>
      </c>
      <c r="BM1119" s="133" t="s">
        <v>1977</v>
      </c>
    </row>
    <row r="1120" spans="2:65" s="1" customFormat="1" ht="16.5" customHeight="1">
      <c r="B1120" s="32"/>
      <c r="C1120" s="162" t="s">
        <v>1978</v>
      </c>
      <c r="D1120" s="162" t="s">
        <v>245</v>
      </c>
      <c r="E1120" s="163" t="s">
        <v>1979</v>
      </c>
      <c r="F1120" s="164" t="s">
        <v>1980</v>
      </c>
      <c r="G1120" s="165" t="s">
        <v>330</v>
      </c>
      <c r="H1120" s="166">
        <v>7</v>
      </c>
      <c r="I1120" s="167"/>
      <c r="J1120" s="168">
        <f t="shared" si="20"/>
        <v>0</v>
      </c>
      <c r="K1120" s="164" t="s">
        <v>1770</v>
      </c>
      <c r="L1120" s="169"/>
      <c r="M1120" s="170" t="s">
        <v>19</v>
      </c>
      <c r="N1120" s="171" t="s">
        <v>44</v>
      </c>
      <c r="P1120" s="131">
        <f t="shared" si="21"/>
        <v>0</v>
      </c>
      <c r="Q1120" s="131">
        <v>0</v>
      </c>
      <c r="R1120" s="131">
        <f t="shared" si="22"/>
        <v>0</v>
      </c>
      <c r="S1120" s="131">
        <v>0</v>
      </c>
      <c r="T1120" s="132">
        <f t="shared" si="23"/>
        <v>0</v>
      </c>
      <c r="AR1120" s="133" t="s">
        <v>350</v>
      </c>
      <c r="AT1120" s="133" t="s">
        <v>245</v>
      </c>
      <c r="AU1120" s="133" t="s">
        <v>80</v>
      </c>
      <c r="AY1120" s="17" t="s">
        <v>149</v>
      </c>
      <c r="BE1120" s="134">
        <f t="shared" si="24"/>
        <v>0</v>
      </c>
      <c r="BF1120" s="134">
        <f t="shared" si="25"/>
        <v>0</v>
      </c>
      <c r="BG1120" s="134">
        <f t="shared" si="26"/>
        <v>0</v>
      </c>
      <c r="BH1120" s="134">
        <f t="shared" si="27"/>
        <v>0</v>
      </c>
      <c r="BI1120" s="134">
        <f t="shared" si="28"/>
        <v>0</v>
      </c>
      <c r="BJ1120" s="17" t="s">
        <v>78</v>
      </c>
      <c r="BK1120" s="134">
        <f t="shared" si="29"/>
        <v>0</v>
      </c>
      <c r="BL1120" s="17" t="s">
        <v>251</v>
      </c>
      <c r="BM1120" s="133" t="s">
        <v>1981</v>
      </c>
    </row>
    <row r="1121" spans="2:65" s="1" customFormat="1" ht="16.5" customHeight="1">
      <c r="B1121" s="32"/>
      <c r="C1121" s="162" t="s">
        <v>1982</v>
      </c>
      <c r="D1121" s="162" t="s">
        <v>245</v>
      </c>
      <c r="E1121" s="163" t="s">
        <v>1983</v>
      </c>
      <c r="F1121" s="164" t="s">
        <v>1984</v>
      </c>
      <c r="G1121" s="165" t="s">
        <v>330</v>
      </c>
      <c r="H1121" s="166">
        <v>7</v>
      </c>
      <c r="I1121" s="167"/>
      <c r="J1121" s="168">
        <f t="shared" si="20"/>
        <v>0</v>
      </c>
      <c r="K1121" s="164" t="s">
        <v>1770</v>
      </c>
      <c r="L1121" s="169"/>
      <c r="M1121" s="170" t="s">
        <v>19</v>
      </c>
      <c r="N1121" s="171" t="s">
        <v>44</v>
      </c>
      <c r="P1121" s="131">
        <f t="shared" si="21"/>
        <v>0</v>
      </c>
      <c r="Q1121" s="131">
        <v>0</v>
      </c>
      <c r="R1121" s="131">
        <f t="shared" si="22"/>
        <v>0</v>
      </c>
      <c r="S1121" s="131">
        <v>0</v>
      </c>
      <c r="T1121" s="132">
        <f t="shared" si="23"/>
        <v>0</v>
      </c>
      <c r="AR1121" s="133" t="s">
        <v>350</v>
      </c>
      <c r="AT1121" s="133" t="s">
        <v>245</v>
      </c>
      <c r="AU1121" s="133" t="s">
        <v>80</v>
      </c>
      <c r="AY1121" s="17" t="s">
        <v>149</v>
      </c>
      <c r="BE1121" s="134">
        <f t="shared" si="24"/>
        <v>0</v>
      </c>
      <c r="BF1121" s="134">
        <f t="shared" si="25"/>
        <v>0</v>
      </c>
      <c r="BG1121" s="134">
        <f t="shared" si="26"/>
        <v>0</v>
      </c>
      <c r="BH1121" s="134">
        <f t="shared" si="27"/>
        <v>0</v>
      </c>
      <c r="BI1121" s="134">
        <f t="shared" si="28"/>
        <v>0</v>
      </c>
      <c r="BJ1121" s="17" t="s">
        <v>78</v>
      </c>
      <c r="BK1121" s="134">
        <f t="shared" si="29"/>
        <v>0</v>
      </c>
      <c r="BL1121" s="17" t="s">
        <v>251</v>
      </c>
      <c r="BM1121" s="133" t="s">
        <v>1985</v>
      </c>
    </row>
    <row r="1122" spans="2:65" s="1" customFormat="1" ht="16.5" customHeight="1">
      <c r="B1122" s="32"/>
      <c r="C1122" s="162" t="s">
        <v>1986</v>
      </c>
      <c r="D1122" s="162" t="s">
        <v>245</v>
      </c>
      <c r="E1122" s="163" t="s">
        <v>1987</v>
      </c>
      <c r="F1122" s="164" t="s">
        <v>1988</v>
      </c>
      <c r="G1122" s="165" t="s">
        <v>330</v>
      </c>
      <c r="H1122" s="166">
        <v>7</v>
      </c>
      <c r="I1122" s="167"/>
      <c r="J1122" s="168">
        <f t="shared" si="20"/>
        <v>0</v>
      </c>
      <c r="K1122" s="164" t="s">
        <v>1770</v>
      </c>
      <c r="L1122" s="169"/>
      <c r="M1122" s="170" t="s">
        <v>19</v>
      </c>
      <c r="N1122" s="171" t="s">
        <v>44</v>
      </c>
      <c r="P1122" s="131">
        <f t="shared" si="21"/>
        <v>0</v>
      </c>
      <c r="Q1122" s="131">
        <v>0</v>
      </c>
      <c r="R1122" s="131">
        <f t="shared" si="22"/>
        <v>0</v>
      </c>
      <c r="S1122" s="131">
        <v>0</v>
      </c>
      <c r="T1122" s="132">
        <f t="shared" si="23"/>
        <v>0</v>
      </c>
      <c r="AR1122" s="133" t="s">
        <v>350</v>
      </c>
      <c r="AT1122" s="133" t="s">
        <v>245</v>
      </c>
      <c r="AU1122" s="133" t="s">
        <v>80</v>
      </c>
      <c r="AY1122" s="17" t="s">
        <v>149</v>
      </c>
      <c r="BE1122" s="134">
        <f t="shared" si="24"/>
        <v>0</v>
      </c>
      <c r="BF1122" s="134">
        <f t="shared" si="25"/>
        <v>0</v>
      </c>
      <c r="BG1122" s="134">
        <f t="shared" si="26"/>
        <v>0</v>
      </c>
      <c r="BH1122" s="134">
        <f t="shared" si="27"/>
        <v>0</v>
      </c>
      <c r="BI1122" s="134">
        <f t="shared" si="28"/>
        <v>0</v>
      </c>
      <c r="BJ1122" s="17" t="s">
        <v>78</v>
      </c>
      <c r="BK1122" s="134">
        <f t="shared" si="29"/>
        <v>0</v>
      </c>
      <c r="BL1122" s="17" t="s">
        <v>251</v>
      </c>
      <c r="BM1122" s="133" t="s">
        <v>1989</v>
      </c>
    </row>
    <row r="1123" spans="2:65" s="1" customFormat="1" ht="16.5" customHeight="1">
      <c r="B1123" s="32"/>
      <c r="C1123" s="162" t="s">
        <v>1990</v>
      </c>
      <c r="D1123" s="162" t="s">
        <v>245</v>
      </c>
      <c r="E1123" s="163" t="s">
        <v>1991</v>
      </c>
      <c r="F1123" s="164" t="s">
        <v>1992</v>
      </c>
      <c r="G1123" s="165" t="s">
        <v>330</v>
      </c>
      <c r="H1123" s="166">
        <v>10</v>
      </c>
      <c r="I1123" s="167"/>
      <c r="J1123" s="168">
        <f t="shared" si="20"/>
        <v>0</v>
      </c>
      <c r="K1123" s="164" t="s">
        <v>1770</v>
      </c>
      <c r="L1123" s="169"/>
      <c r="M1123" s="170" t="s">
        <v>19</v>
      </c>
      <c r="N1123" s="171" t="s">
        <v>44</v>
      </c>
      <c r="P1123" s="131">
        <f t="shared" si="21"/>
        <v>0</v>
      </c>
      <c r="Q1123" s="131">
        <v>0</v>
      </c>
      <c r="R1123" s="131">
        <f t="shared" si="22"/>
        <v>0</v>
      </c>
      <c r="S1123" s="131">
        <v>0</v>
      </c>
      <c r="T1123" s="132">
        <f t="shared" si="23"/>
        <v>0</v>
      </c>
      <c r="AR1123" s="133" t="s">
        <v>350</v>
      </c>
      <c r="AT1123" s="133" t="s">
        <v>245</v>
      </c>
      <c r="AU1123" s="133" t="s">
        <v>80</v>
      </c>
      <c r="AY1123" s="17" t="s">
        <v>149</v>
      </c>
      <c r="BE1123" s="134">
        <f t="shared" si="24"/>
        <v>0</v>
      </c>
      <c r="BF1123" s="134">
        <f t="shared" si="25"/>
        <v>0</v>
      </c>
      <c r="BG1123" s="134">
        <f t="shared" si="26"/>
        <v>0</v>
      </c>
      <c r="BH1123" s="134">
        <f t="shared" si="27"/>
        <v>0</v>
      </c>
      <c r="BI1123" s="134">
        <f t="shared" si="28"/>
        <v>0</v>
      </c>
      <c r="BJ1123" s="17" t="s">
        <v>78</v>
      </c>
      <c r="BK1123" s="134">
        <f t="shared" si="29"/>
        <v>0</v>
      </c>
      <c r="BL1123" s="17" t="s">
        <v>251</v>
      </c>
      <c r="BM1123" s="133" t="s">
        <v>1993</v>
      </c>
    </row>
    <row r="1124" spans="2:65" s="1" customFormat="1" ht="16.5" customHeight="1">
      <c r="B1124" s="32"/>
      <c r="C1124" s="162" t="s">
        <v>1994</v>
      </c>
      <c r="D1124" s="162" t="s">
        <v>245</v>
      </c>
      <c r="E1124" s="163" t="s">
        <v>1995</v>
      </c>
      <c r="F1124" s="164" t="s">
        <v>1984</v>
      </c>
      <c r="G1124" s="165" t="s">
        <v>330</v>
      </c>
      <c r="H1124" s="166">
        <v>10</v>
      </c>
      <c r="I1124" s="167"/>
      <c r="J1124" s="168">
        <f t="shared" si="20"/>
        <v>0</v>
      </c>
      <c r="K1124" s="164" t="s">
        <v>1770</v>
      </c>
      <c r="L1124" s="169"/>
      <c r="M1124" s="170" t="s">
        <v>19</v>
      </c>
      <c r="N1124" s="171" t="s">
        <v>44</v>
      </c>
      <c r="P1124" s="131">
        <f t="shared" si="21"/>
        <v>0</v>
      </c>
      <c r="Q1124" s="131">
        <v>0</v>
      </c>
      <c r="R1124" s="131">
        <f t="shared" si="22"/>
        <v>0</v>
      </c>
      <c r="S1124" s="131">
        <v>0</v>
      </c>
      <c r="T1124" s="132">
        <f t="shared" si="23"/>
        <v>0</v>
      </c>
      <c r="AR1124" s="133" t="s">
        <v>350</v>
      </c>
      <c r="AT1124" s="133" t="s">
        <v>245</v>
      </c>
      <c r="AU1124" s="133" t="s">
        <v>80</v>
      </c>
      <c r="AY1124" s="17" t="s">
        <v>149</v>
      </c>
      <c r="BE1124" s="134">
        <f t="shared" si="24"/>
        <v>0</v>
      </c>
      <c r="BF1124" s="134">
        <f t="shared" si="25"/>
        <v>0</v>
      </c>
      <c r="BG1124" s="134">
        <f t="shared" si="26"/>
        <v>0</v>
      </c>
      <c r="BH1124" s="134">
        <f t="shared" si="27"/>
        <v>0</v>
      </c>
      <c r="BI1124" s="134">
        <f t="shared" si="28"/>
        <v>0</v>
      </c>
      <c r="BJ1124" s="17" t="s">
        <v>78</v>
      </c>
      <c r="BK1124" s="134">
        <f t="shared" si="29"/>
        <v>0</v>
      </c>
      <c r="BL1124" s="17" t="s">
        <v>251</v>
      </c>
      <c r="BM1124" s="133" t="s">
        <v>1996</v>
      </c>
    </row>
    <row r="1125" spans="2:65" s="1" customFormat="1" ht="16.5" customHeight="1">
      <c r="B1125" s="32"/>
      <c r="C1125" s="162" t="s">
        <v>1997</v>
      </c>
      <c r="D1125" s="162" t="s">
        <v>245</v>
      </c>
      <c r="E1125" s="163" t="s">
        <v>1998</v>
      </c>
      <c r="F1125" s="164" t="s">
        <v>1988</v>
      </c>
      <c r="G1125" s="165" t="s">
        <v>330</v>
      </c>
      <c r="H1125" s="166">
        <v>10</v>
      </c>
      <c r="I1125" s="167"/>
      <c r="J1125" s="168">
        <f t="shared" si="20"/>
        <v>0</v>
      </c>
      <c r="K1125" s="164" t="s">
        <v>1770</v>
      </c>
      <c r="L1125" s="169"/>
      <c r="M1125" s="170" t="s">
        <v>19</v>
      </c>
      <c r="N1125" s="171" t="s">
        <v>44</v>
      </c>
      <c r="P1125" s="131">
        <f t="shared" si="21"/>
        <v>0</v>
      </c>
      <c r="Q1125" s="131">
        <v>0</v>
      </c>
      <c r="R1125" s="131">
        <f t="shared" si="22"/>
        <v>0</v>
      </c>
      <c r="S1125" s="131">
        <v>0</v>
      </c>
      <c r="T1125" s="132">
        <f t="shared" si="23"/>
        <v>0</v>
      </c>
      <c r="AR1125" s="133" t="s">
        <v>350</v>
      </c>
      <c r="AT1125" s="133" t="s">
        <v>245</v>
      </c>
      <c r="AU1125" s="133" t="s">
        <v>80</v>
      </c>
      <c r="AY1125" s="17" t="s">
        <v>149</v>
      </c>
      <c r="BE1125" s="134">
        <f t="shared" si="24"/>
        <v>0</v>
      </c>
      <c r="BF1125" s="134">
        <f t="shared" si="25"/>
        <v>0</v>
      </c>
      <c r="BG1125" s="134">
        <f t="shared" si="26"/>
        <v>0</v>
      </c>
      <c r="BH1125" s="134">
        <f t="shared" si="27"/>
        <v>0</v>
      </c>
      <c r="BI1125" s="134">
        <f t="shared" si="28"/>
        <v>0</v>
      </c>
      <c r="BJ1125" s="17" t="s">
        <v>78</v>
      </c>
      <c r="BK1125" s="134">
        <f t="shared" si="29"/>
        <v>0</v>
      </c>
      <c r="BL1125" s="17" t="s">
        <v>251</v>
      </c>
      <c r="BM1125" s="133" t="s">
        <v>1999</v>
      </c>
    </row>
    <row r="1126" spans="2:65" s="1" customFormat="1" ht="16.5" customHeight="1">
      <c r="B1126" s="32"/>
      <c r="C1126" s="162" t="s">
        <v>2000</v>
      </c>
      <c r="D1126" s="162" t="s">
        <v>245</v>
      </c>
      <c r="E1126" s="163" t="s">
        <v>2001</v>
      </c>
      <c r="F1126" s="164" t="s">
        <v>2002</v>
      </c>
      <c r="G1126" s="165" t="s">
        <v>330</v>
      </c>
      <c r="H1126" s="166">
        <v>6</v>
      </c>
      <c r="I1126" s="167"/>
      <c r="J1126" s="168">
        <f t="shared" si="20"/>
        <v>0</v>
      </c>
      <c r="K1126" s="164" t="s">
        <v>1770</v>
      </c>
      <c r="L1126" s="169"/>
      <c r="M1126" s="170" t="s">
        <v>19</v>
      </c>
      <c r="N1126" s="171" t="s">
        <v>44</v>
      </c>
      <c r="P1126" s="131">
        <f t="shared" si="21"/>
        <v>0</v>
      </c>
      <c r="Q1126" s="131">
        <v>0</v>
      </c>
      <c r="R1126" s="131">
        <f t="shared" si="22"/>
        <v>0</v>
      </c>
      <c r="S1126" s="131">
        <v>0</v>
      </c>
      <c r="T1126" s="132">
        <f t="shared" si="23"/>
        <v>0</v>
      </c>
      <c r="AR1126" s="133" t="s">
        <v>350</v>
      </c>
      <c r="AT1126" s="133" t="s">
        <v>245</v>
      </c>
      <c r="AU1126" s="133" t="s">
        <v>80</v>
      </c>
      <c r="AY1126" s="17" t="s">
        <v>149</v>
      </c>
      <c r="BE1126" s="134">
        <f t="shared" si="24"/>
        <v>0</v>
      </c>
      <c r="BF1126" s="134">
        <f t="shared" si="25"/>
        <v>0</v>
      </c>
      <c r="BG1126" s="134">
        <f t="shared" si="26"/>
        <v>0</v>
      </c>
      <c r="BH1126" s="134">
        <f t="shared" si="27"/>
        <v>0</v>
      </c>
      <c r="BI1126" s="134">
        <f t="shared" si="28"/>
        <v>0</v>
      </c>
      <c r="BJ1126" s="17" t="s">
        <v>78</v>
      </c>
      <c r="BK1126" s="134">
        <f t="shared" si="29"/>
        <v>0</v>
      </c>
      <c r="BL1126" s="17" t="s">
        <v>251</v>
      </c>
      <c r="BM1126" s="133" t="s">
        <v>2003</v>
      </c>
    </row>
    <row r="1127" spans="2:65" s="1" customFormat="1" ht="16.5" customHeight="1">
      <c r="B1127" s="32"/>
      <c r="C1127" s="162" t="s">
        <v>2004</v>
      </c>
      <c r="D1127" s="162" t="s">
        <v>245</v>
      </c>
      <c r="E1127" s="163" t="s">
        <v>2005</v>
      </c>
      <c r="F1127" s="164" t="s">
        <v>2006</v>
      </c>
      <c r="G1127" s="165" t="s">
        <v>330</v>
      </c>
      <c r="H1127" s="166">
        <v>6</v>
      </c>
      <c r="I1127" s="167"/>
      <c r="J1127" s="168">
        <f t="shared" si="20"/>
        <v>0</v>
      </c>
      <c r="K1127" s="164" t="s">
        <v>1770</v>
      </c>
      <c r="L1127" s="169"/>
      <c r="M1127" s="170" t="s">
        <v>19</v>
      </c>
      <c r="N1127" s="171" t="s">
        <v>44</v>
      </c>
      <c r="P1127" s="131">
        <f t="shared" si="21"/>
        <v>0</v>
      </c>
      <c r="Q1127" s="131">
        <v>0</v>
      </c>
      <c r="R1127" s="131">
        <f t="shared" si="22"/>
        <v>0</v>
      </c>
      <c r="S1127" s="131">
        <v>0</v>
      </c>
      <c r="T1127" s="132">
        <f t="shared" si="23"/>
        <v>0</v>
      </c>
      <c r="AR1127" s="133" t="s">
        <v>350</v>
      </c>
      <c r="AT1127" s="133" t="s">
        <v>245</v>
      </c>
      <c r="AU1127" s="133" t="s">
        <v>80</v>
      </c>
      <c r="AY1127" s="17" t="s">
        <v>149</v>
      </c>
      <c r="BE1127" s="134">
        <f t="shared" si="24"/>
        <v>0</v>
      </c>
      <c r="BF1127" s="134">
        <f t="shared" si="25"/>
        <v>0</v>
      </c>
      <c r="BG1127" s="134">
        <f t="shared" si="26"/>
        <v>0</v>
      </c>
      <c r="BH1127" s="134">
        <f t="shared" si="27"/>
        <v>0</v>
      </c>
      <c r="BI1127" s="134">
        <f t="shared" si="28"/>
        <v>0</v>
      </c>
      <c r="BJ1127" s="17" t="s">
        <v>78</v>
      </c>
      <c r="BK1127" s="134">
        <f t="shared" si="29"/>
        <v>0</v>
      </c>
      <c r="BL1127" s="17" t="s">
        <v>251</v>
      </c>
      <c r="BM1127" s="133" t="s">
        <v>2007</v>
      </c>
    </row>
    <row r="1128" spans="2:65" s="1" customFormat="1" ht="16.5" customHeight="1">
      <c r="B1128" s="32"/>
      <c r="C1128" s="162" t="s">
        <v>2008</v>
      </c>
      <c r="D1128" s="162" t="s">
        <v>245</v>
      </c>
      <c r="E1128" s="163" t="s">
        <v>2009</v>
      </c>
      <c r="F1128" s="164" t="s">
        <v>1988</v>
      </c>
      <c r="G1128" s="165" t="s">
        <v>330</v>
      </c>
      <c r="H1128" s="166">
        <v>6</v>
      </c>
      <c r="I1128" s="167"/>
      <c r="J1128" s="168">
        <f t="shared" ref="J1128:J1159" si="30">ROUND(I1128*H1128,2)</f>
        <v>0</v>
      </c>
      <c r="K1128" s="164" t="s">
        <v>1770</v>
      </c>
      <c r="L1128" s="169"/>
      <c r="M1128" s="170" t="s">
        <v>19</v>
      </c>
      <c r="N1128" s="171" t="s">
        <v>44</v>
      </c>
      <c r="P1128" s="131">
        <f t="shared" ref="P1128:P1159" si="31">O1128*H1128</f>
        <v>0</v>
      </c>
      <c r="Q1128" s="131">
        <v>0</v>
      </c>
      <c r="R1128" s="131">
        <f t="shared" ref="R1128:R1159" si="32">Q1128*H1128</f>
        <v>0</v>
      </c>
      <c r="S1128" s="131">
        <v>0</v>
      </c>
      <c r="T1128" s="132">
        <f t="shared" ref="T1128:T1159" si="33">S1128*H1128</f>
        <v>0</v>
      </c>
      <c r="AR1128" s="133" t="s">
        <v>350</v>
      </c>
      <c r="AT1128" s="133" t="s">
        <v>245</v>
      </c>
      <c r="AU1128" s="133" t="s">
        <v>80</v>
      </c>
      <c r="AY1128" s="17" t="s">
        <v>149</v>
      </c>
      <c r="BE1128" s="134">
        <f t="shared" ref="BE1128:BE1159" si="34">IF(N1128="základní",J1128,0)</f>
        <v>0</v>
      </c>
      <c r="BF1128" s="134">
        <f t="shared" ref="BF1128:BF1159" si="35">IF(N1128="snížená",J1128,0)</f>
        <v>0</v>
      </c>
      <c r="BG1128" s="134">
        <f t="shared" ref="BG1128:BG1159" si="36">IF(N1128="zákl. přenesená",J1128,0)</f>
        <v>0</v>
      </c>
      <c r="BH1128" s="134">
        <f t="shared" ref="BH1128:BH1159" si="37">IF(N1128="sníž. přenesená",J1128,0)</f>
        <v>0</v>
      </c>
      <c r="BI1128" s="134">
        <f t="shared" ref="BI1128:BI1159" si="38">IF(N1128="nulová",J1128,0)</f>
        <v>0</v>
      </c>
      <c r="BJ1128" s="17" t="s">
        <v>78</v>
      </c>
      <c r="BK1128" s="134">
        <f t="shared" ref="BK1128:BK1159" si="39">ROUND(I1128*H1128,2)</f>
        <v>0</v>
      </c>
      <c r="BL1128" s="17" t="s">
        <v>251</v>
      </c>
      <c r="BM1128" s="133" t="s">
        <v>2010</v>
      </c>
    </row>
    <row r="1129" spans="2:65" s="1" customFormat="1" ht="16.5" customHeight="1">
      <c r="B1129" s="32"/>
      <c r="C1129" s="162" t="s">
        <v>2011</v>
      </c>
      <c r="D1129" s="162" t="s">
        <v>245</v>
      </c>
      <c r="E1129" s="163" t="s">
        <v>2012</v>
      </c>
      <c r="F1129" s="164" t="s">
        <v>2013</v>
      </c>
      <c r="G1129" s="165" t="s">
        <v>330</v>
      </c>
      <c r="H1129" s="166">
        <v>7</v>
      </c>
      <c r="I1129" s="167"/>
      <c r="J1129" s="168">
        <f t="shared" si="30"/>
        <v>0</v>
      </c>
      <c r="K1129" s="164" t="s">
        <v>1770</v>
      </c>
      <c r="L1129" s="169"/>
      <c r="M1129" s="170" t="s">
        <v>19</v>
      </c>
      <c r="N1129" s="171" t="s">
        <v>44</v>
      </c>
      <c r="P1129" s="131">
        <f t="shared" si="31"/>
        <v>0</v>
      </c>
      <c r="Q1129" s="131">
        <v>0</v>
      </c>
      <c r="R1129" s="131">
        <f t="shared" si="32"/>
        <v>0</v>
      </c>
      <c r="S1129" s="131">
        <v>0</v>
      </c>
      <c r="T1129" s="132">
        <f t="shared" si="33"/>
        <v>0</v>
      </c>
      <c r="AR1129" s="133" t="s">
        <v>350</v>
      </c>
      <c r="AT1129" s="133" t="s">
        <v>245</v>
      </c>
      <c r="AU1129" s="133" t="s">
        <v>80</v>
      </c>
      <c r="AY1129" s="17" t="s">
        <v>149</v>
      </c>
      <c r="BE1129" s="134">
        <f t="shared" si="34"/>
        <v>0</v>
      </c>
      <c r="BF1129" s="134">
        <f t="shared" si="35"/>
        <v>0</v>
      </c>
      <c r="BG1129" s="134">
        <f t="shared" si="36"/>
        <v>0</v>
      </c>
      <c r="BH1129" s="134">
        <f t="shared" si="37"/>
        <v>0</v>
      </c>
      <c r="BI1129" s="134">
        <f t="shared" si="38"/>
        <v>0</v>
      </c>
      <c r="BJ1129" s="17" t="s">
        <v>78</v>
      </c>
      <c r="BK1129" s="134">
        <f t="shared" si="39"/>
        <v>0</v>
      </c>
      <c r="BL1129" s="17" t="s">
        <v>251</v>
      </c>
      <c r="BM1129" s="133" t="s">
        <v>2014</v>
      </c>
    </row>
    <row r="1130" spans="2:65" s="1" customFormat="1" ht="16.5" customHeight="1">
      <c r="B1130" s="32"/>
      <c r="C1130" s="162" t="s">
        <v>2015</v>
      </c>
      <c r="D1130" s="162" t="s">
        <v>245</v>
      </c>
      <c r="E1130" s="163" t="s">
        <v>2016</v>
      </c>
      <c r="F1130" s="164" t="s">
        <v>1984</v>
      </c>
      <c r="G1130" s="165" t="s">
        <v>330</v>
      </c>
      <c r="H1130" s="166">
        <v>7</v>
      </c>
      <c r="I1130" s="167"/>
      <c r="J1130" s="168">
        <f t="shared" si="30"/>
        <v>0</v>
      </c>
      <c r="K1130" s="164" t="s">
        <v>1770</v>
      </c>
      <c r="L1130" s="169"/>
      <c r="M1130" s="170" t="s">
        <v>19</v>
      </c>
      <c r="N1130" s="171" t="s">
        <v>44</v>
      </c>
      <c r="P1130" s="131">
        <f t="shared" si="31"/>
        <v>0</v>
      </c>
      <c r="Q1130" s="131">
        <v>0</v>
      </c>
      <c r="R1130" s="131">
        <f t="shared" si="32"/>
        <v>0</v>
      </c>
      <c r="S1130" s="131">
        <v>0</v>
      </c>
      <c r="T1130" s="132">
        <f t="shared" si="33"/>
        <v>0</v>
      </c>
      <c r="AR1130" s="133" t="s">
        <v>350</v>
      </c>
      <c r="AT1130" s="133" t="s">
        <v>245</v>
      </c>
      <c r="AU1130" s="133" t="s">
        <v>80</v>
      </c>
      <c r="AY1130" s="17" t="s">
        <v>149</v>
      </c>
      <c r="BE1130" s="134">
        <f t="shared" si="34"/>
        <v>0</v>
      </c>
      <c r="BF1130" s="134">
        <f t="shared" si="35"/>
        <v>0</v>
      </c>
      <c r="BG1130" s="134">
        <f t="shared" si="36"/>
        <v>0</v>
      </c>
      <c r="BH1130" s="134">
        <f t="shared" si="37"/>
        <v>0</v>
      </c>
      <c r="BI1130" s="134">
        <f t="shared" si="38"/>
        <v>0</v>
      </c>
      <c r="BJ1130" s="17" t="s">
        <v>78</v>
      </c>
      <c r="BK1130" s="134">
        <f t="shared" si="39"/>
        <v>0</v>
      </c>
      <c r="BL1130" s="17" t="s">
        <v>251</v>
      </c>
      <c r="BM1130" s="133" t="s">
        <v>2017</v>
      </c>
    </row>
    <row r="1131" spans="2:65" s="1" customFormat="1" ht="16.5" customHeight="1">
      <c r="B1131" s="32"/>
      <c r="C1131" s="162" t="s">
        <v>2018</v>
      </c>
      <c r="D1131" s="162" t="s">
        <v>245</v>
      </c>
      <c r="E1131" s="163" t="s">
        <v>2019</v>
      </c>
      <c r="F1131" s="164" t="s">
        <v>1988</v>
      </c>
      <c r="G1131" s="165" t="s">
        <v>330</v>
      </c>
      <c r="H1131" s="166">
        <v>7</v>
      </c>
      <c r="I1131" s="167"/>
      <c r="J1131" s="168">
        <f t="shared" si="30"/>
        <v>0</v>
      </c>
      <c r="K1131" s="164" t="s">
        <v>1770</v>
      </c>
      <c r="L1131" s="169"/>
      <c r="M1131" s="170" t="s">
        <v>19</v>
      </c>
      <c r="N1131" s="171" t="s">
        <v>44</v>
      </c>
      <c r="P1131" s="131">
        <f t="shared" si="31"/>
        <v>0</v>
      </c>
      <c r="Q1131" s="131">
        <v>0</v>
      </c>
      <c r="R1131" s="131">
        <f t="shared" si="32"/>
        <v>0</v>
      </c>
      <c r="S1131" s="131">
        <v>0</v>
      </c>
      <c r="T1131" s="132">
        <f t="shared" si="33"/>
        <v>0</v>
      </c>
      <c r="AR1131" s="133" t="s">
        <v>350</v>
      </c>
      <c r="AT1131" s="133" t="s">
        <v>245</v>
      </c>
      <c r="AU1131" s="133" t="s">
        <v>80</v>
      </c>
      <c r="AY1131" s="17" t="s">
        <v>149</v>
      </c>
      <c r="BE1131" s="134">
        <f t="shared" si="34"/>
        <v>0</v>
      </c>
      <c r="BF1131" s="134">
        <f t="shared" si="35"/>
        <v>0</v>
      </c>
      <c r="BG1131" s="134">
        <f t="shared" si="36"/>
        <v>0</v>
      </c>
      <c r="BH1131" s="134">
        <f t="shared" si="37"/>
        <v>0</v>
      </c>
      <c r="BI1131" s="134">
        <f t="shared" si="38"/>
        <v>0</v>
      </c>
      <c r="BJ1131" s="17" t="s">
        <v>78</v>
      </c>
      <c r="BK1131" s="134">
        <f t="shared" si="39"/>
        <v>0</v>
      </c>
      <c r="BL1131" s="17" t="s">
        <v>251</v>
      </c>
      <c r="BM1131" s="133" t="s">
        <v>2020</v>
      </c>
    </row>
    <row r="1132" spans="2:65" s="1" customFormat="1" ht="16.5" customHeight="1">
      <c r="B1132" s="32"/>
      <c r="C1132" s="162" t="s">
        <v>2021</v>
      </c>
      <c r="D1132" s="162" t="s">
        <v>245</v>
      </c>
      <c r="E1132" s="163" t="s">
        <v>2022</v>
      </c>
      <c r="F1132" s="164" t="s">
        <v>2023</v>
      </c>
      <c r="G1132" s="165" t="s">
        <v>330</v>
      </c>
      <c r="H1132" s="166">
        <v>5</v>
      </c>
      <c r="I1132" s="167"/>
      <c r="J1132" s="168">
        <f t="shared" si="30"/>
        <v>0</v>
      </c>
      <c r="K1132" s="164" t="s">
        <v>1770</v>
      </c>
      <c r="L1132" s="169"/>
      <c r="M1132" s="170" t="s">
        <v>19</v>
      </c>
      <c r="N1132" s="171" t="s">
        <v>44</v>
      </c>
      <c r="P1132" s="131">
        <f t="shared" si="31"/>
        <v>0</v>
      </c>
      <c r="Q1132" s="131">
        <v>0</v>
      </c>
      <c r="R1132" s="131">
        <f t="shared" si="32"/>
        <v>0</v>
      </c>
      <c r="S1132" s="131">
        <v>0</v>
      </c>
      <c r="T1132" s="132">
        <f t="shared" si="33"/>
        <v>0</v>
      </c>
      <c r="AR1132" s="133" t="s">
        <v>350</v>
      </c>
      <c r="AT1132" s="133" t="s">
        <v>245</v>
      </c>
      <c r="AU1132" s="133" t="s">
        <v>80</v>
      </c>
      <c r="AY1132" s="17" t="s">
        <v>149</v>
      </c>
      <c r="BE1132" s="134">
        <f t="shared" si="34"/>
        <v>0</v>
      </c>
      <c r="BF1132" s="134">
        <f t="shared" si="35"/>
        <v>0</v>
      </c>
      <c r="BG1132" s="134">
        <f t="shared" si="36"/>
        <v>0</v>
      </c>
      <c r="BH1132" s="134">
        <f t="shared" si="37"/>
        <v>0</v>
      </c>
      <c r="BI1132" s="134">
        <f t="shared" si="38"/>
        <v>0</v>
      </c>
      <c r="BJ1132" s="17" t="s">
        <v>78</v>
      </c>
      <c r="BK1132" s="134">
        <f t="shared" si="39"/>
        <v>0</v>
      </c>
      <c r="BL1132" s="17" t="s">
        <v>251</v>
      </c>
      <c r="BM1132" s="133" t="s">
        <v>2024</v>
      </c>
    </row>
    <row r="1133" spans="2:65" s="1" customFormat="1" ht="16.5" customHeight="1">
      <c r="B1133" s="32"/>
      <c r="C1133" s="162" t="s">
        <v>2025</v>
      </c>
      <c r="D1133" s="162" t="s">
        <v>245</v>
      </c>
      <c r="E1133" s="163" t="s">
        <v>2026</v>
      </c>
      <c r="F1133" s="164" t="s">
        <v>2006</v>
      </c>
      <c r="G1133" s="165" t="s">
        <v>330</v>
      </c>
      <c r="H1133" s="166">
        <v>5</v>
      </c>
      <c r="I1133" s="167"/>
      <c r="J1133" s="168">
        <f t="shared" si="30"/>
        <v>0</v>
      </c>
      <c r="K1133" s="164" t="s">
        <v>1770</v>
      </c>
      <c r="L1133" s="169"/>
      <c r="M1133" s="170" t="s">
        <v>19</v>
      </c>
      <c r="N1133" s="171" t="s">
        <v>44</v>
      </c>
      <c r="P1133" s="131">
        <f t="shared" si="31"/>
        <v>0</v>
      </c>
      <c r="Q1133" s="131">
        <v>0</v>
      </c>
      <c r="R1133" s="131">
        <f t="shared" si="32"/>
        <v>0</v>
      </c>
      <c r="S1133" s="131">
        <v>0</v>
      </c>
      <c r="T1133" s="132">
        <f t="shared" si="33"/>
        <v>0</v>
      </c>
      <c r="AR1133" s="133" t="s">
        <v>350</v>
      </c>
      <c r="AT1133" s="133" t="s">
        <v>245</v>
      </c>
      <c r="AU1133" s="133" t="s">
        <v>80</v>
      </c>
      <c r="AY1133" s="17" t="s">
        <v>149</v>
      </c>
      <c r="BE1133" s="134">
        <f t="shared" si="34"/>
        <v>0</v>
      </c>
      <c r="BF1133" s="134">
        <f t="shared" si="35"/>
        <v>0</v>
      </c>
      <c r="BG1133" s="134">
        <f t="shared" si="36"/>
        <v>0</v>
      </c>
      <c r="BH1133" s="134">
        <f t="shared" si="37"/>
        <v>0</v>
      </c>
      <c r="BI1133" s="134">
        <f t="shared" si="38"/>
        <v>0</v>
      </c>
      <c r="BJ1133" s="17" t="s">
        <v>78</v>
      </c>
      <c r="BK1133" s="134">
        <f t="shared" si="39"/>
        <v>0</v>
      </c>
      <c r="BL1133" s="17" t="s">
        <v>251</v>
      </c>
      <c r="BM1133" s="133" t="s">
        <v>2027</v>
      </c>
    </row>
    <row r="1134" spans="2:65" s="1" customFormat="1" ht="16.5" customHeight="1">
      <c r="B1134" s="32"/>
      <c r="C1134" s="162" t="s">
        <v>2028</v>
      </c>
      <c r="D1134" s="162" t="s">
        <v>245</v>
      </c>
      <c r="E1134" s="163" t="s">
        <v>2029</v>
      </c>
      <c r="F1134" s="164" t="s">
        <v>1988</v>
      </c>
      <c r="G1134" s="165" t="s">
        <v>330</v>
      </c>
      <c r="H1134" s="166">
        <v>5</v>
      </c>
      <c r="I1134" s="167"/>
      <c r="J1134" s="168">
        <f t="shared" si="30"/>
        <v>0</v>
      </c>
      <c r="K1134" s="164" t="s">
        <v>1770</v>
      </c>
      <c r="L1134" s="169"/>
      <c r="M1134" s="170" t="s">
        <v>19</v>
      </c>
      <c r="N1134" s="171" t="s">
        <v>44</v>
      </c>
      <c r="P1134" s="131">
        <f t="shared" si="31"/>
        <v>0</v>
      </c>
      <c r="Q1134" s="131">
        <v>0</v>
      </c>
      <c r="R1134" s="131">
        <f t="shared" si="32"/>
        <v>0</v>
      </c>
      <c r="S1134" s="131">
        <v>0</v>
      </c>
      <c r="T1134" s="132">
        <f t="shared" si="33"/>
        <v>0</v>
      </c>
      <c r="AR1134" s="133" t="s">
        <v>350</v>
      </c>
      <c r="AT1134" s="133" t="s">
        <v>245</v>
      </c>
      <c r="AU1134" s="133" t="s">
        <v>80</v>
      </c>
      <c r="AY1134" s="17" t="s">
        <v>149</v>
      </c>
      <c r="BE1134" s="134">
        <f t="shared" si="34"/>
        <v>0</v>
      </c>
      <c r="BF1134" s="134">
        <f t="shared" si="35"/>
        <v>0</v>
      </c>
      <c r="BG1134" s="134">
        <f t="shared" si="36"/>
        <v>0</v>
      </c>
      <c r="BH1134" s="134">
        <f t="shared" si="37"/>
        <v>0</v>
      </c>
      <c r="BI1134" s="134">
        <f t="shared" si="38"/>
        <v>0</v>
      </c>
      <c r="BJ1134" s="17" t="s">
        <v>78</v>
      </c>
      <c r="BK1134" s="134">
        <f t="shared" si="39"/>
        <v>0</v>
      </c>
      <c r="BL1134" s="17" t="s">
        <v>251</v>
      </c>
      <c r="BM1134" s="133" t="s">
        <v>2030</v>
      </c>
    </row>
    <row r="1135" spans="2:65" s="1" customFormat="1" ht="16.5" customHeight="1">
      <c r="B1135" s="32"/>
      <c r="C1135" s="162" t="s">
        <v>2031</v>
      </c>
      <c r="D1135" s="162" t="s">
        <v>245</v>
      </c>
      <c r="E1135" s="163" t="s">
        <v>2032</v>
      </c>
      <c r="F1135" s="164" t="s">
        <v>2033</v>
      </c>
      <c r="G1135" s="165" t="s">
        <v>330</v>
      </c>
      <c r="H1135" s="166">
        <v>7</v>
      </c>
      <c r="I1135" s="167"/>
      <c r="J1135" s="168">
        <f t="shared" si="30"/>
        <v>0</v>
      </c>
      <c r="K1135" s="164" t="s">
        <v>1770</v>
      </c>
      <c r="L1135" s="169"/>
      <c r="M1135" s="170" t="s">
        <v>19</v>
      </c>
      <c r="N1135" s="171" t="s">
        <v>44</v>
      </c>
      <c r="P1135" s="131">
        <f t="shared" si="31"/>
        <v>0</v>
      </c>
      <c r="Q1135" s="131">
        <v>0</v>
      </c>
      <c r="R1135" s="131">
        <f t="shared" si="32"/>
        <v>0</v>
      </c>
      <c r="S1135" s="131">
        <v>0</v>
      </c>
      <c r="T1135" s="132">
        <f t="shared" si="33"/>
        <v>0</v>
      </c>
      <c r="AR1135" s="133" t="s">
        <v>350</v>
      </c>
      <c r="AT1135" s="133" t="s">
        <v>245</v>
      </c>
      <c r="AU1135" s="133" t="s">
        <v>80</v>
      </c>
      <c r="AY1135" s="17" t="s">
        <v>149</v>
      </c>
      <c r="BE1135" s="134">
        <f t="shared" si="34"/>
        <v>0</v>
      </c>
      <c r="BF1135" s="134">
        <f t="shared" si="35"/>
        <v>0</v>
      </c>
      <c r="BG1135" s="134">
        <f t="shared" si="36"/>
        <v>0</v>
      </c>
      <c r="BH1135" s="134">
        <f t="shared" si="37"/>
        <v>0</v>
      </c>
      <c r="BI1135" s="134">
        <f t="shared" si="38"/>
        <v>0</v>
      </c>
      <c r="BJ1135" s="17" t="s">
        <v>78</v>
      </c>
      <c r="BK1135" s="134">
        <f t="shared" si="39"/>
        <v>0</v>
      </c>
      <c r="BL1135" s="17" t="s">
        <v>251</v>
      </c>
      <c r="BM1135" s="133" t="s">
        <v>2034</v>
      </c>
    </row>
    <row r="1136" spans="2:65" s="1" customFormat="1" ht="16.5" customHeight="1">
      <c r="B1136" s="32"/>
      <c r="C1136" s="162" t="s">
        <v>2035</v>
      </c>
      <c r="D1136" s="162" t="s">
        <v>245</v>
      </c>
      <c r="E1136" s="163" t="s">
        <v>2036</v>
      </c>
      <c r="F1136" s="164" t="s">
        <v>2037</v>
      </c>
      <c r="G1136" s="165" t="s">
        <v>330</v>
      </c>
      <c r="H1136" s="166">
        <v>7</v>
      </c>
      <c r="I1136" s="167"/>
      <c r="J1136" s="168">
        <f t="shared" si="30"/>
        <v>0</v>
      </c>
      <c r="K1136" s="164" t="s">
        <v>1770</v>
      </c>
      <c r="L1136" s="169"/>
      <c r="M1136" s="170" t="s">
        <v>19</v>
      </c>
      <c r="N1136" s="171" t="s">
        <v>44</v>
      </c>
      <c r="P1136" s="131">
        <f t="shared" si="31"/>
        <v>0</v>
      </c>
      <c r="Q1136" s="131">
        <v>0</v>
      </c>
      <c r="R1136" s="131">
        <f t="shared" si="32"/>
        <v>0</v>
      </c>
      <c r="S1136" s="131">
        <v>0</v>
      </c>
      <c r="T1136" s="132">
        <f t="shared" si="33"/>
        <v>0</v>
      </c>
      <c r="AR1136" s="133" t="s">
        <v>350</v>
      </c>
      <c r="AT1136" s="133" t="s">
        <v>245</v>
      </c>
      <c r="AU1136" s="133" t="s">
        <v>80</v>
      </c>
      <c r="AY1136" s="17" t="s">
        <v>149</v>
      </c>
      <c r="BE1136" s="134">
        <f t="shared" si="34"/>
        <v>0</v>
      </c>
      <c r="BF1136" s="134">
        <f t="shared" si="35"/>
        <v>0</v>
      </c>
      <c r="BG1136" s="134">
        <f t="shared" si="36"/>
        <v>0</v>
      </c>
      <c r="BH1136" s="134">
        <f t="shared" si="37"/>
        <v>0</v>
      </c>
      <c r="BI1136" s="134">
        <f t="shared" si="38"/>
        <v>0</v>
      </c>
      <c r="BJ1136" s="17" t="s">
        <v>78</v>
      </c>
      <c r="BK1136" s="134">
        <f t="shared" si="39"/>
        <v>0</v>
      </c>
      <c r="BL1136" s="17" t="s">
        <v>251</v>
      </c>
      <c r="BM1136" s="133" t="s">
        <v>2038</v>
      </c>
    </row>
    <row r="1137" spans="2:65" s="1" customFormat="1" ht="16.5" customHeight="1">
      <c r="B1137" s="32"/>
      <c r="C1137" s="162" t="s">
        <v>2039</v>
      </c>
      <c r="D1137" s="162" t="s">
        <v>245</v>
      </c>
      <c r="E1137" s="163" t="s">
        <v>2040</v>
      </c>
      <c r="F1137" s="164" t="s">
        <v>1988</v>
      </c>
      <c r="G1137" s="165" t="s">
        <v>330</v>
      </c>
      <c r="H1137" s="166">
        <v>7</v>
      </c>
      <c r="I1137" s="167"/>
      <c r="J1137" s="168">
        <f t="shared" si="30"/>
        <v>0</v>
      </c>
      <c r="K1137" s="164" t="s">
        <v>1770</v>
      </c>
      <c r="L1137" s="169"/>
      <c r="M1137" s="170" t="s">
        <v>19</v>
      </c>
      <c r="N1137" s="171" t="s">
        <v>44</v>
      </c>
      <c r="P1137" s="131">
        <f t="shared" si="31"/>
        <v>0</v>
      </c>
      <c r="Q1137" s="131">
        <v>0</v>
      </c>
      <c r="R1137" s="131">
        <f t="shared" si="32"/>
        <v>0</v>
      </c>
      <c r="S1137" s="131">
        <v>0</v>
      </c>
      <c r="T1137" s="132">
        <f t="shared" si="33"/>
        <v>0</v>
      </c>
      <c r="AR1137" s="133" t="s">
        <v>350</v>
      </c>
      <c r="AT1137" s="133" t="s">
        <v>245</v>
      </c>
      <c r="AU1137" s="133" t="s">
        <v>80</v>
      </c>
      <c r="AY1137" s="17" t="s">
        <v>149</v>
      </c>
      <c r="BE1137" s="134">
        <f t="shared" si="34"/>
        <v>0</v>
      </c>
      <c r="BF1137" s="134">
        <f t="shared" si="35"/>
        <v>0</v>
      </c>
      <c r="BG1137" s="134">
        <f t="shared" si="36"/>
        <v>0</v>
      </c>
      <c r="BH1137" s="134">
        <f t="shared" si="37"/>
        <v>0</v>
      </c>
      <c r="BI1137" s="134">
        <f t="shared" si="38"/>
        <v>0</v>
      </c>
      <c r="BJ1137" s="17" t="s">
        <v>78</v>
      </c>
      <c r="BK1137" s="134">
        <f t="shared" si="39"/>
        <v>0</v>
      </c>
      <c r="BL1137" s="17" t="s">
        <v>251</v>
      </c>
      <c r="BM1137" s="133" t="s">
        <v>2041</v>
      </c>
    </row>
    <row r="1138" spans="2:65" s="1" customFormat="1" ht="16.5" customHeight="1">
      <c r="B1138" s="32"/>
      <c r="C1138" s="162" t="s">
        <v>2042</v>
      </c>
      <c r="D1138" s="162" t="s">
        <v>245</v>
      </c>
      <c r="E1138" s="163" t="s">
        <v>2043</v>
      </c>
      <c r="F1138" s="164" t="s">
        <v>2044</v>
      </c>
      <c r="G1138" s="165" t="s">
        <v>330</v>
      </c>
      <c r="H1138" s="166">
        <v>102</v>
      </c>
      <c r="I1138" s="167"/>
      <c r="J1138" s="168">
        <f t="shared" si="30"/>
        <v>0</v>
      </c>
      <c r="K1138" s="164" t="s">
        <v>1770</v>
      </c>
      <c r="L1138" s="169"/>
      <c r="M1138" s="170" t="s">
        <v>19</v>
      </c>
      <c r="N1138" s="171" t="s">
        <v>44</v>
      </c>
      <c r="P1138" s="131">
        <f t="shared" si="31"/>
        <v>0</v>
      </c>
      <c r="Q1138" s="131">
        <v>0</v>
      </c>
      <c r="R1138" s="131">
        <f t="shared" si="32"/>
        <v>0</v>
      </c>
      <c r="S1138" s="131">
        <v>0</v>
      </c>
      <c r="T1138" s="132">
        <f t="shared" si="33"/>
        <v>0</v>
      </c>
      <c r="AR1138" s="133" t="s">
        <v>350</v>
      </c>
      <c r="AT1138" s="133" t="s">
        <v>245</v>
      </c>
      <c r="AU1138" s="133" t="s">
        <v>80</v>
      </c>
      <c r="AY1138" s="17" t="s">
        <v>149</v>
      </c>
      <c r="BE1138" s="134">
        <f t="shared" si="34"/>
        <v>0</v>
      </c>
      <c r="BF1138" s="134">
        <f t="shared" si="35"/>
        <v>0</v>
      </c>
      <c r="BG1138" s="134">
        <f t="shared" si="36"/>
        <v>0</v>
      </c>
      <c r="BH1138" s="134">
        <f t="shared" si="37"/>
        <v>0</v>
      </c>
      <c r="BI1138" s="134">
        <f t="shared" si="38"/>
        <v>0</v>
      </c>
      <c r="BJ1138" s="17" t="s">
        <v>78</v>
      </c>
      <c r="BK1138" s="134">
        <f t="shared" si="39"/>
        <v>0</v>
      </c>
      <c r="BL1138" s="17" t="s">
        <v>251</v>
      </c>
      <c r="BM1138" s="133" t="s">
        <v>2045</v>
      </c>
    </row>
    <row r="1139" spans="2:65" s="1" customFormat="1" ht="16.5" customHeight="1">
      <c r="B1139" s="32"/>
      <c r="C1139" s="162" t="s">
        <v>2046</v>
      </c>
      <c r="D1139" s="162" t="s">
        <v>245</v>
      </c>
      <c r="E1139" s="163" t="s">
        <v>2047</v>
      </c>
      <c r="F1139" s="164" t="s">
        <v>1988</v>
      </c>
      <c r="G1139" s="165" t="s">
        <v>330</v>
      </c>
      <c r="H1139" s="166">
        <v>102</v>
      </c>
      <c r="I1139" s="167"/>
      <c r="J1139" s="168">
        <f t="shared" si="30"/>
        <v>0</v>
      </c>
      <c r="K1139" s="164" t="s">
        <v>1770</v>
      </c>
      <c r="L1139" s="169"/>
      <c r="M1139" s="170" t="s">
        <v>19</v>
      </c>
      <c r="N1139" s="171" t="s">
        <v>44</v>
      </c>
      <c r="P1139" s="131">
        <f t="shared" si="31"/>
        <v>0</v>
      </c>
      <c r="Q1139" s="131">
        <v>0</v>
      </c>
      <c r="R1139" s="131">
        <f t="shared" si="32"/>
        <v>0</v>
      </c>
      <c r="S1139" s="131">
        <v>0</v>
      </c>
      <c r="T1139" s="132">
        <f t="shared" si="33"/>
        <v>0</v>
      </c>
      <c r="AR1139" s="133" t="s">
        <v>350</v>
      </c>
      <c r="AT1139" s="133" t="s">
        <v>245</v>
      </c>
      <c r="AU1139" s="133" t="s">
        <v>80</v>
      </c>
      <c r="AY1139" s="17" t="s">
        <v>149</v>
      </c>
      <c r="BE1139" s="134">
        <f t="shared" si="34"/>
        <v>0</v>
      </c>
      <c r="BF1139" s="134">
        <f t="shared" si="35"/>
        <v>0</v>
      </c>
      <c r="BG1139" s="134">
        <f t="shared" si="36"/>
        <v>0</v>
      </c>
      <c r="BH1139" s="134">
        <f t="shared" si="37"/>
        <v>0</v>
      </c>
      <c r="BI1139" s="134">
        <f t="shared" si="38"/>
        <v>0</v>
      </c>
      <c r="BJ1139" s="17" t="s">
        <v>78</v>
      </c>
      <c r="BK1139" s="134">
        <f t="shared" si="39"/>
        <v>0</v>
      </c>
      <c r="BL1139" s="17" t="s">
        <v>251</v>
      </c>
      <c r="BM1139" s="133" t="s">
        <v>2048</v>
      </c>
    </row>
    <row r="1140" spans="2:65" s="1" customFormat="1" ht="16.5" customHeight="1">
      <c r="B1140" s="32"/>
      <c r="C1140" s="162" t="s">
        <v>2049</v>
      </c>
      <c r="D1140" s="162" t="s">
        <v>245</v>
      </c>
      <c r="E1140" s="163" t="s">
        <v>2050</v>
      </c>
      <c r="F1140" s="164" t="s">
        <v>2051</v>
      </c>
      <c r="G1140" s="165" t="s">
        <v>330</v>
      </c>
      <c r="H1140" s="166">
        <v>8</v>
      </c>
      <c r="I1140" s="167"/>
      <c r="J1140" s="168">
        <f t="shared" si="30"/>
        <v>0</v>
      </c>
      <c r="K1140" s="164" t="s">
        <v>1770</v>
      </c>
      <c r="L1140" s="169"/>
      <c r="M1140" s="170" t="s">
        <v>19</v>
      </c>
      <c r="N1140" s="171" t="s">
        <v>44</v>
      </c>
      <c r="P1140" s="131">
        <f t="shared" si="31"/>
        <v>0</v>
      </c>
      <c r="Q1140" s="131">
        <v>0</v>
      </c>
      <c r="R1140" s="131">
        <f t="shared" si="32"/>
        <v>0</v>
      </c>
      <c r="S1140" s="131">
        <v>0</v>
      </c>
      <c r="T1140" s="132">
        <f t="shared" si="33"/>
        <v>0</v>
      </c>
      <c r="AR1140" s="133" t="s">
        <v>350</v>
      </c>
      <c r="AT1140" s="133" t="s">
        <v>245</v>
      </c>
      <c r="AU1140" s="133" t="s">
        <v>80</v>
      </c>
      <c r="AY1140" s="17" t="s">
        <v>149</v>
      </c>
      <c r="BE1140" s="134">
        <f t="shared" si="34"/>
        <v>0</v>
      </c>
      <c r="BF1140" s="134">
        <f t="shared" si="35"/>
        <v>0</v>
      </c>
      <c r="BG1140" s="134">
        <f t="shared" si="36"/>
        <v>0</v>
      </c>
      <c r="BH1140" s="134">
        <f t="shared" si="37"/>
        <v>0</v>
      </c>
      <c r="BI1140" s="134">
        <f t="shared" si="38"/>
        <v>0</v>
      </c>
      <c r="BJ1140" s="17" t="s">
        <v>78</v>
      </c>
      <c r="BK1140" s="134">
        <f t="shared" si="39"/>
        <v>0</v>
      </c>
      <c r="BL1140" s="17" t="s">
        <v>251</v>
      </c>
      <c r="BM1140" s="133" t="s">
        <v>2052</v>
      </c>
    </row>
    <row r="1141" spans="2:65" s="1" customFormat="1" ht="16.5" customHeight="1">
      <c r="B1141" s="32"/>
      <c r="C1141" s="162" t="s">
        <v>2053</v>
      </c>
      <c r="D1141" s="162" t="s">
        <v>245</v>
      </c>
      <c r="E1141" s="163" t="s">
        <v>2054</v>
      </c>
      <c r="F1141" s="164" t="s">
        <v>1988</v>
      </c>
      <c r="G1141" s="165" t="s">
        <v>330</v>
      </c>
      <c r="H1141" s="166">
        <v>8</v>
      </c>
      <c r="I1141" s="167"/>
      <c r="J1141" s="168">
        <f t="shared" si="30"/>
        <v>0</v>
      </c>
      <c r="K1141" s="164" t="s">
        <v>1770</v>
      </c>
      <c r="L1141" s="169"/>
      <c r="M1141" s="170" t="s">
        <v>19</v>
      </c>
      <c r="N1141" s="171" t="s">
        <v>44</v>
      </c>
      <c r="P1141" s="131">
        <f t="shared" si="31"/>
        <v>0</v>
      </c>
      <c r="Q1141" s="131">
        <v>0</v>
      </c>
      <c r="R1141" s="131">
        <f t="shared" si="32"/>
        <v>0</v>
      </c>
      <c r="S1141" s="131">
        <v>0</v>
      </c>
      <c r="T1141" s="132">
        <f t="shared" si="33"/>
        <v>0</v>
      </c>
      <c r="AR1141" s="133" t="s">
        <v>350</v>
      </c>
      <c r="AT1141" s="133" t="s">
        <v>245</v>
      </c>
      <c r="AU1141" s="133" t="s">
        <v>80</v>
      </c>
      <c r="AY1141" s="17" t="s">
        <v>149</v>
      </c>
      <c r="BE1141" s="134">
        <f t="shared" si="34"/>
        <v>0</v>
      </c>
      <c r="BF1141" s="134">
        <f t="shared" si="35"/>
        <v>0</v>
      </c>
      <c r="BG1141" s="134">
        <f t="shared" si="36"/>
        <v>0</v>
      </c>
      <c r="BH1141" s="134">
        <f t="shared" si="37"/>
        <v>0</v>
      </c>
      <c r="BI1141" s="134">
        <f t="shared" si="38"/>
        <v>0</v>
      </c>
      <c r="BJ1141" s="17" t="s">
        <v>78</v>
      </c>
      <c r="BK1141" s="134">
        <f t="shared" si="39"/>
        <v>0</v>
      </c>
      <c r="BL1141" s="17" t="s">
        <v>251</v>
      </c>
      <c r="BM1141" s="133" t="s">
        <v>2055</v>
      </c>
    </row>
    <row r="1142" spans="2:65" s="1" customFormat="1" ht="16.5" customHeight="1">
      <c r="B1142" s="32"/>
      <c r="C1142" s="162" t="s">
        <v>2056</v>
      </c>
      <c r="D1142" s="162" t="s">
        <v>245</v>
      </c>
      <c r="E1142" s="163" t="s">
        <v>2057</v>
      </c>
      <c r="F1142" s="164" t="s">
        <v>2058</v>
      </c>
      <c r="G1142" s="165" t="s">
        <v>330</v>
      </c>
      <c r="H1142" s="166">
        <v>20</v>
      </c>
      <c r="I1142" s="167"/>
      <c r="J1142" s="168">
        <f t="shared" si="30"/>
        <v>0</v>
      </c>
      <c r="K1142" s="164" t="s">
        <v>1770</v>
      </c>
      <c r="L1142" s="169"/>
      <c r="M1142" s="170" t="s">
        <v>19</v>
      </c>
      <c r="N1142" s="171" t="s">
        <v>44</v>
      </c>
      <c r="P1142" s="131">
        <f t="shared" si="31"/>
        <v>0</v>
      </c>
      <c r="Q1142" s="131">
        <v>0</v>
      </c>
      <c r="R1142" s="131">
        <f t="shared" si="32"/>
        <v>0</v>
      </c>
      <c r="S1142" s="131">
        <v>0</v>
      </c>
      <c r="T1142" s="132">
        <f t="shared" si="33"/>
        <v>0</v>
      </c>
      <c r="AR1142" s="133" t="s">
        <v>350</v>
      </c>
      <c r="AT1142" s="133" t="s">
        <v>245</v>
      </c>
      <c r="AU1142" s="133" t="s">
        <v>80</v>
      </c>
      <c r="AY1142" s="17" t="s">
        <v>149</v>
      </c>
      <c r="BE1142" s="134">
        <f t="shared" si="34"/>
        <v>0</v>
      </c>
      <c r="BF1142" s="134">
        <f t="shared" si="35"/>
        <v>0</v>
      </c>
      <c r="BG1142" s="134">
        <f t="shared" si="36"/>
        <v>0</v>
      </c>
      <c r="BH1142" s="134">
        <f t="shared" si="37"/>
        <v>0</v>
      </c>
      <c r="BI1142" s="134">
        <f t="shared" si="38"/>
        <v>0</v>
      </c>
      <c r="BJ1142" s="17" t="s">
        <v>78</v>
      </c>
      <c r="BK1142" s="134">
        <f t="shared" si="39"/>
        <v>0</v>
      </c>
      <c r="BL1142" s="17" t="s">
        <v>251</v>
      </c>
      <c r="BM1142" s="133" t="s">
        <v>2059</v>
      </c>
    </row>
    <row r="1143" spans="2:65" s="1" customFormat="1" ht="16.5" customHeight="1">
      <c r="B1143" s="32"/>
      <c r="C1143" s="162" t="s">
        <v>2060</v>
      </c>
      <c r="D1143" s="162" t="s">
        <v>245</v>
      </c>
      <c r="E1143" s="163" t="s">
        <v>2061</v>
      </c>
      <c r="F1143" s="164" t="s">
        <v>2062</v>
      </c>
      <c r="G1143" s="165" t="s">
        <v>330</v>
      </c>
      <c r="H1143" s="166">
        <v>20</v>
      </c>
      <c r="I1143" s="167"/>
      <c r="J1143" s="168">
        <f t="shared" si="30"/>
        <v>0</v>
      </c>
      <c r="K1143" s="164" t="s">
        <v>1770</v>
      </c>
      <c r="L1143" s="169"/>
      <c r="M1143" s="170" t="s">
        <v>19</v>
      </c>
      <c r="N1143" s="171" t="s">
        <v>44</v>
      </c>
      <c r="P1143" s="131">
        <f t="shared" si="31"/>
        <v>0</v>
      </c>
      <c r="Q1143" s="131">
        <v>0</v>
      </c>
      <c r="R1143" s="131">
        <f t="shared" si="32"/>
        <v>0</v>
      </c>
      <c r="S1143" s="131">
        <v>0</v>
      </c>
      <c r="T1143" s="132">
        <f t="shared" si="33"/>
        <v>0</v>
      </c>
      <c r="AR1143" s="133" t="s">
        <v>350</v>
      </c>
      <c r="AT1143" s="133" t="s">
        <v>245</v>
      </c>
      <c r="AU1143" s="133" t="s">
        <v>80</v>
      </c>
      <c r="AY1143" s="17" t="s">
        <v>149</v>
      </c>
      <c r="BE1143" s="134">
        <f t="shared" si="34"/>
        <v>0</v>
      </c>
      <c r="BF1143" s="134">
        <f t="shared" si="35"/>
        <v>0</v>
      </c>
      <c r="BG1143" s="134">
        <f t="shared" si="36"/>
        <v>0</v>
      </c>
      <c r="BH1143" s="134">
        <f t="shared" si="37"/>
        <v>0</v>
      </c>
      <c r="BI1143" s="134">
        <f t="shared" si="38"/>
        <v>0</v>
      </c>
      <c r="BJ1143" s="17" t="s">
        <v>78</v>
      </c>
      <c r="BK1143" s="134">
        <f t="shared" si="39"/>
        <v>0</v>
      </c>
      <c r="BL1143" s="17" t="s">
        <v>251</v>
      </c>
      <c r="BM1143" s="133" t="s">
        <v>2063</v>
      </c>
    </row>
    <row r="1144" spans="2:65" s="1" customFormat="1" ht="16.5" customHeight="1">
      <c r="B1144" s="32"/>
      <c r="C1144" s="162" t="s">
        <v>2064</v>
      </c>
      <c r="D1144" s="162" t="s">
        <v>245</v>
      </c>
      <c r="E1144" s="163" t="s">
        <v>2065</v>
      </c>
      <c r="F1144" s="164" t="s">
        <v>2066</v>
      </c>
      <c r="G1144" s="165" t="s">
        <v>330</v>
      </c>
      <c r="H1144" s="166">
        <v>10</v>
      </c>
      <c r="I1144" s="167"/>
      <c r="J1144" s="168">
        <f t="shared" si="30"/>
        <v>0</v>
      </c>
      <c r="K1144" s="164" t="s">
        <v>1770</v>
      </c>
      <c r="L1144" s="169"/>
      <c r="M1144" s="170" t="s">
        <v>19</v>
      </c>
      <c r="N1144" s="171" t="s">
        <v>44</v>
      </c>
      <c r="P1144" s="131">
        <f t="shared" si="31"/>
        <v>0</v>
      </c>
      <c r="Q1144" s="131">
        <v>0</v>
      </c>
      <c r="R1144" s="131">
        <f t="shared" si="32"/>
        <v>0</v>
      </c>
      <c r="S1144" s="131">
        <v>0</v>
      </c>
      <c r="T1144" s="132">
        <f t="shared" si="33"/>
        <v>0</v>
      </c>
      <c r="AR1144" s="133" t="s">
        <v>350</v>
      </c>
      <c r="AT1144" s="133" t="s">
        <v>245</v>
      </c>
      <c r="AU1144" s="133" t="s">
        <v>80</v>
      </c>
      <c r="AY1144" s="17" t="s">
        <v>149</v>
      </c>
      <c r="BE1144" s="134">
        <f t="shared" si="34"/>
        <v>0</v>
      </c>
      <c r="BF1144" s="134">
        <f t="shared" si="35"/>
        <v>0</v>
      </c>
      <c r="BG1144" s="134">
        <f t="shared" si="36"/>
        <v>0</v>
      </c>
      <c r="BH1144" s="134">
        <f t="shared" si="37"/>
        <v>0</v>
      </c>
      <c r="BI1144" s="134">
        <f t="shared" si="38"/>
        <v>0</v>
      </c>
      <c r="BJ1144" s="17" t="s">
        <v>78</v>
      </c>
      <c r="BK1144" s="134">
        <f t="shared" si="39"/>
        <v>0</v>
      </c>
      <c r="BL1144" s="17" t="s">
        <v>251</v>
      </c>
      <c r="BM1144" s="133" t="s">
        <v>2067</v>
      </c>
    </row>
    <row r="1145" spans="2:65" s="1" customFormat="1" ht="16.5" customHeight="1">
      <c r="B1145" s="32"/>
      <c r="C1145" s="162" t="s">
        <v>2068</v>
      </c>
      <c r="D1145" s="162" t="s">
        <v>245</v>
      </c>
      <c r="E1145" s="163" t="s">
        <v>2069</v>
      </c>
      <c r="F1145" s="164" t="s">
        <v>1988</v>
      </c>
      <c r="G1145" s="165" t="s">
        <v>330</v>
      </c>
      <c r="H1145" s="166">
        <v>10</v>
      </c>
      <c r="I1145" s="167"/>
      <c r="J1145" s="168">
        <f t="shared" si="30"/>
        <v>0</v>
      </c>
      <c r="K1145" s="164" t="s">
        <v>1770</v>
      </c>
      <c r="L1145" s="169"/>
      <c r="M1145" s="170" t="s">
        <v>19</v>
      </c>
      <c r="N1145" s="171" t="s">
        <v>44</v>
      </c>
      <c r="P1145" s="131">
        <f t="shared" si="31"/>
        <v>0</v>
      </c>
      <c r="Q1145" s="131">
        <v>0</v>
      </c>
      <c r="R1145" s="131">
        <f t="shared" si="32"/>
        <v>0</v>
      </c>
      <c r="S1145" s="131">
        <v>0</v>
      </c>
      <c r="T1145" s="132">
        <f t="shared" si="33"/>
        <v>0</v>
      </c>
      <c r="AR1145" s="133" t="s">
        <v>350</v>
      </c>
      <c r="AT1145" s="133" t="s">
        <v>245</v>
      </c>
      <c r="AU1145" s="133" t="s">
        <v>80</v>
      </c>
      <c r="AY1145" s="17" t="s">
        <v>149</v>
      </c>
      <c r="BE1145" s="134">
        <f t="shared" si="34"/>
        <v>0</v>
      </c>
      <c r="BF1145" s="134">
        <f t="shared" si="35"/>
        <v>0</v>
      </c>
      <c r="BG1145" s="134">
        <f t="shared" si="36"/>
        <v>0</v>
      </c>
      <c r="BH1145" s="134">
        <f t="shared" si="37"/>
        <v>0</v>
      </c>
      <c r="BI1145" s="134">
        <f t="shared" si="38"/>
        <v>0</v>
      </c>
      <c r="BJ1145" s="17" t="s">
        <v>78</v>
      </c>
      <c r="BK1145" s="134">
        <f t="shared" si="39"/>
        <v>0</v>
      </c>
      <c r="BL1145" s="17" t="s">
        <v>251</v>
      </c>
      <c r="BM1145" s="133" t="s">
        <v>2070</v>
      </c>
    </row>
    <row r="1146" spans="2:65" s="1" customFormat="1" ht="16.5" customHeight="1">
      <c r="B1146" s="32"/>
      <c r="C1146" s="162" t="s">
        <v>2071</v>
      </c>
      <c r="D1146" s="162" t="s">
        <v>245</v>
      </c>
      <c r="E1146" s="163" t="s">
        <v>2072</v>
      </c>
      <c r="F1146" s="164" t="s">
        <v>2073</v>
      </c>
      <c r="G1146" s="165" t="s">
        <v>330</v>
      </c>
      <c r="H1146" s="166">
        <v>20</v>
      </c>
      <c r="I1146" s="167"/>
      <c r="J1146" s="168">
        <f t="shared" si="30"/>
        <v>0</v>
      </c>
      <c r="K1146" s="164" t="s">
        <v>1770</v>
      </c>
      <c r="L1146" s="169"/>
      <c r="M1146" s="170" t="s">
        <v>19</v>
      </c>
      <c r="N1146" s="171" t="s">
        <v>44</v>
      </c>
      <c r="P1146" s="131">
        <f t="shared" si="31"/>
        <v>0</v>
      </c>
      <c r="Q1146" s="131">
        <v>0</v>
      </c>
      <c r="R1146" s="131">
        <f t="shared" si="32"/>
        <v>0</v>
      </c>
      <c r="S1146" s="131">
        <v>0</v>
      </c>
      <c r="T1146" s="132">
        <f t="shared" si="33"/>
        <v>0</v>
      </c>
      <c r="AR1146" s="133" t="s">
        <v>350</v>
      </c>
      <c r="AT1146" s="133" t="s">
        <v>245</v>
      </c>
      <c r="AU1146" s="133" t="s">
        <v>80</v>
      </c>
      <c r="AY1146" s="17" t="s">
        <v>149</v>
      </c>
      <c r="BE1146" s="134">
        <f t="shared" si="34"/>
        <v>0</v>
      </c>
      <c r="BF1146" s="134">
        <f t="shared" si="35"/>
        <v>0</v>
      </c>
      <c r="BG1146" s="134">
        <f t="shared" si="36"/>
        <v>0</v>
      </c>
      <c r="BH1146" s="134">
        <f t="shared" si="37"/>
        <v>0</v>
      </c>
      <c r="BI1146" s="134">
        <f t="shared" si="38"/>
        <v>0</v>
      </c>
      <c r="BJ1146" s="17" t="s">
        <v>78</v>
      </c>
      <c r="BK1146" s="134">
        <f t="shared" si="39"/>
        <v>0</v>
      </c>
      <c r="BL1146" s="17" t="s">
        <v>251</v>
      </c>
      <c r="BM1146" s="133" t="s">
        <v>2074</v>
      </c>
    </row>
    <row r="1147" spans="2:65" s="1" customFormat="1" ht="16.5" customHeight="1">
      <c r="B1147" s="32"/>
      <c r="C1147" s="162" t="s">
        <v>2075</v>
      </c>
      <c r="D1147" s="162" t="s">
        <v>245</v>
      </c>
      <c r="E1147" s="163" t="s">
        <v>2076</v>
      </c>
      <c r="F1147" s="164" t="s">
        <v>2077</v>
      </c>
      <c r="G1147" s="165" t="s">
        <v>330</v>
      </c>
      <c r="H1147" s="166">
        <v>10</v>
      </c>
      <c r="I1147" s="167"/>
      <c r="J1147" s="168">
        <f t="shared" si="30"/>
        <v>0</v>
      </c>
      <c r="K1147" s="164" t="s">
        <v>1770</v>
      </c>
      <c r="L1147" s="169"/>
      <c r="M1147" s="170" t="s">
        <v>19</v>
      </c>
      <c r="N1147" s="171" t="s">
        <v>44</v>
      </c>
      <c r="P1147" s="131">
        <f t="shared" si="31"/>
        <v>0</v>
      </c>
      <c r="Q1147" s="131">
        <v>0</v>
      </c>
      <c r="R1147" s="131">
        <f t="shared" si="32"/>
        <v>0</v>
      </c>
      <c r="S1147" s="131">
        <v>0</v>
      </c>
      <c r="T1147" s="132">
        <f t="shared" si="33"/>
        <v>0</v>
      </c>
      <c r="AR1147" s="133" t="s">
        <v>350</v>
      </c>
      <c r="AT1147" s="133" t="s">
        <v>245</v>
      </c>
      <c r="AU1147" s="133" t="s">
        <v>80</v>
      </c>
      <c r="AY1147" s="17" t="s">
        <v>149</v>
      </c>
      <c r="BE1147" s="134">
        <f t="shared" si="34"/>
        <v>0</v>
      </c>
      <c r="BF1147" s="134">
        <f t="shared" si="35"/>
        <v>0</v>
      </c>
      <c r="BG1147" s="134">
        <f t="shared" si="36"/>
        <v>0</v>
      </c>
      <c r="BH1147" s="134">
        <f t="shared" si="37"/>
        <v>0</v>
      </c>
      <c r="BI1147" s="134">
        <f t="shared" si="38"/>
        <v>0</v>
      </c>
      <c r="BJ1147" s="17" t="s">
        <v>78</v>
      </c>
      <c r="BK1147" s="134">
        <f t="shared" si="39"/>
        <v>0</v>
      </c>
      <c r="BL1147" s="17" t="s">
        <v>251</v>
      </c>
      <c r="BM1147" s="133" t="s">
        <v>2078</v>
      </c>
    </row>
    <row r="1148" spans="2:65" s="1" customFormat="1" ht="16.5" customHeight="1">
      <c r="B1148" s="32"/>
      <c r="C1148" s="162" t="s">
        <v>2079</v>
      </c>
      <c r="D1148" s="162" t="s">
        <v>245</v>
      </c>
      <c r="E1148" s="163" t="s">
        <v>2080</v>
      </c>
      <c r="F1148" s="164" t="s">
        <v>2081</v>
      </c>
      <c r="G1148" s="165" t="s">
        <v>330</v>
      </c>
      <c r="H1148" s="166">
        <v>152</v>
      </c>
      <c r="I1148" s="167"/>
      <c r="J1148" s="168">
        <f t="shared" si="30"/>
        <v>0</v>
      </c>
      <c r="K1148" s="164" t="s">
        <v>1770</v>
      </c>
      <c r="L1148" s="169"/>
      <c r="M1148" s="170" t="s">
        <v>19</v>
      </c>
      <c r="N1148" s="171" t="s">
        <v>44</v>
      </c>
      <c r="P1148" s="131">
        <f t="shared" si="31"/>
        <v>0</v>
      </c>
      <c r="Q1148" s="131">
        <v>0</v>
      </c>
      <c r="R1148" s="131">
        <f t="shared" si="32"/>
        <v>0</v>
      </c>
      <c r="S1148" s="131">
        <v>0</v>
      </c>
      <c r="T1148" s="132">
        <f t="shared" si="33"/>
        <v>0</v>
      </c>
      <c r="AR1148" s="133" t="s">
        <v>350</v>
      </c>
      <c r="AT1148" s="133" t="s">
        <v>245</v>
      </c>
      <c r="AU1148" s="133" t="s">
        <v>80</v>
      </c>
      <c r="AY1148" s="17" t="s">
        <v>149</v>
      </c>
      <c r="BE1148" s="134">
        <f t="shared" si="34"/>
        <v>0</v>
      </c>
      <c r="BF1148" s="134">
        <f t="shared" si="35"/>
        <v>0</v>
      </c>
      <c r="BG1148" s="134">
        <f t="shared" si="36"/>
        <v>0</v>
      </c>
      <c r="BH1148" s="134">
        <f t="shared" si="37"/>
        <v>0</v>
      </c>
      <c r="BI1148" s="134">
        <f t="shared" si="38"/>
        <v>0</v>
      </c>
      <c r="BJ1148" s="17" t="s">
        <v>78</v>
      </c>
      <c r="BK1148" s="134">
        <f t="shared" si="39"/>
        <v>0</v>
      </c>
      <c r="BL1148" s="17" t="s">
        <v>251</v>
      </c>
      <c r="BM1148" s="133" t="s">
        <v>2082</v>
      </c>
    </row>
    <row r="1149" spans="2:65" s="1" customFormat="1" ht="16.5" customHeight="1">
      <c r="B1149" s="32"/>
      <c r="C1149" s="162" t="s">
        <v>2083</v>
      </c>
      <c r="D1149" s="162" t="s">
        <v>245</v>
      </c>
      <c r="E1149" s="163" t="s">
        <v>2084</v>
      </c>
      <c r="F1149" s="164" t="s">
        <v>2085</v>
      </c>
      <c r="G1149" s="165" t="s">
        <v>330</v>
      </c>
      <c r="H1149" s="166">
        <v>30</v>
      </c>
      <c r="I1149" s="167"/>
      <c r="J1149" s="168">
        <f t="shared" si="30"/>
        <v>0</v>
      </c>
      <c r="K1149" s="164" t="s">
        <v>1770</v>
      </c>
      <c r="L1149" s="169"/>
      <c r="M1149" s="170" t="s">
        <v>19</v>
      </c>
      <c r="N1149" s="171" t="s">
        <v>44</v>
      </c>
      <c r="P1149" s="131">
        <f t="shared" si="31"/>
        <v>0</v>
      </c>
      <c r="Q1149" s="131">
        <v>0</v>
      </c>
      <c r="R1149" s="131">
        <f t="shared" si="32"/>
        <v>0</v>
      </c>
      <c r="S1149" s="131">
        <v>0</v>
      </c>
      <c r="T1149" s="132">
        <f t="shared" si="33"/>
        <v>0</v>
      </c>
      <c r="AR1149" s="133" t="s">
        <v>350</v>
      </c>
      <c r="AT1149" s="133" t="s">
        <v>245</v>
      </c>
      <c r="AU1149" s="133" t="s">
        <v>80</v>
      </c>
      <c r="AY1149" s="17" t="s">
        <v>149</v>
      </c>
      <c r="BE1149" s="134">
        <f t="shared" si="34"/>
        <v>0</v>
      </c>
      <c r="BF1149" s="134">
        <f t="shared" si="35"/>
        <v>0</v>
      </c>
      <c r="BG1149" s="134">
        <f t="shared" si="36"/>
        <v>0</v>
      </c>
      <c r="BH1149" s="134">
        <f t="shared" si="37"/>
        <v>0</v>
      </c>
      <c r="BI1149" s="134">
        <f t="shared" si="38"/>
        <v>0</v>
      </c>
      <c r="BJ1149" s="17" t="s">
        <v>78</v>
      </c>
      <c r="BK1149" s="134">
        <f t="shared" si="39"/>
        <v>0</v>
      </c>
      <c r="BL1149" s="17" t="s">
        <v>251</v>
      </c>
      <c r="BM1149" s="133" t="s">
        <v>2086</v>
      </c>
    </row>
    <row r="1150" spans="2:65" s="1" customFormat="1" ht="16.5" customHeight="1">
      <c r="B1150" s="32"/>
      <c r="C1150" s="162" t="s">
        <v>2087</v>
      </c>
      <c r="D1150" s="162" t="s">
        <v>245</v>
      </c>
      <c r="E1150" s="163" t="s">
        <v>2088</v>
      </c>
      <c r="F1150" s="164" t="s">
        <v>2089</v>
      </c>
      <c r="G1150" s="165" t="s">
        <v>388</v>
      </c>
      <c r="H1150" s="166">
        <v>200</v>
      </c>
      <c r="I1150" s="167"/>
      <c r="J1150" s="168">
        <f t="shared" si="30"/>
        <v>0</v>
      </c>
      <c r="K1150" s="164" t="s">
        <v>1770</v>
      </c>
      <c r="L1150" s="169"/>
      <c r="M1150" s="170" t="s">
        <v>19</v>
      </c>
      <c r="N1150" s="171" t="s">
        <v>44</v>
      </c>
      <c r="P1150" s="131">
        <f t="shared" si="31"/>
        <v>0</v>
      </c>
      <c r="Q1150" s="131">
        <v>0</v>
      </c>
      <c r="R1150" s="131">
        <f t="shared" si="32"/>
        <v>0</v>
      </c>
      <c r="S1150" s="131">
        <v>0</v>
      </c>
      <c r="T1150" s="132">
        <f t="shared" si="33"/>
        <v>0</v>
      </c>
      <c r="AR1150" s="133" t="s">
        <v>350</v>
      </c>
      <c r="AT1150" s="133" t="s">
        <v>245</v>
      </c>
      <c r="AU1150" s="133" t="s">
        <v>80</v>
      </c>
      <c r="AY1150" s="17" t="s">
        <v>149</v>
      </c>
      <c r="BE1150" s="134">
        <f t="shared" si="34"/>
        <v>0</v>
      </c>
      <c r="BF1150" s="134">
        <f t="shared" si="35"/>
        <v>0</v>
      </c>
      <c r="BG1150" s="134">
        <f t="shared" si="36"/>
        <v>0</v>
      </c>
      <c r="BH1150" s="134">
        <f t="shared" si="37"/>
        <v>0</v>
      </c>
      <c r="BI1150" s="134">
        <f t="shared" si="38"/>
        <v>0</v>
      </c>
      <c r="BJ1150" s="17" t="s">
        <v>78</v>
      </c>
      <c r="BK1150" s="134">
        <f t="shared" si="39"/>
        <v>0</v>
      </c>
      <c r="BL1150" s="17" t="s">
        <v>251</v>
      </c>
      <c r="BM1150" s="133" t="s">
        <v>2090</v>
      </c>
    </row>
    <row r="1151" spans="2:65" s="1" customFormat="1" ht="16.5" customHeight="1">
      <c r="B1151" s="32"/>
      <c r="C1151" s="162" t="s">
        <v>2091</v>
      </c>
      <c r="D1151" s="162" t="s">
        <v>245</v>
      </c>
      <c r="E1151" s="163" t="s">
        <v>2092</v>
      </c>
      <c r="F1151" s="164" t="s">
        <v>2093</v>
      </c>
      <c r="G1151" s="165" t="s">
        <v>388</v>
      </c>
      <c r="H1151" s="166">
        <v>60</v>
      </c>
      <c r="I1151" s="167"/>
      <c r="J1151" s="168">
        <f t="shared" si="30"/>
        <v>0</v>
      </c>
      <c r="K1151" s="164" t="s">
        <v>1770</v>
      </c>
      <c r="L1151" s="169"/>
      <c r="M1151" s="170" t="s">
        <v>19</v>
      </c>
      <c r="N1151" s="171" t="s">
        <v>44</v>
      </c>
      <c r="P1151" s="131">
        <f t="shared" si="31"/>
        <v>0</v>
      </c>
      <c r="Q1151" s="131">
        <v>0</v>
      </c>
      <c r="R1151" s="131">
        <f t="shared" si="32"/>
        <v>0</v>
      </c>
      <c r="S1151" s="131">
        <v>0</v>
      </c>
      <c r="T1151" s="132">
        <f t="shared" si="33"/>
        <v>0</v>
      </c>
      <c r="AR1151" s="133" t="s">
        <v>350</v>
      </c>
      <c r="AT1151" s="133" t="s">
        <v>245</v>
      </c>
      <c r="AU1151" s="133" t="s">
        <v>80</v>
      </c>
      <c r="AY1151" s="17" t="s">
        <v>149</v>
      </c>
      <c r="BE1151" s="134">
        <f t="shared" si="34"/>
        <v>0</v>
      </c>
      <c r="BF1151" s="134">
        <f t="shared" si="35"/>
        <v>0</v>
      </c>
      <c r="BG1151" s="134">
        <f t="shared" si="36"/>
        <v>0</v>
      </c>
      <c r="BH1151" s="134">
        <f t="shared" si="37"/>
        <v>0</v>
      </c>
      <c r="BI1151" s="134">
        <f t="shared" si="38"/>
        <v>0</v>
      </c>
      <c r="BJ1151" s="17" t="s">
        <v>78</v>
      </c>
      <c r="BK1151" s="134">
        <f t="shared" si="39"/>
        <v>0</v>
      </c>
      <c r="BL1151" s="17" t="s">
        <v>251</v>
      </c>
      <c r="BM1151" s="133" t="s">
        <v>2094</v>
      </c>
    </row>
    <row r="1152" spans="2:65" s="1" customFormat="1" ht="16.5" customHeight="1">
      <c r="B1152" s="32"/>
      <c r="C1152" s="162" t="s">
        <v>2095</v>
      </c>
      <c r="D1152" s="162" t="s">
        <v>245</v>
      </c>
      <c r="E1152" s="163" t="s">
        <v>2096</v>
      </c>
      <c r="F1152" s="164" t="s">
        <v>2097</v>
      </c>
      <c r="G1152" s="165" t="s">
        <v>388</v>
      </c>
      <c r="H1152" s="166">
        <v>80</v>
      </c>
      <c r="I1152" s="167"/>
      <c r="J1152" s="168">
        <f t="shared" si="30"/>
        <v>0</v>
      </c>
      <c r="K1152" s="164" t="s">
        <v>1770</v>
      </c>
      <c r="L1152" s="169"/>
      <c r="M1152" s="170" t="s">
        <v>19</v>
      </c>
      <c r="N1152" s="171" t="s">
        <v>44</v>
      </c>
      <c r="P1152" s="131">
        <f t="shared" si="31"/>
        <v>0</v>
      </c>
      <c r="Q1152" s="131">
        <v>0</v>
      </c>
      <c r="R1152" s="131">
        <f t="shared" si="32"/>
        <v>0</v>
      </c>
      <c r="S1152" s="131">
        <v>0</v>
      </c>
      <c r="T1152" s="132">
        <f t="shared" si="33"/>
        <v>0</v>
      </c>
      <c r="AR1152" s="133" t="s">
        <v>350</v>
      </c>
      <c r="AT1152" s="133" t="s">
        <v>245</v>
      </c>
      <c r="AU1152" s="133" t="s">
        <v>80</v>
      </c>
      <c r="AY1152" s="17" t="s">
        <v>149</v>
      </c>
      <c r="BE1152" s="134">
        <f t="shared" si="34"/>
        <v>0</v>
      </c>
      <c r="BF1152" s="134">
        <f t="shared" si="35"/>
        <v>0</v>
      </c>
      <c r="BG1152" s="134">
        <f t="shared" si="36"/>
        <v>0</v>
      </c>
      <c r="BH1152" s="134">
        <f t="shared" si="37"/>
        <v>0</v>
      </c>
      <c r="BI1152" s="134">
        <f t="shared" si="38"/>
        <v>0</v>
      </c>
      <c r="BJ1152" s="17" t="s">
        <v>78</v>
      </c>
      <c r="BK1152" s="134">
        <f t="shared" si="39"/>
        <v>0</v>
      </c>
      <c r="BL1152" s="17" t="s">
        <v>251</v>
      </c>
      <c r="BM1152" s="133" t="s">
        <v>2098</v>
      </c>
    </row>
    <row r="1153" spans="2:65" s="1" customFormat="1" ht="16.5" customHeight="1">
      <c r="B1153" s="32"/>
      <c r="C1153" s="162" t="s">
        <v>2099</v>
      </c>
      <c r="D1153" s="162" t="s">
        <v>245</v>
      </c>
      <c r="E1153" s="163" t="s">
        <v>2100</v>
      </c>
      <c r="F1153" s="164" t="s">
        <v>2101</v>
      </c>
      <c r="G1153" s="165" t="s">
        <v>388</v>
      </c>
      <c r="H1153" s="166">
        <v>50</v>
      </c>
      <c r="I1153" s="167"/>
      <c r="J1153" s="168">
        <f t="shared" si="30"/>
        <v>0</v>
      </c>
      <c r="K1153" s="164" t="s">
        <v>1770</v>
      </c>
      <c r="L1153" s="169"/>
      <c r="M1153" s="170" t="s">
        <v>19</v>
      </c>
      <c r="N1153" s="171" t="s">
        <v>44</v>
      </c>
      <c r="P1153" s="131">
        <f t="shared" si="31"/>
        <v>0</v>
      </c>
      <c r="Q1153" s="131">
        <v>0</v>
      </c>
      <c r="R1153" s="131">
        <f t="shared" si="32"/>
        <v>0</v>
      </c>
      <c r="S1153" s="131">
        <v>0</v>
      </c>
      <c r="T1153" s="132">
        <f t="shared" si="33"/>
        <v>0</v>
      </c>
      <c r="AR1153" s="133" t="s">
        <v>350</v>
      </c>
      <c r="AT1153" s="133" t="s">
        <v>245</v>
      </c>
      <c r="AU1153" s="133" t="s">
        <v>80</v>
      </c>
      <c r="AY1153" s="17" t="s">
        <v>149</v>
      </c>
      <c r="BE1153" s="134">
        <f t="shared" si="34"/>
        <v>0</v>
      </c>
      <c r="BF1153" s="134">
        <f t="shared" si="35"/>
        <v>0</v>
      </c>
      <c r="BG1153" s="134">
        <f t="shared" si="36"/>
        <v>0</v>
      </c>
      <c r="BH1153" s="134">
        <f t="shared" si="37"/>
        <v>0</v>
      </c>
      <c r="BI1153" s="134">
        <f t="shared" si="38"/>
        <v>0</v>
      </c>
      <c r="BJ1153" s="17" t="s">
        <v>78</v>
      </c>
      <c r="BK1153" s="134">
        <f t="shared" si="39"/>
        <v>0</v>
      </c>
      <c r="BL1153" s="17" t="s">
        <v>251</v>
      </c>
      <c r="BM1153" s="133" t="s">
        <v>2102</v>
      </c>
    </row>
    <row r="1154" spans="2:65" s="1" customFormat="1" ht="16.5" customHeight="1">
      <c r="B1154" s="32"/>
      <c r="C1154" s="162" t="s">
        <v>2103</v>
      </c>
      <c r="D1154" s="162" t="s">
        <v>245</v>
      </c>
      <c r="E1154" s="163" t="s">
        <v>2104</v>
      </c>
      <c r="F1154" s="164" t="s">
        <v>2105</v>
      </c>
      <c r="G1154" s="165" t="s">
        <v>388</v>
      </c>
      <c r="H1154" s="166">
        <v>120</v>
      </c>
      <c r="I1154" s="167"/>
      <c r="J1154" s="168">
        <f t="shared" si="30"/>
        <v>0</v>
      </c>
      <c r="K1154" s="164" t="s">
        <v>1770</v>
      </c>
      <c r="L1154" s="169"/>
      <c r="M1154" s="170" t="s">
        <v>19</v>
      </c>
      <c r="N1154" s="171" t="s">
        <v>44</v>
      </c>
      <c r="P1154" s="131">
        <f t="shared" si="31"/>
        <v>0</v>
      </c>
      <c r="Q1154" s="131">
        <v>0</v>
      </c>
      <c r="R1154" s="131">
        <f t="shared" si="32"/>
        <v>0</v>
      </c>
      <c r="S1154" s="131">
        <v>0</v>
      </c>
      <c r="T1154" s="132">
        <f t="shared" si="33"/>
        <v>0</v>
      </c>
      <c r="AR1154" s="133" t="s">
        <v>350</v>
      </c>
      <c r="AT1154" s="133" t="s">
        <v>245</v>
      </c>
      <c r="AU1154" s="133" t="s">
        <v>80</v>
      </c>
      <c r="AY1154" s="17" t="s">
        <v>149</v>
      </c>
      <c r="BE1154" s="134">
        <f t="shared" si="34"/>
        <v>0</v>
      </c>
      <c r="BF1154" s="134">
        <f t="shared" si="35"/>
        <v>0</v>
      </c>
      <c r="BG1154" s="134">
        <f t="shared" si="36"/>
        <v>0</v>
      </c>
      <c r="BH1154" s="134">
        <f t="shared" si="37"/>
        <v>0</v>
      </c>
      <c r="BI1154" s="134">
        <f t="shared" si="38"/>
        <v>0</v>
      </c>
      <c r="BJ1154" s="17" t="s">
        <v>78</v>
      </c>
      <c r="BK1154" s="134">
        <f t="shared" si="39"/>
        <v>0</v>
      </c>
      <c r="BL1154" s="17" t="s">
        <v>251</v>
      </c>
      <c r="BM1154" s="133" t="s">
        <v>2106</v>
      </c>
    </row>
    <row r="1155" spans="2:65" s="1" customFormat="1" ht="16.5" customHeight="1">
      <c r="B1155" s="32"/>
      <c r="C1155" s="162" t="s">
        <v>2107</v>
      </c>
      <c r="D1155" s="162" t="s">
        <v>245</v>
      </c>
      <c r="E1155" s="163" t="s">
        <v>2108</v>
      </c>
      <c r="F1155" s="164" t="s">
        <v>2109</v>
      </c>
      <c r="G1155" s="165" t="s">
        <v>388</v>
      </c>
      <c r="H1155" s="166">
        <v>30</v>
      </c>
      <c r="I1155" s="167"/>
      <c r="J1155" s="168">
        <f t="shared" si="30"/>
        <v>0</v>
      </c>
      <c r="K1155" s="164" t="s">
        <v>1770</v>
      </c>
      <c r="L1155" s="169"/>
      <c r="M1155" s="170" t="s">
        <v>19</v>
      </c>
      <c r="N1155" s="171" t="s">
        <v>44</v>
      </c>
      <c r="P1155" s="131">
        <f t="shared" si="31"/>
        <v>0</v>
      </c>
      <c r="Q1155" s="131">
        <v>0</v>
      </c>
      <c r="R1155" s="131">
        <f t="shared" si="32"/>
        <v>0</v>
      </c>
      <c r="S1155" s="131">
        <v>0</v>
      </c>
      <c r="T1155" s="132">
        <f t="shared" si="33"/>
        <v>0</v>
      </c>
      <c r="AR1155" s="133" t="s">
        <v>350</v>
      </c>
      <c r="AT1155" s="133" t="s">
        <v>245</v>
      </c>
      <c r="AU1155" s="133" t="s">
        <v>80</v>
      </c>
      <c r="AY1155" s="17" t="s">
        <v>149</v>
      </c>
      <c r="BE1155" s="134">
        <f t="shared" si="34"/>
        <v>0</v>
      </c>
      <c r="BF1155" s="134">
        <f t="shared" si="35"/>
        <v>0</v>
      </c>
      <c r="BG1155" s="134">
        <f t="shared" si="36"/>
        <v>0</v>
      </c>
      <c r="BH1155" s="134">
        <f t="shared" si="37"/>
        <v>0</v>
      </c>
      <c r="BI1155" s="134">
        <f t="shared" si="38"/>
        <v>0</v>
      </c>
      <c r="BJ1155" s="17" t="s">
        <v>78</v>
      </c>
      <c r="BK1155" s="134">
        <f t="shared" si="39"/>
        <v>0</v>
      </c>
      <c r="BL1155" s="17" t="s">
        <v>251</v>
      </c>
      <c r="BM1155" s="133" t="s">
        <v>2110</v>
      </c>
    </row>
    <row r="1156" spans="2:65" s="1" customFormat="1" ht="16.5" customHeight="1">
      <c r="B1156" s="32"/>
      <c r="C1156" s="162" t="s">
        <v>2111</v>
      </c>
      <c r="D1156" s="162" t="s">
        <v>245</v>
      </c>
      <c r="E1156" s="163" t="s">
        <v>2112</v>
      </c>
      <c r="F1156" s="164" t="s">
        <v>2113</v>
      </c>
      <c r="G1156" s="165" t="s">
        <v>330</v>
      </c>
      <c r="H1156" s="166">
        <v>2</v>
      </c>
      <c r="I1156" s="167"/>
      <c r="J1156" s="168">
        <f t="shared" si="30"/>
        <v>0</v>
      </c>
      <c r="K1156" s="164" t="s">
        <v>1770</v>
      </c>
      <c r="L1156" s="169"/>
      <c r="M1156" s="170" t="s">
        <v>19</v>
      </c>
      <c r="N1156" s="171" t="s">
        <v>44</v>
      </c>
      <c r="P1156" s="131">
        <f t="shared" si="31"/>
        <v>0</v>
      </c>
      <c r="Q1156" s="131">
        <v>0</v>
      </c>
      <c r="R1156" s="131">
        <f t="shared" si="32"/>
        <v>0</v>
      </c>
      <c r="S1156" s="131">
        <v>0</v>
      </c>
      <c r="T1156" s="132">
        <f t="shared" si="33"/>
        <v>0</v>
      </c>
      <c r="AR1156" s="133" t="s">
        <v>350</v>
      </c>
      <c r="AT1156" s="133" t="s">
        <v>245</v>
      </c>
      <c r="AU1156" s="133" t="s">
        <v>80</v>
      </c>
      <c r="AY1156" s="17" t="s">
        <v>149</v>
      </c>
      <c r="BE1156" s="134">
        <f t="shared" si="34"/>
        <v>0</v>
      </c>
      <c r="BF1156" s="134">
        <f t="shared" si="35"/>
        <v>0</v>
      </c>
      <c r="BG1156" s="134">
        <f t="shared" si="36"/>
        <v>0</v>
      </c>
      <c r="BH1156" s="134">
        <f t="shared" si="37"/>
        <v>0</v>
      </c>
      <c r="BI1156" s="134">
        <f t="shared" si="38"/>
        <v>0</v>
      </c>
      <c r="BJ1156" s="17" t="s">
        <v>78</v>
      </c>
      <c r="BK1156" s="134">
        <f t="shared" si="39"/>
        <v>0</v>
      </c>
      <c r="BL1156" s="17" t="s">
        <v>251</v>
      </c>
      <c r="BM1156" s="133" t="s">
        <v>2114</v>
      </c>
    </row>
    <row r="1157" spans="2:65" s="1" customFormat="1" ht="16.5" customHeight="1">
      <c r="B1157" s="32"/>
      <c r="C1157" s="162" t="s">
        <v>2115</v>
      </c>
      <c r="D1157" s="162" t="s">
        <v>245</v>
      </c>
      <c r="E1157" s="163" t="s">
        <v>2116</v>
      </c>
      <c r="F1157" s="164" t="s">
        <v>2117</v>
      </c>
      <c r="G1157" s="165" t="s">
        <v>330</v>
      </c>
      <c r="H1157" s="166">
        <v>2</v>
      </c>
      <c r="I1157" s="167"/>
      <c r="J1157" s="168">
        <f t="shared" si="30"/>
        <v>0</v>
      </c>
      <c r="K1157" s="164" t="s">
        <v>1770</v>
      </c>
      <c r="L1157" s="169"/>
      <c r="M1157" s="170" t="s">
        <v>19</v>
      </c>
      <c r="N1157" s="171" t="s">
        <v>44</v>
      </c>
      <c r="P1157" s="131">
        <f t="shared" si="31"/>
        <v>0</v>
      </c>
      <c r="Q1157" s="131">
        <v>0</v>
      </c>
      <c r="R1157" s="131">
        <f t="shared" si="32"/>
        <v>0</v>
      </c>
      <c r="S1157" s="131">
        <v>0</v>
      </c>
      <c r="T1157" s="132">
        <f t="shared" si="33"/>
        <v>0</v>
      </c>
      <c r="AR1157" s="133" t="s">
        <v>350</v>
      </c>
      <c r="AT1157" s="133" t="s">
        <v>245</v>
      </c>
      <c r="AU1157" s="133" t="s">
        <v>80</v>
      </c>
      <c r="AY1157" s="17" t="s">
        <v>149</v>
      </c>
      <c r="BE1157" s="134">
        <f t="shared" si="34"/>
        <v>0</v>
      </c>
      <c r="BF1157" s="134">
        <f t="shared" si="35"/>
        <v>0</v>
      </c>
      <c r="BG1157" s="134">
        <f t="shared" si="36"/>
        <v>0</v>
      </c>
      <c r="BH1157" s="134">
        <f t="shared" si="37"/>
        <v>0</v>
      </c>
      <c r="BI1157" s="134">
        <f t="shared" si="38"/>
        <v>0</v>
      </c>
      <c r="BJ1157" s="17" t="s">
        <v>78</v>
      </c>
      <c r="BK1157" s="134">
        <f t="shared" si="39"/>
        <v>0</v>
      </c>
      <c r="BL1157" s="17" t="s">
        <v>251</v>
      </c>
      <c r="BM1157" s="133" t="s">
        <v>2118</v>
      </c>
    </row>
    <row r="1158" spans="2:65" s="1" customFormat="1" ht="16.5" customHeight="1">
      <c r="B1158" s="32"/>
      <c r="C1158" s="162" t="s">
        <v>2119</v>
      </c>
      <c r="D1158" s="162" t="s">
        <v>245</v>
      </c>
      <c r="E1158" s="163" t="s">
        <v>2120</v>
      </c>
      <c r="F1158" s="164" t="s">
        <v>2121</v>
      </c>
      <c r="G1158" s="165" t="s">
        <v>330</v>
      </c>
      <c r="H1158" s="166">
        <v>2</v>
      </c>
      <c r="I1158" s="167"/>
      <c r="J1158" s="168">
        <f t="shared" si="30"/>
        <v>0</v>
      </c>
      <c r="K1158" s="164" t="s">
        <v>1770</v>
      </c>
      <c r="L1158" s="169"/>
      <c r="M1158" s="170" t="s">
        <v>19</v>
      </c>
      <c r="N1158" s="171" t="s">
        <v>44</v>
      </c>
      <c r="P1158" s="131">
        <f t="shared" si="31"/>
        <v>0</v>
      </c>
      <c r="Q1158" s="131">
        <v>0</v>
      </c>
      <c r="R1158" s="131">
        <f t="shared" si="32"/>
        <v>0</v>
      </c>
      <c r="S1158" s="131">
        <v>0</v>
      </c>
      <c r="T1158" s="132">
        <f t="shared" si="33"/>
        <v>0</v>
      </c>
      <c r="AR1158" s="133" t="s">
        <v>350</v>
      </c>
      <c r="AT1158" s="133" t="s">
        <v>245</v>
      </c>
      <c r="AU1158" s="133" t="s">
        <v>80</v>
      </c>
      <c r="AY1158" s="17" t="s">
        <v>149</v>
      </c>
      <c r="BE1158" s="134">
        <f t="shared" si="34"/>
        <v>0</v>
      </c>
      <c r="BF1158" s="134">
        <f t="shared" si="35"/>
        <v>0</v>
      </c>
      <c r="BG1158" s="134">
        <f t="shared" si="36"/>
        <v>0</v>
      </c>
      <c r="BH1158" s="134">
        <f t="shared" si="37"/>
        <v>0</v>
      </c>
      <c r="BI1158" s="134">
        <f t="shared" si="38"/>
        <v>0</v>
      </c>
      <c r="BJ1158" s="17" t="s">
        <v>78</v>
      </c>
      <c r="BK1158" s="134">
        <f t="shared" si="39"/>
        <v>0</v>
      </c>
      <c r="BL1158" s="17" t="s">
        <v>251</v>
      </c>
      <c r="BM1158" s="133" t="s">
        <v>2122</v>
      </c>
    </row>
    <row r="1159" spans="2:65" s="1" customFormat="1" ht="16.5" customHeight="1">
      <c r="B1159" s="32"/>
      <c r="C1159" s="162" t="s">
        <v>2123</v>
      </c>
      <c r="D1159" s="162" t="s">
        <v>245</v>
      </c>
      <c r="E1159" s="163" t="s">
        <v>2124</v>
      </c>
      <c r="F1159" s="164" t="s">
        <v>2125</v>
      </c>
      <c r="G1159" s="165" t="s">
        <v>330</v>
      </c>
      <c r="H1159" s="166">
        <v>2</v>
      </c>
      <c r="I1159" s="167"/>
      <c r="J1159" s="168">
        <f t="shared" si="30"/>
        <v>0</v>
      </c>
      <c r="K1159" s="164" t="s">
        <v>1770</v>
      </c>
      <c r="L1159" s="169"/>
      <c r="M1159" s="170" t="s">
        <v>19</v>
      </c>
      <c r="N1159" s="171" t="s">
        <v>44</v>
      </c>
      <c r="P1159" s="131">
        <f t="shared" si="31"/>
        <v>0</v>
      </c>
      <c r="Q1159" s="131">
        <v>0</v>
      </c>
      <c r="R1159" s="131">
        <f t="shared" si="32"/>
        <v>0</v>
      </c>
      <c r="S1159" s="131">
        <v>0</v>
      </c>
      <c r="T1159" s="132">
        <f t="shared" si="33"/>
        <v>0</v>
      </c>
      <c r="AR1159" s="133" t="s">
        <v>350</v>
      </c>
      <c r="AT1159" s="133" t="s">
        <v>245</v>
      </c>
      <c r="AU1159" s="133" t="s">
        <v>80</v>
      </c>
      <c r="AY1159" s="17" t="s">
        <v>149</v>
      </c>
      <c r="BE1159" s="134">
        <f t="shared" si="34"/>
        <v>0</v>
      </c>
      <c r="BF1159" s="134">
        <f t="shared" si="35"/>
        <v>0</v>
      </c>
      <c r="BG1159" s="134">
        <f t="shared" si="36"/>
        <v>0</v>
      </c>
      <c r="BH1159" s="134">
        <f t="shared" si="37"/>
        <v>0</v>
      </c>
      <c r="BI1159" s="134">
        <f t="shared" si="38"/>
        <v>0</v>
      </c>
      <c r="BJ1159" s="17" t="s">
        <v>78</v>
      </c>
      <c r="BK1159" s="134">
        <f t="shared" si="39"/>
        <v>0</v>
      </c>
      <c r="BL1159" s="17" t="s">
        <v>251</v>
      </c>
      <c r="BM1159" s="133" t="s">
        <v>2126</v>
      </c>
    </row>
    <row r="1160" spans="2:65" s="1" customFormat="1" ht="16.5" customHeight="1">
      <c r="B1160" s="32"/>
      <c r="C1160" s="162" t="s">
        <v>2127</v>
      </c>
      <c r="D1160" s="162" t="s">
        <v>245</v>
      </c>
      <c r="E1160" s="163" t="s">
        <v>2128</v>
      </c>
      <c r="F1160" s="164" t="s">
        <v>2129</v>
      </c>
      <c r="G1160" s="165" t="s">
        <v>330</v>
      </c>
      <c r="H1160" s="166">
        <v>2</v>
      </c>
      <c r="I1160" s="167"/>
      <c r="J1160" s="168">
        <f t="shared" ref="J1160:J1191" si="40">ROUND(I1160*H1160,2)</f>
        <v>0</v>
      </c>
      <c r="K1160" s="164" t="s">
        <v>1770</v>
      </c>
      <c r="L1160" s="169"/>
      <c r="M1160" s="170" t="s">
        <v>19</v>
      </c>
      <c r="N1160" s="171" t="s">
        <v>44</v>
      </c>
      <c r="P1160" s="131">
        <f t="shared" ref="P1160:P1191" si="41">O1160*H1160</f>
        <v>0</v>
      </c>
      <c r="Q1160" s="131">
        <v>0</v>
      </c>
      <c r="R1160" s="131">
        <f t="shared" ref="R1160:R1191" si="42">Q1160*H1160</f>
        <v>0</v>
      </c>
      <c r="S1160" s="131">
        <v>0</v>
      </c>
      <c r="T1160" s="132">
        <f t="shared" ref="T1160:T1191" si="43">S1160*H1160</f>
        <v>0</v>
      </c>
      <c r="AR1160" s="133" t="s">
        <v>350</v>
      </c>
      <c r="AT1160" s="133" t="s">
        <v>245</v>
      </c>
      <c r="AU1160" s="133" t="s">
        <v>80</v>
      </c>
      <c r="AY1160" s="17" t="s">
        <v>149</v>
      </c>
      <c r="BE1160" s="134">
        <f t="shared" ref="BE1160:BE1184" si="44">IF(N1160="základní",J1160,0)</f>
        <v>0</v>
      </c>
      <c r="BF1160" s="134">
        <f t="shared" ref="BF1160:BF1184" si="45">IF(N1160="snížená",J1160,0)</f>
        <v>0</v>
      </c>
      <c r="BG1160" s="134">
        <f t="shared" ref="BG1160:BG1184" si="46">IF(N1160="zákl. přenesená",J1160,0)</f>
        <v>0</v>
      </c>
      <c r="BH1160" s="134">
        <f t="shared" ref="BH1160:BH1184" si="47">IF(N1160="sníž. přenesená",J1160,0)</f>
        <v>0</v>
      </c>
      <c r="BI1160" s="134">
        <f t="shared" ref="BI1160:BI1184" si="48">IF(N1160="nulová",J1160,0)</f>
        <v>0</v>
      </c>
      <c r="BJ1160" s="17" t="s">
        <v>78</v>
      </c>
      <c r="BK1160" s="134">
        <f t="shared" ref="BK1160:BK1184" si="49">ROUND(I1160*H1160,2)</f>
        <v>0</v>
      </c>
      <c r="BL1160" s="17" t="s">
        <v>251</v>
      </c>
      <c r="BM1160" s="133" t="s">
        <v>2130</v>
      </c>
    </row>
    <row r="1161" spans="2:65" s="1" customFormat="1" ht="16.5" customHeight="1">
      <c r="B1161" s="32"/>
      <c r="C1161" s="162" t="s">
        <v>2131</v>
      </c>
      <c r="D1161" s="162" t="s">
        <v>245</v>
      </c>
      <c r="E1161" s="163" t="s">
        <v>2132</v>
      </c>
      <c r="F1161" s="164" t="s">
        <v>2133</v>
      </c>
      <c r="G1161" s="165" t="s">
        <v>330</v>
      </c>
      <c r="H1161" s="166">
        <v>2</v>
      </c>
      <c r="I1161" s="167"/>
      <c r="J1161" s="168">
        <f t="shared" si="40"/>
        <v>0</v>
      </c>
      <c r="K1161" s="164" t="s">
        <v>1770</v>
      </c>
      <c r="L1161" s="169"/>
      <c r="M1161" s="170" t="s">
        <v>19</v>
      </c>
      <c r="N1161" s="171" t="s">
        <v>44</v>
      </c>
      <c r="P1161" s="131">
        <f t="shared" si="41"/>
        <v>0</v>
      </c>
      <c r="Q1161" s="131">
        <v>0</v>
      </c>
      <c r="R1161" s="131">
        <f t="shared" si="42"/>
        <v>0</v>
      </c>
      <c r="S1161" s="131">
        <v>0</v>
      </c>
      <c r="T1161" s="132">
        <f t="shared" si="43"/>
        <v>0</v>
      </c>
      <c r="AR1161" s="133" t="s">
        <v>350</v>
      </c>
      <c r="AT1161" s="133" t="s">
        <v>245</v>
      </c>
      <c r="AU1161" s="133" t="s">
        <v>80</v>
      </c>
      <c r="AY1161" s="17" t="s">
        <v>149</v>
      </c>
      <c r="BE1161" s="134">
        <f t="shared" si="44"/>
        <v>0</v>
      </c>
      <c r="BF1161" s="134">
        <f t="shared" si="45"/>
        <v>0</v>
      </c>
      <c r="BG1161" s="134">
        <f t="shared" si="46"/>
        <v>0</v>
      </c>
      <c r="BH1161" s="134">
        <f t="shared" si="47"/>
        <v>0</v>
      </c>
      <c r="BI1161" s="134">
        <f t="shared" si="48"/>
        <v>0</v>
      </c>
      <c r="BJ1161" s="17" t="s">
        <v>78</v>
      </c>
      <c r="BK1161" s="134">
        <f t="shared" si="49"/>
        <v>0</v>
      </c>
      <c r="BL1161" s="17" t="s">
        <v>251</v>
      </c>
      <c r="BM1161" s="133" t="s">
        <v>2134</v>
      </c>
    </row>
    <row r="1162" spans="2:65" s="1" customFormat="1" ht="16.5" customHeight="1">
      <c r="B1162" s="32"/>
      <c r="C1162" s="162" t="s">
        <v>2135</v>
      </c>
      <c r="D1162" s="162" t="s">
        <v>245</v>
      </c>
      <c r="E1162" s="163" t="s">
        <v>2136</v>
      </c>
      <c r="F1162" s="164" t="s">
        <v>2137</v>
      </c>
      <c r="G1162" s="165" t="s">
        <v>330</v>
      </c>
      <c r="H1162" s="166">
        <v>20</v>
      </c>
      <c r="I1162" s="167"/>
      <c r="J1162" s="168">
        <f t="shared" si="40"/>
        <v>0</v>
      </c>
      <c r="K1162" s="164" t="s">
        <v>1770</v>
      </c>
      <c r="L1162" s="169"/>
      <c r="M1162" s="170" t="s">
        <v>19</v>
      </c>
      <c r="N1162" s="171" t="s">
        <v>44</v>
      </c>
      <c r="P1162" s="131">
        <f t="shared" si="41"/>
        <v>0</v>
      </c>
      <c r="Q1162" s="131">
        <v>0</v>
      </c>
      <c r="R1162" s="131">
        <f t="shared" si="42"/>
        <v>0</v>
      </c>
      <c r="S1162" s="131">
        <v>0</v>
      </c>
      <c r="T1162" s="132">
        <f t="shared" si="43"/>
        <v>0</v>
      </c>
      <c r="AR1162" s="133" t="s">
        <v>350</v>
      </c>
      <c r="AT1162" s="133" t="s">
        <v>245</v>
      </c>
      <c r="AU1162" s="133" t="s">
        <v>80</v>
      </c>
      <c r="AY1162" s="17" t="s">
        <v>149</v>
      </c>
      <c r="BE1162" s="134">
        <f t="shared" si="44"/>
        <v>0</v>
      </c>
      <c r="BF1162" s="134">
        <f t="shared" si="45"/>
        <v>0</v>
      </c>
      <c r="BG1162" s="134">
        <f t="shared" si="46"/>
        <v>0</v>
      </c>
      <c r="BH1162" s="134">
        <f t="shared" si="47"/>
        <v>0</v>
      </c>
      <c r="BI1162" s="134">
        <f t="shared" si="48"/>
        <v>0</v>
      </c>
      <c r="BJ1162" s="17" t="s">
        <v>78</v>
      </c>
      <c r="BK1162" s="134">
        <f t="shared" si="49"/>
        <v>0</v>
      </c>
      <c r="BL1162" s="17" t="s">
        <v>251</v>
      </c>
      <c r="BM1162" s="133" t="s">
        <v>2138</v>
      </c>
    </row>
    <row r="1163" spans="2:65" s="1" customFormat="1" ht="16.5" customHeight="1">
      <c r="B1163" s="32"/>
      <c r="C1163" s="162" t="s">
        <v>2139</v>
      </c>
      <c r="D1163" s="162" t="s">
        <v>245</v>
      </c>
      <c r="E1163" s="163" t="s">
        <v>2140</v>
      </c>
      <c r="F1163" s="164" t="s">
        <v>2125</v>
      </c>
      <c r="G1163" s="165" t="s">
        <v>330</v>
      </c>
      <c r="H1163" s="166">
        <v>2</v>
      </c>
      <c r="I1163" s="167"/>
      <c r="J1163" s="168">
        <f t="shared" si="40"/>
        <v>0</v>
      </c>
      <c r="K1163" s="164" t="s">
        <v>1770</v>
      </c>
      <c r="L1163" s="169"/>
      <c r="M1163" s="170" t="s">
        <v>19</v>
      </c>
      <c r="N1163" s="171" t="s">
        <v>44</v>
      </c>
      <c r="P1163" s="131">
        <f t="shared" si="41"/>
        <v>0</v>
      </c>
      <c r="Q1163" s="131">
        <v>0</v>
      </c>
      <c r="R1163" s="131">
        <f t="shared" si="42"/>
        <v>0</v>
      </c>
      <c r="S1163" s="131">
        <v>0</v>
      </c>
      <c r="T1163" s="132">
        <f t="shared" si="43"/>
        <v>0</v>
      </c>
      <c r="AR1163" s="133" t="s">
        <v>350</v>
      </c>
      <c r="AT1163" s="133" t="s">
        <v>245</v>
      </c>
      <c r="AU1163" s="133" t="s">
        <v>80</v>
      </c>
      <c r="AY1163" s="17" t="s">
        <v>149</v>
      </c>
      <c r="BE1163" s="134">
        <f t="shared" si="44"/>
        <v>0</v>
      </c>
      <c r="BF1163" s="134">
        <f t="shared" si="45"/>
        <v>0</v>
      </c>
      <c r="BG1163" s="134">
        <f t="shared" si="46"/>
        <v>0</v>
      </c>
      <c r="BH1163" s="134">
        <f t="shared" si="47"/>
        <v>0</v>
      </c>
      <c r="BI1163" s="134">
        <f t="shared" si="48"/>
        <v>0</v>
      </c>
      <c r="BJ1163" s="17" t="s">
        <v>78</v>
      </c>
      <c r="BK1163" s="134">
        <f t="shared" si="49"/>
        <v>0</v>
      </c>
      <c r="BL1163" s="17" t="s">
        <v>251</v>
      </c>
      <c r="BM1163" s="133" t="s">
        <v>2141</v>
      </c>
    </row>
    <row r="1164" spans="2:65" s="1" customFormat="1" ht="16.5" customHeight="1">
      <c r="B1164" s="32"/>
      <c r="C1164" s="162" t="s">
        <v>2142</v>
      </c>
      <c r="D1164" s="162" t="s">
        <v>245</v>
      </c>
      <c r="E1164" s="163" t="s">
        <v>2143</v>
      </c>
      <c r="F1164" s="164" t="s">
        <v>2144</v>
      </c>
      <c r="G1164" s="165" t="s">
        <v>330</v>
      </c>
      <c r="H1164" s="166">
        <v>10</v>
      </c>
      <c r="I1164" s="167"/>
      <c r="J1164" s="168">
        <f t="shared" si="40"/>
        <v>0</v>
      </c>
      <c r="K1164" s="164" t="s">
        <v>1770</v>
      </c>
      <c r="L1164" s="169"/>
      <c r="M1164" s="170" t="s">
        <v>19</v>
      </c>
      <c r="N1164" s="171" t="s">
        <v>44</v>
      </c>
      <c r="P1164" s="131">
        <f t="shared" si="41"/>
        <v>0</v>
      </c>
      <c r="Q1164" s="131">
        <v>0</v>
      </c>
      <c r="R1164" s="131">
        <f t="shared" si="42"/>
        <v>0</v>
      </c>
      <c r="S1164" s="131">
        <v>0</v>
      </c>
      <c r="T1164" s="132">
        <f t="shared" si="43"/>
        <v>0</v>
      </c>
      <c r="AR1164" s="133" t="s">
        <v>350</v>
      </c>
      <c r="AT1164" s="133" t="s">
        <v>245</v>
      </c>
      <c r="AU1164" s="133" t="s">
        <v>80</v>
      </c>
      <c r="AY1164" s="17" t="s">
        <v>149</v>
      </c>
      <c r="BE1164" s="134">
        <f t="shared" si="44"/>
        <v>0</v>
      </c>
      <c r="BF1164" s="134">
        <f t="shared" si="45"/>
        <v>0</v>
      </c>
      <c r="BG1164" s="134">
        <f t="shared" si="46"/>
        <v>0</v>
      </c>
      <c r="BH1164" s="134">
        <f t="shared" si="47"/>
        <v>0</v>
      </c>
      <c r="BI1164" s="134">
        <f t="shared" si="48"/>
        <v>0</v>
      </c>
      <c r="BJ1164" s="17" t="s">
        <v>78</v>
      </c>
      <c r="BK1164" s="134">
        <f t="shared" si="49"/>
        <v>0</v>
      </c>
      <c r="BL1164" s="17" t="s">
        <v>251</v>
      </c>
      <c r="BM1164" s="133" t="s">
        <v>2145</v>
      </c>
    </row>
    <row r="1165" spans="2:65" s="1" customFormat="1" ht="16.5" customHeight="1">
      <c r="B1165" s="32"/>
      <c r="C1165" s="162" t="s">
        <v>2146</v>
      </c>
      <c r="D1165" s="162" t="s">
        <v>245</v>
      </c>
      <c r="E1165" s="163" t="s">
        <v>2147</v>
      </c>
      <c r="F1165" s="164" t="s">
        <v>2148</v>
      </c>
      <c r="G1165" s="165" t="s">
        <v>330</v>
      </c>
      <c r="H1165" s="166">
        <v>1</v>
      </c>
      <c r="I1165" s="167"/>
      <c r="J1165" s="168">
        <f t="shared" si="40"/>
        <v>0</v>
      </c>
      <c r="K1165" s="164" t="s">
        <v>1770</v>
      </c>
      <c r="L1165" s="169"/>
      <c r="M1165" s="170" t="s">
        <v>19</v>
      </c>
      <c r="N1165" s="171" t="s">
        <v>44</v>
      </c>
      <c r="P1165" s="131">
        <f t="shared" si="41"/>
        <v>0</v>
      </c>
      <c r="Q1165" s="131">
        <v>0</v>
      </c>
      <c r="R1165" s="131">
        <f t="shared" si="42"/>
        <v>0</v>
      </c>
      <c r="S1165" s="131">
        <v>0</v>
      </c>
      <c r="T1165" s="132">
        <f t="shared" si="43"/>
        <v>0</v>
      </c>
      <c r="AR1165" s="133" t="s">
        <v>350</v>
      </c>
      <c r="AT1165" s="133" t="s">
        <v>245</v>
      </c>
      <c r="AU1165" s="133" t="s">
        <v>80</v>
      </c>
      <c r="AY1165" s="17" t="s">
        <v>149</v>
      </c>
      <c r="BE1165" s="134">
        <f t="shared" si="44"/>
        <v>0</v>
      </c>
      <c r="BF1165" s="134">
        <f t="shared" si="45"/>
        <v>0</v>
      </c>
      <c r="BG1165" s="134">
        <f t="shared" si="46"/>
        <v>0</v>
      </c>
      <c r="BH1165" s="134">
        <f t="shared" si="47"/>
        <v>0</v>
      </c>
      <c r="BI1165" s="134">
        <f t="shared" si="48"/>
        <v>0</v>
      </c>
      <c r="BJ1165" s="17" t="s">
        <v>78</v>
      </c>
      <c r="BK1165" s="134">
        <f t="shared" si="49"/>
        <v>0</v>
      </c>
      <c r="BL1165" s="17" t="s">
        <v>251</v>
      </c>
      <c r="BM1165" s="133" t="s">
        <v>2149</v>
      </c>
    </row>
    <row r="1166" spans="2:65" s="1" customFormat="1" ht="16.5" customHeight="1">
      <c r="B1166" s="32"/>
      <c r="C1166" s="162" t="s">
        <v>2150</v>
      </c>
      <c r="D1166" s="162" t="s">
        <v>245</v>
      </c>
      <c r="E1166" s="163" t="s">
        <v>2151</v>
      </c>
      <c r="F1166" s="164" t="s">
        <v>2152</v>
      </c>
      <c r="G1166" s="165" t="s">
        <v>330</v>
      </c>
      <c r="H1166" s="166">
        <v>1</v>
      </c>
      <c r="I1166" s="167"/>
      <c r="J1166" s="168">
        <f t="shared" si="40"/>
        <v>0</v>
      </c>
      <c r="K1166" s="164" t="s">
        <v>1770</v>
      </c>
      <c r="L1166" s="169"/>
      <c r="M1166" s="170" t="s">
        <v>19</v>
      </c>
      <c r="N1166" s="171" t="s">
        <v>44</v>
      </c>
      <c r="P1166" s="131">
        <f t="shared" si="41"/>
        <v>0</v>
      </c>
      <c r="Q1166" s="131">
        <v>0</v>
      </c>
      <c r="R1166" s="131">
        <f t="shared" si="42"/>
        <v>0</v>
      </c>
      <c r="S1166" s="131">
        <v>0</v>
      </c>
      <c r="T1166" s="132">
        <f t="shared" si="43"/>
        <v>0</v>
      </c>
      <c r="AR1166" s="133" t="s">
        <v>350</v>
      </c>
      <c r="AT1166" s="133" t="s">
        <v>245</v>
      </c>
      <c r="AU1166" s="133" t="s">
        <v>80</v>
      </c>
      <c r="AY1166" s="17" t="s">
        <v>149</v>
      </c>
      <c r="BE1166" s="134">
        <f t="shared" si="44"/>
        <v>0</v>
      </c>
      <c r="BF1166" s="134">
        <f t="shared" si="45"/>
        <v>0</v>
      </c>
      <c r="BG1166" s="134">
        <f t="shared" si="46"/>
        <v>0</v>
      </c>
      <c r="BH1166" s="134">
        <f t="shared" si="47"/>
        <v>0</v>
      </c>
      <c r="BI1166" s="134">
        <f t="shared" si="48"/>
        <v>0</v>
      </c>
      <c r="BJ1166" s="17" t="s">
        <v>78</v>
      </c>
      <c r="BK1166" s="134">
        <f t="shared" si="49"/>
        <v>0</v>
      </c>
      <c r="BL1166" s="17" t="s">
        <v>251</v>
      </c>
      <c r="BM1166" s="133" t="s">
        <v>2153</v>
      </c>
    </row>
    <row r="1167" spans="2:65" s="1" customFormat="1" ht="16.5" customHeight="1">
      <c r="B1167" s="32"/>
      <c r="C1167" s="162" t="s">
        <v>2154</v>
      </c>
      <c r="D1167" s="162" t="s">
        <v>245</v>
      </c>
      <c r="E1167" s="163" t="s">
        <v>2155</v>
      </c>
      <c r="F1167" s="164" t="s">
        <v>2156</v>
      </c>
      <c r="G1167" s="165" t="s">
        <v>330</v>
      </c>
      <c r="H1167" s="166">
        <v>7</v>
      </c>
      <c r="I1167" s="167"/>
      <c r="J1167" s="168">
        <f t="shared" si="40"/>
        <v>0</v>
      </c>
      <c r="K1167" s="164" t="s">
        <v>1770</v>
      </c>
      <c r="L1167" s="169"/>
      <c r="M1167" s="170" t="s">
        <v>19</v>
      </c>
      <c r="N1167" s="171" t="s">
        <v>44</v>
      </c>
      <c r="P1167" s="131">
        <f t="shared" si="41"/>
        <v>0</v>
      </c>
      <c r="Q1167" s="131">
        <v>0</v>
      </c>
      <c r="R1167" s="131">
        <f t="shared" si="42"/>
        <v>0</v>
      </c>
      <c r="S1167" s="131">
        <v>0</v>
      </c>
      <c r="T1167" s="132">
        <f t="shared" si="43"/>
        <v>0</v>
      </c>
      <c r="AR1167" s="133" t="s">
        <v>350</v>
      </c>
      <c r="AT1167" s="133" t="s">
        <v>245</v>
      </c>
      <c r="AU1167" s="133" t="s">
        <v>80</v>
      </c>
      <c r="AY1167" s="17" t="s">
        <v>149</v>
      </c>
      <c r="BE1167" s="134">
        <f t="shared" si="44"/>
        <v>0</v>
      </c>
      <c r="BF1167" s="134">
        <f t="shared" si="45"/>
        <v>0</v>
      </c>
      <c r="BG1167" s="134">
        <f t="shared" si="46"/>
        <v>0</v>
      </c>
      <c r="BH1167" s="134">
        <f t="shared" si="47"/>
        <v>0</v>
      </c>
      <c r="BI1167" s="134">
        <f t="shared" si="48"/>
        <v>0</v>
      </c>
      <c r="BJ1167" s="17" t="s">
        <v>78</v>
      </c>
      <c r="BK1167" s="134">
        <f t="shared" si="49"/>
        <v>0</v>
      </c>
      <c r="BL1167" s="17" t="s">
        <v>251</v>
      </c>
      <c r="BM1167" s="133" t="s">
        <v>2157</v>
      </c>
    </row>
    <row r="1168" spans="2:65" s="1" customFormat="1" ht="16.5" customHeight="1">
      <c r="B1168" s="32"/>
      <c r="C1168" s="162" t="s">
        <v>2158</v>
      </c>
      <c r="D1168" s="162" t="s">
        <v>245</v>
      </c>
      <c r="E1168" s="163" t="s">
        <v>2159</v>
      </c>
      <c r="F1168" s="164" t="s">
        <v>2160</v>
      </c>
      <c r="G1168" s="165" t="s">
        <v>330</v>
      </c>
      <c r="H1168" s="166">
        <v>20</v>
      </c>
      <c r="I1168" s="167"/>
      <c r="J1168" s="168">
        <f t="shared" si="40"/>
        <v>0</v>
      </c>
      <c r="K1168" s="164" t="s">
        <v>1770</v>
      </c>
      <c r="L1168" s="169"/>
      <c r="M1168" s="170" t="s">
        <v>19</v>
      </c>
      <c r="N1168" s="171" t="s">
        <v>44</v>
      </c>
      <c r="P1168" s="131">
        <f t="shared" si="41"/>
        <v>0</v>
      </c>
      <c r="Q1168" s="131">
        <v>0</v>
      </c>
      <c r="R1168" s="131">
        <f t="shared" si="42"/>
        <v>0</v>
      </c>
      <c r="S1168" s="131">
        <v>0</v>
      </c>
      <c r="T1168" s="132">
        <f t="shared" si="43"/>
        <v>0</v>
      </c>
      <c r="AR1168" s="133" t="s">
        <v>350</v>
      </c>
      <c r="AT1168" s="133" t="s">
        <v>245</v>
      </c>
      <c r="AU1168" s="133" t="s">
        <v>80</v>
      </c>
      <c r="AY1168" s="17" t="s">
        <v>149</v>
      </c>
      <c r="BE1168" s="134">
        <f t="shared" si="44"/>
        <v>0</v>
      </c>
      <c r="BF1168" s="134">
        <f t="shared" si="45"/>
        <v>0</v>
      </c>
      <c r="BG1168" s="134">
        <f t="shared" si="46"/>
        <v>0</v>
      </c>
      <c r="BH1168" s="134">
        <f t="shared" si="47"/>
        <v>0</v>
      </c>
      <c r="BI1168" s="134">
        <f t="shared" si="48"/>
        <v>0</v>
      </c>
      <c r="BJ1168" s="17" t="s">
        <v>78</v>
      </c>
      <c r="BK1168" s="134">
        <f t="shared" si="49"/>
        <v>0</v>
      </c>
      <c r="BL1168" s="17" t="s">
        <v>251</v>
      </c>
      <c r="BM1168" s="133" t="s">
        <v>2161</v>
      </c>
    </row>
    <row r="1169" spans="2:65" s="1" customFormat="1" ht="16.5" customHeight="1">
      <c r="B1169" s="32"/>
      <c r="C1169" s="162" t="s">
        <v>2162</v>
      </c>
      <c r="D1169" s="162" t="s">
        <v>245</v>
      </c>
      <c r="E1169" s="163" t="s">
        <v>2163</v>
      </c>
      <c r="F1169" s="164" t="s">
        <v>2164</v>
      </c>
      <c r="G1169" s="165" t="s">
        <v>330</v>
      </c>
      <c r="H1169" s="166">
        <v>1</v>
      </c>
      <c r="I1169" s="167"/>
      <c r="J1169" s="168">
        <f t="shared" si="40"/>
        <v>0</v>
      </c>
      <c r="K1169" s="164" t="s">
        <v>1770</v>
      </c>
      <c r="L1169" s="169"/>
      <c r="M1169" s="170" t="s">
        <v>19</v>
      </c>
      <c r="N1169" s="171" t="s">
        <v>44</v>
      </c>
      <c r="P1169" s="131">
        <f t="shared" si="41"/>
        <v>0</v>
      </c>
      <c r="Q1169" s="131">
        <v>0</v>
      </c>
      <c r="R1169" s="131">
        <f t="shared" si="42"/>
        <v>0</v>
      </c>
      <c r="S1169" s="131">
        <v>0</v>
      </c>
      <c r="T1169" s="132">
        <f t="shared" si="43"/>
        <v>0</v>
      </c>
      <c r="AR1169" s="133" t="s">
        <v>350</v>
      </c>
      <c r="AT1169" s="133" t="s">
        <v>245</v>
      </c>
      <c r="AU1169" s="133" t="s">
        <v>80</v>
      </c>
      <c r="AY1169" s="17" t="s">
        <v>149</v>
      </c>
      <c r="BE1169" s="134">
        <f t="shared" si="44"/>
        <v>0</v>
      </c>
      <c r="BF1169" s="134">
        <f t="shared" si="45"/>
        <v>0</v>
      </c>
      <c r="BG1169" s="134">
        <f t="shared" si="46"/>
        <v>0</v>
      </c>
      <c r="BH1169" s="134">
        <f t="shared" si="47"/>
        <v>0</v>
      </c>
      <c r="BI1169" s="134">
        <f t="shared" si="48"/>
        <v>0</v>
      </c>
      <c r="BJ1169" s="17" t="s">
        <v>78</v>
      </c>
      <c r="BK1169" s="134">
        <f t="shared" si="49"/>
        <v>0</v>
      </c>
      <c r="BL1169" s="17" t="s">
        <v>251</v>
      </c>
      <c r="BM1169" s="133" t="s">
        <v>2165</v>
      </c>
    </row>
    <row r="1170" spans="2:65" s="1" customFormat="1" ht="16.5" customHeight="1">
      <c r="B1170" s="32"/>
      <c r="C1170" s="162" t="s">
        <v>2166</v>
      </c>
      <c r="D1170" s="162" t="s">
        <v>245</v>
      </c>
      <c r="E1170" s="163" t="s">
        <v>2167</v>
      </c>
      <c r="F1170" s="164" t="s">
        <v>2168</v>
      </c>
      <c r="G1170" s="165" t="s">
        <v>330</v>
      </c>
      <c r="H1170" s="166">
        <v>34</v>
      </c>
      <c r="I1170" s="167"/>
      <c r="J1170" s="168">
        <f t="shared" si="40"/>
        <v>0</v>
      </c>
      <c r="K1170" s="164" t="s">
        <v>1770</v>
      </c>
      <c r="L1170" s="169"/>
      <c r="M1170" s="170" t="s">
        <v>19</v>
      </c>
      <c r="N1170" s="171" t="s">
        <v>44</v>
      </c>
      <c r="P1170" s="131">
        <f t="shared" si="41"/>
        <v>0</v>
      </c>
      <c r="Q1170" s="131">
        <v>0</v>
      </c>
      <c r="R1170" s="131">
        <f t="shared" si="42"/>
        <v>0</v>
      </c>
      <c r="S1170" s="131">
        <v>0</v>
      </c>
      <c r="T1170" s="132">
        <f t="shared" si="43"/>
        <v>0</v>
      </c>
      <c r="AR1170" s="133" t="s">
        <v>350</v>
      </c>
      <c r="AT1170" s="133" t="s">
        <v>245</v>
      </c>
      <c r="AU1170" s="133" t="s">
        <v>80</v>
      </c>
      <c r="AY1170" s="17" t="s">
        <v>149</v>
      </c>
      <c r="BE1170" s="134">
        <f t="shared" si="44"/>
        <v>0</v>
      </c>
      <c r="BF1170" s="134">
        <f t="shared" si="45"/>
        <v>0</v>
      </c>
      <c r="BG1170" s="134">
        <f t="shared" si="46"/>
        <v>0</v>
      </c>
      <c r="BH1170" s="134">
        <f t="shared" si="47"/>
        <v>0</v>
      </c>
      <c r="BI1170" s="134">
        <f t="shared" si="48"/>
        <v>0</v>
      </c>
      <c r="BJ1170" s="17" t="s">
        <v>78</v>
      </c>
      <c r="BK1170" s="134">
        <f t="shared" si="49"/>
        <v>0</v>
      </c>
      <c r="BL1170" s="17" t="s">
        <v>251</v>
      </c>
      <c r="BM1170" s="133" t="s">
        <v>2169</v>
      </c>
    </row>
    <row r="1171" spans="2:65" s="1" customFormat="1" ht="16.5" customHeight="1">
      <c r="B1171" s="32"/>
      <c r="C1171" s="162" t="s">
        <v>2170</v>
      </c>
      <c r="D1171" s="162" t="s">
        <v>245</v>
      </c>
      <c r="E1171" s="163" t="s">
        <v>2171</v>
      </c>
      <c r="F1171" s="164" t="s">
        <v>2172</v>
      </c>
      <c r="G1171" s="165" t="s">
        <v>330</v>
      </c>
      <c r="H1171" s="166">
        <v>16</v>
      </c>
      <c r="I1171" s="167"/>
      <c r="J1171" s="168">
        <f t="shared" si="40"/>
        <v>0</v>
      </c>
      <c r="K1171" s="164" t="s">
        <v>1770</v>
      </c>
      <c r="L1171" s="169"/>
      <c r="M1171" s="170" t="s">
        <v>19</v>
      </c>
      <c r="N1171" s="171" t="s">
        <v>44</v>
      </c>
      <c r="P1171" s="131">
        <f t="shared" si="41"/>
        <v>0</v>
      </c>
      <c r="Q1171" s="131">
        <v>0</v>
      </c>
      <c r="R1171" s="131">
        <f t="shared" si="42"/>
        <v>0</v>
      </c>
      <c r="S1171" s="131">
        <v>0</v>
      </c>
      <c r="T1171" s="132">
        <f t="shared" si="43"/>
        <v>0</v>
      </c>
      <c r="AR1171" s="133" t="s">
        <v>350</v>
      </c>
      <c r="AT1171" s="133" t="s">
        <v>245</v>
      </c>
      <c r="AU1171" s="133" t="s">
        <v>80</v>
      </c>
      <c r="AY1171" s="17" t="s">
        <v>149</v>
      </c>
      <c r="BE1171" s="134">
        <f t="shared" si="44"/>
        <v>0</v>
      </c>
      <c r="BF1171" s="134">
        <f t="shared" si="45"/>
        <v>0</v>
      </c>
      <c r="BG1171" s="134">
        <f t="shared" si="46"/>
        <v>0</v>
      </c>
      <c r="BH1171" s="134">
        <f t="shared" si="47"/>
        <v>0</v>
      </c>
      <c r="BI1171" s="134">
        <f t="shared" si="48"/>
        <v>0</v>
      </c>
      <c r="BJ1171" s="17" t="s">
        <v>78</v>
      </c>
      <c r="BK1171" s="134">
        <f t="shared" si="49"/>
        <v>0</v>
      </c>
      <c r="BL1171" s="17" t="s">
        <v>251</v>
      </c>
      <c r="BM1171" s="133" t="s">
        <v>2173</v>
      </c>
    </row>
    <row r="1172" spans="2:65" s="1" customFormat="1" ht="16.5" customHeight="1">
      <c r="B1172" s="32"/>
      <c r="C1172" s="162" t="s">
        <v>2174</v>
      </c>
      <c r="D1172" s="162" t="s">
        <v>245</v>
      </c>
      <c r="E1172" s="163" t="s">
        <v>2175</v>
      </c>
      <c r="F1172" s="164" t="s">
        <v>2176</v>
      </c>
      <c r="G1172" s="165" t="s">
        <v>330</v>
      </c>
      <c r="H1172" s="166">
        <v>20</v>
      </c>
      <c r="I1172" s="167"/>
      <c r="J1172" s="168">
        <f t="shared" si="40"/>
        <v>0</v>
      </c>
      <c r="K1172" s="164" t="s">
        <v>1770</v>
      </c>
      <c r="L1172" s="169"/>
      <c r="M1172" s="170" t="s">
        <v>19</v>
      </c>
      <c r="N1172" s="171" t="s">
        <v>44</v>
      </c>
      <c r="P1172" s="131">
        <f t="shared" si="41"/>
        <v>0</v>
      </c>
      <c r="Q1172" s="131">
        <v>0</v>
      </c>
      <c r="R1172" s="131">
        <f t="shared" si="42"/>
        <v>0</v>
      </c>
      <c r="S1172" s="131">
        <v>0</v>
      </c>
      <c r="T1172" s="132">
        <f t="shared" si="43"/>
        <v>0</v>
      </c>
      <c r="AR1172" s="133" t="s">
        <v>350</v>
      </c>
      <c r="AT1172" s="133" t="s">
        <v>245</v>
      </c>
      <c r="AU1172" s="133" t="s">
        <v>80</v>
      </c>
      <c r="AY1172" s="17" t="s">
        <v>149</v>
      </c>
      <c r="BE1172" s="134">
        <f t="shared" si="44"/>
        <v>0</v>
      </c>
      <c r="BF1172" s="134">
        <f t="shared" si="45"/>
        <v>0</v>
      </c>
      <c r="BG1172" s="134">
        <f t="shared" si="46"/>
        <v>0</v>
      </c>
      <c r="BH1172" s="134">
        <f t="shared" si="47"/>
        <v>0</v>
      </c>
      <c r="BI1172" s="134">
        <f t="shared" si="48"/>
        <v>0</v>
      </c>
      <c r="BJ1172" s="17" t="s">
        <v>78</v>
      </c>
      <c r="BK1172" s="134">
        <f t="shared" si="49"/>
        <v>0</v>
      </c>
      <c r="BL1172" s="17" t="s">
        <v>251</v>
      </c>
      <c r="BM1172" s="133" t="s">
        <v>2177</v>
      </c>
    </row>
    <row r="1173" spans="2:65" s="1" customFormat="1" ht="16.5" customHeight="1">
      <c r="B1173" s="32"/>
      <c r="C1173" s="162" t="s">
        <v>2178</v>
      </c>
      <c r="D1173" s="162" t="s">
        <v>245</v>
      </c>
      <c r="E1173" s="163" t="s">
        <v>2179</v>
      </c>
      <c r="F1173" s="164" t="s">
        <v>2180</v>
      </c>
      <c r="G1173" s="165" t="s">
        <v>330</v>
      </c>
      <c r="H1173" s="166">
        <v>5</v>
      </c>
      <c r="I1173" s="167"/>
      <c r="J1173" s="168">
        <f t="shared" si="40"/>
        <v>0</v>
      </c>
      <c r="K1173" s="164" t="s">
        <v>1770</v>
      </c>
      <c r="L1173" s="169"/>
      <c r="M1173" s="170" t="s">
        <v>19</v>
      </c>
      <c r="N1173" s="171" t="s">
        <v>44</v>
      </c>
      <c r="P1173" s="131">
        <f t="shared" si="41"/>
        <v>0</v>
      </c>
      <c r="Q1173" s="131">
        <v>0</v>
      </c>
      <c r="R1173" s="131">
        <f t="shared" si="42"/>
        <v>0</v>
      </c>
      <c r="S1173" s="131">
        <v>0</v>
      </c>
      <c r="T1173" s="132">
        <f t="shared" si="43"/>
        <v>0</v>
      </c>
      <c r="AR1173" s="133" t="s">
        <v>350</v>
      </c>
      <c r="AT1173" s="133" t="s">
        <v>245</v>
      </c>
      <c r="AU1173" s="133" t="s">
        <v>80</v>
      </c>
      <c r="AY1173" s="17" t="s">
        <v>149</v>
      </c>
      <c r="BE1173" s="134">
        <f t="shared" si="44"/>
        <v>0</v>
      </c>
      <c r="BF1173" s="134">
        <f t="shared" si="45"/>
        <v>0</v>
      </c>
      <c r="BG1173" s="134">
        <f t="shared" si="46"/>
        <v>0</v>
      </c>
      <c r="BH1173" s="134">
        <f t="shared" si="47"/>
        <v>0</v>
      </c>
      <c r="BI1173" s="134">
        <f t="shared" si="48"/>
        <v>0</v>
      </c>
      <c r="BJ1173" s="17" t="s">
        <v>78</v>
      </c>
      <c r="BK1173" s="134">
        <f t="shared" si="49"/>
        <v>0</v>
      </c>
      <c r="BL1173" s="17" t="s">
        <v>251</v>
      </c>
      <c r="BM1173" s="133" t="s">
        <v>2181</v>
      </c>
    </row>
    <row r="1174" spans="2:65" s="1" customFormat="1" ht="16.5" customHeight="1">
      <c r="B1174" s="32"/>
      <c r="C1174" s="162" t="s">
        <v>2182</v>
      </c>
      <c r="D1174" s="162" t="s">
        <v>245</v>
      </c>
      <c r="E1174" s="163" t="s">
        <v>2183</v>
      </c>
      <c r="F1174" s="164" t="s">
        <v>2184</v>
      </c>
      <c r="G1174" s="165" t="s">
        <v>330</v>
      </c>
      <c r="H1174" s="166">
        <v>3</v>
      </c>
      <c r="I1174" s="167"/>
      <c r="J1174" s="168">
        <f t="shared" si="40"/>
        <v>0</v>
      </c>
      <c r="K1174" s="164" t="s">
        <v>1770</v>
      </c>
      <c r="L1174" s="169"/>
      <c r="M1174" s="170" t="s">
        <v>19</v>
      </c>
      <c r="N1174" s="171" t="s">
        <v>44</v>
      </c>
      <c r="P1174" s="131">
        <f t="shared" si="41"/>
        <v>0</v>
      </c>
      <c r="Q1174" s="131">
        <v>0</v>
      </c>
      <c r="R1174" s="131">
        <f t="shared" si="42"/>
        <v>0</v>
      </c>
      <c r="S1174" s="131">
        <v>0</v>
      </c>
      <c r="T1174" s="132">
        <f t="shared" si="43"/>
        <v>0</v>
      </c>
      <c r="AR1174" s="133" t="s">
        <v>350</v>
      </c>
      <c r="AT1174" s="133" t="s">
        <v>245</v>
      </c>
      <c r="AU1174" s="133" t="s">
        <v>80</v>
      </c>
      <c r="AY1174" s="17" t="s">
        <v>149</v>
      </c>
      <c r="BE1174" s="134">
        <f t="shared" si="44"/>
        <v>0</v>
      </c>
      <c r="BF1174" s="134">
        <f t="shared" si="45"/>
        <v>0</v>
      </c>
      <c r="BG1174" s="134">
        <f t="shared" si="46"/>
        <v>0</v>
      </c>
      <c r="BH1174" s="134">
        <f t="shared" si="47"/>
        <v>0</v>
      </c>
      <c r="BI1174" s="134">
        <f t="shared" si="48"/>
        <v>0</v>
      </c>
      <c r="BJ1174" s="17" t="s">
        <v>78</v>
      </c>
      <c r="BK1174" s="134">
        <f t="shared" si="49"/>
        <v>0</v>
      </c>
      <c r="BL1174" s="17" t="s">
        <v>251</v>
      </c>
      <c r="BM1174" s="133" t="s">
        <v>2185</v>
      </c>
    </row>
    <row r="1175" spans="2:65" s="1" customFormat="1" ht="16.5" customHeight="1">
      <c r="B1175" s="32"/>
      <c r="C1175" s="162" t="s">
        <v>2186</v>
      </c>
      <c r="D1175" s="162" t="s">
        <v>245</v>
      </c>
      <c r="E1175" s="163" t="s">
        <v>2187</v>
      </c>
      <c r="F1175" s="164" t="s">
        <v>2188</v>
      </c>
      <c r="G1175" s="165" t="s">
        <v>330</v>
      </c>
      <c r="H1175" s="166">
        <v>1</v>
      </c>
      <c r="I1175" s="167"/>
      <c r="J1175" s="168">
        <f t="shared" si="40"/>
        <v>0</v>
      </c>
      <c r="K1175" s="164" t="s">
        <v>1770</v>
      </c>
      <c r="L1175" s="169"/>
      <c r="M1175" s="170" t="s">
        <v>19</v>
      </c>
      <c r="N1175" s="171" t="s">
        <v>44</v>
      </c>
      <c r="P1175" s="131">
        <f t="shared" si="41"/>
        <v>0</v>
      </c>
      <c r="Q1175" s="131">
        <v>0</v>
      </c>
      <c r="R1175" s="131">
        <f t="shared" si="42"/>
        <v>0</v>
      </c>
      <c r="S1175" s="131">
        <v>0</v>
      </c>
      <c r="T1175" s="132">
        <f t="shared" si="43"/>
        <v>0</v>
      </c>
      <c r="AR1175" s="133" t="s">
        <v>350</v>
      </c>
      <c r="AT1175" s="133" t="s">
        <v>245</v>
      </c>
      <c r="AU1175" s="133" t="s">
        <v>80</v>
      </c>
      <c r="AY1175" s="17" t="s">
        <v>149</v>
      </c>
      <c r="BE1175" s="134">
        <f t="shared" si="44"/>
        <v>0</v>
      </c>
      <c r="BF1175" s="134">
        <f t="shared" si="45"/>
        <v>0</v>
      </c>
      <c r="BG1175" s="134">
        <f t="shared" si="46"/>
        <v>0</v>
      </c>
      <c r="BH1175" s="134">
        <f t="shared" si="47"/>
        <v>0</v>
      </c>
      <c r="BI1175" s="134">
        <f t="shared" si="48"/>
        <v>0</v>
      </c>
      <c r="BJ1175" s="17" t="s">
        <v>78</v>
      </c>
      <c r="BK1175" s="134">
        <f t="shared" si="49"/>
        <v>0</v>
      </c>
      <c r="BL1175" s="17" t="s">
        <v>251</v>
      </c>
      <c r="BM1175" s="133" t="s">
        <v>2189</v>
      </c>
    </row>
    <row r="1176" spans="2:65" s="1" customFormat="1" ht="16.5" customHeight="1">
      <c r="B1176" s="32"/>
      <c r="C1176" s="162" t="s">
        <v>2190</v>
      </c>
      <c r="D1176" s="162" t="s">
        <v>245</v>
      </c>
      <c r="E1176" s="163" t="s">
        <v>2191</v>
      </c>
      <c r="F1176" s="164" t="s">
        <v>2192</v>
      </c>
      <c r="G1176" s="165" t="s">
        <v>330</v>
      </c>
      <c r="H1176" s="166">
        <v>18</v>
      </c>
      <c r="I1176" s="167"/>
      <c r="J1176" s="168">
        <f t="shared" si="40"/>
        <v>0</v>
      </c>
      <c r="K1176" s="164" t="s">
        <v>1770</v>
      </c>
      <c r="L1176" s="169"/>
      <c r="M1176" s="170" t="s">
        <v>19</v>
      </c>
      <c r="N1176" s="171" t="s">
        <v>44</v>
      </c>
      <c r="P1176" s="131">
        <f t="shared" si="41"/>
        <v>0</v>
      </c>
      <c r="Q1176" s="131">
        <v>0</v>
      </c>
      <c r="R1176" s="131">
        <f t="shared" si="42"/>
        <v>0</v>
      </c>
      <c r="S1176" s="131">
        <v>0</v>
      </c>
      <c r="T1176" s="132">
        <f t="shared" si="43"/>
        <v>0</v>
      </c>
      <c r="AR1176" s="133" t="s">
        <v>350</v>
      </c>
      <c r="AT1176" s="133" t="s">
        <v>245</v>
      </c>
      <c r="AU1176" s="133" t="s">
        <v>80</v>
      </c>
      <c r="AY1176" s="17" t="s">
        <v>149</v>
      </c>
      <c r="BE1176" s="134">
        <f t="shared" si="44"/>
        <v>0</v>
      </c>
      <c r="BF1176" s="134">
        <f t="shared" si="45"/>
        <v>0</v>
      </c>
      <c r="BG1176" s="134">
        <f t="shared" si="46"/>
        <v>0</v>
      </c>
      <c r="BH1176" s="134">
        <f t="shared" si="47"/>
        <v>0</v>
      </c>
      <c r="BI1176" s="134">
        <f t="shared" si="48"/>
        <v>0</v>
      </c>
      <c r="BJ1176" s="17" t="s">
        <v>78</v>
      </c>
      <c r="BK1176" s="134">
        <f t="shared" si="49"/>
        <v>0</v>
      </c>
      <c r="BL1176" s="17" t="s">
        <v>251</v>
      </c>
      <c r="BM1176" s="133" t="s">
        <v>2193</v>
      </c>
    </row>
    <row r="1177" spans="2:65" s="1" customFormat="1" ht="16.5" customHeight="1">
      <c r="B1177" s="32"/>
      <c r="C1177" s="162" t="s">
        <v>2194</v>
      </c>
      <c r="D1177" s="162" t="s">
        <v>245</v>
      </c>
      <c r="E1177" s="163" t="s">
        <v>2195</v>
      </c>
      <c r="F1177" s="164" t="s">
        <v>2196</v>
      </c>
      <c r="G1177" s="165" t="s">
        <v>330</v>
      </c>
      <c r="H1177" s="166">
        <v>4</v>
      </c>
      <c r="I1177" s="167"/>
      <c r="J1177" s="168">
        <f t="shared" si="40"/>
        <v>0</v>
      </c>
      <c r="K1177" s="164" t="s">
        <v>1770</v>
      </c>
      <c r="L1177" s="169"/>
      <c r="M1177" s="170" t="s">
        <v>19</v>
      </c>
      <c r="N1177" s="171" t="s">
        <v>44</v>
      </c>
      <c r="P1177" s="131">
        <f t="shared" si="41"/>
        <v>0</v>
      </c>
      <c r="Q1177" s="131">
        <v>0</v>
      </c>
      <c r="R1177" s="131">
        <f t="shared" si="42"/>
        <v>0</v>
      </c>
      <c r="S1177" s="131">
        <v>0</v>
      </c>
      <c r="T1177" s="132">
        <f t="shared" si="43"/>
        <v>0</v>
      </c>
      <c r="AR1177" s="133" t="s">
        <v>350</v>
      </c>
      <c r="AT1177" s="133" t="s">
        <v>245</v>
      </c>
      <c r="AU1177" s="133" t="s">
        <v>80</v>
      </c>
      <c r="AY1177" s="17" t="s">
        <v>149</v>
      </c>
      <c r="BE1177" s="134">
        <f t="shared" si="44"/>
        <v>0</v>
      </c>
      <c r="BF1177" s="134">
        <f t="shared" si="45"/>
        <v>0</v>
      </c>
      <c r="BG1177" s="134">
        <f t="shared" si="46"/>
        <v>0</v>
      </c>
      <c r="BH1177" s="134">
        <f t="shared" si="47"/>
        <v>0</v>
      </c>
      <c r="BI1177" s="134">
        <f t="shared" si="48"/>
        <v>0</v>
      </c>
      <c r="BJ1177" s="17" t="s">
        <v>78</v>
      </c>
      <c r="BK1177" s="134">
        <f t="shared" si="49"/>
        <v>0</v>
      </c>
      <c r="BL1177" s="17" t="s">
        <v>251</v>
      </c>
      <c r="BM1177" s="133" t="s">
        <v>2197</v>
      </c>
    </row>
    <row r="1178" spans="2:65" s="1" customFormat="1" ht="16.5" customHeight="1">
      <c r="B1178" s="32"/>
      <c r="C1178" s="162" t="s">
        <v>2198</v>
      </c>
      <c r="D1178" s="162" t="s">
        <v>245</v>
      </c>
      <c r="E1178" s="163" t="s">
        <v>2199</v>
      </c>
      <c r="F1178" s="164" t="s">
        <v>2200</v>
      </c>
      <c r="G1178" s="165" t="s">
        <v>330</v>
      </c>
      <c r="H1178" s="166">
        <v>1</v>
      </c>
      <c r="I1178" s="167"/>
      <c r="J1178" s="168">
        <f t="shared" si="40"/>
        <v>0</v>
      </c>
      <c r="K1178" s="164" t="s">
        <v>1770</v>
      </c>
      <c r="L1178" s="169"/>
      <c r="M1178" s="170" t="s">
        <v>19</v>
      </c>
      <c r="N1178" s="171" t="s">
        <v>44</v>
      </c>
      <c r="P1178" s="131">
        <f t="shared" si="41"/>
        <v>0</v>
      </c>
      <c r="Q1178" s="131">
        <v>0</v>
      </c>
      <c r="R1178" s="131">
        <f t="shared" si="42"/>
        <v>0</v>
      </c>
      <c r="S1178" s="131">
        <v>0</v>
      </c>
      <c r="T1178" s="132">
        <f t="shared" si="43"/>
        <v>0</v>
      </c>
      <c r="AR1178" s="133" t="s">
        <v>350</v>
      </c>
      <c r="AT1178" s="133" t="s">
        <v>245</v>
      </c>
      <c r="AU1178" s="133" t="s">
        <v>80</v>
      </c>
      <c r="AY1178" s="17" t="s">
        <v>149</v>
      </c>
      <c r="BE1178" s="134">
        <f t="shared" si="44"/>
        <v>0</v>
      </c>
      <c r="BF1178" s="134">
        <f t="shared" si="45"/>
        <v>0</v>
      </c>
      <c r="BG1178" s="134">
        <f t="shared" si="46"/>
        <v>0</v>
      </c>
      <c r="BH1178" s="134">
        <f t="shared" si="47"/>
        <v>0</v>
      </c>
      <c r="BI1178" s="134">
        <f t="shared" si="48"/>
        <v>0</v>
      </c>
      <c r="BJ1178" s="17" t="s">
        <v>78</v>
      </c>
      <c r="BK1178" s="134">
        <f t="shared" si="49"/>
        <v>0</v>
      </c>
      <c r="BL1178" s="17" t="s">
        <v>251</v>
      </c>
      <c r="BM1178" s="133" t="s">
        <v>2201</v>
      </c>
    </row>
    <row r="1179" spans="2:65" s="1" customFormat="1" ht="16.5" customHeight="1">
      <c r="B1179" s="32"/>
      <c r="C1179" s="162" t="s">
        <v>2202</v>
      </c>
      <c r="D1179" s="162" t="s">
        <v>245</v>
      </c>
      <c r="E1179" s="163" t="s">
        <v>2203</v>
      </c>
      <c r="F1179" s="164" t="s">
        <v>2204</v>
      </c>
      <c r="G1179" s="165" t="s">
        <v>330</v>
      </c>
      <c r="H1179" s="166">
        <v>4</v>
      </c>
      <c r="I1179" s="167"/>
      <c r="J1179" s="168">
        <f t="shared" si="40"/>
        <v>0</v>
      </c>
      <c r="K1179" s="164" t="s">
        <v>1770</v>
      </c>
      <c r="L1179" s="169"/>
      <c r="M1179" s="170" t="s">
        <v>19</v>
      </c>
      <c r="N1179" s="171" t="s">
        <v>44</v>
      </c>
      <c r="P1179" s="131">
        <f t="shared" si="41"/>
        <v>0</v>
      </c>
      <c r="Q1179" s="131">
        <v>0</v>
      </c>
      <c r="R1179" s="131">
        <f t="shared" si="42"/>
        <v>0</v>
      </c>
      <c r="S1179" s="131">
        <v>0</v>
      </c>
      <c r="T1179" s="132">
        <f t="shared" si="43"/>
        <v>0</v>
      </c>
      <c r="AR1179" s="133" t="s">
        <v>350</v>
      </c>
      <c r="AT1179" s="133" t="s">
        <v>245</v>
      </c>
      <c r="AU1179" s="133" t="s">
        <v>80</v>
      </c>
      <c r="AY1179" s="17" t="s">
        <v>149</v>
      </c>
      <c r="BE1179" s="134">
        <f t="shared" si="44"/>
        <v>0</v>
      </c>
      <c r="BF1179" s="134">
        <f t="shared" si="45"/>
        <v>0</v>
      </c>
      <c r="BG1179" s="134">
        <f t="shared" si="46"/>
        <v>0</v>
      </c>
      <c r="BH1179" s="134">
        <f t="shared" si="47"/>
        <v>0</v>
      </c>
      <c r="BI1179" s="134">
        <f t="shared" si="48"/>
        <v>0</v>
      </c>
      <c r="BJ1179" s="17" t="s">
        <v>78</v>
      </c>
      <c r="BK1179" s="134">
        <f t="shared" si="49"/>
        <v>0</v>
      </c>
      <c r="BL1179" s="17" t="s">
        <v>251</v>
      </c>
      <c r="BM1179" s="133" t="s">
        <v>2205</v>
      </c>
    </row>
    <row r="1180" spans="2:65" s="1" customFormat="1" ht="16.5" customHeight="1">
      <c r="B1180" s="32"/>
      <c r="C1180" s="162" t="s">
        <v>2206</v>
      </c>
      <c r="D1180" s="162" t="s">
        <v>245</v>
      </c>
      <c r="E1180" s="163" t="s">
        <v>2207</v>
      </c>
      <c r="F1180" s="164" t="s">
        <v>2208</v>
      </c>
      <c r="G1180" s="165" t="s">
        <v>330</v>
      </c>
      <c r="H1180" s="166">
        <v>1</v>
      </c>
      <c r="I1180" s="167"/>
      <c r="J1180" s="168">
        <f t="shared" si="40"/>
        <v>0</v>
      </c>
      <c r="K1180" s="164" t="s">
        <v>1770</v>
      </c>
      <c r="L1180" s="169"/>
      <c r="M1180" s="170" t="s">
        <v>19</v>
      </c>
      <c r="N1180" s="171" t="s">
        <v>44</v>
      </c>
      <c r="P1180" s="131">
        <f t="shared" si="41"/>
        <v>0</v>
      </c>
      <c r="Q1180" s="131">
        <v>0</v>
      </c>
      <c r="R1180" s="131">
        <f t="shared" si="42"/>
        <v>0</v>
      </c>
      <c r="S1180" s="131">
        <v>0</v>
      </c>
      <c r="T1180" s="132">
        <f t="shared" si="43"/>
        <v>0</v>
      </c>
      <c r="AR1180" s="133" t="s">
        <v>350</v>
      </c>
      <c r="AT1180" s="133" t="s">
        <v>245</v>
      </c>
      <c r="AU1180" s="133" t="s">
        <v>80</v>
      </c>
      <c r="AY1180" s="17" t="s">
        <v>149</v>
      </c>
      <c r="BE1180" s="134">
        <f t="shared" si="44"/>
        <v>0</v>
      </c>
      <c r="BF1180" s="134">
        <f t="shared" si="45"/>
        <v>0</v>
      </c>
      <c r="BG1180" s="134">
        <f t="shared" si="46"/>
        <v>0</v>
      </c>
      <c r="BH1180" s="134">
        <f t="shared" si="47"/>
        <v>0</v>
      </c>
      <c r="BI1180" s="134">
        <f t="shared" si="48"/>
        <v>0</v>
      </c>
      <c r="BJ1180" s="17" t="s">
        <v>78</v>
      </c>
      <c r="BK1180" s="134">
        <f t="shared" si="49"/>
        <v>0</v>
      </c>
      <c r="BL1180" s="17" t="s">
        <v>251</v>
      </c>
      <c r="BM1180" s="133" t="s">
        <v>2209</v>
      </c>
    </row>
    <row r="1181" spans="2:65" s="1" customFormat="1" ht="16.5" customHeight="1">
      <c r="B1181" s="32"/>
      <c r="C1181" s="162" t="s">
        <v>2210</v>
      </c>
      <c r="D1181" s="162" t="s">
        <v>245</v>
      </c>
      <c r="E1181" s="163" t="s">
        <v>2211</v>
      </c>
      <c r="F1181" s="164" t="s">
        <v>2212</v>
      </c>
      <c r="G1181" s="165" t="s">
        <v>330</v>
      </c>
      <c r="H1181" s="166">
        <v>1</v>
      </c>
      <c r="I1181" s="167"/>
      <c r="J1181" s="168">
        <f t="shared" si="40"/>
        <v>0</v>
      </c>
      <c r="K1181" s="164" t="s">
        <v>1770</v>
      </c>
      <c r="L1181" s="169"/>
      <c r="M1181" s="170" t="s">
        <v>19</v>
      </c>
      <c r="N1181" s="171" t="s">
        <v>44</v>
      </c>
      <c r="P1181" s="131">
        <f t="shared" si="41"/>
        <v>0</v>
      </c>
      <c r="Q1181" s="131">
        <v>0</v>
      </c>
      <c r="R1181" s="131">
        <f t="shared" si="42"/>
        <v>0</v>
      </c>
      <c r="S1181" s="131">
        <v>0</v>
      </c>
      <c r="T1181" s="132">
        <f t="shared" si="43"/>
        <v>0</v>
      </c>
      <c r="AR1181" s="133" t="s">
        <v>350</v>
      </c>
      <c r="AT1181" s="133" t="s">
        <v>245</v>
      </c>
      <c r="AU1181" s="133" t="s">
        <v>80</v>
      </c>
      <c r="AY1181" s="17" t="s">
        <v>149</v>
      </c>
      <c r="BE1181" s="134">
        <f t="shared" si="44"/>
        <v>0</v>
      </c>
      <c r="BF1181" s="134">
        <f t="shared" si="45"/>
        <v>0</v>
      </c>
      <c r="BG1181" s="134">
        <f t="shared" si="46"/>
        <v>0</v>
      </c>
      <c r="BH1181" s="134">
        <f t="shared" si="47"/>
        <v>0</v>
      </c>
      <c r="BI1181" s="134">
        <f t="shared" si="48"/>
        <v>0</v>
      </c>
      <c r="BJ1181" s="17" t="s">
        <v>78</v>
      </c>
      <c r="BK1181" s="134">
        <f t="shared" si="49"/>
        <v>0</v>
      </c>
      <c r="BL1181" s="17" t="s">
        <v>251</v>
      </c>
      <c r="BM1181" s="133" t="s">
        <v>2213</v>
      </c>
    </row>
    <row r="1182" spans="2:65" s="1" customFormat="1" ht="16.5" customHeight="1">
      <c r="B1182" s="32"/>
      <c r="C1182" s="162" t="s">
        <v>2214</v>
      </c>
      <c r="D1182" s="162" t="s">
        <v>245</v>
      </c>
      <c r="E1182" s="163" t="s">
        <v>2215</v>
      </c>
      <c r="F1182" s="164" t="s">
        <v>1984</v>
      </c>
      <c r="G1182" s="165" t="s">
        <v>330</v>
      </c>
      <c r="H1182" s="166">
        <v>1</v>
      </c>
      <c r="I1182" s="167"/>
      <c r="J1182" s="168">
        <f t="shared" si="40"/>
        <v>0</v>
      </c>
      <c r="K1182" s="164" t="s">
        <v>1770</v>
      </c>
      <c r="L1182" s="169"/>
      <c r="M1182" s="170" t="s">
        <v>19</v>
      </c>
      <c r="N1182" s="171" t="s">
        <v>44</v>
      </c>
      <c r="P1182" s="131">
        <f t="shared" si="41"/>
        <v>0</v>
      </c>
      <c r="Q1182" s="131">
        <v>0</v>
      </c>
      <c r="R1182" s="131">
        <f t="shared" si="42"/>
        <v>0</v>
      </c>
      <c r="S1182" s="131">
        <v>0</v>
      </c>
      <c r="T1182" s="132">
        <f t="shared" si="43"/>
        <v>0</v>
      </c>
      <c r="AR1182" s="133" t="s">
        <v>350</v>
      </c>
      <c r="AT1182" s="133" t="s">
        <v>245</v>
      </c>
      <c r="AU1182" s="133" t="s">
        <v>80</v>
      </c>
      <c r="AY1182" s="17" t="s">
        <v>149</v>
      </c>
      <c r="BE1182" s="134">
        <f t="shared" si="44"/>
        <v>0</v>
      </c>
      <c r="BF1182" s="134">
        <f t="shared" si="45"/>
        <v>0</v>
      </c>
      <c r="BG1182" s="134">
        <f t="shared" si="46"/>
        <v>0</v>
      </c>
      <c r="BH1182" s="134">
        <f t="shared" si="47"/>
        <v>0</v>
      </c>
      <c r="BI1182" s="134">
        <f t="shared" si="48"/>
        <v>0</v>
      </c>
      <c r="BJ1182" s="17" t="s">
        <v>78</v>
      </c>
      <c r="BK1182" s="134">
        <f t="shared" si="49"/>
        <v>0</v>
      </c>
      <c r="BL1182" s="17" t="s">
        <v>251</v>
      </c>
      <c r="BM1182" s="133" t="s">
        <v>2216</v>
      </c>
    </row>
    <row r="1183" spans="2:65" s="1" customFormat="1" ht="16.5" customHeight="1">
      <c r="B1183" s="32"/>
      <c r="C1183" s="162" t="s">
        <v>2217</v>
      </c>
      <c r="D1183" s="162" t="s">
        <v>245</v>
      </c>
      <c r="E1183" s="163" t="s">
        <v>2218</v>
      </c>
      <c r="F1183" s="164" t="s">
        <v>1988</v>
      </c>
      <c r="G1183" s="165" t="s">
        <v>330</v>
      </c>
      <c r="H1183" s="166">
        <v>1</v>
      </c>
      <c r="I1183" s="167"/>
      <c r="J1183" s="168">
        <f t="shared" si="40"/>
        <v>0</v>
      </c>
      <c r="K1183" s="164" t="s">
        <v>1770</v>
      </c>
      <c r="L1183" s="169"/>
      <c r="M1183" s="170" t="s">
        <v>19</v>
      </c>
      <c r="N1183" s="171" t="s">
        <v>44</v>
      </c>
      <c r="P1183" s="131">
        <f t="shared" si="41"/>
        <v>0</v>
      </c>
      <c r="Q1183" s="131">
        <v>0</v>
      </c>
      <c r="R1183" s="131">
        <f t="shared" si="42"/>
        <v>0</v>
      </c>
      <c r="S1183" s="131">
        <v>0</v>
      </c>
      <c r="T1183" s="132">
        <f t="shared" si="43"/>
        <v>0</v>
      </c>
      <c r="AR1183" s="133" t="s">
        <v>350</v>
      </c>
      <c r="AT1183" s="133" t="s">
        <v>245</v>
      </c>
      <c r="AU1183" s="133" t="s">
        <v>80</v>
      </c>
      <c r="AY1183" s="17" t="s">
        <v>149</v>
      </c>
      <c r="BE1183" s="134">
        <f t="shared" si="44"/>
        <v>0</v>
      </c>
      <c r="BF1183" s="134">
        <f t="shared" si="45"/>
        <v>0</v>
      </c>
      <c r="BG1183" s="134">
        <f t="shared" si="46"/>
        <v>0</v>
      </c>
      <c r="BH1183" s="134">
        <f t="shared" si="47"/>
        <v>0</v>
      </c>
      <c r="BI1183" s="134">
        <f t="shared" si="48"/>
        <v>0</v>
      </c>
      <c r="BJ1183" s="17" t="s">
        <v>78</v>
      </c>
      <c r="BK1183" s="134">
        <f t="shared" si="49"/>
        <v>0</v>
      </c>
      <c r="BL1183" s="17" t="s">
        <v>251</v>
      </c>
      <c r="BM1183" s="133" t="s">
        <v>2219</v>
      </c>
    </row>
    <row r="1184" spans="2:65" s="1" customFormat="1" ht="24.2" customHeight="1">
      <c r="B1184" s="32"/>
      <c r="C1184" s="122" t="s">
        <v>2220</v>
      </c>
      <c r="D1184" s="122" t="s">
        <v>151</v>
      </c>
      <c r="E1184" s="123" t="s">
        <v>2221</v>
      </c>
      <c r="F1184" s="124" t="s">
        <v>2222</v>
      </c>
      <c r="G1184" s="125" t="s">
        <v>330</v>
      </c>
      <c r="H1184" s="126">
        <v>1</v>
      </c>
      <c r="I1184" s="127"/>
      <c r="J1184" s="128">
        <f t="shared" si="40"/>
        <v>0</v>
      </c>
      <c r="K1184" s="124" t="s">
        <v>155</v>
      </c>
      <c r="L1184" s="32"/>
      <c r="M1184" s="129" t="s">
        <v>19</v>
      </c>
      <c r="N1184" s="130" t="s">
        <v>44</v>
      </c>
      <c r="P1184" s="131">
        <f t="shared" si="41"/>
        <v>0</v>
      </c>
      <c r="Q1184" s="131">
        <v>0</v>
      </c>
      <c r="R1184" s="131">
        <f t="shared" si="42"/>
        <v>0</v>
      </c>
      <c r="S1184" s="131">
        <v>0</v>
      </c>
      <c r="T1184" s="132">
        <f t="shared" si="43"/>
        <v>0</v>
      </c>
      <c r="AR1184" s="133" t="s">
        <v>251</v>
      </c>
      <c r="AT1184" s="133" t="s">
        <v>151</v>
      </c>
      <c r="AU1184" s="133" t="s">
        <v>80</v>
      </c>
      <c r="AY1184" s="17" t="s">
        <v>149</v>
      </c>
      <c r="BE1184" s="134">
        <f t="shared" si="44"/>
        <v>0</v>
      </c>
      <c r="BF1184" s="134">
        <f t="shared" si="45"/>
        <v>0</v>
      </c>
      <c r="BG1184" s="134">
        <f t="shared" si="46"/>
        <v>0</v>
      </c>
      <c r="BH1184" s="134">
        <f t="shared" si="47"/>
        <v>0</v>
      </c>
      <c r="BI1184" s="134">
        <f t="shared" si="48"/>
        <v>0</v>
      </c>
      <c r="BJ1184" s="17" t="s">
        <v>78</v>
      </c>
      <c r="BK1184" s="134">
        <f t="shared" si="49"/>
        <v>0</v>
      </c>
      <c r="BL1184" s="17" t="s">
        <v>251</v>
      </c>
      <c r="BM1184" s="133" t="s">
        <v>2223</v>
      </c>
    </row>
    <row r="1185" spans="2:65" s="1" customFormat="1" ht="11.25">
      <c r="B1185" s="32"/>
      <c r="D1185" s="135" t="s">
        <v>158</v>
      </c>
      <c r="F1185" s="136" t="s">
        <v>2224</v>
      </c>
      <c r="I1185" s="137"/>
      <c r="L1185" s="32"/>
      <c r="M1185" s="138"/>
      <c r="T1185" s="53"/>
      <c r="AT1185" s="17" t="s">
        <v>158</v>
      </c>
      <c r="AU1185" s="17" t="s">
        <v>80</v>
      </c>
    </row>
    <row r="1186" spans="2:65" s="11" customFormat="1" ht="22.9" customHeight="1">
      <c r="B1186" s="110"/>
      <c r="D1186" s="111" t="s">
        <v>72</v>
      </c>
      <c r="E1186" s="120" t="s">
        <v>2225</v>
      </c>
      <c r="F1186" s="120" t="s">
        <v>2226</v>
      </c>
      <c r="I1186" s="113"/>
      <c r="J1186" s="121">
        <f>BK1186</f>
        <v>0</v>
      </c>
      <c r="L1186" s="110"/>
      <c r="M1186" s="115"/>
      <c r="P1186" s="116">
        <f>SUM(P1187:P1207)</f>
        <v>0</v>
      </c>
      <c r="R1186" s="116">
        <f>SUM(R1187:R1207)</f>
        <v>0</v>
      </c>
      <c r="T1186" s="117">
        <f>SUM(T1187:T1207)</f>
        <v>0</v>
      </c>
      <c r="AR1186" s="111" t="s">
        <v>80</v>
      </c>
      <c r="AT1186" s="118" t="s">
        <v>72</v>
      </c>
      <c r="AU1186" s="118" t="s">
        <v>78</v>
      </c>
      <c r="AY1186" s="111" t="s">
        <v>149</v>
      </c>
      <c r="BK1186" s="119">
        <f>SUM(BK1187:BK1207)</f>
        <v>0</v>
      </c>
    </row>
    <row r="1187" spans="2:65" s="1" customFormat="1" ht="16.5" customHeight="1">
      <c r="B1187" s="32"/>
      <c r="C1187" s="122" t="s">
        <v>2227</v>
      </c>
      <c r="D1187" s="122" t="s">
        <v>151</v>
      </c>
      <c r="E1187" s="123" t="s">
        <v>2228</v>
      </c>
      <c r="F1187" s="124" t="s">
        <v>2229</v>
      </c>
      <c r="G1187" s="125" t="s">
        <v>861</v>
      </c>
      <c r="H1187" s="126">
        <v>1</v>
      </c>
      <c r="I1187" s="127"/>
      <c r="J1187" s="128">
        <f t="shared" ref="J1187:J1207" si="50">ROUND(I1187*H1187,2)</f>
        <v>0</v>
      </c>
      <c r="K1187" s="124" t="s">
        <v>1770</v>
      </c>
      <c r="L1187" s="32"/>
      <c r="M1187" s="129" t="s">
        <v>19</v>
      </c>
      <c r="N1187" s="130" t="s">
        <v>44</v>
      </c>
      <c r="P1187" s="131">
        <f t="shared" ref="P1187:P1207" si="51">O1187*H1187</f>
        <v>0</v>
      </c>
      <c r="Q1187" s="131">
        <v>0</v>
      </c>
      <c r="R1187" s="131">
        <f t="shared" ref="R1187:R1207" si="52">Q1187*H1187</f>
        <v>0</v>
      </c>
      <c r="S1187" s="131">
        <v>0</v>
      </c>
      <c r="T1187" s="132">
        <f t="shared" ref="T1187:T1207" si="53">S1187*H1187</f>
        <v>0</v>
      </c>
      <c r="AR1187" s="133" t="s">
        <v>251</v>
      </c>
      <c r="AT1187" s="133" t="s">
        <v>151</v>
      </c>
      <c r="AU1187" s="133" t="s">
        <v>80</v>
      </c>
      <c r="AY1187" s="17" t="s">
        <v>149</v>
      </c>
      <c r="BE1187" s="134">
        <f t="shared" ref="BE1187:BE1207" si="54">IF(N1187="základní",J1187,0)</f>
        <v>0</v>
      </c>
      <c r="BF1187" s="134">
        <f t="shared" ref="BF1187:BF1207" si="55">IF(N1187="snížená",J1187,0)</f>
        <v>0</v>
      </c>
      <c r="BG1187" s="134">
        <f t="shared" ref="BG1187:BG1207" si="56">IF(N1187="zákl. přenesená",J1187,0)</f>
        <v>0</v>
      </c>
      <c r="BH1187" s="134">
        <f t="shared" ref="BH1187:BH1207" si="57">IF(N1187="sníž. přenesená",J1187,0)</f>
        <v>0</v>
      </c>
      <c r="BI1187" s="134">
        <f t="shared" ref="BI1187:BI1207" si="58">IF(N1187="nulová",J1187,0)</f>
        <v>0</v>
      </c>
      <c r="BJ1187" s="17" t="s">
        <v>78</v>
      </c>
      <c r="BK1187" s="134">
        <f t="shared" ref="BK1187:BK1207" si="59">ROUND(I1187*H1187,2)</f>
        <v>0</v>
      </c>
      <c r="BL1187" s="17" t="s">
        <v>251</v>
      </c>
      <c r="BM1187" s="133" t="s">
        <v>2230</v>
      </c>
    </row>
    <row r="1188" spans="2:65" s="1" customFormat="1" ht="16.5" customHeight="1">
      <c r="B1188" s="32"/>
      <c r="C1188" s="122" t="s">
        <v>2231</v>
      </c>
      <c r="D1188" s="122" t="s">
        <v>151</v>
      </c>
      <c r="E1188" s="123" t="s">
        <v>2232</v>
      </c>
      <c r="F1188" s="124" t="s">
        <v>2233</v>
      </c>
      <c r="G1188" s="125" t="s">
        <v>861</v>
      </c>
      <c r="H1188" s="126">
        <v>1</v>
      </c>
      <c r="I1188" s="127"/>
      <c r="J1188" s="128">
        <f t="shared" si="50"/>
        <v>0</v>
      </c>
      <c r="K1188" s="124" t="s">
        <v>1770</v>
      </c>
      <c r="L1188" s="32"/>
      <c r="M1188" s="129" t="s">
        <v>19</v>
      </c>
      <c r="N1188" s="130" t="s">
        <v>44</v>
      </c>
      <c r="P1188" s="131">
        <f t="shared" si="51"/>
        <v>0</v>
      </c>
      <c r="Q1188" s="131">
        <v>0</v>
      </c>
      <c r="R1188" s="131">
        <f t="shared" si="52"/>
        <v>0</v>
      </c>
      <c r="S1188" s="131">
        <v>0</v>
      </c>
      <c r="T1188" s="132">
        <f t="shared" si="53"/>
        <v>0</v>
      </c>
      <c r="AR1188" s="133" t="s">
        <v>251</v>
      </c>
      <c r="AT1188" s="133" t="s">
        <v>151</v>
      </c>
      <c r="AU1188" s="133" t="s">
        <v>80</v>
      </c>
      <c r="AY1188" s="17" t="s">
        <v>149</v>
      </c>
      <c r="BE1188" s="134">
        <f t="shared" si="54"/>
        <v>0</v>
      </c>
      <c r="BF1188" s="134">
        <f t="shared" si="55"/>
        <v>0</v>
      </c>
      <c r="BG1188" s="134">
        <f t="shared" si="56"/>
        <v>0</v>
      </c>
      <c r="BH1188" s="134">
        <f t="shared" si="57"/>
        <v>0</v>
      </c>
      <c r="BI1188" s="134">
        <f t="shared" si="58"/>
        <v>0</v>
      </c>
      <c r="BJ1188" s="17" t="s">
        <v>78</v>
      </c>
      <c r="BK1188" s="134">
        <f t="shared" si="59"/>
        <v>0</v>
      </c>
      <c r="BL1188" s="17" t="s">
        <v>251</v>
      </c>
      <c r="BM1188" s="133" t="s">
        <v>2234</v>
      </c>
    </row>
    <row r="1189" spans="2:65" s="1" customFormat="1" ht="16.5" customHeight="1">
      <c r="B1189" s="32"/>
      <c r="C1189" s="162" t="s">
        <v>2235</v>
      </c>
      <c r="D1189" s="162" t="s">
        <v>245</v>
      </c>
      <c r="E1189" s="163" t="s">
        <v>2236</v>
      </c>
      <c r="F1189" s="164" t="s">
        <v>2237</v>
      </c>
      <c r="G1189" s="165" t="s">
        <v>330</v>
      </c>
      <c r="H1189" s="166">
        <v>1</v>
      </c>
      <c r="I1189" s="167"/>
      <c r="J1189" s="168">
        <f t="shared" si="50"/>
        <v>0</v>
      </c>
      <c r="K1189" s="164" t="s">
        <v>1770</v>
      </c>
      <c r="L1189" s="169"/>
      <c r="M1189" s="170" t="s">
        <v>19</v>
      </c>
      <c r="N1189" s="171" t="s">
        <v>44</v>
      </c>
      <c r="P1189" s="131">
        <f t="shared" si="51"/>
        <v>0</v>
      </c>
      <c r="Q1189" s="131">
        <v>0</v>
      </c>
      <c r="R1189" s="131">
        <f t="shared" si="52"/>
        <v>0</v>
      </c>
      <c r="S1189" s="131">
        <v>0</v>
      </c>
      <c r="T1189" s="132">
        <f t="shared" si="53"/>
        <v>0</v>
      </c>
      <c r="AR1189" s="133" t="s">
        <v>350</v>
      </c>
      <c r="AT1189" s="133" t="s">
        <v>245</v>
      </c>
      <c r="AU1189" s="133" t="s">
        <v>80</v>
      </c>
      <c r="AY1189" s="17" t="s">
        <v>149</v>
      </c>
      <c r="BE1189" s="134">
        <f t="shared" si="54"/>
        <v>0</v>
      </c>
      <c r="BF1189" s="134">
        <f t="shared" si="55"/>
        <v>0</v>
      </c>
      <c r="BG1189" s="134">
        <f t="shared" si="56"/>
        <v>0</v>
      </c>
      <c r="BH1189" s="134">
        <f t="shared" si="57"/>
        <v>0</v>
      </c>
      <c r="BI1189" s="134">
        <f t="shared" si="58"/>
        <v>0</v>
      </c>
      <c r="BJ1189" s="17" t="s">
        <v>78</v>
      </c>
      <c r="BK1189" s="134">
        <f t="shared" si="59"/>
        <v>0</v>
      </c>
      <c r="BL1189" s="17" t="s">
        <v>251</v>
      </c>
      <c r="BM1189" s="133" t="s">
        <v>2238</v>
      </c>
    </row>
    <row r="1190" spans="2:65" s="1" customFormat="1" ht="16.5" customHeight="1">
      <c r="B1190" s="32"/>
      <c r="C1190" s="162" t="s">
        <v>2239</v>
      </c>
      <c r="D1190" s="162" t="s">
        <v>245</v>
      </c>
      <c r="E1190" s="163" t="s">
        <v>2240</v>
      </c>
      <c r="F1190" s="164" t="s">
        <v>2241</v>
      </c>
      <c r="G1190" s="165" t="s">
        <v>330</v>
      </c>
      <c r="H1190" s="166">
        <v>1</v>
      </c>
      <c r="I1190" s="167"/>
      <c r="J1190" s="168">
        <f t="shared" si="50"/>
        <v>0</v>
      </c>
      <c r="K1190" s="164" t="s">
        <v>1770</v>
      </c>
      <c r="L1190" s="169"/>
      <c r="M1190" s="170" t="s">
        <v>19</v>
      </c>
      <c r="N1190" s="171" t="s">
        <v>44</v>
      </c>
      <c r="P1190" s="131">
        <f t="shared" si="51"/>
        <v>0</v>
      </c>
      <c r="Q1190" s="131">
        <v>0</v>
      </c>
      <c r="R1190" s="131">
        <f t="shared" si="52"/>
        <v>0</v>
      </c>
      <c r="S1190" s="131">
        <v>0</v>
      </c>
      <c r="T1190" s="132">
        <f t="shared" si="53"/>
        <v>0</v>
      </c>
      <c r="AR1190" s="133" t="s">
        <v>350</v>
      </c>
      <c r="AT1190" s="133" t="s">
        <v>245</v>
      </c>
      <c r="AU1190" s="133" t="s">
        <v>80</v>
      </c>
      <c r="AY1190" s="17" t="s">
        <v>149</v>
      </c>
      <c r="BE1190" s="134">
        <f t="shared" si="54"/>
        <v>0</v>
      </c>
      <c r="BF1190" s="134">
        <f t="shared" si="55"/>
        <v>0</v>
      </c>
      <c r="BG1190" s="134">
        <f t="shared" si="56"/>
        <v>0</v>
      </c>
      <c r="BH1190" s="134">
        <f t="shared" si="57"/>
        <v>0</v>
      </c>
      <c r="BI1190" s="134">
        <f t="shared" si="58"/>
        <v>0</v>
      </c>
      <c r="BJ1190" s="17" t="s">
        <v>78</v>
      </c>
      <c r="BK1190" s="134">
        <f t="shared" si="59"/>
        <v>0</v>
      </c>
      <c r="BL1190" s="17" t="s">
        <v>251</v>
      </c>
      <c r="BM1190" s="133" t="s">
        <v>2242</v>
      </c>
    </row>
    <row r="1191" spans="2:65" s="1" customFormat="1" ht="16.5" customHeight="1">
      <c r="B1191" s="32"/>
      <c r="C1191" s="162" t="s">
        <v>2243</v>
      </c>
      <c r="D1191" s="162" t="s">
        <v>245</v>
      </c>
      <c r="E1191" s="163" t="s">
        <v>2244</v>
      </c>
      <c r="F1191" s="164" t="s">
        <v>2245</v>
      </c>
      <c r="G1191" s="165" t="s">
        <v>330</v>
      </c>
      <c r="H1191" s="166">
        <v>1</v>
      </c>
      <c r="I1191" s="167"/>
      <c r="J1191" s="168">
        <f t="shared" si="50"/>
        <v>0</v>
      </c>
      <c r="K1191" s="164" t="s">
        <v>1770</v>
      </c>
      <c r="L1191" s="169"/>
      <c r="M1191" s="170" t="s">
        <v>19</v>
      </c>
      <c r="N1191" s="171" t="s">
        <v>44</v>
      </c>
      <c r="P1191" s="131">
        <f t="shared" si="51"/>
        <v>0</v>
      </c>
      <c r="Q1191" s="131">
        <v>0</v>
      </c>
      <c r="R1191" s="131">
        <f t="shared" si="52"/>
        <v>0</v>
      </c>
      <c r="S1191" s="131">
        <v>0</v>
      </c>
      <c r="T1191" s="132">
        <f t="shared" si="53"/>
        <v>0</v>
      </c>
      <c r="AR1191" s="133" t="s">
        <v>350</v>
      </c>
      <c r="AT1191" s="133" t="s">
        <v>245</v>
      </c>
      <c r="AU1191" s="133" t="s">
        <v>80</v>
      </c>
      <c r="AY1191" s="17" t="s">
        <v>149</v>
      </c>
      <c r="BE1191" s="134">
        <f t="shared" si="54"/>
        <v>0</v>
      </c>
      <c r="BF1191" s="134">
        <f t="shared" si="55"/>
        <v>0</v>
      </c>
      <c r="BG1191" s="134">
        <f t="shared" si="56"/>
        <v>0</v>
      </c>
      <c r="BH1191" s="134">
        <f t="shared" si="57"/>
        <v>0</v>
      </c>
      <c r="BI1191" s="134">
        <f t="shared" si="58"/>
        <v>0</v>
      </c>
      <c r="BJ1191" s="17" t="s">
        <v>78</v>
      </c>
      <c r="BK1191" s="134">
        <f t="shared" si="59"/>
        <v>0</v>
      </c>
      <c r="BL1191" s="17" t="s">
        <v>251</v>
      </c>
      <c r="BM1191" s="133" t="s">
        <v>2246</v>
      </c>
    </row>
    <row r="1192" spans="2:65" s="1" customFormat="1" ht="16.5" customHeight="1">
      <c r="B1192" s="32"/>
      <c r="C1192" s="162" t="s">
        <v>2247</v>
      </c>
      <c r="D1192" s="162" t="s">
        <v>245</v>
      </c>
      <c r="E1192" s="163" t="s">
        <v>2248</v>
      </c>
      <c r="F1192" s="164" t="s">
        <v>2249</v>
      </c>
      <c r="G1192" s="165" t="s">
        <v>330</v>
      </c>
      <c r="H1192" s="166">
        <v>1</v>
      </c>
      <c r="I1192" s="167"/>
      <c r="J1192" s="168">
        <f t="shared" si="50"/>
        <v>0</v>
      </c>
      <c r="K1192" s="164" t="s">
        <v>1770</v>
      </c>
      <c r="L1192" s="169"/>
      <c r="M1192" s="170" t="s">
        <v>19</v>
      </c>
      <c r="N1192" s="171" t="s">
        <v>44</v>
      </c>
      <c r="P1192" s="131">
        <f t="shared" si="51"/>
        <v>0</v>
      </c>
      <c r="Q1192" s="131">
        <v>0</v>
      </c>
      <c r="R1192" s="131">
        <f t="shared" si="52"/>
        <v>0</v>
      </c>
      <c r="S1192" s="131">
        <v>0</v>
      </c>
      <c r="T1192" s="132">
        <f t="shared" si="53"/>
        <v>0</v>
      </c>
      <c r="AR1192" s="133" t="s">
        <v>350</v>
      </c>
      <c r="AT1192" s="133" t="s">
        <v>245</v>
      </c>
      <c r="AU1192" s="133" t="s">
        <v>80</v>
      </c>
      <c r="AY1192" s="17" t="s">
        <v>149</v>
      </c>
      <c r="BE1192" s="134">
        <f t="shared" si="54"/>
        <v>0</v>
      </c>
      <c r="BF1192" s="134">
        <f t="shared" si="55"/>
        <v>0</v>
      </c>
      <c r="BG1192" s="134">
        <f t="shared" si="56"/>
        <v>0</v>
      </c>
      <c r="BH1192" s="134">
        <f t="shared" si="57"/>
        <v>0</v>
      </c>
      <c r="BI1192" s="134">
        <f t="shared" si="58"/>
        <v>0</v>
      </c>
      <c r="BJ1192" s="17" t="s">
        <v>78</v>
      </c>
      <c r="BK1192" s="134">
        <f t="shared" si="59"/>
        <v>0</v>
      </c>
      <c r="BL1192" s="17" t="s">
        <v>251</v>
      </c>
      <c r="BM1192" s="133" t="s">
        <v>2250</v>
      </c>
    </row>
    <row r="1193" spans="2:65" s="1" customFormat="1" ht="16.5" customHeight="1">
      <c r="B1193" s="32"/>
      <c r="C1193" s="162" t="s">
        <v>2251</v>
      </c>
      <c r="D1193" s="162" t="s">
        <v>245</v>
      </c>
      <c r="E1193" s="163" t="s">
        <v>2252</v>
      </c>
      <c r="F1193" s="164" t="s">
        <v>2253</v>
      </c>
      <c r="G1193" s="165" t="s">
        <v>330</v>
      </c>
      <c r="H1193" s="166">
        <v>1</v>
      </c>
      <c r="I1193" s="167"/>
      <c r="J1193" s="168">
        <f t="shared" si="50"/>
        <v>0</v>
      </c>
      <c r="K1193" s="164" t="s">
        <v>1770</v>
      </c>
      <c r="L1193" s="169"/>
      <c r="M1193" s="170" t="s">
        <v>19</v>
      </c>
      <c r="N1193" s="171" t="s">
        <v>44</v>
      </c>
      <c r="P1193" s="131">
        <f t="shared" si="51"/>
        <v>0</v>
      </c>
      <c r="Q1193" s="131">
        <v>0</v>
      </c>
      <c r="R1193" s="131">
        <f t="shared" si="52"/>
        <v>0</v>
      </c>
      <c r="S1193" s="131">
        <v>0</v>
      </c>
      <c r="T1193" s="132">
        <f t="shared" si="53"/>
        <v>0</v>
      </c>
      <c r="AR1193" s="133" t="s">
        <v>350</v>
      </c>
      <c r="AT1193" s="133" t="s">
        <v>245</v>
      </c>
      <c r="AU1193" s="133" t="s">
        <v>80</v>
      </c>
      <c r="AY1193" s="17" t="s">
        <v>149</v>
      </c>
      <c r="BE1193" s="134">
        <f t="shared" si="54"/>
        <v>0</v>
      </c>
      <c r="BF1193" s="134">
        <f t="shared" si="55"/>
        <v>0</v>
      </c>
      <c r="BG1193" s="134">
        <f t="shared" si="56"/>
        <v>0</v>
      </c>
      <c r="BH1193" s="134">
        <f t="shared" si="57"/>
        <v>0</v>
      </c>
      <c r="BI1193" s="134">
        <f t="shared" si="58"/>
        <v>0</v>
      </c>
      <c r="BJ1193" s="17" t="s">
        <v>78</v>
      </c>
      <c r="BK1193" s="134">
        <f t="shared" si="59"/>
        <v>0</v>
      </c>
      <c r="BL1193" s="17" t="s">
        <v>251</v>
      </c>
      <c r="BM1193" s="133" t="s">
        <v>2254</v>
      </c>
    </row>
    <row r="1194" spans="2:65" s="1" customFormat="1" ht="16.5" customHeight="1">
      <c r="B1194" s="32"/>
      <c r="C1194" s="162" t="s">
        <v>2255</v>
      </c>
      <c r="D1194" s="162" t="s">
        <v>245</v>
      </c>
      <c r="E1194" s="163" t="s">
        <v>2256</v>
      </c>
      <c r="F1194" s="164" t="s">
        <v>2257</v>
      </c>
      <c r="G1194" s="165" t="s">
        <v>330</v>
      </c>
      <c r="H1194" s="166">
        <v>3</v>
      </c>
      <c r="I1194" s="167"/>
      <c r="J1194" s="168">
        <f t="shared" si="50"/>
        <v>0</v>
      </c>
      <c r="K1194" s="164" t="s">
        <v>1770</v>
      </c>
      <c r="L1194" s="169"/>
      <c r="M1194" s="170" t="s">
        <v>19</v>
      </c>
      <c r="N1194" s="171" t="s">
        <v>44</v>
      </c>
      <c r="P1194" s="131">
        <f t="shared" si="51"/>
        <v>0</v>
      </c>
      <c r="Q1194" s="131">
        <v>0</v>
      </c>
      <c r="R1194" s="131">
        <f t="shared" si="52"/>
        <v>0</v>
      </c>
      <c r="S1194" s="131">
        <v>0</v>
      </c>
      <c r="T1194" s="132">
        <f t="shared" si="53"/>
        <v>0</v>
      </c>
      <c r="AR1194" s="133" t="s">
        <v>350</v>
      </c>
      <c r="AT1194" s="133" t="s">
        <v>245</v>
      </c>
      <c r="AU1194" s="133" t="s">
        <v>80</v>
      </c>
      <c r="AY1194" s="17" t="s">
        <v>149</v>
      </c>
      <c r="BE1194" s="134">
        <f t="shared" si="54"/>
        <v>0</v>
      </c>
      <c r="BF1194" s="134">
        <f t="shared" si="55"/>
        <v>0</v>
      </c>
      <c r="BG1194" s="134">
        <f t="shared" si="56"/>
        <v>0</v>
      </c>
      <c r="BH1194" s="134">
        <f t="shared" si="57"/>
        <v>0</v>
      </c>
      <c r="BI1194" s="134">
        <f t="shared" si="58"/>
        <v>0</v>
      </c>
      <c r="BJ1194" s="17" t="s">
        <v>78</v>
      </c>
      <c r="BK1194" s="134">
        <f t="shared" si="59"/>
        <v>0</v>
      </c>
      <c r="BL1194" s="17" t="s">
        <v>251</v>
      </c>
      <c r="BM1194" s="133" t="s">
        <v>2258</v>
      </c>
    </row>
    <row r="1195" spans="2:65" s="1" customFormat="1" ht="16.5" customHeight="1">
      <c r="B1195" s="32"/>
      <c r="C1195" s="162" t="s">
        <v>2259</v>
      </c>
      <c r="D1195" s="162" t="s">
        <v>245</v>
      </c>
      <c r="E1195" s="163" t="s">
        <v>2260</v>
      </c>
      <c r="F1195" s="164" t="s">
        <v>2261</v>
      </c>
      <c r="G1195" s="165" t="s">
        <v>330</v>
      </c>
      <c r="H1195" s="166">
        <v>2</v>
      </c>
      <c r="I1195" s="167"/>
      <c r="J1195" s="168">
        <f t="shared" si="50"/>
        <v>0</v>
      </c>
      <c r="K1195" s="164" t="s">
        <v>1770</v>
      </c>
      <c r="L1195" s="169"/>
      <c r="M1195" s="170" t="s">
        <v>19</v>
      </c>
      <c r="N1195" s="171" t="s">
        <v>44</v>
      </c>
      <c r="P1195" s="131">
        <f t="shared" si="51"/>
        <v>0</v>
      </c>
      <c r="Q1195" s="131">
        <v>0</v>
      </c>
      <c r="R1195" s="131">
        <f t="shared" si="52"/>
        <v>0</v>
      </c>
      <c r="S1195" s="131">
        <v>0</v>
      </c>
      <c r="T1195" s="132">
        <f t="shared" si="53"/>
        <v>0</v>
      </c>
      <c r="AR1195" s="133" t="s">
        <v>350</v>
      </c>
      <c r="AT1195" s="133" t="s">
        <v>245</v>
      </c>
      <c r="AU1195" s="133" t="s">
        <v>80</v>
      </c>
      <c r="AY1195" s="17" t="s">
        <v>149</v>
      </c>
      <c r="BE1195" s="134">
        <f t="shared" si="54"/>
        <v>0</v>
      </c>
      <c r="BF1195" s="134">
        <f t="shared" si="55"/>
        <v>0</v>
      </c>
      <c r="BG1195" s="134">
        <f t="shared" si="56"/>
        <v>0</v>
      </c>
      <c r="BH1195" s="134">
        <f t="shared" si="57"/>
        <v>0</v>
      </c>
      <c r="BI1195" s="134">
        <f t="shared" si="58"/>
        <v>0</v>
      </c>
      <c r="BJ1195" s="17" t="s">
        <v>78</v>
      </c>
      <c r="BK1195" s="134">
        <f t="shared" si="59"/>
        <v>0</v>
      </c>
      <c r="BL1195" s="17" t="s">
        <v>251</v>
      </c>
      <c r="BM1195" s="133" t="s">
        <v>2262</v>
      </c>
    </row>
    <row r="1196" spans="2:65" s="1" customFormat="1" ht="16.5" customHeight="1">
      <c r="B1196" s="32"/>
      <c r="C1196" s="162" t="s">
        <v>2263</v>
      </c>
      <c r="D1196" s="162" t="s">
        <v>245</v>
      </c>
      <c r="E1196" s="163" t="s">
        <v>2264</v>
      </c>
      <c r="F1196" s="164" t="s">
        <v>2265</v>
      </c>
      <c r="G1196" s="165" t="s">
        <v>330</v>
      </c>
      <c r="H1196" s="166">
        <v>2</v>
      </c>
      <c r="I1196" s="167"/>
      <c r="J1196" s="168">
        <f t="shared" si="50"/>
        <v>0</v>
      </c>
      <c r="K1196" s="164" t="s">
        <v>1770</v>
      </c>
      <c r="L1196" s="169"/>
      <c r="M1196" s="170" t="s">
        <v>19</v>
      </c>
      <c r="N1196" s="171" t="s">
        <v>44</v>
      </c>
      <c r="P1196" s="131">
        <f t="shared" si="51"/>
        <v>0</v>
      </c>
      <c r="Q1196" s="131">
        <v>0</v>
      </c>
      <c r="R1196" s="131">
        <f t="shared" si="52"/>
        <v>0</v>
      </c>
      <c r="S1196" s="131">
        <v>0</v>
      </c>
      <c r="T1196" s="132">
        <f t="shared" si="53"/>
        <v>0</v>
      </c>
      <c r="AR1196" s="133" t="s">
        <v>350</v>
      </c>
      <c r="AT1196" s="133" t="s">
        <v>245</v>
      </c>
      <c r="AU1196" s="133" t="s">
        <v>80</v>
      </c>
      <c r="AY1196" s="17" t="s">
        <v>149</v>
      </c>
      <c r="BE1196" s="134">
        <f t="shared" si="54"/>
        <v>0</v>
      </c>
      <c r="BF1196" s="134">
        <f t="shared" si="55"/>
        <v>0</v>
      </c>
      <c r="BG1196" s="134">
        <f t="shared" si="56"/>
        <v>0</v>
      </c>
      <c r="BH1196" s="134">
        <f t="shared" si="57"/>
        <v>0</v>
      </c>
      <c r="BI1196" s="134">
        <f t="shared" si="58"/>
        <v>0</v>
      </c>
      <c r="BJ1196" s="17" t="s">
        <v>78</v>
      </c>
      <c r="BK1196" s="134">
        <f t="shared" si="59"/>
        <v>0</v>
      </c>
      <c r="BL1196" s="17" t="s">
        <v>251</v>
      </c>
      <c r="BM1196" s="133" t="s">
        <v>2266</v>
      </c>
    </row>
    <row r="1197" spans="2:65" s="1" customFormat="1" ht="16.5" customHeight="1">
      <c r="B1197" s="32"/>
      <c r="C1197" s="162" t="s">
        <v>2267</v>
      </c>
      <c r="D1197" s="162" t="s">
        <v>245</v>
      </c>
      <c r="E1197" s="163" t="s">
        <v>2268</v>
      </c>
      <c r="F1197" s="164" t="s">
        <v>2269</v>
      </c>
      <c r="G1197" s="165" t="s">
        <v>330</v>
      </c>
      <c r="H1197" s="166">
        <v>2</v>
      </c>
      <c r="I1197" s="167"/>
      <c r="J1197" s="168">
        <f t="shared" si="50"/>
        <v>0</v>
      </c>
      <c r="K1197" s="164" t="s">
        <v>1770</v>
      </c>
      <c r="L1197" s="169"/>
      <c r="M1197" s="170" t="s">
        <v>19</v>
      </c>
      <c r="N1197" s="171" t="s">
        <v>44</v>
      </c>
      <c r="P1197" s="131">
        <f t="shared" si="51"/>
        <v>0</v>
      </c>
      <c r="Q1197" s="131">
        <v>0</v>
      </c>
      <c r="R1197" s="131">
        <f t="shared" si="52"/>
        <v>0</v>
      </c>
      <c r="S1197" s="131">
        <v>0</v>
      </c>
      <c r="T1197" s="132">
        <f t="shared" si="53"/>
        <v>0</v>
      </c>
      <c r="AR1197" s="133" t="s">
        <v>350</v>
      </c>
      <c r="AT1197" s="133" t="s">
        <v>245</v>
      </c>
      <c r="AU1197" s="133" t="s">
        <v>80</v>
      </c>
      <c r="AY1197" s="17" t="s">
        <v>149</v>
      </c>
      <c r="BE1197" s="134">
        <f t="shared" si="54"/>
        <v>0</v>
      </c>
      <c r="BF1197" s="134">
        <f t="shared" si="55"/>
        <v>0</v>
      </c>
      <c r="BG1197" s="134">
        <f t="shared" si="56"/>
        <v>0</v>
      </c>
      <c r="BH1197" s="134">
        <f t="shared" si="57"/>
        <v>0</v>
      </c>
      <c r="BI1197" s="134">
        <f t="shared" si="58"/>
        <v>0</v>
      </c>
      <c r="BJ1197" s="17" t="s">
        <v>78</v>
      </c>
      <c r="BK1197" s="134">
        <f t="shared" si="59"/>
        <v>0</v>
      </c>
      <c r="BL1197" s="17" t="s">
        <v>251</v>
      </c>
      <c r="BM1197" s="133" t="s">
        <v>2270</v>
      </c>
    </row>
    <row r="1198" spans="2:65" s="1" customFormat="1" ht="16.5" customHeight="1">
      <c r="B1198" s="32"/>
      <c r="C1198" s="162" t="s">
        <v>2271</v>
      </c>
      <c r="D1198" s="162" t="s">
        <v>245</v>
      </c>
      <c r="E1198" s="163" t="s">
        <v>2272</v>
      </c>
      <c r="F1198" s="164" t="s">
        <v>2273</v>
      </c>
      <c r="G1198" s="165" t="s">
        <v>330</v>
      </c>
      <c r="H1198" s="166">
        <v>1</v>
      </c>
      <c r="I1198" s="167"/>
      <c r="J1198" s="168">
        <f t="shared" si="50"/>
        <v>0</v>
      </c>
      <c r="K1198" s="164" t="s">
        <v>1770</v>
      </c>
      <c r="L1198" s="169"/>
      <c r="M1198" s="170" t="s">
        <v>19</v>
      </c>
      <c r="N1198" s="171" t="s">
        <v>44</v>
      </c>
      <c r="P1198" s="131">
        <f t="shared" si="51"/>
        <v>0</v>
      </c>
      <c r="Q1198" s="131">
        <v>0</v>
      </c>
      <c r="R1198" s="131">
        <f t="shared" si="52"/>
        <v>0</v>
      </c>
      <c r="S1198" s="131">
        <v>0</v>
      </c>
      <c r="T1198" s="132">
        <f t="shared" si="53"/>
        <v>0</v>
      </c>
      <c r="AR1198" s="133" t="s">
        <v>350</v>
      </c>
      <c r="AT1198" s="133" t="s">
        <v>245</v>
      </c>
      <c r="AU1198" s="133" t="s">
        <v>80</v>
      </c>
      <c r="AY1198" s="17" t="s">
        <v>149</v>
      </c>
      <c r="BE1198" s="134">
        <f t="shared" si="54"/>
        <v>0</v>
      </c>
      <c r="BF1198" s="134">
        <f t="shared" si="55"/>
        <v>0</v>
      </c>
      <c r="BG1198" s="134">
        <f t="shared" si="56"/>
        <v>0</v>
      </c>
      <c r="BH1198" s="134">
        <f t="shared" si="57"/>
        <v>0</v>
      </c>
      <c r="BI1198" s="134">
        <f t="shared" si="58"/>
        <v>0</v>
      </c>
      <c r="BJ1198" s="17" t="s">
        <v>78</v>
      </c>
      <c r="BK1198" s="134">
        <f t="shared" si="59"/>
        <v>0</v>
      </c>
      <c r="BL1198" s="17" t="s">
        <v>251</v>
      </c>
      <c r="BM1198" s="133" t="s">
        <v>2274</v>
      </c>
    </row>
    <row r="1199" spans="2:65" s="1" customFormat="1" ht="16.5" customHeight="1">
      <c r="B1199" s="32"/>
      <c r="C1199" s="162" t="s">
        <v>2275</v>
      </c>
      <c r="D1199" s="162" t="s">
        <v>245</v>
      </c>
      <c r="E1199" s="163" t="s">
        <v>2276</v>
      </c>
      <c r="F1199" s="164" t="s">
        <v>2277</v>
      </c>
      <c r="G1199" s="165" t="s">
        <v>330</v>
      </c>
      <c r="H1199" s="166">
        <v>2</v>
      </c>
      <c r="I1199" s="167"/>
      <c r="J1199" s="168">
        <f t="shared" si="50"/>
        <v>0</v>
      </c>
      <c r="K1199" s="164" t="s">
        <v>1770</v>
      </c>
      <c r="L1199" s="169"/>
      <c r="M1199" s="170" t="s">
        <v>19</v>
      </c>
      <c r="N1199" s="171" t="s">
        <v>44</v>
      </c>
      <c r="P1199" s="131">
        <f t="shared" si="51"/>
        <v>0</v>
      </c>
      <c r="Q1199" s="131">
        <v>0</v>
      </c>
      <c r="R1199" s="131">
        <f t="shared" si="52"/>
        <v>0</v>
      </c>
      <c r="S1199" s="131">
        <v>0</v>
      </c>
      <c r="T1199" s="132">
        <f t="shared" si="53"/>
        <v>0</v>
      </c>
      <c r="AR1199" s="133" t="s">
        <v>350</v>
      </c>
      <c r="AT1199" s="133" t="s">
        <v>245</v>
      </c>
      <c r="AU1199" s="133" t="s">
        <v>80</v>
      </c>
      <c r="AY1199" s="17" t="s">
        <v>149</v>
      </c>
      <c r="BE1199" s="134">
        <f t="shared" si="54"/>
        <v>0</v>
      </c>
      <c r="BF1199" s="134">
        <f t="shared" si="55"/>
        <v>0</v>
      </c>
      <c r="BG1199" s="134">
        <f t="shared" si="56"/>
        <v>0</v>
      </c>
      <c r="BH1199" s="134">
        <f t="shared" si="57"/>
        <v>0</v>
      </c>
      <c r="BI1199" s="134">
        <f t="shared" si="58"/>
        <v>0</v>
      </c>
      <c r="BJ1199" s="17" t="s">
        <v>78</v>
      </c>
      <c r="BK1199" s="134">
        <f t="shared" si="59"/>
        <v>0</v>
      </c>
      <c r="BL1199" s="17" t="s">
        <v>251</v>
      </c>
      <c r="BM1199" s="133" t="s">
        <v>2278</v>
      </c>
    </row>
    <row r="1200" spans="2:65" s="1" customFormat="1" ht="16.5" customHeight="1">
      <c r="B1200" s="32"/>
      <c r="C1200" s="162" t="s">
        <v>2279</v>
      </c>
      <c r="D1200" s="162" t="s">
        <v>245</v>
      </c>
      <c r="E1200" s="163" t="s">
        <v>2280</v>
      </c>
      <c r="F1200" s="164" t="s">
        <v>2281</v>
      </c>
      <c r="G1200" s="165" t="s">
        <v>330</v>
      </c>
      <c r="H1200" s="166">
        <v>2</v>
      </c>
      <c r="I1200" s="167"/>
      <c r="J1200" s="168">
        <f t="shared" si="50"/>
        <v>0</v>
      </c>
      <c r="K1200" s="164" t="s">
        <v>1770</v>
      </c>
      <c r="L1200" s="169"/>
      <c r="M1200" s="170" t="s">
        <v>19</v>
      </c>
      <c r="N1200" s="171" t="s">
        <v>44</v>
      </c>
      <c r="P1200" s="131">
        <f t="shared" si="51"/>
        <v>0</v>
      </c>
      <c r="Q1200" s="131">
        <v>0</v>
      </c>
      <c r="R1200" s="131">
        <f t="shared" si="52"/>
        <v>0</v>
      </c>
      <c r="S1200" s="131">
        <v>0</v>
      </c>
      <c r="T1200" s="132">
        <f t="shared" si="53"/>
        <v>0</v>
      </c>
      <c r="AR1200" s="133" t="s">
        <v>350</v>
      </c>
      <c r="AT1200" s="133" t="s">
        <v>245</v>
      </c>
      <c r="AU1200" s="133" t="s">
        <v>80</v>
      </c>
      <c r="AY1200" s="17" t="s">
        <v>149</v>
      </c>
      <c r="BE1200" s="134">
        <f t="shared" si="54"/>
        <v>0</v>
      </c>
      <c r="BF1200" s="134">
        <f t="shared" si="55"/>
        <v>0</v>
      </c>
      <c r="BG1200" s="134">
        <f t="shared" si="56"/>
        <v>0</v>
      </c>
      <c r="BH1200" s="134">
        <f t="shared" si="57"/>
        <v>0</v>
      </c>
      <c r="BI1200" s="134">
        <f t="shared" si="58"/>
        <v>0</v>
      </c>
      <c r="BJ1200" s="17" t="s">
        <v>78</v>
      </c>
      <c r="BK1200" s="134">
        <f t="shared" si="59"/>
        <v>0</v>
      </c>
      <c r="BL1200" s="17" t="s">
        <v>251</v>
      </c>
      <c r="BM1200" s="133" t="s">
        <v>2282</v>
      </c>
    </row>
    <row r="1201" spans="2:65" s="1" customFormat="1" ht="16.5" customHeight="1">
      <c r="B1201" s="32"/>
      <c r="C1201" s="162" t="s">
        <v>2283</v>
      </c>
      <c r="D1201" s="162" t="s">
        <v>245</v>
      </c>
      <c r="E1201" s="163" t="s">
        <v>2284</v>
      </c>
      <c r="F1201" s="164" t="s">
        <v>2285</v>
      </c>
      <c r="G1201" s="165" t="s">
        <v>330</v>
      </c>
      <c r="H1201" s="166">
        <v>1</v>
      </c>
      <c r="I1201" s="167"/>
      <c r="J1201" s="168">
        <f t="shared" si="50"/>
        <v>0</v>
      </c>
      <c r="K1201" s="164" t="s">
        <v>1770</v>
      </c>
      <c r="L1201" s="169"/>
      <c r="M1201" s="170" t="s">
        <v>19</v>
      </c>
      <c r="N1201" s="171" t="s">
        <v>44</v>
      </c>
      <c r="P1201" s="131">
        <f t="shared" si="51"/>
        <v>0</v>
      </c>
      <c r="Q1201" s="131">
        <v>0</v>
      </c>
      <c r="R1201" s="131">
        <f t="shared" si="52"/>
        <v>0</v>
      </c>
      <c r="S1201" s="131">
        <v>0</v>
      </c>
      <c r="T1201" s="132">
        <f t="shared" si="53"/>
        <v>0</v>
      </c>
      <c r="AR1201" s="133" t="s">
        <v>350</v>
      </c>
      <c r="AT1201" s="133" t="s">
        <v>245</v>
      </c>
      <c r="AU1201" s="133" t="s">
        <v>80</v>
      </c>
      <c r="AY1201" s="17" t="s">
        <v>149</v>
      </c>
      <c r="BE1201" s="134">
        <f t="shared" si="54"/>
        <v>0</v>
      </c>
      <c r="BF1201" s="134">
        <f t="shared" si="55"/>
        <v>0</v>
      </c>
      <c r="BG1201" s="134">
        <f t="shared" si="56"/>
        <v>0</v>
      </c>
      <c r="BH1201" s="134">
        <f t="shared" si="57"/>
        <v>0</v>
      </c>
      <c r="BI1201" s="134">
        <f t="shared" si="58"/>
        <v>0</v>
      </c>
      <c r="BJ1201" s="17" t="s">
        <v>78</v>
      </c>
      <c r="BK1201" s="134">
        <f t="shared" si="59"/>
        <v>0</v>
      </c>
      <c r="BL1201" s="17" t="s">
        <v>251</v>
      </c>
      <c r="BM1201" s="133" t="s">
        <v>2286</v>
      </c>
    </row>
    <row r="1202" spans="2:65" s="1" customFormat="1" ht="16.5" customHeight="1">
      <c r="B1202" s="32"/>
      <c r="C1202" s="162" t="s">
        <v>2287</v>
      </c>
      <c r="D1202" s="162" t="s">
        <v>245</v>
      </c>
      <c r="E1202" s="163" t="s">
        <v>2288</v>
      </c>
      <c r="F1202" s="164" t="s">
        <v>2289</v>
      </c>
      <c r="G1202" s="165" t="s">
        <v>330</v>
      </c>
      <c r="H1202" s="166">
        <v>4</v>
      </c>
      <c r="I1202" s="167"/>
      <c r="J1202" s="168">
        <f t="shared" si="50"/>
        <v>0</v>
      </c>
      <c r="K1202" s="164" t="s">
        <v>1770</v>
      </c>
      <c r="L1202" s="169"/>
      <c r="M1202" s="170" t="s">
        <v>19</v>
      </c>
      <c r="N1202" s="171" t="s">
        <v>44</v>
      </c>
      <c r="P1202" s="131">
        <f t="shared" si="51"/>
        <v>0</v>
      </c>
      <c r="Q1202" s="131">
        <v>0</v>
      </c>
      <c r="R1202" s="131">
        <f t="shared" si="52"/>
        <v>0</v>
      </c>
      <c r="S1202" s="131">
        <v>0</v>
      </c>
      <c r="T1202" s="132">
        <f t="shared" si="53"/>
        <v>0</v>
      </c>
      <c r="AR1202" s="133" t="s">
        <v>350</v>
      </c>
      <c r="AT1202" s="133" t="s">
        <v>245</v>
      </c>
      <c r="AU1202" s="133" t="s">
        <v>80</v>
      </c>
      <c r="AY1202" s="17" t="s">
        <v>149</v>
      </c>
      <c r="BE1202" s="134">
        <f t="shared" si="54"/>
        <v>0</v>
      </c>
      <c r="BF1202" s="134">
        <f t="shared" si="55"/>
        <v>0</v>
      </c>
      <c r="BG1202" s="134">
        <f t="shared" si="56"/>
        <v>0</v>
      </c>
      <c r="BH1202" s="134">
        <f t="shared" si="57"/>
        <v>0</v>
      </c>
      <c r="BI1202" s="134">
        <f t="shared" si="58"/>
        <v>0</v>
      </c>
      <c r="BJ1202" s="17" t="s">
        <v>78</v>
      </c>
      <c r="BK1202" s="134">
        <f t="shared" si="59"/>
        <v>0</v>
      </c>
      <c r="BL1202" s="17" t="s">
        <v>251</v>
      </c>
      <c r="BM1202" s="133" t="s">
        <v>2290</v>
      </c>
    </row>
    <row r="1203" spans="2:65" s="1" customFormat="1" ht="16.5" customHeight="1">
      <c r="B1203" s="32"/>
      <c r="C1203" s="162" t="s">
        <v>2291</v>
      </c>
      <c r="D1203" s="162" t="s">
        <v>245</v>
      </c>
      <c r="E1203" s="163" t="s">
        <v>2292</v>
      </c>
      <c r="F1203" s="164" t="s">
        <v>2293</v>
      </c>
      <c r="G1203" s="165" t="s">
        <v>330</v>
      </c>
      <c r="H1203" s="166">
        <v>25</v>
      </c>
      <c r="I1203" s="167"/>
      <c r="J1203" s="168">
        <f t="shared" si="50"/>
        <v>0</v>
      </c>
      <c r="K1203" s="164" t="s">
        <v>1770</v>
      </c>
      <c r="L1203" s="169"/>
      <c r="M1203" s="170" t="s">
        <v>19</v>
      </c>
      <c r="N1203" s="171" t="s">
        <v>44</v>
      </c>
      <c r="P1203" s="131">
        <f t="shared" si="51"/>
        <v>0</v>
      </c>
      <c r="Q1203" s="131">
        <v>0</v>
      </c>
      <c r="R1203" s="131">
        <f t="shared" si="52"/>
        <v>0</v>
      </c>
      <c r="S1203" s="131">
        <v>0</v>
      </c>
      <c r="T1203" s="132">
        <f t="shared" si="53"/>
        <v>0</v>
      </c>
      <c r="AR1203" s="133" t="s">
        <v>350</v>
      </c>
      <c r="AT1203" s="133" t="s">
        <v>245</v>
      </c>
      <c r="AU1203" s="133" t="s">
        <v>80</v>
      </c>
      <c r="AY1203" s="17" t="s">
        <v>149</v>
      </c>
      <c r="BE1203" s="134">
        <f t="shared" si="54"/>
        <v>0</v>
      </c>
      <c r="BF1203" s="134">
        <f t="shared" si="55"/>
        <v>0</v>
      </c>
      <c r="BG1203" s="134">
        <f t="shared" si="56"/>
        <v>0</v>
      </c>
      <c r="BH1203" s="134">
        <f t="shared" si="57"/>
        <v>0</v>
      </c>
      <c r="BI1203" s="134">
        <f t="shared" si="58"/>
        <v>0</v>
      </c>
      <c r="BJ1203" s="17" t="s">
        <v>78</v>
      </c>
      <c r="BK1203" s="134">
        <f t="shared" si="59"/>
        <v>0</v>
      </c>
      <c r="BL1203" s="17" t="s">
        <v>251</v>
      </c>
      <c r="BM1203" s="133" t="s">
        <v>2294</v>
      </c>
    </row>
    <row r="1204" spans="2:65" s="1" customFormat="1" ht="16.5" customHeight="1">
      <c r="B1204" s="32"/>
      <c r="C1204" s="162" t="s">
        <v>2295</v>
      </c>
      <c r="D1204" s="162" t="s">
        <v>245</v>
      </c>
      <c r="E1204" s="163" t="s">
        <v>2296</v>
      </c>
      <c r="F1204" s="164" t="s">
        <v>2297</v>
      </c>
      <c r="G1204" s="165" t="s">
        <v>330</v>
      </c>
      <c r="H1204" s="166">
        <v>1</v>
      </c>
      <c r="I1204" s="167"/>
      <c r="J1204" s="168">
        <f t="shared" si="50"/>
        <v>0</v>
      </c>
      <c r="K1204" s="164" t="s">
        <v>1770</v>
      </c>
      <c r="L1204" s="169"/>
      <c r="M1204" s="170" t="s">
        <v>19</v>
      </c>
      <c r="N1204" s="171" t="s">
        <v>44</v>
      </c>
      <c r="P1204" s="131">
        <f t="shared" si="51"/>
        <v>0</v>
      </c>
      <c r="Q1204" s="131">
        <v>0</v>
      </c>
      <c r="R1204" s="131">
        <f t="shared" si="52"/>
        <v>0</v>
      </c>
      <c r="S1204" s="131">
        <v>0</v>
      </c>
      <c r="T1204" s="132">
        <f t="shared" si="53"/>
        <v>0</v>
      </c>
      <c r="AR1204" s="133" t="s">
        <v>350</v>
      </c>
      <c r="AT1204" s="133" t="s">
        <v>245</v>
      </c>
      <c r="AU1204" s="133" t="s">
        <v>80</v>
      </c>
      <c r="AY1204" s="17" t="s">
        <v>149</v>
      </c>
      <c r="BE1204" s="134">
        <f t="shared" si="54"/>
        <v>0</v>
      </c>
      <c r="BF1204" s="134">
        <f t="shared" si="55"/>
        <v>0</v>
      </c>
      <c r="BG1204" s="134">
        <f t="shared" si="56"/>
        <v>0</v>
      </c>
      <c r="BH1204" s="134">
        <f t="shared" si="57"/>
        <v>0</v>
      </c>
      <c r="BI1204" s="134">
        <f t="shared" si="58"/>
        <v>0</v>
      </c>
      <c r="BJ1204" s="17" t="s">
        <v>78</v>
      </c>
      <c r="BK1204" s="134">
        <f t="shared" si="59"/>
        <v>0</v>
      </c>
      <c r="BL1204" s="17" t="s">
        <v>251</v>
      </c>
      <c r="BM1204" s="133" t="s">
        <v>2298</v>
      </c>
    </row>
    <row r="1205" spans="2:65" s="1" customFormat="1" ht="16.5" customHeight="1">
      <c r="B1205" s="32"/>
      <c r="C1205" s="162" t="s">
        <v>2299</v>
      </c>
      <c r="D1205" s="162" t="s">
        <v>245</v>
      </c>
      <c r="E1205" s="163" t="s">
        <v>2300</v>
      </c>
      <c r="F1205" s="164" t="s">
        <v>2301</v>
      </c>
      <c r="G1205" s="165" t="s">
        <v>330</v>
      </c>
      <c r="H1205" s="166">
        <v>1</v>
      </c>
      <c r="I1205" s="167"/>
      <c r="J1205" s="168">
        <f t="shared" si="50"/>
        <v>0</v>
      </c>
      <c r="K1205" s="164" t="s">
        <v>1770</v>
      </c>
      <c r="L1205" s="169"/>
      <c r="M1205" s="170" t="s">
        <v>19</v>
      </c>
      <c r="N1205" s="171" t="s">
        <v>44</v>
      </c>
      <c r="P1205" s="131">
        <f t="shared" si="51"/>
        <v>0</v>
      </c>
      <c r="Q1205" s="131">
        <v>0</v>
      </c>
      <c r="R1205" s="131">
        <f t="shared" si="52"/>
        <v>0</v>
      </c>
      <c r="S1205" s="131">
        <v>0</v>
      </c>
      <c r="T1205" s="132">
        <f t="shared" si="53"/>
        <v>0</v>
      </c>
      <c r="AR1205" s="133" t="s">
        <v>350</v>
      </c>
      <c r="AT1205" s="133" t="s">
        <v>245</v>
      </c>
      <c r="AU1205" s="133" t="s">
        <v>80</v>
      </c>
      <c r="AY1205" s="17" t="s">
        <v>149</v>
      </c>
      <c r="BE1205" s="134">
        <f t="shared" si="54"/>
        <v>0</v>
      </c>
      <c r="BF1205" s="134">
        <f t="shared" si="55"/>
        <v>0</v>
      </c>
      <c r="BG1205" s="134">
        <f t="shared" si="56"/>
        <v>0</v>
      </c>
      <c r="BH1205" s="134">
        <f t="shared" si="57"/>
        <v>0</v>
      </c>
      <c r="BI1205" s="134">
        <f t="shared" si="58"/>
        <v>0</v>
      </c>
      <c r="BJ1205" s="17" t="s">
        <v>78</v>
      </c>
      <c r="BK1205" s="134">
        <f t="shared" si="59"/>
        <v>0</v>
      </c>
      <c r="BL1205" s="17" t="s">
        <v>251</v>
      </c>
      <c r="BM1205" s="133" t="s">
        <v>2302</v>
      </c>
    </row>
    <row r="1206" spans="2:65" s="1" customFormat="1" ht="16.5" customHeight="1">
      <c r="B1206" s="32"/>
      <c r="C1206" s="162" t="s">
        <v>2303</v>
      </c>
      <c r="D1206" s="162" t="s">
        <v>245</v>
      </c>
      <c r="E1206" s="163" t="s">
        <v>2304</v>
      </c>
      <c r="F1206" s="164" t="s">
        <v>2305</v>
      </c>
      <c r="G1206" s="165" t="s">
        <v>330</v>
      </c>
      <c r="H1206" s="166">
        <v>1</v>
      </c>
      <c r="I1206" s="167"/>
      <c r="J1206" s="168">
        <f t="shared" si="50"/>
        <v>0</v>
      </c>
      <c r="K1206" s="164" t="s">
        <v>1770</v>
      </c>
      <c r="L1206" s="169"/>
      <c r="M1206" s="170" t="s">
        <v>19</v>
      </c>
      <c r="N1206" s="171" t="s">
        <v>44</v>
      </c>
      <c r="P1206" s="131">
        <f t="shared" si="51"/>
        <v>0</v>
      </c>
      <c r="Q1206" s="131">
        <v>0</v>
      </c>
      <c r="R1206" s="131">
        <f t="shared" si="52"/>
        <v>0</v>
      </c>
      <c r="S1206" s="131">
        <v>0</v>
      </c>
      <c r="T1206" s="132">
        <f t="shared" si="53"/>
        <v>0</v>
      </c>
      <c r="AR1206" s="133" t="s">
        <v>350</v>
      </c>
      <c r="AT1206" s="133" t="s">
        <v>245</v>
      </c>
      <c r="AU1206" s="133" t="s">
        <v>80</v>
      </c>
      <c r="AY1206" s="17" t="s">
        <v>149</v>
      </c>
      <c r="BE1206" s="134">
        <f t="shared" si="54"/>
        <v>0</v>
      </c>
      <c r="BF1206" s="134">
        <f t="shared" si="55"/>
        <v>0</v>
      </c>
      <c r="BG1206" s="134">
        <f t="shared" si="56"/>
        <v>0</v>
      </c>
      <c r="BH1206" s="134">
        <f t="shared" si="57"/>
        <v>0</v>
      </c>
      <c r="BI1206" s="134">
        <f t="shared" si="58"/>
        <v>0</v>
      </c>
      <c r="BJ1206" s="17" t="s">
        <v>78</v>
      </c>
      <c r="BK1206" s="134">
        <f t="shared" si="59"/>
        <v>0</v>
      </c>
      <c r="BL1206" s="17" t="s">
        <v>251</v>
      </c>
      <c r="BM1206" s="133" t="s">
        <v>2306</v>
      </c>
    </row>
    <row r="1207" spans="2:65" s="1" customFormat="1" ht="16.5" customHeight="1">
      <c r="B1207" s="32"/>
      <c r="C1207" s="162" t="s">
        <v>2307</v>
      </c>
      <c r="D1207" s="162" t="s">
        <v>245</v>
      </c>
      <c r="E1207" s="163" t="s">
        <v>2308</v>
      </c>
      <c r="F1207" s="164" t="s">
        <v>2309</v>
      </c>
      <c r="G1207" s="165" t="s">
        <v>330</v>
      </c>
      <c r="H1207" s="166">
        <v>1</v>
      </c>
      <c r="I1207" s="167"/>
      <c r="J1207" s="168">
        <f t="shared" si="50"/>
        <v>0</v>
      </c>
      <c r="K1207" s="164" t="s">
        <v>1770</v>
      </c>
      <c r="L1207" s="169"/>
      <c r="M1207" s="170" t="s">
        <v>19</v>
      </c>
      <c r="N1207" s="171" t="s">
        <v>44</v>
      </c>
      <c r="P1207" s="131">
        <f t="shared" si="51"/>
        <v>0</v>
      </c>
      <c r="Q1207" s="131">
        <v>0</v>
      </c>
      <c r="R1207" s="131">
        <f t="shared" si="52"/>
        <v>0</v>
      </c>
      <c r="S1207" s="131">
        <v>0</v>
      </c>
      <c r="T1207" s="132">
        <f t="shared" si="53"/>
        <v>0</v>
      </c>
      <c r="AR1207" s="133" t="s">
        <v>350</v>
      </c>
      <c r="AT1207" s="133" t="s">
        <v>245</v>
      </c>
      <c r="AU1207" s="133" t="s">
        <v>80</v>
      </c>
      <c r="AY1207" s="17" t="s">
        <v>149</v>
      </c>
      <c r="BE1207" s="134">
        <f t="shared" si="54"/>
        <v>0</v>
      </c>
      <c r="BF1207" s="134">
        <f t="shared" si="55"/>
        <v>0</v>
      </c>
      <c r="BG1207" s="134">
        <f t="shared" si="56"/>
        <v>0</v>
      </c>
      <c r="BH1207" s="134">
        <f t="shared" si="57"/>
        <v>0</v>
      </c>
      <c r="BI1207" s="134">
        <f t="shared" si="58"/>
        <v>0</v>
      </c>
      <c r="BJ1207" s="17" t="s">
        <v>78</v>
      </c>
      <c r="BK1207" s="134">
        <f t="shared" si="59"/>
        <v>0</v>
      </c>
      <c r="BL1207" s="17" t="s">
        <v>251</v>
      </c>
      <c r="BM1207" s="133" t="s">
        <v>2310</v>
      </c>
    </row>
    <row r="1208" spans="2:65" s="11" customFormat="1" ht="22.9" customHeight="1">
      <c r="B1208" s="110"/>
      <c r="D1208" s="111" t="s">
        <v>72</v>
      </c>
      <c r="E1208" s="120" t="s">
        <v>2311</v>
      </c>
      <c r="F1208" s="120" t="s">
        <v>2312</v>
      </c>
      <c r="I1208" s="113"/>
      <c r="J1208" s="121">
        <f>BK1208</f>
        <v>0</v>
      </c>
      <c r="L1208" s="110"/>
      <c r="M1208" s="115"/>
      <c r="P1208" s="116">
        <f>SUM(P1209:P1221)</f>
        <v>0</v>
      </c>
      <c r="R1208" s="116">
        <f>SUM(R1209:R1221)</f>
        <v>0</v>
      </c>
      <c r="T1208" s="117">
        <f>SUM(T1209:T1221)</f>
        <v>0</v>
      </c>
      <c r="AR1208" s="111" t="s">
        <v>80</v>
      </c>
      <c r="AT1208" s="118" t="s">
        <v>72</v>
      </c>
      <c r="AU1208" s="118" t="s">
        <v>78</v>
      </c>
      <c r="AY1208" s="111" t="s">
        <v>149</v>
      </c>
      <c r="BK1208" s="119">
        <f>SUM(BK1209:BK1221)</f>
        <v>0</v>
      </c>
    </row>
    <row r="1209" spans="2:65" s="1" customFormat="1" ht="16.5" customHeight="1">
      <c r="B1209" s="32"/>
      <c r="C1209" s="122" t="s">
        <v>2313</v>
      </c>
      <c r="D1209" s="122" t="s">
        <v>151</v>
      </c>
      <c r="E1209" s="123" t="s">
        <v>2314</v>
      </c>
      <c r="F1209" s="124" t="s">
        <v>2315</v>
      </c>
      <c r="G1209" s="125" t="s">
        <v>330</v>
      </c>
      <c r="H1209" s="126">
        <v>1</v>
      </c>
      <c r="I1209" s="127"/>
      <c r="J1209" s="128">
        <f t="shared" ref="J1209:J1221" si="60">ROUND(I1209*H1209,2)</f>
        <v>0</v>
      </c>
      <c r="K1209" s="124" t="s">
        <v>1770</v>
      </c>
      <c r="L1209" s="32"/>
      <c r="M1209" s="129" t="s">
        <v>19</v>
      </c>
      <c r="N1209" s="130" t="s">
        <v>44</v>
      </c>
      <c r="P1209" s="131">
        <f t="shared" ref="P1209:P1221" si="61">O1209*H1209</f>
        <v>0</v>
      </c>
      <c r="Q1209" s="131">
        <v>0</v>
      </c>
      <c r="R1209" s="131">
        <f t="shared" ref="R1209:R1221" si="62">Q1209*H1209</f>
        <v>0</v>
      </c>
      <c r="S1209" s="131">
        <v>0</v>
      </c>
      <c r="T1209" s="132">
        <f t="shared" ref="T1209:T1221" si="63">S1209*H1209</f>
        <v>0</v>
      </c>
      <c r="AR1209" s="133" t="s">
        <v>251</v>
      </c>
      <c r="AT1209" s="133" t="s">
        <v>151</v>
      </c>
      <c r="AU1209" s="133" t="s">
        <v>80</v>
      </c>
      <c r="AY1209" s="17" t="s">
        <v>149</v>
      </c>
      <c r="BE1209" s="134">
        <f t="shared" ref="BE1209:BE1221" si="64">IF(N1209="základní",J1209,0)</f>
        <v>0</v>
      </c>
      <c r="BF1209" s="134">
        <f t="shared" ref="BF1209:BF1221" si="65">IF(N1209="snížená",J1209,0)</f>
        <v>0</v>
      </c>
      <c r="BG1209" s="134">
        <f t="shared" ref="BG1209:BG1221" si="66">IF(N1209="zákl. přenesená",J1209,0)</f>
        <v>0</v>
      </c>
      <c r="BH1209" s="134">
        <f t="shared" ref="BH1209:BH1221" si="67">IF(N1209="sníž. přenesená",J1209,0)</f>
        <v>0</v>
      </c>
      <c r="BI1209" s="134">
        <f t="shared" ref="BI1209:BI1221" si="68">IF(N1209="nulová",J1209,0)</f>
        <v>0</v>
      </c>
      <c r="BJ1209" s="17" t="s">
        <v>78</v>
      </c>
      <c r="BK1209" s="134">
        <f t="shared" ref="BK1209:BK1221" si="69">ROUND(I1209*H1209,2)</f>
        <v>0</v>
      </c>
      <c r="BL1209" s="17" t="s">
        <v>251</v>
      </c>
      <c r="BM1209" s="133" t="s">
        <v>2316</v>
      </c>
    </row>
    <row r="1210" spans="2:65" s="1" customFormat="1" ht="16.5" customHeight="1">
      <c r="B1210" s="32"/>
      <c r="C1210" s="122" t="s">
        <v>2317</v>
      </c>
      <c r="D1210" s="122" t="s">
        <v>151</v>
      </c>
      <c r="E1210" s="123" t="s">
        <v>2318</v>
      </c>
      <c r="F1210" s="124" t="s">
        <v>2319</v>
      </c>
      <c r="G1210" s="125" t="s">
        <v>330</v>
      </c>
      <c r="H1210" s="126">
        <v>1</v>
      </c>
      <c r="I1210" s="127"/>
      <c r="J1210" s="128">
        <f t="shared" si="60"/>
        <v>0</v>
      </c>
      <c r="K1210" s="124" t="s">
        <v>1770</v>
      </c>
      <c r="L1210" s="32"/>
      <c r="M1210" s="129" t="s">
        <v>19</v>
      </c>
      <c r="N1210" s="130" t="s">
        <v>44</v>
      </c>
      <c r="P1210" s="131">
        <f t="shared" si="61"/>
        <v>0</v>
      </c>
      <c r="Q1210" s="131">
        <v>0</v>
      </c>
      <c r="R1210" s="131">
        <f t="shared" si="62"/>
        <v>0</v>
      </c>
      <c r="S1210" s="131">
        <v>0</v>
      </c>
      <c r="T1210" s="132">
        <f t="shared" si="63"/>
        <v>0</v>
      </c>
      <c r="AR1210" s="133" t="s">
        <v>251</v>
      </c>
      <c r="AT1210" s="133" t="s">
        <v>151</v>
      </c>
      <c r="AU1210" s="133" t="s">
        <v>80</v>
      </c>
      <c r="AY1210" s="17" t="s">
        <v>149</v>
      </c>
      <c r="BE1210" s="134">
        <f t="shared" si="64"/>
        <v>0</v>
      </c>
      <c r="BF1210" s="134">
        <f t="shared" si="65"/>
        <v>0</v>
      </c>
      <c r="BG1210" s="134">
        <f t="shared" si="66"/>
        <v>0</v>
      </c>
      <c r="BH1210" s="134">
        <f t="shared" si="67"/>
        <v>0</v>
      </c>
      <c r="BI1210" s="134">
        <f t="shared" si="68"/>
        <v>0</v>
      </c>
      <c r="BJ1210" s="17" t="s">
        <v>78</v>
      </c>
      <c r="BK1210" s="134">
        <f t="shared" si="69"/>
        <v>0</v>
      </c>
      <c r="BL1210" s="17" t="s">
        <v>251</v>
      </c>
      <c r="BM1210" s="133" t="s">
        <v>2320</v>
      </c>
    </row>
    <row r="1211" spans="2:65" s="1" customFormat="1" ht="16.5" customHeight="1">
      <c r="B1211" s="32"/>
      <c r="C1211" s="122" t="s">
        <v>2321</v>
      </c>
      <c r="D1211" s="122" t="s">
        <v>151</v>
      </c>
      <c r="E1211" s="123" t="s">
        <v>2322</v>
      </c>
      <c r="F1211" s="124" t="s">
        <v>2323</v>
      </c>
      <c r="G1211" s="125" t="s">
        <v>330</v>
      </c>
      <c r="H1211" s="126">
        <v>7</v>
      </c>
      <c r="I1211" s="127"/>
      <c r="J1211" s="128">
        <f t="shared" si="60"/>
        <v>0</v>
      </c>
      <c r="K1211" s="124" t="s">
        <v>1770</v>
      </c>
      <c r="L1211" s="32"/>
      <c r="M1211" s="129" t="s">
        <v>19</v>
      </c>
      <c r="N1211" s="130" t="s">
        <v>44</v>
      </c>
      <c r="P1211" s="131">
        <f t="shared" si="61"/>
        <v>0</v>
      </c>
      <c r="Q1211" s="131">
        <v>0</v>
      </c>
      <c r="R1211" s="131">
        <f t="shared" si="62"/>
        <v>0</v>
      </c>
      <c r="S1211" s="131">
        <v>0</v>
      </c>
      <c r="T1211" s="132">
        <f t="shared" si="63"/>
        <v>0</v>
      </c>
      <c r="AR1211" s="133" t="s">
        <v>251</v>
      </c>
      <c r="AT1211" s="133" t="s">
        <v>151</v>
      </c>
      <c r="AU1211" s="133" t="s">
        <v>80</v>
      </c>
      <c r="AY1211" s="17" t="s">
        <v>149</v>
      </c>
      <c r="BE1211" s="134">
        <f t="shared" si="64"/>
        <v>0</v>
      </c>
      <c r="BF1211" s="134">
        <f t="shared" si="65"/>
        <v>0</v>
      </c>
      <c r="BG1211" s="134">
        <f t="shared" si="66"/>
        <v>0</v>
      </c>
      <c r="BH1211" s="134">
        <f t="shared" si="67"/>
        <v>0</v>
      </c>
      <c r="BI1211" s="134">
        <f t="shared" si="68"/>
        <v>0</v>
      </c>
      <c r="BJ1211" s="17" t="s">
        <v>78</v>
      </c>
      <c r="BK1211" s="134">
        <f t="shared" si="69"/>
        <v>0</v>
      </c>
      <c r="BL1211" s="17" t="s">
        <v>251</v>
      </c>
      <c r="BM1211" s="133" t="s">
        <v>2324</v>
      </c>
    </row>
    <row r="1212" spans="2:65" s="1" customFormat="1" ht="16.5" customHeight="1">
      <c r="B1212" s="32"/>
      <c r="C1212" s="122" t="s">
        <v>2325</v>
      </c>
      <c r="D1212" s="122" t="s">
        <v>151</v>
      </c>
      <c r="E1212" s="123" t="s">
        <v>2326</v>
      </c>
      <c r="F1212" s="124" t="s">
        <v>2327</v>
      </c>
      <c r="G1212" s="125" t="s">
        <v>330</v>
      </c>
      <c r="H1212" s="126">
        <v>1</v>
      </c>
      <c r="I1212" s="127"/>
      <c r="J1212" s="128">
        <f t="shared" si="60"/>
        <v>0</v>
      </c>
      <c r="K1212" s="124" t="s">
        <v>1770</v>
      </c>
      <c r="L1212" s="32"/>
      <c r="M1212" s="129" t="s">
        <v>19</v>
      </c>
      <c r="N1212" s="130" t="s">
        <v>44</v>
      </c>
      <c r="P1212" s="131">
        <f t="shared" si="61"/>
        <v>0</v>
      </c>
      <c r="Q1212" s="131">
        <v>0</v>
      </c>
      <c r="R1212" s="131">
        <f t="shared" si="62"/>
        <v>0</v>
      </c>
      <c r="S1212" s="131">
        <v>0</v>
      </c>
      <c r="T1212" s="132">
        <f t="shared" si="63"/>
        <v>0</v>
      </c>
      <c r="AR1212" s="133" t="s">
        <v>251</v>
      </c>
      <c r="AT1212" s="133" t="s">
        <v>151</v>
      </c>
      <c r="AU1212" s="133" t="s">
        <v>80</v>
      </c>
      <c r="AY1212" s="17" t="s">
        <v>149</v>
      </c>
      <c r="BE1212" s="134">
        <f t="shared" si="64"/>
        <v>0</v>
      </c>
      <c r="BF1212" s="134">
        <f t="shared" si="65"/>
        <v>0</v>
      </c>
      <c r="BG1212" s="134">
        <f t="shared" si="66"/>
        <v>0</v>
      </c>
      <c r="BH1212" s="134">
        <f t="shared" si="67"/>
        <v>0</v>
      </c>
      <c r="BI1212" s="134">
        <f t="shared" si="68"/>
        <v>0</v>
      </c>
      <c r="BJ1212" s="17" t="s">
        <v>78</v>
      </c>
      <c r="BK1212" s="134">
        <f t="shared" si="69"/>
        <v>0</v>
      </c>
      <c r="BL1212" s="17" t="s">
        <v>251</v>
      </c>
      <c r="BM1212" s="133" t="s">
        <v>2328</v>
      </c>
    </row>
    <row r="1213" spans="2:65" s="1" customFormat="1" ht="16.5" customHeight="1">
      <c r="B1213" s="32"/>
      <c r="C1213" s="122" t="s">
        <v>2329</v>
      </c>
      <c r="D1213" s="122" t="s">
        <v>151</v>
      </c>
      <c r="E1213" s="123" t="s">
        <v>2330</v>
      </c>
      <c r="F1213" s="124" t="s">
        <v>2331</v>
      </c>
      <c r="G1213" s="125" t="s">
        <v>330</v>
      </c>
      <c r="H1213" s="126">
        <v>2</v>
      </c>
      <c r="I1213" s="127"/>
      <c r="J1213" s="128">
        <f t="shared" si="60"/>
        <v>0</v>
      </c>
      <c r="K1213" s="124" t="s">
        <v>1770</v>
      </c>
      <c r="L1213" s="32"/>
      <c r="M1213" s="129" t="s">
        <v>19</v>
      </c>
      <c r="N1213" s="130" t="s">
        <v>44</v>
      </c>
      <c r="P1213" s="131">
        <f t="shared" si="61"/>
        <v>0</v>
      </c>
      <c r="Q1213" s="131">
        <v>0</v>
      </c>
      <c r="R1213" s="131">
        <f t="shared" si="62"/>
        <v>0</v>
      </c>
      <c r="S1213" s="131">
        <v>0</v>
      </c>
      <c r="T1213" s="132">
        <f t="shared" si="63"/>
        <v>0</v>
      </c>
      <c r="AR1213" s="133" t="s">
        <v>251</v>
      </c>
      <c r="AT1213" s="133" t="s">
        <v>151</v>
      </c>
      <c r="AU1213" s="133" t="s">
        <v>80</v>
      </c>
      <c r="AY1213" s="17" t="s">
        <v>149</v>
      </c>
      <c r="BE1213" s="134">
        <f t="shared" si="64"/>
        <v>0</v>
      </c>
      <c r="BF1213" s="134">
        <f t="shared" si="65"/>
        <v>0</v>
      </c>
      <c r="BG1213" s="134">
        <f t="shared" si="66"/>
        <v>0</v>
      </c>
      <c r="BH1213" s="134">
        <f t="shared" si="67"/>
        <v>0</v>
      </c>
      <c r="BI1213" s="134">
        <f t="shared" si="68"/>
        <v>0</v>
      </c>
      <c r="BJ1213" s="17" t="s">
        <v>78</v>
      </c>
      <c r="BK1213" s="134">
        <f t="shared" si="69"/>
        <v>0</v>
      </c>
      <c r="BL1213" s="17" t="s">
        <v>251</v>
      </c>
      <c r="BM1213" s="133" t="s">
        <v>2332</v>
      </c>
    </row>
    <row r="1214" spans="2:65" s="1" customFormat="1" ht="16.5" customHeight="1">
      <c r="B1214" s="32"/>
      <c r="C1214" s="122" t="s">
        <v>2333</v>
      </c>
      <c r="D1214" s="122" t="s">
        <v>151</v>
      </c>
      <c r="E1214" s="123" t="s">
        <v>2334</v>
      </c>
      <c r="F1214" s="124" t="s">
        <v>2335</v>
      </c>
      <c r="G1214" s="125" t="s">
        <v>330</v>
      </c>
      <c r="H1214" s="126">
        <v>5</v>
      </c>
      <c r="I1214" s="127"/>
      <c r="J1214" s="128">
        <f t="shared" si="60"/>
        <v>0</v>
      </c>
      <c r="K1214" s="124" t="s">
        <v>1770</v>
      </c>
      <c r="L1214" s="32"/>
      <c r="M1214" s="129" t="s">
        <v>19</v>
      </c>
      <c r="N1214" s="130" t="s">
        <v>44</v>
      </c>
      <c r="P1214" s="131">
        <f t="shared" si="61"/>
        <v>0</v>
      </c>
      <c r="Q1214" s="131">
        <v>0</v>
      </c>
      <c r="R1214" s="131">
        <f t="shared" si="62"/>
        <v>0</v>
      </c>
      <c r="S1214" s="131">
        <v>0</v>
      </c>
      <c r="T1214" s="132">
        <f t="shared" si="63"/>
        <v>0</v>
      </c>
      <c r="AR1214" s="133" t="s">
        <v>251</v>
      </c>
      <c r="AT1214" s="133" t="s">
        <v>151</v>
      </c>
      <c r="AU1214" s="133" t="s">
        <v>80</v>
      </c>
      <c r="AY1214" s="17" t="s">
        <v>149</v>
      </c>
      <c r="BE1214" s="134">
        <f t="shared" si="64"/>
        <v>0</v>
      </c>
      <c r="BF1214" s="134">
        <f t="shared" si="65"/>
        <v>0</v>
      </c>
      <c r="BG1214" s="134">
        <f t="shared" si="66"/>
        <v>0</v>
      </c>
      <c r="BH1214" s="134">
        <f t="shared" si="67"/>
        <v>0</v>
      </c>
      <c r="BI1214" s="134">
        <f t="shared" si="68"/>
        <v>0</v>
      </c>
      <c r="BJ1214" s="17" t="s">
        <v>78</v>
      </c>
      <c r="BK1214" s="134">
        <f t="shared" si="69"/>
        <v>0</v>
      </c>
      <c r="BL1214" s="17" t="s">
        <v>251</v>
      </c>
      <c r="BM1214" s="133" t="s">
        <v>2336</v>
      </c>
    </row>
    <row r="1215" spans="2:65" s="1" customFormat="1" ht="16.5" customHeight="1">
      <c r="B1215" s="32"/>
      <c r="C1215" s="122" t="s">
        <v>2337</v>
      </c>
      <c r="D1215" s="122" t="s">
        <v>151</v>
      </c>
      <c r="E1215" s="123" t="s">
        <v>2338</v>
      </c>
      <c r="F1215" s="124" t="s">
        <v>2339</v>
      </c>
      <c r="G1215" s="125" t="s">
        <v>330</v>
      </c>
      <c r="H1215" s="126">
        <v>1</v>
      </c>
      <c r="I1215" s="127"/>
      <c r="J1215" s="128">
        <f t="shared" si="60"/>
        <v>0</v>
      </c>
      <c r="K1215" s="124" t="s">
        <v>1770</v>
      </c>
      <c r="L1215" s="32"/>
      <c r="M1215" s="129" t="s">
        <v>19</v>
      </c>
      <c r="N1215" s="130" t="s">
        <v>44</v>
      </c>
      <c r="P1215" s="131">
        <f t="shared" si="61"/>
        <v>0</v>
      </c>
      <c r="Q1215" s="131">
        <v>0</v>
      </c>
      <c r="R1215" s="131">
        <f t="shared" si="62"/>
        <v>0</v>
      </c>
      <c r="S1215" s="131">
        <v>0</v>
      </c>
      <c r="T1215" s="132">
        <f t="shared" si="63"/>
        <v>0</v>
      </c>
      <c r="AR1215" s="133" t="s">
        <v>251</v>
      </c>
      <c r="AT1215" s="133" t="s">
        <v>151</v>
      </c>
      <c r="AU1215" s="133" t="s">
        <v>80</v>
      </c>
      <c r="AY1215" s="17" t="s">
        <v>149</v>
      </c>
      <c r="BE1215" s="134">
        <f t="shared" si="64"/>
        <v>0</v>
      </c>
      <c r="BF1215" s="134">
        <f t="shared" si="65"/>
        <v>0</v>
      </c>
      <c r="BG1215" s="134">
        <f t="shared" si="66"/>
        <v>0</v>
      </c>
      <c r="BH1215" s="134">
        <f t="shared" si="67"/>
        <v>0</v>
      </c>
      <c r="BI1215" s="134">
        <f t="shared" si="68"/>
        <v>0</v>
      </c>
      <c r="BJ1215" s="17" t="s">
        <v>78</v>
      </c>
      <c r="BK1215" s="134">
        <f t="shared" si="69"/>
        <v>0</v>
      </c>
      <c r="BL1215" s="17" t="s">
        <v>251</v>
      </c>
      <c r="BM1215" s="133" t="s">
        <v>2340</v>
      </c>
    </row>
    <row r="1216" spans="2:65" s="1" customFormat="1" ht="16.5" customHeight="1">
      <c r="B1216" s="32"/>
      <c r="C1216" s="122" t="s">
        <v>2341</v>
      </c>
      <c r="D1216" s="122" t="s">
        <v>151</v>
      </c>
      <c r="E1216" s="123" t="s">
        <v>2342</v>
      </c>
      <c r="F1216" s="124" t="s">
        <v>2343</v>
      </c>
      <c r="G1216" s="125" t="s">
        <v>330</v>
      </c>
      <c r="H1216" s="126">
        <v>20</v>
      </c>
      <c r="I1216" s="127"/>
      <c r="J1216" s="128">
        <f t="shared" si="60"/>
        <v>0</v>
      </c>
      <c r="K1216" s="124" t="s">
        <v>1770</v>
      </c>
      <c r="L1216" s="32"/>
      <c r="M1216" s="129" t="s">
        <v>19</v>
      </c>
      <c r="N1216" s="130" t="s">
        <v>44</v>
      </c>
      <c r="P1216" s="131">
        <f t="shared" si="61"/>
        <v>0</v>
      </c>
      <c r="Q1216" s="131">
        <v>0</v>
      </c>
      <c r="R1216" s="131">
        <f t="shared" si="62"/>
        <v>0</v>
      </c>
      <c r="S1216" s="131">
        <v>0</v>
      </c>
      <c r="T1216" s="132">
        <f t="shared" si="63"/>
        <v>0</v>
      </c>
      <c r="AR1216" s="133" t="s">
        <v>251</v>
      </c>
      <c r="AT1216" s="133" t="s">
        <v>151</v>
      </c>
      <c r="AU1216" s="133" t="s">
        <v>80</v>
      </c>
      <c r="AY1216" s="17" t="s">
        <v>149</v>
      </c>
      <c r="BE1216" s="134">
        <f t="shared" si="64"/>
        <v>0</v>
      </c>
      <c r="BF1216" s="134">
        <f t="shared" si="65"/>
        <v>0</v>
      </c>
      <c r="BG1216" s="134">
        <f t="shared" si="66"/>
        <v>0</v>
      </c>
      <c r="BH1216" s="134">
        <f t="shared" si="67"/>
        <v>0</v>
      </c>
      <c r="BI1216" s="134">
        <f t="shared" si="68"/>
        <v>0</v>
      </c>
      <c r="BJ1216" s="17" t="s">
        <v>78</v>
      </c>
      <c r="BK1216" s="134">
        <f t="shared" si="69"/>
        <v>0</v>
      </c>
      <c r="BL1216" s="17" t="s">
        <v>251</v>
      </c>
      <c r="BM1216" s="133" t="s">
        <v>2344</v>
      </c>
    </row>
    <row r="1217" spans="2:65" s="1" customFormat="1" ht="16.5" customHeight="1">
      <c r="B1217" s="32"/>
      <c r="C1217" s="162" t="s">
        <v>2345</v>
      </c>
      <c r="D1217" s="162" t="s">
        <v>245</v>
      </c>
      <c r="E1217" s="163" t="s">
        <v>2346</v>
      </c>
      <c r="F1217" s="164" t="s">
        <v>2347</v>
      </c>
      <c r="G1217" s="165" t="s">
        <v>330</v>
      </c>
      <c r="H1217" s="166">
        <v>1</v>
      </c>
      <c r="I1217" s="167"/>
      <c r="J1217" s="168">
        <f t="shared" si="60"/>
        <v>0</v>
      </c>
      <c r="K1217" s="164" t="s">
        <v>1770</v>
      </c>
      <c r="L1217" s="169"/>
      <c r="M1217" s="170" t="s">
        <v>19</v>
      </c>
      <c r="N1217" s="171" t="s">
        <v>44</v>
      </c>
      <c r="P1217" s="131">
        <f t="shared" si="61"/>
        <v>0</v>
      </c>
      <c r="Q1217" s="131">
        <v>0</v>
      </c>
      <c r="R1217" s="131">
        <f t="shared" si="62"/>
        <v>0</v>
      </c>
      <c r="S1217" s="131">
        <v>0</v>
      </c>
      <c r="T1217" s="132">
        <f t="shared" si="63"/>
        <v>0</v>
      </c>
      <c r="AR1217" s="133" t="s">
        <v>350</v>
      </c>
      <c r="AT1217" s="133" t="s">
        <v>245</v>
      </c>
      <c r="AU1217" s="133" t="s">
        <v>80</v>
      </c>
      <c r="AY1217" s="17" t="s">
        <v>149</v>
      </c>
      <c r="BE1217" s="134">
        <f t="shared" si="64"/>
        <v>0</v>
      </c>
      <c r="BF1217" s="134">
        <f t="shared" si="65"/>
        <v>0</v>
      </c>
      <c r="BG1217" s="134">
        <f t="shared" si="66"/>
        <v>0</v>
      </c>
      <c r="BH1217" s="134">
        <f t="shared" si="67"/>
        <v>0</v>
      </c>
      <c r="BI1217" s="134">
        <f t="shared" si="68"/>
        <v>0</v>
      </c>
      <c r="BJ1217" s="17" t="s">
        <v>78</v>
      </c>
      <c r="BK1217" s="134">
        <f t="shared" si="69"/>
        <v>0</v>
      </c>
      <c r="BL1217" s="17" t="s">
        <v>251</v>
      </c>
      <c r="BM1217" s="133" t="s">
        <v>2348</v>
      </c>
    </row>
    <row r="1218" spans="2:65" s="1" customFormat="1" ht="16.5" customHeight="1">
      <c r="B1218" s="32"/>
      <c r="C1218" s="162" t="s">
        <v>2349</v>
      </c>
      <c r="D1218" s="162" t="s">
        <v>245</v>
      </c>
      <c r="E1218" s="163" t="s">
        <v>2350</v>
      </c>
      <c r="F1218" s="164" t="s">
        <v>2351</v>
      </c>
      <c r="G1218" s="165" t="s">
        <v>330</v>
      </c>
      <c r="H1218" s="166">
        <v>5</v>
      </c>
      <c r="I1218" s="167"/>
      <c r="J1218" s="168">
        <f t="shared" si="60"/>
        <v>0</v>
      </c>
      <c r="K1218" s="164" t="s">
        <v>1770</v>
      </c>
      <c r="L1218" s="169"/>
      <c r="M1218" s="170" t="s">
        <v>19</v>
      </c>
      <c r="N1218" s="171" t="s">
        <v>44</v>
      </c>
      <c r="P1218" s="131">
        <f t="shared" si="61"/>
        <v>0</v>
      </c>
      <c r="Q1218" s="131">
        <v>0</v>
      </c>
      <c r="R1218" s="131">
        <f t="shared" si="62"/>
        <v>0</v>
      </c>
      <c r="S1218" s="131">
        <v>0</v>
      </c>
      <c r="T1218" s="132">
        <f t="shared" si="63"/>
        <v>0</v>
      </c>
      <c r="AR1218" s="133" t="s">
        <v>350</v>
      </c>
      <c r="AT1218" s="133" t="s">
        <v>245</v>
      </c>
      <c r="AU1218" s="133" t="s">
        <v>80</v>
      </c>
      <c r="AY1218" s="17" t="s">
        <v>149</v>
      </c>
      <c r="BE1218" s="134">
        <f t="shared" si="64"/>
        <v>0</v>
      </c>
      <c r="BF1218" s="134">
        <f t="shared" si="65"/>
        <v>0</v>
      </c>
      <c r="BG1218" s="134">
        <f t="shared" si="66"/>
        <v>0</v>
      </c>
      <c r="BH1218" s="134">
        <f t="shared" si="67"/>
        <v>0</v>
      </c>
      <c r="BI1218" s="134">
        <f t="shared" si="68"/>
        <v>0</v>
      </c>
      <c r="BJ1218" s="17" t="s">
        <v>78</v>
      </c>
      <c r="BK1218" s="134">
        <f t="shared" si="69"/>
        <v>0</v>
      </c>
      <c r="BL1218" s="17" t="s">
        <v>251</v>
      </c>
      <c r="BM1218" s="133" t="s">
        <v>2352</v>
      </c>
    </row>
    <row r="1219" spans="2:65" s="1" customFormat="1" ht="16.5" customHeight="1">
      <c r="B1219" s="32"/>
      <c r="C1219" s="162" t="s">
        <v>2353</v>
      </c>
      <c r="D1219" s="162" t="s">
        <v>245</v>
      </c>
      <c r="E1219" s="163" t="s">
        <v>2354</v>
      </c>
      <c r="F1219" s="164" t="s">
        <v>2355</v>
      </c>
      <c r="G1219" s="165" t="s">
        <v>861</v>
      </c>
      <c r="H1219" s="166">
        <v>1</v>
      </c>
      <c r="I1219" s="167"/>
      <c r="J1219" s="168">
        <f t="shared" si="60"/>
        <v>0</v>
      </c>
      <c r="K1219" s="164" t="s">
        <v>1770</v>
      </c>
      <c r="L1219" s="169"/>
      <c r="M1219" s="170" t="s">
        <v>19</v>
      </c>
      <c r="N1219" s="171" t="s">
        <v>44</v>
      </c>
      <c r="P1219" s="131">
        <f t="shared" si="61"/>
        <v>0</v>
      </c>
      <c r="Q1219" s="131">
        <v>0</v>
      </c>
      <c r="R1219" s="131">
        <f t="shared" si="62"/>
        <v>0</v>
      </c>
      <c r="S1219" s="131">
        <v>0</v>
      </c>
      <c r="T1219" s="132">
        <f t="shared" si="63"/>
        <v>0</v>
      </c>
      <c r="AR1219" s="133" t="s">
        <v>350</v>
      </c>
      <c r="AT1219" s="133" t="s">
        <v>245</v>
      </c>
      <c r="AU1219" s="133" t="s">
        <v>80</v>
      </c>
      <c r="AY1219" s="17" t="s">
        <v>149</v>
      </c>
      <c r="BE1219" s="134">
        <f t="shared" si="64"/>
        <v>0</v>
      </c>
      <c r="BF1219" s="134">
        <f t="shared" si="65"/>
        <v>0</v>
      </c>
      <c r="BG1219" s="134">
        <f t="shared" si="66"/>
        <v>0</v>
      </c>
      <c r="BH1219" s="134">
        <f t="shared" si="67"/>
        <v>0</v>
      </c>
      <c r="BI1219" s="134">
        <f t="shared" si="68"/>
        <v>0</v>
      </c>
      <c r="BJ1219" s="17" t="s">
        <v>78</v>
      </c>
      <c r="BK1219" s="134">
        <f t="shared" si="69"/>
        <v>0</v>
      </c>
      <c r="BL1219" s="17" t="s">
        <v>251</v>
      </c>
      <c r="BM1219" s="133" t="s">
        <v>2356</v>
      </c>
    </row>
    <row r="1220" spans="2:65" s="1" customFormat="1" ht="16.5" customHeight="1">
      <c r="B1220" s="32"/>
      <c r="C1220" s="162" t="s">
        <v>2357</v>
      </c>
      <c r="D1220" s="162" t="s">
        <v>245</v>
      </c>
      <c r="E1220" s="163" t="s">
        <v>2358</v>
      </c>
      <c r="F1220" s="164" t="s">
        <v>2359</v>
      </c>
      <c r="G1220" s="165" t="s">
        <v>330</v>
      </c>
      <c r="H1220" s="166">
        <v>5</v>
      </c>
      <c r="I1220" s="167"/>
      <c r="J1220" s="168">
        <f t="shared" si="60"/>
        <v>0</v>
      </c>
      <c r="K1220" s="164" t="s">
        <v>1770</v>
      </c>
      <c r="L1220" s="169"/>
      <c r="M1220" s="170" t="s">
        <v>19</v>
      </c>
      <c r="N1220" s="171" t="s">
        <v>44</v>
      </c>
      <c r="P1220" s="131">
        <f t="shared" si="61"/>
        <v>0</v>
      </c>
      <c r="Q1220" s="131">
        <v>0</v>
      </c>
      <c r="R1220" s="131">
        <f t="shared" si="62"/>
        <v>0</v>
      </c>
      <c r="S1220" s="131">
        <v>0</v>
      </c>
      <c r="T1220" s="132">
        <f t="shared" si="63"/>
        <v>0</v>
      </c>
      <c r="AR1220" s="133" t="s">
        <v>350</v>
      </c>
      <c r="AT1220" s="133" t="s">
        <v>245</v>
      </c>
      <c r="AU1220" s="133" t="s">
        <v>80</v>
      </c>
      <c r="AY1220" s="17" t="s">
        <v>149</v>
      </c>
      <c r="BE1220" s="134">
        <f t="shared" si="64"/>
        <v>0</v>
      </c>
      <c r="BF1220" s="134">
        <f t="shared" si="65"/>
        <v>0</v>
      </c>
      <c r="BG1220" s="134">
        <f t="shared" si="66"/>
        <v>0</v>
      </c>
      <c r="BH1220" s="134">
        <f t="shared" si="67"/>
        <v>0</v>
      </c>
      <c r="BI1220" s="134">
        <f t="shared" si="68"/>
        <v>0</v>
      </c>
      <c r="BJ1220" s="17" t="s">
        <v>78</v>
      </c>
      <c r="BK1220" s="134">
        <f t="shared" si="69"/>
        <v>0</v>
      </c>
      <c r="BL1220" s="17" t="s">
        <v>251</v>
      </c>
      <c r="BM1220" s="133" t="s">
        <v>2360</v>
      </c>
    </row>
    <row r="1221" spans="2:65" s="1" customFormat="1" ht="16.5" customHeight="1">
      <c r="B1221" s="32"/>
      <c r="C1221" s="162" t="s">
        <v>2361</v>
      </c>
      <c r="D1221" s="162" t="s">
        <v>245</v>
      </c>
      <c r="E1221" s="163" t="s">
        <v>2362</v>
      </c>
      <c r="F1221" s="164" t="s">
        <v>2363</v>
      </c>
      <c r="G1221" s="165" t="s">
        <v>330</v>
      </c>
      <c r="H1221" s="166">
        <v>1</v>
      </c>
      <c r="I1221" s="167"/>
      <c r="J1221" s="168">
        <f t="shared" si="60"/>
        <v>0</v>
      </c>
      <c r="K1221" s="164" t="s">
        <v>1770</v>
      </c>
      <c r="L1221" s="169"/>
      <c r="M1221" s="170" t="s">
        <v>19</v>
      </c>
      <c r="N1221" s="171" t="s">
        <v>44</v>
      </c>
      <c r="P1221" s="131">
        <f t="shared" si="61"/>
        <v>0</v>
      </c>
      <c r="Q1221" s="131">
        <v>0</v>
      </c>
      <c r="R1221" s="131">
        <f t="shared" si="62"/>
        <v>0</v>
      </c>
      <c r="S1221" s="131">
        <v>0</v>
      </c>
      <c r="T1221" s="132">
        <f t="shared" si="63"/>
        <v>0</v>
      </c>
      <c r="AR1221" s="133" t="s">
        <v>350</v>
      </c>
      <c r="AT1221" s="133" t="s">
        <v>245</v>
      </c>
      <c r="AU1221" s="133" t="s">
        <v>80</v>
      </c>
      <c r="AY1221" s="17" t="s">
        <v>149</v>
      </c>
      <c r="BE1221" s="134">
        <f t="shared" si="64"/>
        <v>0</v>
      </c>
      <c r="BF1221" s="134">
        <f t="shared" si="65"/>
        <v>0</v>
      </c>
      <c r="BG1221" s="134">
        <f t="shared" si="66"/>
        <v>0</v>
      </c>
      <c r="BH1221" s="134">
        <f t="shared" si="67"/>
        <v>0</v>
      </c>
      <c r="BI1221" s="134">
        <f t="shared" si="68"/>
        <v>0</v>
      </c>
      <c r="BJ1221" s="17" t="s">
        <v>78</v>
      </c>
      <c r="BK1221" s="134">
        <f t="shared" si="69"/>
        <v>0</v>
      </c>
      <c r="BL1221" s="17" t="s">
        <v>251</v>
      </c>
      <c r="BM1221" s="133" t="s">
        <v>2364</v>
      </c>
    </row>
    <row r="1222" spans="2:65" s="11" customFormat="1" ht="22.9" customHeight="1">
      <c r="B1222" s="110"/>
      <c r="D1222" s="111" t="s">
        <v>72</v>
      </c>
      <c r="E1222" s="120" t="s">
        <v>2365</v>
      </c>
      <c r="F1222" s="120" t="s">
        <v>2366</v>
      </c>
      <c r="I1222" s="113"/>
      <c r="J1222" s="121">
        <f>BK1222</f>
        <v>0</v>
      </c>
      <c r="L1222" s="110"/>
      <c r="M1222" s="115"/>
      <c r="P1222" s="116">
        <f>SUM(P1223:P1296)</f>
        <v>0</v>
      </c>
      <c r="R1222" s="116">
        <f>SUM(R1223:R1296)</f>
        <v>0</v>
      </c>
      <c r="T1222" s="117">
        <f>SUM(T1223:T1296)</f>
        <v>0</v>
      </c>
      <c r="AR1222" s="111" t="s">
        <v>80</v>
      </c>
      <c r="AT1222" s="118" t="s">
        <v>72</v>
      </c>
      <c r="AU1222" s="118" t="s">
        <v>78</v>
      </c>
      <c r="AY1222" s="111" t="s">
        <v>149</v>
      </c>
      <c r="BK1222" s="119">
        <f>SUM(BK1223:BK1296)</f>
        <v>0</v>
      </c>
    </row>
    <row r="1223" spans="2:65" s="1" customFormat="1" ht="16.5" customHeight="1">
      <c r="B1223" s="32"/>
      <c r="C1223" s="122" t="s">
        <v>2367</v>
      </c>
      <c r="D1223" s="122" t="s">
        <v>151</v>
      </c>
      <c r="E1223" s="123" t="s">
        <v>2368</v>
      </c>
      <c r="F1223" s="124" t="s">
        <v>2369</v>
      </c>
      <c r="G1223" s="125" t="s">
        <v>330</v>
      </c>
      <c r="H1223" s="126">
        <v>1</v>
      </c>
      <c r="I1223" s="127"/>
      <c r="J1223" s="128">
        <f>ROUND(I1223*H1223,2)</f>
        <v>0</v>
      </c>
      <c r="K1223" s="124" t="s">
        <v>155</v>
      </c>
      <c r="L1223" s="32"/>
      <c r="M1223" s="129" t="s">
        <v>19</v>
      </c>
      <c r="N1223" s="130" t="s">
        <v>44</v>
      </c>
      <c r="P1223" s="131">
        <f>O1223*H1223</f>
        <v>0</v>
      </c>
      <c r="Q1223" s="131">
        <v>0</v>
      </c>
      <c r="R1223" s="131">
        <f>Q1223*H1223</f>
        <v>0</v>
      </c>
      <c r="S1223" s="131">
        <v>0</v>
      </c>
      <c r="T1223" s="132">
        <f>S1223*H1223</f>
        <v>0</v>
      </c>
      <c r="AR1223" s="133" t="s">
        <v>251</v>
      </c>
      <c r="AT1223" s="133" t="s">
        <v>151</v>
      </c>
      <c r="AU1223" s="133" t="s">
        <v>80</v>
      </c>
      <c r="AY1223" s="17" t="s">
        <v>149</v>
      </c>
      <c r="BE1223" s="134">
        <f>IF(N1223="základní",J1223,0)</f>
        <v>0</v>
      </c>
      <c r="BF1223" s="134">
        <f>IF(N1223="snížená",J1223,0)</f>
        <v>0</v>
      </c>
      <c r="BG1223" s="134">
        <f>IF(N1223="zákl. přenesená",J1223,0)</f>
        <v>0</v>
      </c>
      <c r="BH1223" s="134">
        <f>IF(N1223="sníž. přenesená",J1223,0)</f>
        <v>0</v>
      </c>
      <c r="BI1223" s="134">
        <f>IF(N1223="nulová",J1223,0)</f>
        <v>0</v>
      </c>
      <c r="BJ1223" s="17" t="s">
        <v>78</v>
      </c>
      <c r="BK1223" s="134">
        <f>ROUND(I1223*H1223,2)</f>
        <v>0</v>
      </c>
      <c r="BL1223" s="17" t="s">
        <v>251</v>
      </c>
      <c r="BM1223" s="133" t="s">
        <v>2370</v>
      </c>
    </row>
    <row r="1224" spans="2:65" s="1" customFormat="1" ht="11.25">
      <c r="B1224" s="32"/>
      <c r="D1224" s="135" t="s">
        <v>158</v>
      </c>
      <c r="F1224" s="136" t="s">
        <v>2371</v>
      </c>
      <c r="I1224" s="137"/>
      <c r="L1224" s="32"/>
      <c r="M1224" s="138"/>
      <c r="T1224" s="53"/>
      <c r="AT1224" s="17" t="s">
        <v>158</v>
      </c>
      <c r="AU1224" s="17" t="s">
        <v>80</v>
      </c>
    </row>
    <row r="1225" spans="2:65" s="1" customFormat="1" ht="24.2" customHeight="1">
      <c r="B1225" s="32"/>
      <c r="C1225" s="162" t="s">
        <v>2372</v>
      </c>
      <c r="D1225" s="162" t="s">
        <v>245</v>
      </c>
      <c r="E1225" s="163" t="s">
        <v>2373</v>
      </c>
      <c r="F1225" s="164" t="s">
        <v>2374</v>
      </c>
      <c r="G1225" s="165" t="s">
        <v>330</v>
      </c>
      <c r="H1225" s="166">
        <v>1</v>
      </c>
      <c r="I1225" s="167"/>
      <c r="J1225" s="168">
        <f>ROUND(I1225*H1225,2)</f>
        <v>0</v>
      </c>
      <c r="K1225" s="164" t="s">
        <v>155</v>
      </c>
      <c r="L1225" s="169"/>
      <c r="M1225" s="170" t="s">
        <v>19</v>
      </c>
      <c r="N1225" s="171" t="s">
        <v>44</v>
      </c>
      <c r="P1225" s="131">
        <f>O1225*H1225</f>
        <v>0</v>
      </c>
      <c r="Q1225" s="131">
        <v>0</v>
      </c>
      <c r="R1225" s="131">
        <f>Q1225*H1225</f>
        <v>0</v>
      </c>
      <c r="S1225" s="131">
        <v>0</v>
      </c>
      <c r="T1225" s="132">
        <f>S1225*H1225</f>
        <v>0</v>
      </c>
      <c r="AR1225" s="133" t="s">
        <v>350</v>
      </c>
      <c r="AT1225" s="133" t="s">
        <v>245</v>
      </c>
      <c r="AU1225" s="133" t="s">
        <v>80</v>
      </c>
      <c r="AY1225" s="17" t="s">
        <v>149</v>
      </c>
      <c r="BE1225" s="134">
        <f>IF(N1225="základní",J1225,0)</f>
        <v>0</v>
      </c>
      <c r="BF1225" s="134">
        <f>IF(N1225="snížená",J1225,0)</f>
        <v>0</v>
      </c>
      <c r="BG1225" s="134">
        <f>IF(N1225="zákl. přenesená",J1225,0)</f>
        <v>0</v>
      </c>
      <c r="BH1225" s="134">
        <f>IF(N1225="sníž. přenesená",J1225,0)</f>
        <v>0</v>
      </c>
      <c r="BI1225" s="134">
        <f>IF(N1225="nulová",J1225,0)</f>
        <v>0</v>
      </c>
      <c r="BJ1225" s="17" t="s">
        <v>78</v>
      </c>
      <c r="BK1225" s="134">
        <f>ROUND(I1225*H1225,2)</f>
        <v>0</v>
      </c>
      <c r="BL1225" s="17" t="s">
        <v>251</v>
      </c>
      <c r="BM1225" s="133" t="s">
        <v>2375</v>
      </c>
    </row>
    <row r="1226" spans="2:65" s="12" customFormat="1" ht="11.25">
      <c r="B1226" s="141"/>
      <c r="D1226" s="139" t="s">
        <v>162</v>
      </c>
      <c r="E1226" s="142" t="s">
        <v>19</v>
      </c>
      <c r="F1226" s="143" t="s">
        <v>2376</v>
      </c>
      <c r="H1226" s="144">
        <v>1</v>
      </c>
      <c r="I1226" s="145"/>
      <c r="L1226" s="141"/>
      <c r="M1226" s="146"/>
      <c r="T1226" s="147"/>
      <c r="AT1226" s="142" t="s">
        <v>162</v>
      </c>
      <c r="AU1226" s="142" t="s">
        <v>80</v>
      </c>
      <c r="AV1226" s="12" t="s">
        <v>80</v>
      </c>
      <c r="AW1226" s="12" t="s">
        <v>34</v>
      </c>
      <c r="AX1226" s="12" t="s">
        <v>73</v>
      </c>
      <c r="AY1226" s="142" t="s">
        <v>149</v>
      </c>
    </row>
    <row r="1227" spans="2:65" s="14" customFormat="1" ht="11.25">
      <c r="B1227" s="155"/>
      <c r="D1227" s="139" t="s">
        <v>162</v>
      </c>
      <c r="E1227" s="156" t="s">
        <v>19</v>
      </c>
      <c r="F1227" s="157" t="s">
        <v>171</v>
      </c>
      <c r="H1227" s="158">
        <v>1</v>
      </c>
      <c r="I1227" s="159"/>
      <c r="L1227" s="155"/>
      <c r="M1227" s="160"/>
      <c r="T1227" s="161"/>
      <c r="AT1227" s="156" t="s">
        <v>162</v>
      </c>
      <c r="AU1227" s="156" t="s">
        <v>80</v>
      </c>
      <c r="AV1227" s="14" t="s">
        <v>156</v>
      </c>
      <c r="AW1227" s="14" t="s">
        <v>34</v>
      </c>
      <c r="AX1227" s="14" t="s">
        <v>78</v>
      </c>
      <c r="AY1227" s="156" t="s">
        <v>149</v>
      </c>
    </row>
    <row r="1228" spans="2:65" s="1" customFormat="1" ht="16.5" customHeight="1">
      <c r="B1228" s="32"/>
      <c r="C1228" s="122" t="s">
        <v>2377</v>
      </c>
      <c r="D1228" s="122" t="s">
        <v>151</v>
      </c>
      <c r="E1228" s="123" t="s">
        <v>2378</v>
      </c>
      <c r="F1228" s="124" t="s">
        <v>2379</v>
      </c>
      <c r="G1228" s="125" t="s">
        <v>330</v>
      </c>
      <c r="H1228" s="126">
        <v>12</v>
      </c>
      <c r="I1228" s="127"/>
      <c r="J1228" s="128">
        <f>ROUND(I1228*H1228,2)</f>
        <v>0</v>
      </c>
      <c r="K1228" s="124" t="s">
        <v>155</v>
      </c>
      <c r="L1228" s="32"/>
      <c r="M1228" s="129" t="s">
        <v>19</v>
      </c>
      <c r="N1228" s="130" t="s">
        <v>44</v>
      </c>
      <c r="P1228" s="131">
        <f>O1228*H1228</f>
        <v>0</v>
      </c>
      <c r="Q1228" s="131">
        <v>0</v>
      </c>
      <c r="R1228" s="131">
        <f>Q1228*H1228</f>
        <v>0</v>
      </c>
      <c r="S1228" s="131">
        <v>0</v>
      </c>
      <c r="T1228" s="132">
        <f>S1228*H1228</f>
        <v>0</v>
      </c>
      <c r="AR1228" s="133" t="s">
        <v>251</v>
      </c>
      <c r="AT1228" s="133" t="s">
        <v>151</v>
      </c>
      <c r="AU1228" s="133" t="s">
        <v>80</v>
      </c>
      <c r="AY1228" s="17" t="s">
        <v>149</v>
      </c>
      <c r="BE1228" s="134">
        <f>IF(N1228="základní",J1228,0)</f>
        <v>0</v>
      </c>
      <c r="BF1228" s="134">
        <f>IF(N1228="snížená",J1228,0)</f>
        <v>0</v>
      </c>
      <c r="BG1228" s="134">
        <f>IF(N1228="zákl. přenesená",J1228,0)</f>
        <v>0</v>
      </c>
      <c r="BH1228" s="134">
        <f>IF(N1228="sníž. přenesená",J1228,0)</f>
        <v>0</v>
      </c>
      <c r="BI1228" s="134">
        <f>IF(N1228="nulová",J1228,0)</f>
        <v>0</v>
      </c>
      <c r="BJ1228" s="17" t="s">
        <v>78</v>
      </c>
      <c r="BK1228" s="134">
        <f>ROUND(I1228*H1228,2)</f>
        <v>0</v>
      </c>
      <c r="BL1228" s="17" t="s">
        <v>251</v>
      </c>
      <c r="BM1228" s="133" t="s">
        <v>2380</v>
      </c>
    </row>
    <row r="1229" spans="2:65" s="1" customFormat="1" ht="11.25">
      <c r="B1229" s="32"/>
      <c r="D1229" s="135" t="s">
        <v>158</v>
      </c>
      <c r="F1229" s="136" t="s">
        <v>2381</v>
      </c>
      <c r="I1229" s="137"/>
      <c r="L1229" s="32"/>
      <c r="M1229" s="138"/>
      <c r="T1229" s="53"/>
      <c r="AT1229" s="17" t="s">
        <v>158</v>
      </c>
      <c r="AU1229" s="17" t="s">
        <v>80</v>
      </c>
    </row>
    <row r="1230" spans="2:65" s="1" customFormat="1" ht="16.5" customHeight="1">
      <c r="B1230" s="32"/>
      <c r="C1230" s="162" t="s">
        <v>2382</v>
      </c>
      <c r="D1230" s="162" t="s">
        <v>245</v>
      </c>
      <c r="E1230" s="163" t="s">
        <v>2383</v>
      </c>
      <c r="F1230" s="164" t="s">
        <v>2384</v>
      </c>
      <c r="G1230" s="165" t="s">
        <v>330</v>
      </c>
      <c r="H1230" s="166">
        <v>1</v>
      </c>
      <c r="I1230" s="167"/>
      <c r="J1230" s="168">
        <f>ROUND(I1230*H1230,2)</f>
        <v>0</v>
      </c>
      <c r="K1230" s="164" t="s">
        <v>155</v>
      </c>
      <c r="L1230" s="169"/>
      <c r="M1230" s="170" t="s">
        <v>19</v>
      </c>
      <c r="N1230" s="171" t="s">
        <v>44</v>
      </c>
      <c r="P1230" s="131">
        <f>O1230*H1230</f>
        <v>0</v>
      </c>
      <c r="Q1230" s="131">
        <v>0</v>
      </c>
      <c r="R1230" s="131">
        <f>Q1230*H1230</f>
        <v>0</v>
      </c>
      <c r="S1230" s="131">
        <v>0</v>
      </c>
      <c r="T1230" s="132">
        <f>S1230*H1230</f>
        <v>0</v>
      </c>
      <c r="AR1230" s="133" t="s">
        <v>350</v>
      </c>
      <c r="AT1230" s="133" t="s">
        <v>245</v>
      </c>
      <c r="AU1230" s="133" t="s">
        <v>80</v>
      </c>
      <c r="AY1230" s="17" t="s">
        <v>149</v>
      </c>
      <c r="BE1230" s="134">
        <f>IF(N1230="základní",J1230,0)</f>
        <v>0</v>
      </c>
      <c r="BF1230" s="134">
        <f>IF(N1230="snížená",J1230,0)</f>
        <v>0</v>
      </c>
      <c r="BG1230" s="134">
        <f>IF(N1230="zákl. přenesená",J1230,0)</f>
        <v>0</v>
      </c>
      <c r="BH1230" s="134">
        <f>IF(N1230="sníž. přenesená",J1230,0)</f>
        <v>0</v>
      </c>
      <c r="BI1230" s="134">
        <f>IF(N1230="nulová",J1230,0)</f>
        <v>0</v>
      </c>
      <c r="BJ1230" s="17" t="s">
        <v>78</v>
      </c>
      <c r="BK1230" s="134">
        <f>ROUND(I1230*H1230,2)</f>
        <v>0</v>
      </c>
      <c r="BL1230" s="17" t="s">
        <v>251</v>
      </c>
      <c r="BM1230" s="133" t="s">
        <v>2385</v>
      </c>
    </row>
    <row r="1231" spans="2:65" s="12" customFormat="1" ht="11.25">
      <c r="B1231" s="141"/>
      <c r="D1231" s="139" t="s">
        <v>162</v>
      </c>
      <c r="E1231" s="142" t="s">
        <v>19</v>
      </c>
      <c r="F1231" s="143" t="s">
        <v>2386</v>
      </c>
      <c r="H1231" s="144">
        <v>1</v>
      </c>
      <c r="I1231" s="145"/>
      <c r="L1231" s="141"/>
      <c r="M1231" s="146"/>
      <c r="T1231" s="147"/>
      <c r="AT1231" s="142" t="s">
        <v>162</v>
      </c>
      <c r="AU1231" s="142" t="s">
        <v>80</v>
      </c>
      <c r="AV1231" s="12" t="s">
        <v>80</v>
      </c>
      <c r="AW1231" s="12" t="s">
        <v>34</v>
      </c>
      <c r="AX1231" s="12" t="s">
        <v>73</v>
      </c>
      <c r="AY1231" s="142" t="s">
        <v>149</v>
      </c>
    </row>
    <row r="1232" spans="2:65" s="14" customFormat="1" ht="11.25">
      <c r="B1232" s="155"/>
      <c r="D1232" s="139" t="s">
        <v>162</v>
      </c>
      <c r="E1232" s="156" t="s">
        <v>19</v>
      </c>
      <c r="F1232" s="157" t="s">
        <v>171</v>
      </c>
      <c r="H1232" s="158">
        <v>1</v>
      </c>
      <c r="I1232" s="159"/>
      <c r="L1232" s="155"/>
      <c r="M1232" s="160"/>
      <c r="T1232" s="161"/>
      <c r="AT1232" s="156" t="s">
        <v>162</v>
      </c>
      <c r="AU1232" s="156" t="s">
        <v>80</v>
      </c>
      <c r="AV1232" s="14" t="s">
        <v>156</v>
      </c>
      <c r="AW1232" s="14" t="s">
        <v>34</v>
      </c>
      <c r="AX1232" s="14" t="s">
        <v>78</v>
      </c>
      <c r="AY1232" s="156" t="s">
        <v>149</v>
      </c>
    </row>
    <row r="1233" spans="2:65" s="1" customFormat="1" ht="16.5" customHeight="1">
      <c r="B1233" s="32"/>
      <c r="C1233" s="162" t="s">
        <v>2387</v>
      </c>
      <c r="D1233" s="162" t="s">
        <v>245</v>
      </c>
      <c r="E1233" s="163" t="s">
        <v>2388</v>
      </c>
      <c r="F1233" s="164" t="s">
        <v>2389</v>
      </c>
      <c r="G1233" s="165" t="s">
        <v>330</v>
      </c>
      <c r="H1233" s="166">
        <v>11</v>
      </c>
      <c r="I1233" s="167"/>
      <c r="J1233" s="168">
        <f>ROUND(I1233*H1233,2)</f>
        <v>0</v>
      </c>
      <c r="K1233" s="164" t="s">
        <v>155</v>
      </c>
      <c r="L1233" s="169"/>
      <c r="M1233" s="170" t="s">
        <v>19</v>
      </c>
      <c r="N1233" s="171" t="s">
        <v>44</v>
      </c>
      <c r="P1233" s="131">
        <f>O1233*H1233</f>
        <v>0</v>
      </c>
      <c r="Q1233" s="131">
        <v>0</v>
      </c>
      <c r="R1233" s="131">
        <f>Q1233*H1233</f>
        <v>0</v>
      </c>
      <c r="S1233" s="131">
        <v>0</v>
      </c>
      <c r="T1233" s="132">
        <f>S1233*H1233</f>
        <v>0</v>
      </c>
      <c r="AR1233" s="133" t="s">
        <v>350</v>
      </c>
      <c r="AT1233" s="133" t="s">
        <v>245</v>
      </c>
      <c r="AU1233" s="133" t="s">
        <v>80</v>
      </c>
      <c r="AY1233" s="17" t="s">
        <v>149</v>
      </c>
      <c r="BE1233" s="134">
        <f>IF(N1233="základní",J1233,0)</f>
        <v>0</v>
      </c>
      <c r="BF1233" s="134">
        <f>IF(N1233="snížená",J1233,0)</f>
        <v>0</v>
      </c>
      <c r="BG1233" s="134">
        <f>IF(N1233="zákl. přenesená",J1233,0)</f>
        <v>0</v>
      </c>
      <c r="BH1233" s="134">
        <f>IF(N1233="sníž. přenesená",J1233,0)</f>
        <v>0</v>
      </c>
      <c r="BI1233" s="134">
        <f>IF(N1233="nulová",J1233,0)</f>
        <v>0</v>
      </c>
      <c r="BJ1233" s="17" t="s">
        <v>78</v>
      </c>
      <c r="BK1233" s="134">
        <f>ROUND(I1233*H1233,2)</f>
        <v>0</v>
      </c>
      <c r="BL1233" s="17" t="s">
        <v>251</v>
      </c>
      <c r="BM1233" s="133" t="s">
        <v>2390</v>
      </c>
    </row>
    <row r="1234" spans="2:65" s="12" customFormat="1" ht="11.25">
      <c r="B1234" s="141"/>
      <c r="D1234" s="139" t="s">
        <v>162</v>
      </c>
      <c r="E1234" s="142" t="s">
        <v>19</v>
      </c>
      <c r="F1234" s="143" t="s">
        <v>2391</v>
      </c>
      <c r="H1234" s="144">
        <v>4</v>
      </c>
      <c r="I1234" s="145"/>
      <c r="L1234" s="141"/>
      <c r="M1234" s="146"/>
      <c r="T1234" s="147"/>
      <c r="AT1234" s="142" t="s">
        <v>162</v>
      </c>
      <c r="AU1234" s="142" t="s">
        <v>80</v>
      </c>
      <c r="AV1234" s="12" t="s">
        <v>80</v>
      </c>
      <c r="AW1234" s="12" t="s">
        <v>34</v>
      </c>
      <c r="AX1234" s="12" t="s">
        <v>73</v>
      </c>
      <c r="AY1234" s="142" t="s">
        <v>149</v>
      </c>
    </row>
    <row r="1235" spans="2:65" s="12" customFormat="1" ht="11.25">
      <c r="B1235" s="141"/>
      <c r="D1235" s="139" t="s">
        <v>162</v>
      </c>
      <c r="E1235" s="142" t="s">
        <v>19</v>
      </c>
      <c r="F1235" s="143" t="s">
        <v>2392</v>
      </c>
      <c r="H1235" s="144">
        <v>7</v>
      </c>
      <c r="I1235" s="145"/>
      <c r="L1235" s="141"/>
      <c r="M1235" s="146"/>
      <c r="T1235" s="147"/>
      <c r="AT1235" s="142" t="s">
        <v>162</v>
      </c>
      <c r="AU1235" s="142" t="s">
        <v>80</v>
      </c>
      <c r="AV1235" s="12" t="s">
        <v>80</v>
      </c>
      <c r="AW1235" s="12" t="s">
        <v>34</v>
      </c>
      <c r="AX1235" s="12" t="s">
        <v>73</v>
      </c>
      <c r="AY1235" s="142" t="s">
        <v>149</v>
      </c>
    </row>
    <row r="1236" spans="2:65" s="14" customFormat="1" ht="11.25">
      <c r="B1236" s="155"/>
      <c r="D1236" s="139" t="s">
        <v>162</v>
      </c>
      <c r="E1236" s="156" t="s">
        <v>19</v>
      </c>
      <c r="F1236" s="157" t="s">
        <v>171</v>
      </c>
      <c r="H1236" s="158">
        <v>11</v>
      </c>
      <c r="I1236" s="159"/>
      <c r="L1236" s="155"/>
      <c r="M1236" s="160"/>
      <c r="T1236" s="161"/>
      <c r="AT1236" s="156" t="s">
        <v>162</v>
      </c>
      <c r="AU1236" s="156" t="s">
        <v>80</v>
      </c>
      <c r="AV1236" s="14" t="s">
        <v>156</v>
      </c>
      <c r="AW1236" s="14" t="s">
        <v>34</v>
      </c>
      <c r="AX1236" s="14" t="s">
        <v>78</v>
      </c>
      <c r="AY1236" s="156" t="s">
        <v>149</v>
      </c>
    </row>
    <row r="1237" spans="2:65" s="1" customFormat="1" ht="16.5" customHeight="1">
      <c r="B1237" s="32"/>
      <c r="C1237" s="122" t="s">
        <v>2393</v>
      </c>
      <c r="D1237" s="122" t="s">
        <v>151</v>
      </c>
      <c r="E1237" s="123" t="s">
        <v>2394</v>
      </c>
      <c r="F1237" s="124" t="s">
        <v>2395</v>
      </c>
      <c r="G1237" s="125" t="s">
        <v>330</v>
      </c>
      <c r="H1237" s="126">
        <v>17</v>
      </c>
      <c r="I1237" s="127"/>
      <c r="J1237" s="128">
        <f>ROUND(I1237*H1237,2)</f>
        <v>0</v>
      </c>
      <c r="K1237" s="124" t="s">
        <v>155</v>
      </c>
      <c r="L1237" s="32"/>
      <c r="M1237" s="129" t="s">
        <v>19</v>
      </c>
      <c r="N1237" s="130" t="s">
        <v>44</v>
      </c>
      <c r="P1237" s="131">
        <f>O1237*H1237</f>
        <v>0</v>
      </c>
      <c r="Q1237" s="131">
        <v>0</v>
      </c>
      <c r="R1237" s="131">
        <f>Q1237*H1237</f>
        <v>0</v>
      </c>
      <c r="S1237" s="131">
        <v>0</v>
      </c>
      <c r="T1237" s="132">
        <f>S1237*H1237</f>
        <v>0</v>
      </c>
      <c r="AR1237" s="133" t="s">
        <v>251</v>
      </c>
      <c r="AT1237" s="133" t="s">
        <v>151</v>
      </c>
      <c r="AU1237" s="133" t="s">
        <v>80</v>
      </c>
      <c r="AY1237" s="17" t="s">
        <v>149</v>
      </c>
      <c r="BE1237" s="134">
        <f>IF(N1237="základní",J1237,0)</f>
        <v>0</v>
      </c>
      <c r="BF1237" s="134">
        <f>IF(N1237="snížená",J1237,0)</f>
        <v>0</v>
      </c>
      <c r="BG1237" s="134">
        <f>IF(N1237="zákl. přenesená",J1237,0)</f>
        <v>0</v>
      </c>
      <c r="BH1237" s="134">
        <f>IF(N1237="sníž. přenesená",J1237,0)</f>
        <v>0</v>
      </c>
      <c r="BI1237" s="134">
        <f>IF(N1237="nulová",J1237,0)</f>
        <v>0</v>
      </c>
      <c r="BJ1237" s="17" t="s">
        <v>78</v>
      </c>
      <c r="BK1237" s="134">
        <f>ROUND(I1237*H1237,2)</f>
        <v>0</v>
      </c>
      <c r="BL1237" s="17" t="s">
        <v>251</v>
      </c>
      <c r="BM1237" s="133" t="s">
        <v>2396</v>
      </c>
    </row>
    <row r="1238" spans="2:65" s="1" customFormat="1" ht="11.25">
      <c r="B1238" s="32"/>
      <c r="D1238" s="135" t="s">
        <v>158</v>
      </c>
      <c r="F1238" s="136" t="s">
        <v>2397</v>
      </c>
      <c r="I1238" s="137"/>
      <c r="L1238" s="32"/>
      <c r="M1238" s="138"/>
      <c r="T1238" s="53"/>
      <c r="AT1238" s="17" t="s">
        <v>158</v>
      </c>
      <c r="AU1238" s="17" t="s">
        <v>80</v>
      </c>
    </row>
    <row r="1239" spans="2:65" s="1" customFormat="1" ht="16.5" customHeight="1">
      <c r="B1239" s="32"/>
      <c r="C1239" s="162" t="s">
        <v>2398</v>
      </c>
      <c r="D1239" s="162" t="s">
        <v>245</v>
      </c>
      <c r="E1239" s="163" t="s">
        <v>2399</v>
      </c>
      <c r="F1239" s="164" t="s">
        <v>2400</v>
      </c>
      <c r="G1239" s="165" t="s">
        <v>330</v>
      </c>
      <c r="H1239" s="166">
        <v>4</v>
      </c>
      <c r="I1239" s="167"/>
      <c r="J1239" s="168">
        <f>ROUND(I1239*H1239,2)</f>
        <v>0</v>
      </c>
      <c r="K1239" s="164" t="s">
        <v>155</v>
      </c>
      <c r="L1239" s="169"/>
      <c r="M1239" s="170" t="s">
        <v>19</v>
      </c>
      <c r="N1239" s="171" t="s">
        <v>44</v>
      </c>
      <c r="P1239" s="131">
        <f>O1239*H1239</f>
        <v>0</v>
      </c>
      <c r="Q1239" s="131">
        <v>0</v>
      </c>
      <c r="R1239" s="131">
        <f>Q1239*H1239</f>
        <v>0</v>
      </c>
      <c r="S1239" s="131">
        <v>0</v>
      </c>
      <c r="T1239" s="132">
        <f>S1239*H1239</f>
        <v>0</v>
      </c>
      <c r="AR1239" s="133" t="s">
        <v>350</v>
      </c>
      <c r="AT1239" s="133" t="s">
        <v>245</v>
      </c>
      <c r="AU1239" s="133" t="s">
        <v>80</v>
      </c>
      <c r="AY1239" s="17" t="s">
        <v>149</v>
      </c>
      <c r="BE1239" s="134">
        <f>IF(N1239="základní",J1239,0)</f>
        <v>0</v>
      </c>
      <c r="BF1239" s="134">
        <f>IF(N1239="snížená",J1239,0)</f>
        <v>0</v>
      </c>
      <c r="BG1239" s="134">
        <f>IF(N1239="zákl. přenesená",J1239,0)</f>
        <v>0</v>
      </c>
      <c r="BH1239" s="134">
        <f>IF(N1239="sníž. přenesená",J1239,0)</f>
        <v>0</v>
      </c>
      <c r="BI1239" s="134">
        <f>IF(N1239="nulová",J1239,0)</f>
        <v>0</v>
      </c>
      <c r="BJ1239" s="17" t="s">
        <v>78</v>
      </c>
      <c r="BK1239" s="134">
        <f>ROUND(I1239*H1239,2)</f>
        <v>0</v>
      </c>
      <c r="BL1239" s="17" t="s">
        <v>251</v>
      </c>
      <c r="BM1239" s="133" t="s">
        <v>2401</v>
      </c>
    </row>
    <row r="1240" spans="2:65" s="12" customFormat="1" ht="11.25">
      <c r="B1240" s="141"/>
      <c r="D1240" s="139" t="s">
        <v>162</v>
      </c>
      <c r="E1240" s="142" t="s">
        <v>19</v>
      </c>
      <c r="F1240" s="143" t="s">
        <v>2391</v>
      </c>
      <c r="H1240" s="144">
        <v>4</v>
      </c>
      <c r="I1240" s="145"/>
      <c r="L1240" s="141"/>
      <c r="M1240" s="146"/>
      <c r="T1240" s="147"/>
      <c r="AT1240" s="142" t="s">
        <v>162</v>
      </c>
      <c r="AU1240" s="142" t="s">
        <v>80</v>
      </c>
      <c r="AV1240" s="12" t="s">
        <v>80</v>
      </c>
      <c r="AW1240" s="12" t="s">
        <v>34</v>
      </c>
      <c r="AX1240" s="12" t="s">
        <v>73</v>
      </c>
      <c r="AY1240" s="142" t="s">
        <v>149</v>
      </c>
    </row>
    <row r="1241" spans="2:65" s="14" customFormat="1" ht="11.25">
      <c r="B1241" s="155"/>
      <c r="D1241" s="139" t="s">
        <v>162</v>
      </c>
      <c r="E1241" s="156" t="s">
        <v>19</v>
      </c>
      <c r="F1241" s="157" t="s">
        <v>171</v>
      </c>
      <c r="H1241" s="158">
        <v>4</v>
      </c>
      <c r="I1241" s="159"/>
      <c r="L1241" s="155"/>
      <c r="M1241" s="160"/>
      <c r="T1241" s="161"/>
      <c r="AT1241" s="156" t="s">
        <v>162</v>
      </c>
      <c r="AU1241" s="156" t="s">
        <v>80</v>
      </c>
      <c r="AV1241" s="14" t="s">
        <v>156</v>
      </c>
      <c r="AW1241" s="14" t="s">
        <v>34</v>
      </c>
      <c r="AX1241" s="14" t="s">
        <v>78</v>
      </c>
      <c r="AY1241" s="156" t="s">
        <v>149</v>
      </c>
    </row>
    <row r="1242" spans="2:65" s="1" customFormat="1" ht="16.5" customHeight="1">
      <c r="B1242" s="32"/>
      <c r="C1242" s="162" t="s">
        <v>2402</v>
      </c>
      <c r="D1242" s="162" t="s">
        <v>245</v>
      </c>
      <c r="E1242" s="163" t="s">
        <v>2403</v>
      </c>
      <c r="F1242" s="164" t="s">
        <v>2404</v>
      </c>
      <c r="G1242" s="165" t="s">
        <v>330</v>
      </c>
      <c r="H1242" s="166">
        <v>4</v>
      </c>
      <c r="I1242" s="167"/>
      <c r="J1242" s="168">
        <f>ROUND(I1242*H1242,2)</f>
        <v>0</v>
      </c>
      <c r="K1242" s="164" t="s">
        <v>155</v>
      </c>
      <c r="L1242" s="169"/>
      <c r="M1242" s="170" t="s">
        <v>19</v>
      </c>
      <c r="N1242" s="171" t="s">
        <v>44</v>
      </c>
      <c r="P1242" s="131">
        <f>O1242*H1242</f>
        <v>0</v>
      </c>
      <c r="Q1242" s="131">
        <v>0</v>
      </c>
      <c r="R1242" s="131">
        <f>Q1242*H1242</f>
        <v>0</v>
      </c>
      <c r="S1242" s="131">
        <v>0</v>
      </c>
      <c r="T1242" s="132">
        <f>S1242*H1242</f>
        <v>0</v>
      </c>
      <c r="AR1242" s="133" t="s">
        <v>350</v>
      </c>
      <c r="AT1242" s="133" t="s">
        <v>245</v>
      </c>
      <c r="AU1242" s="133" t="s">
        <v>80</v>
      </c>
      <c r="AY1242" s="17" t="s">
        <v>149</v>
      </c>
      <c r="BE1242" s="134">
        <f>IF(N1242="základní",J1242,0)</f>
        <v>0</v>
      </c>
      <c r="BF1242" s="134">
        <f>IF(N1242="snížená",J1242,0)</f>
        <v>0</v>
      </c>
      <c r="BG1242" s="134">
        <f>IF(N1242="zákl. přenesená",J1242,0)</f>
        <v>0</v>
      </c>
      <c r="BH1242" s="134">
        <f>IF(N1242="sníž. přenesená",J1242,0)</f>
        <v>0</v>
      </c>
      <c r="BI1242" s="134">
        <f>IF(N1242="nulová",J1242,0)</f>
        <v>0</v>
      </c>
      <c r="BJ1242" s="17" t="s">
        <v>78</v>
      </c>
      <c r="BK1242" s="134">
        <f>ROUND(I1242*H1242,2)</f>
        <v>0</v>
      </c>
      <c r="BL1242" s="17" t="s">
        <v>251</v>
      </c>
      <c r="BM1242" s="133" t="s">
        <v>2405</v>
      </c>
    </row>
    <row r="1243" spans="2:65" s="12" customFormat="1" ht="11.25">
      <c r="B1243" s="141"/>
      <c r="D1243" s="139" t="s">
        <v>162</v>
      </c>
      <c r="E1243" s="142" t="s">
        <v>19</v>
      </c>
      <c r="F1243" s="143" t="s">
        <v>2391</v>
      </c>
      <c r="H1243" s="144">
        <v>4</v>
      </c>
      <c r="I1243" s="145"/>
      <c r="L1243" s="141"/>
      <c r="M1243" s="146"/>
      <c r="T1243" s="147"/>
      <c r="AT1243" s="142" t="s">
        <v>162</v>
      </c>
      <c r="AU1243" s="142" t="s">
        <v>80</v>
      </c>
      <c r="AV1243" s="12" t="s">
        <v>80</v>
      </c>
      <c r="AW1243" s="12" t="s">
        <v>34</v>
      </c>
      <c r="AX1243" s="12" t="s">
        <v>73</v>
      </c>
      <c r="AY1243" s="142" t="s">
        <v>149</v>
      </c>
    </row>
    <row r="1244" spans="2:65" s="14" customFormat="1" ht="11.25">
      <c r="B1244" s="155"/>
      <c r="D1244" s="139" t="s">
        <v>162</v>
      </c>
      <c r="E1244" s="156" t="s">
        <v>19</v>
      </c>
      <c r="F1244" s="157" t="s">
        <v>171</v>
      </c>
      <c r="H1244" s="158">
        <v>4</v>
      </c>
      <c r="I1244" s="159"/>
      <c r="L1244" s="155"/>
      <c r="M1244" s="160"/>
      <c r="T1244" s="161"/>
      <c r="AT1244" s="156" t="s">
        <v>162</v>
      </c>
      <c r="AU1244" s="156" t="s">
        <v>80</v>
      </c>
      <c r="AV1244" s="14" t="s">
        <v>156</v>
      </c>
      <c r="AW1244" s="14" t="s">
        <v>34</v>
      </c>
      <c r="AX1244" s="14" t="s">
        <v>78</v>
      </c>
      <c r="AY1244" s="156" t="s">
        <v>149</v>
      </c>
    </row>
    <row r="1245" spans="2:65" s="1" customFormat="1" ht="16.5" customHeight="1">
      <c r="B1245" s="32"/>
      <c r="C1245" s="162" t="s">
        <v>2406</v>
      </c>
      <c r="D1245" s="162" t="s">
        <v>245</v>
      </c>
      <c r="E1245" s="163" t="s">
        <v>2407</v>
      </c>
      <c r="F1245" s="164" t="s">
        <v>2408</v>
      </c>
      <c r="G1245" s="165" t="s">
        <v>330</v>
      </c>
      <c r="H1245" s="166">
        <v>9</v>
      </c>
      <c r="I1245" s="167"/>
      <c r="J1245" s="168">
        <f>ROUND(I1245*H1245,2)</f>
        <v>0</v>
      </c>
      <c r="K1245" s="164" t="s">
        <v>155</v>
      </c>
      <c r="L1245" s="169"/>
      <c r="M1245" s="170" t="s">
        <v>19</v>
      </c>
      <c r="N1245" s="171" t="s">
        <v>44</v>
      </c>
      <c r="P1245" s="131">
        <f>O1245*H1245</f>
        <v>0</v>
      </c>
      <c r="Q1245" s="131">
        <v>0</v>
      </c>
      <c r="R1245" s="131">
        <f>Q1245*H1245</f>
        <v>0</v>
      </c>
      <c r="S1245" s="131">
        <v>0</v>
      </c>
      <c r="T1245" s="132">
        <f>S1245*H1245</f>
        <v>0</v>
      </c>
      <c r="AR1245" s="133" t="s">
        <v>350</v>
      </c>
      <c r="AT1245" s="133" t="s">
        <v>245</v>
      </c>
      <c r="AU1245" s="133" t="s">
        <v>80</v>
      </c>
      <c r="AY1245" s="17" t="s">
        <v>149</v>
      </c>
      <c r="BE1245" s="134">
        <f>IF(N1245="základní",J1245,0)</f>
        <v>0</v>
      </c>
      <c r="BF1245" s="134">
        <f>IF(N1245="snížená",J1245,0)</f>
        <v>0</v>
      </c>
      <c r="BG1245" s="134">
        <f>IF(N1245="zákl. přenesená",J1245,0)</f>
        <v>0</v>
      </c>
      <c r="BH1245" s="134">
        <f>IF(N1245="sníž. přenesená",J1245,0)</f>
        <v>0</v>
      </c>
      <c r="BI1245" s="134">
        <f>IF(N1245="nulová",J1245,0)</f>
        <v>0</v>
      </c>
      <c r="BJ1245" s="17" t="s">
        <v>78</v>
      </c>
      <c r="BK1245" s="134">
        <f>ROUND(I1245*H1245,2)</f>
        <v>0</v>
      </c>
      <c r="BL1245" s="17" t="s">
        <v>251</v>
      </c>
      <c r="BM1245" s="133" t="s">
        <v>2409</v>
      </c>
    </row>
    <row r="1246" spans="2:65" s="12" customFormat="1" ht="11.25">
      <c r="B1246" s="141"/>
      <c r="D1246" s="139" t="s">
        <v>162</v>
      </c>
      <c r="E1246" s="142" t="s">
        <v>19</v>
      </c>
      <c r="F1246" s="143" t="s">
        <v>2410</v>
      </c>
      <c r="H1246" s="144">
        <v>9</v>
      </c>
      <c r="I1246" s="145"/>
      <c r="L1246" s="141"/>
      <c r="M1246" s="146"/>
      <c r="T1246" s="147"/>
      <c r="AT1246" s="142" t="s">
        <v>162</v>
      </c>
      <c r="AU1246" s="142" t="s">
        <v>80</v>
      </c>
      <c r="AV1246" s="12" t="s">
        <v>80</v>
      </c>
      <c r="AW1246" s="12" t="s">
        <v>34</v>
      </c>
      <c r="AX1246" s="12" t="s">
        <v>73</v>
      </c>
      <c r="AY1246" s="142" t="s">
        <v>149</v>
      </c>
    </row>
    <row r="1247" spans="2:65" s="14" customFormat="1" ht="11.25">
      <c r="B1247" s="155"/>
      <c r="D1247" s="139" t="s">
        <v>162</v>
      </c>
      <c r="E1247" s="156" t="s">
        <v>19</v>
      </c>
      <c r="F1247" s="157" t="s">
        <v>171</v>
      </c>
      <c r="H1247" s="158">
        <v>9</v>
      </c>
      <c r="I1247" s="159"/>
      <c r="L1247" s="155"/>
      <c r="M1247" s="160"/>
      <c r="T1247" s="161"/>
      <c r="AT1247" s="156" t="s">
        <v>162</v>
      </c>
      <c r="AU1247" s="156" t="s">
        <v>80</v>
      </c>
      <c r="AV1247" s="14" t="s">
        <v>156</v>
      </c>
      <c r="AW1247" s="14" t="s">
        <v>34</v>
      </c>
      <c r="AX1247" s="14" t="s">
        <v>78</v>
      </c>
      <c r="AY1247" s="156" t="s">
        <v>149</v>
      </c>
    </row>
    <row r="1248" spans="2:65" s="1" customFormat="1" ht="16.5" customHeight="1">
      <c r="B1248" s="32"/>
      <c r="C1248" s="122" t="s">
        <v>2411</v>
      </c>
      <c r="D1248" s="122" t="s">
        <v>151</v>
      </c>
      <c r="E1248" s="123" t="s">
        <v>2412</v>
      </c>
      <c r="F1248" s="124" t="s">
        <v>2413</v>
      </c>
      <c r="G1248" s="125" t="s">
        <v>330</v>
      </c>
      <c r="H1248" s="126">
        <v>2</v>
      </c>
      <c r="I1248" s="127"/>
      <c r="J1248" s="128">
        <f>ROUND(I1248*H1248,2)</f>
        <v>0</v>
      </c>
      <c r="K1248" s="124" t="s">
        <v>155</v>
      </c>
      <c r="L1248" s="32"/>
      <c r="M1248" s="129" t="s">
        <v>19</v>
      </c>
      <c r="N1248" s="130" t="s">
        <v>44</v>
      </c>
      <c r="P1248" s="131">
        <f>O1248*H1248</f>
        <v>0</v>
      </c>
      <c r="Q1248" s="131">
        <v>0</v>
      </c>
      <c r="R1248" s="131">
        <f>Q1248*H1248</f>
        <v>0</v>
      </c>
      <c r="S1248" s="131">
        <v>0</v>
      </c>
      <c r="T1248" s="132">
        <f>S1248*H1248</f>
        <v>0</v>
      </c>
      <c r="AR1248" s="133" t="s">
        <v>251</v>
      </c>
      <c r="AT1248" s="133" t="s">
        <v>151</v>
      </c>
      <c r="AU1248" s="133" t="s">
        <v>80</v>
      </c>
      <c r="AY1248" s="17" t="s">
        <v>149</v>
      </c>
      <c r="BE1248" s="134">
        <f>IF(N1248="základní",J1248,0)</f>
        <v>0</v>
      </c>
      <c r="BF1248" s="134">
        <f>IF(N1248="snížená",J1248,0)</f>
        <v>0</v>
      </c>
      <c r="BG1248" s="134">
        <f>IF(N1248="zákl. přenesená",J1248,0)</f>
        <v>0</v>
      </c>
      <c r="BH1248" s="134">
        <f>IF(N1248="sníž. přenesená",J1248,0)</f>
        <v>0</v>
      </c>
      <c r="BI1248" s="134">
        <f>IF(N1248="nulová",J1248,0)</f>
        <v>0</v>
      </c>
      <c r="BJ1248" s="17" t="s">
        <v>78</v>
      </c>
      <c r="BK1248" s="134">
        <f>ROUND(I1248*H1248,2)</f>
        <v>0</v>
      </c>
      <c r="BL1248" s="17" t="s">
        <v>251</v>
      </c>
      <c r="BM1248" s="133" t="s">
        <v>2414</v>
      </c>
    </row>
    <row r="1249" spans="2:65" s="1" customFormat="1" ht="11.25">
      <c r="B1249" s="32"/>
      <c r="D1249" s="135" t="s">
        <v>158</v>
      </c>
      <c r="F1249" s="136" t="s">
        <v>2415</v>
      </c>
      <c r="I1249" s="137"/>
      <c r="L1249" s="32"/>
      <c r="M1249" s="138"/>
      <c r="T1249" s="53"/>
      <c r="AT1249" s="17" t="s">
        <v>158</v>
      </c>
      <c r="AU1249" s="17" t="s">
        <v>80</v>
      </c>
    </row>
    <row r="1250" spans="2:65" s="1" customFormat="1" ht="16.5" customHeight="1">
      <c r="B1250" s="32"/>
      <c r="C1250" s="162" t="s">
        <v>2416</v>
      </c>
      <c r="D1250" s="162" t="s">
        <v>245</v>
      </c>
      <c r="E1250" s="163" t="s">
        <v>2417</v>
      </c>
      <c r="F1250" s="164" t="s">
        <v>2418</v>
      </c>
      <c r="G1250" s="165" t="s">
        <v>330</v>
      </c>
      <c r="H1250" s="166">
        <v>2</v>
      </c>
      <c r="I1250" s="167"/>
      <c r="J1250" s="168">
        <f>ROUND(I1250*H1250,2)</f>
        <v>0</v>
      </c>
      <c r="K1250" s="164" t="s">
        <v>155</v>
      </c>
      <c r="L1250" s="169"/>
      <c r="M1250" s="170" t="s">
        <v>19</v>
      </c>
      <c r="N1250" s="171" t="s">
        <v>44</v>
      </c>
      <c r="P1250" s="131">
        <f>O1250*H1250</f>
        <v>0</v>
      </c>
      <c r="Q1250" s="131">
        <v>0</v>
      </c>
      <c r="R1250" s="131">
        <f>Q1250*H1250</f>
        <v>0</v>
      </c>
      <c r="S1250" s="131">
        <v>0</v>
      </c>
      <c r="T1250" s="132">
        <f>S1250*H1250</f>
        <v>0</v>
      </c>
      <c r="AR1250" s="133" t="s">
        <v>350</v>
      </c>
      <c r="AT1250" s="133" t="s">
        <v>245</v>
      </c>
      <c r="AU1250" s="133" t="s">
        <v>80</v>
      </c>
      <c r="AY1250" s="17" t="s">
        <v>149</v>
      </c>
      <c r="BE1250" s="134">
        <f>IF(N1250="základní",J1250,0)</f>
        <v>0</v>
      </c>
      <c r="BF1250" s="134">
        <f>IF(N1250="snížená",J1250,0)</f>
        <v>0</v>
      </c>
      <c r="BG1250" s="134">
        <f>IF(N1250="zákl. přenesená",J1250,0)</f>
        <v>0</v>
      </c>
      <c r="BH1250" s="134">
        <f>IF(N1250="sníž. přenesená",J1250,0)</f>
        <v>0</v>
      </c>
      <c r="BI1250" s="134">
        <f>IF(N1250="nulová",J1250,0)</f>
        <v>0</v>
      </c>
      <c r="BJ1250" s="17" t="s">
        <v>78</v>
      </c>
      <c r="BK1250" s="134">
        <f>ROUND(I1250*H1250,2)</f>
        <v>0</v>
      </c>
      <c r="BL1250" s="17" t="s">
        <v>251</v>
      </c>
      <c r="BM1250" s="133" t="s">
        <v>2419</v>
      </c>
    </row>
    <row r="1251" spans="2:65" s="12" customFormat="1" ht="11.25">
      <c r="B1251" s="141"/>
      <c r="D1251" s="139" t="s">
        <v>162</v>
      </c>
      <c r="E1251" s="142" t="s">
        <v>19</v>
      </c>
      <c r="F1251" s="143" t="s">
        <v>2420</v>
      </c>
      <c r="H1251" s="144">
        <v>2</v>
      </c>
      <c r="I1251" s="145"/>
      <c r="L1251" s="141"/>
      <c r="M1251" s="146"/>
      <c r="T1251" s="147"/>
      <c r="AT1251" s="142" t="s">
        <v>162</v>
      </c>
      <c r="AU1251" s="142" t="s">
        <v>80</v>
      </c>
      <c r="AV1251" s="12" t="s">
        <v>80</v>
      </c>
      <c r="AW1251" s="12" t="s">
        <v>34</v>
      </c>
      <c r="AX1251" s="12" t="s">
        <v>73</v>
      </c>
      <c r="AY1251" s="142" t="s">
        <v>149</v>
      </c>
    </row>
    <row r="1252" spans="2:65" s="14" customFormat="1" ht="11.25">
      <c r="B1252" s="155"/>
      <c r="D1252" s="139" t="s">
        <v>162</v>
      </c>
      <c r="E1252" s="156" t="s">
        <v>19</v>
      </c>
      <c r="F1252" s="157" t="s">
        <v>171</v>
      </c>
      <c r="H1252" s="158">
        <v>2</v>
      </c>
      <c r="I1252" s="159"/>
      <c r="L1252" s="155"/>
      <c r="M1252" s="160"/>
      <c r="T1252" s="161"/>
      <c r="AT1252" s="156" t="s">
        <v>162</v>
      </c>
      <c r="AU1252" s="156" t="s">
        <v>80</v>
      </c>
      <c r="AV1252" s="14" t="s">
        <v>156</v>
      </c>
      <c r="AW1252" s="14" t="s">
        <v>34</v>
      </c>
      <c r="AX1252" s="14" t="s">
        <v>78</v>
      </c>
      <c r="AY1252" s="156" t="s">
        <v>149</v>
      </c>
    </row>
    <row r="1253" spans="2:65" s="1" customFormat="1" ht="16.5" customHeight="1">
      <c r="B1253" s="32"/>
      <c r="C1253" s="122" t="s">
        <v>2421</v>
      </c>
      <c r="D1253" s="122" t="s">
        <v>151</v>
      </c>
      <c r="E1253" s="123" t="s">
        <v>2422</v>
      </c>
      <c r="F1253" s="124" t="s">
        <v>2423</v>
      </c>
      <c r="G1253" s="125" t="s">
        <v>330</v>
      </c>
      <c r="H1253" s="126">
        <v>1</v>
      </c>
      <c r="I1253" s="127"/>
      <c r="J1253" s="128">
        <f>ROUND(I1253*H1253,2)</f>
        <v>0</v>
      </c>
      <c r="K1253" s="124" t="s">
        <v>155</v>
      </c>
      <c r="L1253" s="32"/>
      <c r="M1253" s="129" t="s">
        <v>19</v>
      </c>
      <c r="N1253" s="130" t="s">
        <v>44</v>
      </c>
      <c r="P1253" s="131">
        <f>O1253*H1253</f>
        <v>0</v>
      </c>
      <c r="Q1253" s="131">
        <v>0</v>
      </c>
      <c r="R1253" s="131">
        <f>Q1253*H1253</f>
        <v>0</v>
      </c>
      <c r="S1253" s="131">
        <v>0</v>
      </c>
      <c r="T1253" s="132">
        <f>S1253*H1253</f>
        <v>0</v>
      </c>
      <c r="AR1253" s="133" t="s">
        <v>251</v>
      </c>
      <c r="AT1253" s="133" t="s">
        <v>151</v>
      </c>
      <c r="AU1253" s="133" t="s">
        <v>80</v>
      </c>
      <c r="AY1253" s="17" t="s">
        <v>149</v>
      </c>
      <c r="BE1253" s="134">
        <f>IF(N1253="základní",J1253,0)</f>
        <v>0</v>
      </c>
      <c r="BF1253" s="134">
        <f>IF(N1253="snížená",J1253,0)</f>
        <v>0</v>
      </c>
      <c r="BG1253" s="134">
        <f>IF(N1253="zákl. přenesená",J1253,0)</f>
        <v>0</v>
      </c>
      <c r="BH1253" s="134">
        <f>IF(N1253="sníž. přenesená",J1253,0)</f>
        <v>0</v>
      </c>
      <c r="BI1253" s="134">
        <f>IF(N1253="nulová",J1253,0)</f>
        <v>0</v>
      </c>
      <c r="BJ1253" s="17" t="s">
        <v>78</v>
      </c>
      <c r="BK1253" s="134">
        <f>ROUND(I1253*H1253,2)</f>
        <v>0</v>
      </c>
      <c r="BL1253" s="17" t="s">
        <v>251</v>
      </c>
      <c r="BM1253" s="133" t="s">
        <v>2424</v>
      </c>
    </row>
    <row r="1254" spans="2:65" s="1" customFormat="1" ht="11.25">
      <c r="B1254" s="32"/>
      <c r="D1254" s="135" t="s">
        <v>158</v>
      </c>
      <c r="F1254" s="136" t="s">
        <v>2425</v>
      </c>
      <c r="I1254" s="137"/>
      <c r="L1254" s="32"/>
      <c r="M1254" s="138"/>
      <c r="T1254" s="53"/>
      <c r="AT1254" s="17" t="s">
        <v>158</v>
      </c>
      <c r="AU1254" s="17" t="s">
        <v>80</v>
      </c>
    </row>
    <row r="1255" spans="2:65" s="1" customFormat="1" ht="16.5" customHeight="1">
      <c r="B1255" s="32"/>
      <c r="C1255" s="162" t="s">
        <v>2426</v>
      </c>
      <c r="D1255" s="162" t="s">
        <v>245</v>
      </c>
      <c r="E1255" s="163" t="s">
        <v>2427</v>
      </c>
      <c r="F1255" s="164" t="s">
        <v>2428</v>
      </c>
      <c r="G1255" s="165" t="s">
        <v>330</v>
      </c>
      <c r="H1255" s="166">
        <v>1</v>
      </c>
      <c r="I1255" s="167"/>
      <c r="J1255" s="168">
        <f>ROUND(I1255*H1255,2)</f>
        <v>0</v>
      </c>
      <c r="K1255" s="164" t="s">
        <v>155</v>
      </c>
      <c r="L1255" s="169"/>
      <c r="M1255" s="170" t="s">
        <v>19</v>
      </c>
      <c r="N1255" s="171" t="s">
        <v>44</v>
      </c>
      <c r="P1255" s="131">
        <f>O1255*H1255</f>
        <v>0</v>
      </c>
      <c r="Q1255" s="131">
        <v>0</v>
      </c>
      <c r="R1255" s="131">
        <f>Q1255*H1255</f>
        <v>0</v>
      </c>
      <c r="S1255" s="131">
        <v>0</v>
      </c>
      <c r="T1255" s="132">
        <f>S1255*H1255</f>
        <v>0</v>
      </c>
      <c r="AR1255" s="133" t="s">
        <v>350</v>
      </c>
      <c r="AT1255" s="133" t="s">
        <v>245</v>
      </c>
      <c r="AU1255" s="133" t="s">
        <v>80</v>
      </c>
      <c r="AY1255" s="17" t="s">
        <v>149</v>
      </c>
      <c r="BE1255" s="134">
        <f>IF(N1255="základní",J1255,0)</f>
        <v>0</v>
      </c>
      <c r="BF1255" s="134">
        <f>IF(N1255="snížená",J1255,0)</f>
        <v>0</v>
      </c>
      <c r="BG1255" s="134">
        <f>IF(N1255="zákl. přenesená",J1255,0)</f>
        <v>0</v>
      </c>
      <c r="BH1255" s="134">
        <f>IF(N1255="sníž. přenesená",J1255,0)</f>
        <v>0</v>
      </c>
      <c r="BI1255" s="134">
        <f>IF(N1255="nulová",J1255,0)</f>
        <v>0</v>
      </c>
      <c r="BJ1255" s="17" t="s">
        <v>78</v>
      </c>
      <c r="BK1255" s="134">
        <f>ROUND(I1255*H1255,2)</f>
        <v>0</v>
      </c>
      <c r="BL1255" s="17" t="s">
        <v>251</v>
      </c>
      <c r="BM1255" s="133" t="s">
        <v>2429</v>
      </c>
    </row>
    <row r="1256" spans="2:65" s="12" customFormat="1" ht="11.25">
      <c r="B1256" s="141"/>
      <c r="D1256" s="139" t="s">
        <v>162</v>
      </c>
      <c r="E1256" s="142" t="s">
        <v>19</v>
      </c>
      <c r="F1256" s="143" t="s">
        <v>2376</v>
      </c>
      <c r="H1256" s="144">
        <v>1</v>
      </c>
      <c r="I1256" s="145"/>
      <c r="L1256" s="141"/>
      <c r="M1256" s="146"/>
      <c r="T1256" s="147"/>
      <c r="AT1256" s="142" t="s">
        <v>162</v>
      </c>
      <c r="AU1256" s="142" t="s">
        <v>80</v>
      </c>
      <c r="AV1256" s="12" t="s">
        <v>80</v>
      </c>
      <c r="AW1256" s="12" t="s">
        <v>34</v>
      </c>
      <c r="AX1256" s="12" t="s">
        <v>73</v>
      </c>
      <c r="AY1256" s="142" t="s">
        <v>149</v>
      </c>
    </row>
    <row r="1257" spans="2:65" s="14" customFormat="1" ht="11.25">
      <c r="B1257" s="155"/>
      <c r="D1257" s="139" t="s">
        <v>162</v>
      </c>
      <c r="E1257" s="156" t="s">
        <v>19</v>
      </c>
      <c r="F1257" s="157" t="s">
        <v>171</v>
      </c>
      <c r="H1257" s="158">
        <v>1</v>
      </c>
      <c r="I1257" s="159"/>
      <c r="L1257" s="155"/>
      <c r="M1257" s="160"/>
      <c r="T1257" s="161"/>
      <c r="AT1257" s="156" t="s">
        <v>162</v>
      </c>
      <c r="AU1257" s="156" t="s">
        <v>80</v>
      </c>
      <c r="AV1257" s="14" t="s">
        <v>156</v>
      </c>
      <c r="AW1257" s="14" t="s">
        <v>34</v>
      </c>
      <c r="AX1257" s="14" t="s">
        <v>78</v>
      </c>
      <c r="AY1257" s="156" t="s">
        <v>149</v>
      </c>
    </row>
    <row r="1258" spans="2:65" s="1" customFormat="1" ht="21.75" customHeight="1">
      <c r="B1258" s="32"/>
      <c r="C1258" s="122" t="s">
        <v>2430</v>
      </c>
      <c r="D1258" s="122" t="s">
        <v>151</v>
      </c>
      <c r="E1258" s="123" t="s">
        <v>2431</v>
      </c>
      <c r="F1258" s="124" t="s">
        <v>2432</v>
      </c>
      <c r="G1258" s="125" t="s">
        <v>388</v>
      </c>
      <c r="H1258" s="126">
        <v>15</v>
      </c>
      <c r="I1258" s="127"/>
      <c r="J1258" s="128">
        <f>ROUND(I1258*H1258,2)</f>
        <v>0</v>
      </c>
      <c r="K1258" s="124" t="s">
        <v>155</v>
      </c>
      <c r="L1258" s="32"/>
      <c r="M1258" s="129" t="s">
        <v>19</v>
      </c>
      <c r="N1258" s="130" t="s">
        <v>44</v>
      </c>
      <c r="P1258" s="131">
        <f>O1258*H1258</f>
        <v>0</v>
      </c>
      <c r="Q1258" s="131">
        <v>0</v>
      </c>
      <c r="R1258" s="131">
        <f>Q1258*H1258</f>
        <v>0</v>
      </c>
      <c r="S1258" s="131">
        <v>0</v>
      </c>
      <c r="T1258" s="132">
        <f>S1258*H1258</f>
        <v>0</v>
      </c>
      <c r="AR1258" s="133" t="s">
        <v>251</v>
      </c>
      <c r="AT1258" s="133" t="s">
        <v>151</v>
      </c>
      <c r="AU1258" s="133" t="s">
        <v>80</v>
      </c>
      <c r="AY1258" s="17" t="s">
        <v>149</v>
      </c>
      <c r="BE1258" s="134">
        <f>IF(N1258="základní",J1258,0)</f>
        <v>0</v>
      </c>
      <c r="BF1258" s="134">
        <f>IF(N1258="snížená",J1258,0)</f>
        <v>0</v>
      </c>
      <c r="BG1258" s="134">
        <f>IF(N1258="zákl. přenesená",J1258,0)</f>
        <v>0</v>
      </c>
      <c r="BH1258" s="134">
        <f>IF(N1258="sníž. přenesená",J1258,0)</f>
        <v>0</v>
      </c>
      <c r="BI1258" s="134">
        <f>IF(N1258="nulová",J1258,0)</f>
        <v>0</v>
      </c>
      <c r="BJ1258" s="17" t="s">
        <v>78</v>
      </c>
      <c r="BK1258" s="134">
        <f>ROUND(I1258*H1258,2)</f>
        <v>0</v>
      </c>
      <c r="BL1258" s="17" t="s">
        <v>251</v>
      </c>
      <c r="BM1258" s="133" t="s">
        <v>2433</v>
      </c>
    </row>
    <row r="1259" spans="2:65" s="1" customFormat="1" ht="11.25">
      <c r="B1259" s="32"/>
      <c r="D1259" s="135" t="s">
        <v>158</v>
      </c>
      <c r="F1259" s="136" t="s">
        <v>2434</v>
      </c>
      <c r="I1259" s="137"/>
      <c r="L1259" s="32"/>
      <c r="M1259" s="138"/>
      <c r="T1259" s="53"/>
      <c r="AT1259" s="17" t="s">
        <v>158</v>
      </c>
      <c r="AU1259" s="17" t="s">
        <v>80</v>
      </c>
    </row>
    <row r="1260" spans="2:65" s="12" customFormat="1" ht="11.25">
      <c r="B1260" s="141"/>
      <c r="D1260" s="139" t="s">
        <v>162</v>
      </c>
      <c r="E1260" s="142" t="s">
        <v>19</v>
      </c>
      <c r="F1260" s="143" t="s">
        <v>2410</v>
      </c>
      <c r="H1260" s="144">
        <v>9</v>
      </c>
      <c r="I1260" s="145"/>
      <c r="L1260" s="141"/>
      <c r="M1260" s="146"/>
      <c r="T1260" s="147"/>
      <c r="AT1260" s="142" t="s">
        <v>162</v>
      </c>
      <c r="AU1260" s="142" t="s">
        <v>80</v>
      </c>
      <c r="AV1260" s="12" t="s">
        <v>80</v>
      </c>
      <c r="AW1260" s="12" t="s">
        <v>34</v>
      </c>
      <c r="AX1260" s="12" t="s">
        <v>73</v>
      </c>
      <c r="AY1260" s="142" t="s">
        <v>149</v>
      </c>
    </row>
    <row r="1261" spans="2:65" s="12" customFormat="1" ht="11.25">
      <c r="B1261" s="141"/>
      <c r="D1261" s="139" t="s">
        <v>162</v>
      </c>
      <c r="E1261" s="142" t="s">
        <v>19</v>
      </c>
      <c r="F1261" s="143" t="s">
        <v>2435</v>
      </c>
      <c r="H1261" s="144">
        <v>6</v>
      </c>
      <c r="I1261" s="145"/>
      <c r="L1261" s="141"/>
      <c r="M1261" s="146"/>
      <c r="T1261" s="147"/>
      <c r="AT1261" s="142" t="s">
        <v>162</v>
      </c>
      <c r="AU1261" s="142" t="s">
        <v>80</v>
      </c>
      <c r="AV1261" s="12" t="s">
        <v>80</v>
      </c>
      <c r="AW1261" s="12" t="s">
        <v>34</v>
      </c>
      <c r="AX1261" s="12" t="s">
        <v>73</v>
      </c>
      <c r="AY1261" s="142" t="s">
        <v>149</v>
      </c>
    </row>
    <row r="1262" spans="2:65" s="14" customFormat="1" ht="11.25">
      <c r="B1262" s="155"/>
      <c r="D1262" s="139" t="s">
        <v>162</v>
      </c>
      <c r="E1262" s="156" t="s">
        <v>19</v>
      </c>
      <c r="F1262" s="157" t="s">
        <v>171</v>
      </c>
      <c r="H1262" s="158">
        <v>15</v>
      </c>
      <c r="I1262" s="159"/>
      <c r="L1262" s="155"/>
      <c r="M1262" s="160"/>
      <c r="T1262" s="161"/>
      <c r="AT1262" s="156" t="s">
        <v>162</v>
      </c>
      <c r="AU1262" s="156" t="s">
        <v>80</v>
      </c>
      <c r="AV1262" s="14" t="s">
        <v>156</v>
      </c>
      <c r="AW1262" s="14" t="s">
        <v>34</v>
      </c>
      <c r="AX1262" s="14" t="s">
        <v>78</v>
      </c>
      <c r="AY1262" s="156" t="s">
        <v>149</v>
      </c>
    </row>
    <row r="1263" spans="2:65" s="1" customFormat="1" ht="24.2" customHeight="1">
      <c r="B1263" s="32"/>
      <c r="C1263" s="122" t="s">
        <v>2436</v>
      </c>
      <c r="D1263" s="122" t="s">
        <v>151</v>
      </c>
      <c r="E1263" s="123" t="s">
        <v>2437</v>
      </c>
      <c r="F1263" s="124" t="s">
        <v>2438</v>
      </c>
      <c r="G1263" s="125" t="s">
        <v>388</v>
      </c>
      <c r="H1263" s="126">
        <v>51</v>
      </c>
      <c r="I1263" s="127"/>
      <c r="J1263" s="128">
        <f>ROUND(I1263*H1263,2)</f>
        <v>0</v>
      </c>
      <c r="K1263" s="124" t="s">
        <v>155</v>
      </c>
      <c r="L1263" s="32"/>
      <c r="M1263" s="129" t="s">
        <v>19</v>
      </c>
      <c r="N1263" s="130" t="s">
        <v>44</v>
      </c>
      <c r="P1263" s="131">
        <f>O1263*H1263</f>
        <v>0</v>
      </c>
      <c r="Q1263" s="131">
        <v>0</v>
      </c>
      <c r="R1263" s="131">
        <f>Q1263*H1263</f>
        <v>0</v>
      </c>
      <c r="S1263" s="131">
        <v>0</v>
      </c>
      <c r="T1263" s="132">
        <f>S1263*H1263</f>
        <v>0</v>
      </c>
      <c r="AR1263" s="133" t="s">
        <v>251</v>
      </c>
      <c r="AT1263" s="133" t="s">
        <v>151</v>
      </c>
      <c r="AU1263" s="133" t="s">
        <v>80</v>
      </c>
      <c r="AY1263" s="17" t="s">
        <v>149</v>
      </c>
      <c r="BE1263" s="134">
        <f>IF(N1263="základní",J1263,0)</f>
        <v>0</v>
      </c>
      <c r="BF1263" s="134">
        <f>IF(N1263="snížená",J1263,0)</f>
        <v>0</v>
      </c>
      <c r="BG1263" s="134">
        <f>IF(N1263="zákl. přenesená",J1263,0)</f>
        <v>0</v>
      </c>
      <c r="BH1263" s="134">
        <f>IF(N1263="sníž. přenesená",J1263,0)</f>
        <v>0</v>
      </c>
      <c r="BI1263" s="134">
        <f>IF(N1263="nulová",J1263,0)</f>
        <v>0</v>
      </c>
      <c r="BJ1263" s="17" t="s">
        <v>78</v>
      </c>
      <c r="BK1263" s="134">
        <f>ROUND(I1263*H1263,2)</f>
        <v>0</v>
      </c>
      <c r="BL1263" s="17" t="s">
        <v>251</v>
      </c>
      <c r="BM1263" s="133" t="s">
        <v>2439</v>
      </c>
    </row>
    <row r="1264" spans="2:65" s="1" customFormat="1" ht="11.25">
      <c r="B1264" s="32"/>
      <c r="D1264" s="135" t="s">
        <v>158</v>
      </c>
      <c r="F1264" s="136" t="s">
        <v>2440</v>
      </c>
      <c r="I1264" s="137"/>
      <c r="L1264" s="32"/>
      <c r="M1264" s="138"/>
      <c r="T1264" s="53"/>
      <c r="AT1264" s="17" t="s">
        <v>158</v>
      </c>
      <c r="AU1264" s="17" t="s">
        <v>80</v>
      </c>
    </row>
    <row r="1265" spans="2:65" s="12" customFormat="1" ht="11.25">
      <c r="B1265" s="141"/>
      <c r="D1265" s="139" t="s">
        <v>162</v>
      </c>
      <c r="E1265" s="142" t="s">
        <v>19</v>
      </c>
      <c r="F1265" s="143" t="s">
        <v>2441</v>
      </c>
      <c r="H1265" s="144">
        <v>43</v>
      </c>
      <c r="I1265" s="145"/>
      <c r="L1265" s="141"/>
      <c r="M1265" s="146"/>
      <c r="T1265" s="147"/>
      <c r="AT1265" s="142" t="s">
        <v>162</v>
      </c>
      <c r="AU1265" s="142" t="s">
        <v>80</v>
      </c>
      <c r="AV1265" s="12" t="s">
        <v>80</v>
      </c>
      <c r="AW1265" s="12" t="s">
        <v>34</v>
      </c>
      <c r="AX1265" s="12" t="s">
        <v>73</v>
      </c>
      <c r="AY1265" s="142" t="s">
        <v>149</v>
      </c>
    </row>
    <row r="1266" spans="2:65" s="12" customFormat="1" ht="11.25">
      <c r="B1266" s="141"/>
      <c r="D1266" s="139" t="s">
        <v>162</v>
      </c>
      <c r="E1266" s="142" t="s">
        <v>19</v>
      </c>
      <c r="F1266" s="143" t="s">
        <v>2442</v>
      </c>
      <c r="H1266" s="144">
        <v>8</v>
      </c>
      <c r="I1266" s="145"/>
      <c r="L1266" s="141"/>
      <c r="M1266" s="146"/>
      <c r="T1266" s="147"/>
      <c r="AT1266" s="142" t="s">
        <v>162</v>
      </c>
      <c r="AU1266" s="142" t="s">
        <v>80</v>
      </c>
      <c r="AV1266" s="12" t="s">
        <v>80</v>
      </c>
      <c r="AW1266" s="12" t="s">
        <v>34</v>
      </c>
      <c r="AX1266" s="12" t="s">
        <v>73</v>
      </c>
      <c r="AY1266" s="142" t="s">
        <v>149</v>
      </c>
    </row>
    <row r="1267" spans="2:65" s="14" customFormat="1" ht="11.25">
      <c r="B1267" s="155"/>
      <c r="D1267" s="139" t="s">
        <v>162</v>
      </c>
      <c r="E1267" s="156" t="s">
        <v>19</v>
      </c>
      <c r="F1267" s="157" t="s">
        <v>171</v>
      </c>
      <c r="H1267" s="158">
        <v>51</v>
      </c>
      <c r="I1267" s="159"/>
      <c r="L1267" s="155"/>
      <c r="M1267" s="160"/>
      <c r="T1267" s="161"/>
      <c r="AT1267" s="156" t="s">
        <v>162</v>
      </c>
      <c r="AU1267" s="156" t="s">
        <v>80</v>
      </c>
      <c r="AV1267" s="14" t="s">
        <v>156</v>
      </c>
      <c r="AW1267" s="14" t="s">
        <v>34</v>
      </c>
      <c r="AX1267" s="14" t="s">
        <v>78</v>
      </c>
      <c r="AY1267" s="156" t="s">
        <v>149</v>
      </c>
    </row>
    <row r="1268" spans="2:65" s="1" customFormat="1" ht="24.2" customHeight="1">
      <c r="B1268" s="32"/>
      <c r="C1268" s="122" t="s">
        <v>2443</v>
      </c>
      <c r="D1268" s="122" t="s">
        <v>151</v>
      </c>
      <c r="E1268" s="123" t="s">
        <v>2444</v>
      </c>
      <c r="F1268" s="124" t="s">
        <v>2445</v>
      </c>
      <c r="G1268" s="125" t="s">
        <v>388</v>
      </c>
      <c r="H1268" s="126">
        <v>10</v>
      </c>
      <c r="I1268" s="127"/>
      <c r="J1268" s="128">
        <f>ROUND(I1268*H1268,2)</f>
        <v>0</v>
      </c>
      <c r="K1268" s="124" t="s">
        <v>155</v>
      </c>
      <c r="L1268" s="32"/>
      <c r="M1268" s="129" t="s">
        <v>19</v>
      </c>
      <c r="N1268" s="130" t="s">
        <v>44</v>
      </c>
      <c r="P1268" s="131">
        <f>O1268*H1268</f>
        <v>0</v>
      </c>
      <c r="Q1268" s="131">
        <v>0</v>
      </c>
      <c r="R1268" s="131">
        <f>Q1268*H1268</f>
        <v>0</v>
      </c>
      <c r="S1268" s="131">
        <v>0</v>
      </c>
      <c r="T1268" s="132">
        <f>S1268*H1268</f>
        <v>0</v>
      </c>
      <c r="AR1268" s="133" t="s">
        <v>251</v>
      </c>
      <c r="AT1268" s="133" t="s">
        <v>151</v>
      </c>
      <c r="AU1268" s="133" t="s">
        <v>80</v>
      </c>
      <c r="AY1268" s="17" t="s">
        <v>149</v>
      </c>
      <c r="BE1268" s="134">
        <f>IF(N1268="základní",J1268,0)</f>
        <v>0</v>
      </c>
      <c r="BF1268" s="134">
        <f>IF(N1268="snížená",J1268,0)</f>
        <v>0</v>
      </c>
      <c r="BG1268" s="134">
        <f>IF(N1268="zákl. přenesená",J1268,0)</f>
        <v>0</v>
      </c>
      <c r="BH1268" s="134">
        <f>IF(N1268="sníž. přenesená",J1268,0)</f>
        <v>0</v>
      </c>
      <c r="BI1268" s="134">
        <f>IF(N1268="nulová",J1268,0)</f>
        <v>0</v>
      </c>
      <c r="BJ1268" s="17" t="s">
        <v>78</v>
      </c>
      <c r="BK1268" s="134">
        <f>ROUND(I1268*H1268,2)</f>
        <v>0</v>
      </c>
      <c r="BL1268" s="17" t="s">
        <v>251</v>
      </c>
      <c r="BM1268" s="133" t="s">
        <v>2446</v>
      </c>
    </row>
    <row r="1269" spans="2:65" s="1" customFormat="1" ht="11.25">
      <c r="B1269" s="32"/>
      <c r="D1269" s="135" t="s">
        <v>158</v>
      </c>
      <c r="F1269" s="136" t="s">
        <v>2447</v>
      </c>
      <c r="I1269" s="137"/>
      <c r="L1269" s="32"/>
      <c r="M1269" s="138"/>
      <c r="T1269" s="53"/>
      <c r="AT1269" s="17" t="s">
        <v>158</v>
      </c>
      <c r="AU1269" s="17" t="s">
        <v>80</v>
      </c>
    </row>
    <row r="1270" spans="2:65" s="12" customFormat="1" ht="11.25">
      <c r="B1270" s="141"/>
      <c r="D1270" s="139" t="s">
        <v>162</v>
      </c>
      <c r="E1270" s="142" t="s">
        <v>19</v>
      </c>
      <c r="F1270" s="143" t="s">
        <v>2448</v>
      </c>
      <c r="H1270" s="144">
        <v>10</v>
      </c>
      <c r="I1270" s="145"/>
      <c r="L1270" s="141"/>
      <c r="M1270" s="146"/>
      <c r="T1270" s="147"/>
      <c r="AT1270" s="142" t="s">
        <v>162</v>
      </c>
      <c r="AU1270" s="142" t="s">
        <v>80</v>
      </c>
      <c r="AV1270" s="12" t="s">
        <v>80</v>
      </c>
      <c r="AW1270" s="12" t="s">
        <v>34</v>
      </c>
      <c r="AX1270" s="12" t="s">
        <v>73</v>
      </c>
      <c r="AY1270" s="142" t="s">
        <v>149</v>
      </c>
    </row>
    <row r="1271" spans="2:65" s="14" customFormat="1" ht="11.25">
      <c r="B1271" s="155"/>
      <c r="D1271" s="139" t="s">
        <v>162</v>
      </c>
      <c r="E1271" s="156" t="s">
        <v>19</v>
      </c>
      <c r="F1271" s="157" t="s">
        <v>171</v>
      </c>
      <c r="H1271" s="158">
        <v>10</v>
      </c>
      <c r="I1271" s="159"/>
      <c r="L1271" s="155"/>
      <c r="M1271" s="160"/>
      <c r="T1271" s="161"/>
      <c r="AT1271" s="156" t="s">
        <v>162</v>
      </c>
      <c r="AU1271" s="156" t="s">
        <v>80</v>
      </c>
      <c r="AV1271" s="14" t="s">
        <v>156</v>
      </c>
      <c r="AW1271" s="14" t="s">
        <v>34</v>
      </c>
      <c r="AX1271" s="14" t="s">
        <v>78</v>
      </c>
      <c r="AY1271" s="156" t="s">
        <v>149</v>
      </c>
    </row>
    <row r="1272" spans="2:65" s="1" customFormat="1" ht="24.2" customHeight="1">
      <c r="B1272" s="32"/>
      <c r="C1272" s="122" t="s">
        <v>2449</v>
      </c>
      <c r="D1272" s="122" t="s">
        <v>151</v>
      </c>
      <c r="E1272" s="123" t="s">
        <v>2450</v>
      </c>
      <c r="F1272" s="124" t="s">
        <v>2451</v>
      </c>
      <c r="G1272" s="125" t="s">
        <v>388</v>
      </c>
      <c r="H1272" s="126">
        <v>40</v>
      </c>
      <c r="I1272" s="127"/>
      <c r="J1272" s="128">
        <f>ROUND(I1272*H1272,2)</f>
        <v>0</v>
      </c>
      <c r="K1272" s="124" t="s">
        <v>155</v>
      </c>
      <c r="L1272" s="32"/>
      <c r="M1272" s="129" t="s">
        <v>19</v>
      </c>
      <c r="N1272" s="130" t="s">
        <v>44</v>
      </c>
      <c r="P1272" s="131">
        <f>O1272*H1272</f>
        <v>0</v>
      </c>
      <c r="Q1272" s="131">
        <v>0</v>
      </c>
      <c r="R1272" s="131">
        <f>Q1272*H1272</f>
        <v>0</v>
      </c>
      <c r="S1272" s="131">
        <v>0</v>
      </c>
      <c r="T1272" s="132">
        <f>S1272*H1272</f>
        <v>0</v>
      </c>
      <c r="AR1272" s="133" t="s">
        <v>251</v>
      </c>
      <c r="AT1272" s="133" t="s">
        <v>151</v>
      </c>
      <c r="AU1272" s="133" t="s">
        <v>80</v>
      </c>
      <c r="AY1272" s="17" t="s">
        <v>149</v>
      </c>
      <c r="BE1272" s="134">
        <f>IF(N1272="základní",J1272,0)</f>
        <v>0</v>
      </c>
      <c r="BF1272" s="134">
        <f>IF(N1272="snížená",J1272,0)</f>
        <v>0</v>
      </c>
      <c r="BG1272" s="134">
        <f>IF(N1272="zákl. přenesená",J1272,0)</f>
        <v>0</v>
      </c>
      <c r="BH1272" s="134">
        <f>IF(N1272="sníž. přenesená",J1272,0)</f>
        <v>0</v>
      </c>
      <c r="BI1272" s="134">
        <f>IF(N1272="nulová",J1272,0)</f>
        <v>0</v>
      </c>
      <c r="BJ1272" s="17" t="s">
        <v>78</v>
      </c>
      <c r="BK1272" s="134">
        <f>ROUND(I1272*H1272,2)</f>
        <v>0</v>
      </c>
      <c r="BL1272" s="17" t="s">
        <v>251</v>
      </c>
      <c r="BM1272" s="133" t="s">
        <v>2452</v>
      </c>
    </row>
    <row r="1273" spans="2:65" s="1" customFormat="1" ht="11.25">
      <c r="B1273" s="32"/>
      <c r="D1273" s="135" t="s">
        <v>158</v>
      </c>
      <c r="F1273" s="136" t="s">
        <v>2453</v>
      </c>
      <c r="I1273" s="137"/>
      <c r="L1273" s="32"/>
      <c r="M1273" s="138"/>
      <c r="T1273" s="53"/>
      <c r="AT1273" s="17" t="s">
        <v>158</v>
      </c>
      <c r="AU1273" s="17" t="s">
        <v>80</v>
      </c>
    </row>
    <row r="1274" spans="2:65" s="12" customFormat="1" ht="11.25">
      <c r="B1274" s="141"/>
      <c r="D1274" s="139" t="s">
        <v>162</v>
      </c>
      <c r="E1274" s="142" t="s">
        <v>19</v>
      </c>
      <c r="F1274" s="143" t="s">
        <v>2454</v>
      </c>
      <c r="H1274" s="144">
        <v>40</v>
      </c>
      <c r="I1274" s="145"/>
      <c r="L1274" s="141"/>
      <c r="M1274" s="146"/>
      <c r="T1274" s="147"/>
      <c r="AT1274" s="142" t="s">
        <v>162</v>
      </c>
      <c r="AU1274" s="142" t="s">
        <v>80</v>
      </c>
      <c r="AV1274" s="12" t="s">
        <v>80</v>
      </c>
      <c r="AW1274" s="12" t="s">
        <v>34</v>
      </c>
      <c r="AX1274" s="12" t="s">
        <v>73</v>
      </c>
      <c r="AY1274" s="142" t="s">
        <v>149</v>
      </c>
    </row>
    <row r="1275" spans="2:65" s="14" customFormat="1" ht="11.25">
      <c r="B1275" s="155"/>
      <c r="D1275" s="139" t="s">
        <v>162</v>
      </c>
      <c r="E1275" s="156" t="s">
        <v>19</v>
      </c>
      <c r="F1275" s="157" t="s">
        <v>171</v>
      </c>
      <c r="H1275" s="158">
        <v>40</v>
      </c>
      <c r="I1275" s="159"/>
      <c r="L1275" s="155"/>
      <c r="M1275" s="160"/>
      <c r="T1275" s="161"/>
      <c r="AT1275" s="156" t="s">
        <v>162</v>
      </c>
      <c r="AU1275" s="156" t="s">
        <v>80</v>
      </c>
      <c r="AV1275" s="14" t="s">
        <v>156</v>
      </c>
      <c r="AW1275" s="14" t="s">
        <v>34</v>
      </c>
      <c r="AX1275" s="14" t="s">
        <v>78</v>
      </c>
      <c r="AY1275" s="156" t="s">
        <v>149</v>
      </c>
    </row>
    <row r="1276" spans="2:65" s="1" customFormat="1" ht="21.75" customHeight="1">
      <c r="B1276" s="32"/>
      <c r="C1276" s="122" t="s">
        <v>2455</v>
      </c>
      <c r="D1276" s="122" t="s">
        <v>151</v>
      </c>
      <c r="E1276" s="123" t="s">
        <v>2456</v>
      </c>
      <c r="F1276" s="124" t="s">
        <v>2457</v>
      </c>
      <c r="G1276" s="125" t="s">
        <v>330</v>
      </c>
      <c r="H1276" s="126">
        <v>2</v>
      </c>
      <c r="I1276" s="127"/>
      <c r="J1276" s="128">
        <f>ROUND(I1276*H1276,2)</f>
        <v>0</v>
      </c>
      <c r="K1276" s="124" t="s">
        <v>155</v>
      </c>
      <c r="L1276" s="32"/>
      <c r="M1276" s="129" t="s">
        <v>19</v>
      </c>
      <c r="N1276" s="130" t="s">
        <v>44</v>
      </c>
      <c r="P1276" s="131">
        <f>O1276*H1276</f>
        <v>0</v>
      </c>
      <c r="Q1276" s="131">
        <v>0</v>
      </c>
      <c r="R1276" s="131">
        <f>Q1276*H1276</f>
        <v>0</v>
      </c>
      <c r="S1276" s="131">
        <v>0</v>
      </c>
      <c r="T1276" s="132">
        <f>S1276*H1276</f>
        <v>0</v>
      </c>
      <c r="AR1276" s="133" t="s">
        <v>251</v>
      </c>
      <c r="AT1276" s="133" t="s">
        <v>151</v>
      </c>
      <c r="AU1276" s="133" t="s">
        <v>80</v>
      </c>
      <c r="AY1276" s="17" t="s">
        <v>149</v>
      </c>
      <c r="BE1276" s="134">
        <f>IF(N1276="základní",J1276,0)</f>
        <v>0</v>
      </c>
      <c r="BF1276" s="134">
        <f>IF(N1276="snížená",J1276,0)</f>
        <v>0</v>
      </c>
      <c r="BG1276" s="134">
        <f>IF(N1276="zákl. přenesená",J1276,0)</f>
        <v>0</v>
      </c>
      <c r="BH1276" s="134">
        <f>IF(N1276="sníž. přenesená",J1276,0)</f>
        <v>0</v>
      </c>
      <c r="BI1276" s="134">
        <f>IF(N1276="nulová",J1276,0)</f>
        <v>0</v>
      </c>
      <c r="BJ1276" s="17" t="s">
        <v>78</v>
      </c>
      <c r="BK1276" s="134">
        <f>ROUND(I1276*H1276,2)</f>
        <v>0</v>
      </c>
      <c r="BL1276" s="17" t="s">
        <v>251</v>
      </c>
      <c r="BM1276" s="133" t="s">
        <v>2458</v>
      </c>
    </row>
    <row r="1277" spans="2:65" s="1" customFormat="1" ht="11.25">
      <c r="B1277" s="32"/>
      <c r="D1277" s="135" t="s">
        <v>158</v>
      </c>
      <c r="F1277" s="136" t="s">
        <v>2459</v>
      </c>
      <c r="I1277" s="137"/>
      <c r="L1277" s="32"/>
      <c r="M1277" s="138"/>
      <c r="T1277" s="53"/>
      <c r="AT1277" s="17" t="s">
        <v>158</v>
      </c>
      <c r="AU1277" s="17" t="s">
        <v>80</v>
      </c>
    </row>
    <row r="1278" spans="2:65" s="1" customFormat="1" ht="16.5" customHeight="1">
      <c r="B1278" s="32"/>
      <c r="C1278" s="162" t="s">
        <v>2460</v>
      </c>
      <c r="D1278" s="162" t="s">
        <v>245</v>
      </c>
      <c r="E1278" s="163" t="s">
        <v>2461</v>
      </c>
      <c r="F1278" s="164" t="s">
        <v>2462</v>
      </c>
      <c r="G1278" s="165" t="s">
        <v>330</v>
      </c>
      <c r="H1278" s="166">
        <v>2</v>
      </c>
      <c r="I1278" s="167"/>
      <c r="J1278" s="168">
        <f>ROUND(I1278*H1278,2)</f>
        <v>0</v>
      </c>
      <c r="K1278" s="164" t="s">
        <v>155</v>
      </c>
      <c r="L1278" s="169"/>
      <c r="M1278" s="170" t="s">
        <v>19</v>
      </c>
      <c r="N1278" s="171" t="s">
        <v>44</v>
      </c>
      <c r="P1278" s="131">
        <f>O1278*H1278</f>
        <v>0</v>
      </c>
      <c r="Q1278" s="131">
        <v>0</v>
      </c>
      <c r="R1278" s="131">
        <f>Q1278*H1278</f>
        <v>0</v>
      </c>
      <c r="S1278" s="131">
        <v>0</v>
      </c>
      <c r="T1278" s="132">
        <f>S1278*H1278</f>
        <v>0</v>
      </c>
      <c r="AR1278" s="133" t="s">
        <v>350</v>
      </c>
      <c r="AT1278" s="133" t="s">
        <v>245</v>
      </c>
      <c r="AU1278" s="133" t="s">
        <v>80</v>
      </c>
      <c r="AY1278" s="17" t="s">
        <v>149</v>
      </c>
      <c r="BE1278" s="134">
        <f>IF(N1278="základní",J1278,0)</f>
        <v>0</v>
      </c>
      <c r="BF1278" s="134">
        <f>IF(N1278="snížená",J1278,0)</f>
        <v>0</v>
      </c>
      <c r="BG1278" s="134">
        <f>IF(N1278="zákl. přenesená",J1278,0)</f>
        <v>0</v>
      </c>
      <c r="BH1278" s="134">
        <f>IF(N1278="sníž. přenesená",J1278,0)</f>
        <v>0</v>
      </c>
      <c r="BI1278" s="134">
        <f>IF(N1278="nulová",J1278,0)</f>
        <v>0</v>
      </c>
      <c r="BJ1278" s="17" t="s">
        <v>78</v>
      </c>
      <c r="BK1278" s="134">
        <f>ROUND(I1278*H1278,2)</f>
        <v>0</v>
      </c>
      <c r="BL1278" s="17" t="s">
        <v>251</v>
      </c>
      <c r="BM1278" s="133" t="s">
        <v>2463</v>
      </c>
    </row>
    <row r="1279" spans="2:65" s="12" customFormat="1" ht="11.25">
      <c r="B1279" s="141"/>
      <c r="D1279" s="139" t="s">
        <v>162</v>
      </c>
      <c r="E1279" s="142" t="s">
        <v>19</v>
      </c>
      <c r="F1279" s="143" t="s">
        <v>2420</v>
      </c>
      <c r="H1279" s="144">
        <v>2</v>
      </c>
      <c r="I1279" s="145"/>
      <c r="L1279" s="141"/>
      <c r="M1279" s="146"/>
      <c r="T1279" s="147"/>
      <c r="AT1279" s="142" t="s">
        <v>162</v>
      </c>
      <c r="AU1279" s="142" t="s">
        <v>80</v>
      </c>
      <c r="AV1279" s="12" t="s">
        <v>80</v>
      </c>
      <c r="AW1279" s="12" t="s">
        <v>34</v>
      </c>
      <c r="AX1279" s="12" t="s">
        <v>73</v>
      </c>
      <c r="AY1279" s="142" t="s">
        <v>149</v>
      </c>
    </row>
    <row r="1280" spans="2:65" s="14" customFormat="1" ht="11.25">
      <c r="B1280" s="155"/>
      <c r="D1280" s="139" t="s">
        <v>162</v>
      </c>
      <c r="E1280" s="156" t="s">
        <v>19</v>
      </c>
      <c r="F1280" s="157" t="s">
        <v>171</v>
      </c>
      <c r="H1280" s="158">
        <v>2</v>
      </c>
      <c r="I1280" s="159"/>
      <c r="L1280" s="155"/>
      <c r="M1280" s="160"/>
      <c r="T1280" s="161"/>
      <c r="AT1280" s="156" t="s">
        <v>162</v>
      </c>
      <c r="AU1280" s="156" t="s">
        <v>80</v>
      </c>
      <c r="AV1280" s="14" t="s">
        <v>156</v>
      </c>
      <c r="AW1280" s="14" t="s">
        <v>34</v>
      </c>
      <c r="AX1280" s="14" t="s">
        <v>78</v>
      </c>
      <c r="AY1280" s="156" t="s">
        <v>149</v>
      </c>
    </row>
    <row r="1281" spans="2:65" s="1" customFormat="1" ht="16.5" customHeight="1">
      <c r="B1281" s="32"/>
      <c r="C1281" s="122" t="s">
        <v>2464</v>
      </c>
      <c r="D1281" s="122" t="s">
        <v>151</v>
      </c>
      <c r="E1281" s="123" t="s">
        <v>2465</v>
      </c>
      <c r="F1281" s="124" t="s">
        <v>2466</v>
      </c>
      <c r="G1281" s="125" t="s">
        <v>388</v>
      </c>
      <c r="H1281" s="126">
        <v>15</v>
      </c>
      <c r="I1281" s="127"/>
      <c r="J1281" s="128">
        <f>ROUND(I1281*H1281,2)</f>
        <v>0</v>
      </c>
      <c r="K1281" s="124" t="s">
        <v>155</v>
      </c>
      <c r="L1281" s="32"/>
      <c r="M1281" s="129" t="s">
        <v>19</v>
      </c>
      <c r="N1281" s="130" t="s">
        <v>44</v>
      </c>
      <c r="P1281" s="131">
        <f>O1281*H1281</f>
        <v>0</v>
      </c>
      <c r="Q1281" s="131">
        <v>0</v>
      </c>
      <c r="R1281" s="131">
        <f>Q1281*H1281</f>
        <v>0</v>
      </c>
      <c r="S1281" s="131">
        <v>0</v>
      </c>
      <c r="T1281" s="132">
        <f>S1281*H1281</f>
        <v>0</v>
      </c>
      <c r="AR1281" s="133" t="s">
        <v>251</v>
      </c>
      <c r="AT1281" s="133" t="s">
        <v>151</v>
      </c>
      <c r="AU1281" s="133" t="s">
        <v>80</v>
      </c>
      <c r="AY1281" s="17" t="s">
        <v>149</v>
      </c>
      <c r="BE1281" s="134">
        <f>IF(N1281="základní",J1281,0)</f>
        <v>0</v>
      </c>
      <c r="BF1281" s="134">
        <f>IF(N1281="snížená",J1281,0)</f>
        <v>0</v>
      </c>
      <c r="BG1281" s="134">
        <f>IF(N1281="zákl. přenesená",J1281,0)</f>
        <v>0</v>
      </c>
      <c r="BH1281" s="134">
        <f>IF(N1281="sníž. přenesená",J1281,0)</f>
        <v>0</v>
      </c>
      <c r="BI1281" s="134">
        <f>IF(N1281="nulová",J1281,0)</f>
        <v>0</v>
      </c>
      <c r="BJ1281" s="17" t="s">
        <v>78</v>
      </c>
      <c r="BK1281" s="134">
        <f>ROUND(I1281*H1281,2)</f>
        <v>0</v>
      </c>
      <c r="BL1281" s="17" t="s">
        <v>251</v>
      </c>
      <c r="BM1281" s="133" t="s">
        <v>2467</v>
      </c>
    </row>
    <row r="1282" spans="2:65" s="1" customFormat="1" ht="11.25">
      <c r="B1282" s="32"/>
      <c r="D1282" s="135" t="s">
        <v>158</v>
      </c>
      <c r="F1282" s="136" t="s">
        <v>2468</v>
      </c>
      <c r="I1282" s="137"/>
      <c r="L1282" s="32"/>
      <c r="M1282" s="138"/>
      <c r="T1282" s="53"/>
      <c r="AT1282" s="17" t="s">
        <v>158</v>
      </c>
      <c r="AU1282" s="17" t="s">
        <v>80</v>
      </c>
    </row>
    <row r="1283" spans="2:65" s="1" customFormat="1" ht="16.5" customHeight="1">
      <c r="B1283" s="32"/>
      <c r="C1283" s="122" t="s">
        <v>2469</v>
      </c>
      <c r="D1283" s="122" t="s">
        <v>151</v>
      </c>
      <c r="E1283" s="123" t="s">
        <v>2470</v>
      </c>
      <c r="F1283" s="124" t="s">
        <v>2471</v>
      </c>
      <c r="G1283" s="125" t="s">
        <v>388</v>
      </c>
      <c r="H1283" s="126">
        <v>51</v>
      </c>
      <c r="I1283" s="127"/>
      <c r="J1283" s="128">
        <f>ROUND(I1283*H1283,2)</f>
        <v>0</v>
      </c>
      <c r="K1283" s="124" t="s">
        <v>155</v>
      </c>
      <c r="L1283" s="32"/>
      <c r="M1283" s="129" t="s">
        <v>19</v>
      </c>
      <c r="N1283" s="130" t="s">
        <v>44</v>
      </c>
      <c r="P1283" s="131">
        <f>O1283*H1283</f>
        <v>0</v>
      </c>
      <c r="Q1283" s="131">
        <v>0</v>
      </c>
      <c r="R1283" s="131">
        <f>Q1283*H1283</f>
        <v>0</v>
      </c>
      <c r="S1283" s="131">
        <v>0</v>
      </c>
      <c r="T1283" s="132">
        <f>S1283*H1283</f>
        <v>0</v>
      </c>
      <c r="AR1283" s="133" t="s">
        <v>251</v>
      </c>
      <c r="AT1283" s="133" t="s">
        <v>151</v>
      </c>
      <c r="AU1283" s="133" t="s">
        <v>80</v>
      </c>
      <c r="AY1283" s="17" t="s">
        <v>149</v>
      </c>
      <c r="BE1283" s="134">
        <f>IF(N1283="základní",J1283,0)</f>
        <v>0</v>
      </c>
      <c r="BF1283" s="134">
        <f>IF(N1283="snížená",J1283,0)</f>
        <v>0</v>
      </c>
      <c r="BG1283" s="134">
        <f>IF(N1283="zákl. přenesená",J1283,0)</f>
        <v>0</v>
      </c>
      <c r="BH1283" s="134">
        <f>IF(N1283="sníž. přenesená",J1283,0)</f>
        <v>0</v>
      </c>
      <c r="BI1283" s="134">
        <f>IF(N1283="nulová",J1283,0)</f>
        <v>0</v>
      </c>
      <c r="BJ1283" s="17" t="s">
        <v>78</v>
      </c>
      <c r="BK1283" s="134">
        <f>ROUND(I1283*H1283,2)</f>
        <v>0</v>
      </c>
      <c r="BL1283" s="17" t="s">
        <v>251</v>
      </c>
      <c r="BM1283" s="133" t="s">
        <v>2472</v>
      </c>
    </row>
    <row r="1284" spans="2:65" s="1" customFormat="1" ht="11.25">
      <c r="B1284" s="32"/>
      <c r="D1284" s="135" t="s">
        <v>158</v>
      </c>
      <c r="F1284" s="136" t="s">
        <v>2473</v>
      </c>
      <c r="I1284" s="137"/>
      <c r="L1284" s="32"/>
      <c r="M1284" s="138"/>
      <c r="T1284" s="53"/>
      <c r="AT1284" s="17" t="s">
        <v>158</v>
      </c>
      <c r="AU1284" s="17" t="s">
        <v>80</v>
      </c>
    </row>
    <row r="1285" spans="2:65" s="1" customFormat="1" ht="16.5" customHeight="1">
      <c r="B1285" s="32"/>
      <c r="C1285" s="122" t="s">
        <v>2474</v>
      </c>
      <c r="D1285" s="122" t="s">
        <v>151</v>
      </c>
      <c r="E1285" s="123" t="s">
        <v>2475</v>
      </c>
      <c r="F1285" s="124" t="s">
        <v>2476</v>
      </c>
      <c r="G1285" s="125" t="s">
        <v>388</v>
      </c>
      <c r="H1285" s="126">
        <v>10</v>
      </c>
      <c r="I1285" s="127"/>
      <c r="J1285" s="128">
        <f>ROUND(I1285*H1285,2)</f>
        <v>0</v>
      </c>
      <c r="K1285" s="124" t="s">
        <v>155</v>
      </c>
      <c r="L1285" s="32"/>
      <c r="M1285" s="129" t="s">
        <v>19</v>
      </c>
      <c r="N1285" s="130" t="s">
        <v>44</v>
      </c>
      <c r="P1285" s="131">
        <f>O1285*H1285</f>
        <v>0</v>
      </c>
      <c r="Q1285" s="131">
        <v>0</v>
      </c>
      <c r="R1285" s="131">
        <f>Q1285*H1285</f>
        <v>0</v>
      </c>
      <c r="S1285" s="131">
        <v>0</v>
      </c>
      <c r="T1285" s="132">
        <f>S1285*H1285</f>
        <v>0</v>
      </c>
      <c r="AR1285" s="133" t="s">
        <v>251</v>
      </c>
      <c r="AT1285" s="133" t="s">
        <v>151</v>
      </c>
      <c r="AU1285" s="133" t="s">
        <v>80</v>
      </c>
      <c r="AY1285" s="17" t="s">
        <v>149</v>
      </c>
      <c r="BE1285" s="134">
        <f>IF(N1285="základní",J1285,0)</f>
        <v>0</v>
      </c>
      <c r="BF1285" s="134">
        <f>IF(N1285="snížená",J1285,0)</f>
        <v>0</v>
      </c>
      <c r="BG1285" s="134">
        <f>IF(N1285="zákl. přenesená",J1285,0)</f>
        <v>0</v>
      </c>
      <c r="BH1285" s="134">
        <f>IF(N1285="sníž. přenesená",J1285,0)</f>
        <v>0</v>
      </c>
      <c r="BI1285" s="134">
        <f>IF(N1285="nulová",J1285,0)</f>
        <v>0</v>
      </c>
      <c r="BJ1285" s="17" t="s">
        <v>78</v>
      </c>
      <c r="BK1285" s="134">
        <f>ROUND(I1285*H1285,2)</f>
        <v>0</v>
      </c>
      <c r="BL1285" s="17" t="s">
        <v>251</v>
      </c>
      <c r="BM1285" s="133" t="s">
        <v>2477</v>
      </c>
    </row>
    <row r="1286" spans="2:65" s="1" customFormat="1" ht="11.25">
      <c r="B1286" s="32"/>
      <c r="D1286" s="135" t="s">
        <v>158</v>
      </c>
      <c r="F1286" s="136" t="s">
        <v>2478</v>
      </c>
      <c r="I1286" s="137"/>
      <c r="L1286" s="32"/>
      <c r="M1286" s="138"/>
      <c r="T1286" s="53"/>
      <c r="AT1286" s="17" t="s">
        <v>158</v>
      </c>
      <c r="AU1286" s="17" t="s">
        <v>80</v>
      </c>
    </row>
    <row r="1287" spans="2:65" s="1" customFormat="1" ht="16.5" customHeight="1">
      <c r="B1287" s="32"/>
      <c r="C1287" s="122" t="s">
        <v>2479</v>
      </c>
      <c r="D1287" s="122" t="s">
        <v>151</v>
      </c>
      <c r="E1287" s="123" t="s">
        <v>2480</v>
      </c>
      <c r="F1287" s="124" t="s">
        <v>2481</v>
      </c>
      <c r="G1287" s="125" t="s">
        <v>388</v>
      </c>
      <c r="H1287" s="126">
        <v>40</v>
      </c>
      <c r="I1287" s="127"/>
      <c r="J1287" s="128">
        <f>ROUND(I1287*H1287,2)</f>
        <v>0</v>
      </c>
      <c r="K1287" s="124" t="s">
        <v>155</v>
      </c>
      <c r="L1287" s="32"/>
      <c r="M1287" s="129" t="s">
        <v>19</v>
      </c>
      <c r="N1287" s="130" t="s">
        <v>44</v>
      </c>
      <c r="P1287" s="131">
        <f>O1287*H1287</f>
        <v>0</v>
      </c>
      <c r="Q1287" s="131">
        <v>0</v>
      </c>
      <c r="R1287" s="131">
        <f>Q1287*H1287</f>
        <v>0</v>
      </c>
      <c r="S1287" s="131">
        <v>0</v>
      </c>
      <c r="T1287" s="132">
        <f>S1287*H1287</f>
        <v>0</v>
      </c>
      <c r="AR1287" s="133" t="s">
        <v>251</v>
      </c>
      <c r="AT1287" s="133" t="s">
        <v>151</v>
      </c>
      <c r="AU1287" s="133" t="s">
        <v>80</v>
      </c>
      <c r="AY1287" s="17" t="s">
        <v>149</v>
      </c>
      <c r="BE1287" s="134">
        <f>IF(N1287="základní",J1287,0)</f>
        <v>0</v>
      </c>
      <c r="BF1287" s="134">
        <f>IF(N1287="snížená",J1287,0)</f>
        <v>0</v>
      </c>
      <c r="BG1287" s="134">
        <f>IF(N1287="zákl. přenesená",J1287,0)</f>
        <v>0</v>
      </c>
      <c r="BH1287" s="134">
        <f>IF(N1287="sníž. přenesená",J1287,0)</f>
        <v>0</v>
      </c>
      <c r="BI1287" s="134">
        <f>IF(N1287="nulová",J1287,0)</f>
        <v>0</v>
      </c>
      <c r="BJ1287" s="17" t="s">
        <v>78</v>
      </c>
      <c r="BK1287" s="134">
        <f>ROUND(I1287*H1287,2)</f>
        <v>0</v>
      </c>
      <c r="BL1287" s="17" t="s">
        <v>251</v>
      </c>
      <c r="BM1287" s="133" t="s">
        <v>2482</v>
      </c>
    </row>
    <row r="1288" spans="2:65" s="1" customFormat="1" ht="11.25">
      <c r="B1288" s="32"/>
      <c r="D1288" s="135" t="s">
        <v>158</v>
      </c>
      <c r="F1288" s="136" t="s">
        <v>2483</v>
      </c>
      <c r="I1288" s="137"/>
      <c r="L1288" s="32"/>
      <c r="M1288" s="138"/>
      <c r="T1288" s="53"/>
      <c r="AT1288" s="17" t="s">
        <v>158</v>
      </c>
      <c r="AU1288" s="17" t="s">
        <v>80</v>
      </c>
    </row>
    <row r="1289" spans="2:65" s="1" customFormat="1" ht="24.2" customHeight="1">
      <c r="B1289" s="32"/>
      <c r="C1289" s="122" t="s">
        <v>2484</v>
      </c>
      <c r="D1289" s="122" t="s">
        <v>151</v>
      </c>
      <c r="E1289" s="123" t="s">
        <v>2485</v>
      </c>
      <c r="F1289" s="124" t="s">
        <v>2486</v>
      </c>
      <c r="G1289" s="125" t="s">
        <v>330</v>
      </c>
      <c r="H1289" s="126">
        <v>1</v>
      </c>
      <c r="I1289" s="127"/>
      <c r="J1289" s="128">
        <f>ROUND(I1289*H1289,2)</f>
        <v>0</v>
      </c>
      <c r="K1289" s="124" t="s">
        <v>155</v>
      </c>
      <c r="L1289" s="32"/>
      <c r="M1289" s="129" t="s">
        <v>19</v>
      </c>
      <c r="N1289" s="130" t="s">
        <v>44</v>
      </c>
      <c r="P1289" s="131">
        <f>O1289*H1289</f>
        <v>0</v>
      </c>
      <c r="Q1289" s="131">
        <v>0</v>
      </c>
      <c r="R1289" s="131">
        <f>Q1289*H1289</f>
        <v>0</v>
      </c>
      <c r="S1289" s="131">
        <v>0</v>
      </c>
      <c r="T1289" s="132">
        <f>S1289*H1289</f>
        <v>0</v>
      </c>
      <c r="AR1289" s="133" t="s">
        <v>251</v>
      </c>
      <c r="AT1289" s="133" t="s">
        <v>151</v>
      </c>
      <c r="AU1289" s="133" t="s">
        <v>80</v>
      </c>
      <c r="AY1289" s="17" t="s">
        <v>149</v>
      </c>
      <c r="BE1289" s="134">
        <f>IF(N1289="základní",J1289,0)</f>
        <v>0</v>
      </c>
      <c r="BF1289" s="134">
        <f>IF(N1289="snížená",J1289,0)</f>
        <v>0</v>
      </c>
      <c r="BG1289" s="134">
        <f>IF(N1289="zákl. přenesená",J1289,0)</f>
        <v>0</v>
      </c>
      <c r="BH1289" s="134">
        <f>IF(N1289="sníž. přenesená",J1289,0)</f>
        <v>0</v>
      </c>
      <c r="BI1289" s="134">
        <f>IF(N1289="nulová",J1289,0)</f>
        <v>0</v>
      </c>
      <c r="BJ1289" s="17" t="s">
        <v>78</v>
      </c>
      <c r="BK1289" s="134">
        <f>ROUND(I1289*H1289,2)</f>
        <v>0</v>
      </c>
      <c r="BL1289" s="17" t="s">
        <v>251</v>
      </c>
      <c r="BM1289" s="133" t="s">
        <v>2487</v>
      </c>
    </row>
    <row r="1290" spans="2:65" s="1" customFormat="1" ht="11.25">
      <c r="B1290" s="32"/>
      <c r="D1290" s="135" t="s">
        <v>158</v>
      </c>
      <c r="F1290" s="136" t="s">
        <v>2488</v>
      </c>
      <c r="I1290" s="137"/>
      <c r="L1290" s="32"/>
      <c r="M1290" s="138"/>
      <c r="T1290" s="53"/>
      <c r="AT1290" s="17" t="s">
        <v>158</v>
      </c>
      <c r="AU1290" s="17" t="s">
        <v>80</v>
      </c>
    </row>
    <row r="1291" spans="2:65" s="1" customFormat="1" ht="37.9" customHeight="1">
      <c r="B1291" s="32"/>
      <c r="C1291" s="162" t="s">
        <v>2489</v>
      </c>
      <c r="D1291" s="162" t="s">
        <v>245</v>
      </c>
      <c r="E1291" s="163" t="s">
        <v>2490</v>
      </c>
      <c r="F1291" s="164" t="s">
        <v>2491</v>
      </c>
      <c r="G1291" s="165" t="s">
        <v>330</v>
      </c>
      <c r="H1291" s="166">
        <v>1</v>
      </c>
      <c r="I1291" s="167"/>
      <c r="J1291" s="168">
        <f>ROUND(I1291*H1291,2)</f>
        <v>0</v>
      </c>
      <c r="K1291" s="164" t="s">
        <v>497</v>
      </c>
      <c r="L1291" s="169"/>
      <c r="M1291" s="170" t="s">
        <v>19</v>
      </c>
      <c r="N1291" s="171" t="s">
        <v>44</v>
      </c>
      <c r="P1291" s="131">
        <f>O1291*H1291</f>
        <v>0</v>
      </c>
      <c r="Q1291" s="131">
        <v>0</v>
      </c>
      <c r="R1291" s="131">
        <f>Q1291*H1291</f>
        <v>0</v>
      </c>
      <c r="S1291" s="131">
        <v>0</v>
      </c>
      <c r="T1291" s="132">
        <f>S1291*H1291</f>
        <v>0</v>
      </c>
      <c r="AR1291" s="133" t="s">
        <v>350</v>
      </c>
      <c r="AT1291" s="133" t="s">
        <v>245</v>
      </c>
      <c r="AU1291" s="133" t="s">
        <v>80</v>
      </c>
      <c r="AY1291" s="17" t="s">
        <v>149</v>
      </c>
      <c r="BE1291" s="134">
        <f>IF(N1291="základní",J1291,0)</f>
        <v>0</v>
      </c>
      <c r="BF1291" s="134">
        <f>IF(N1291="snížená",J1291,0)</f>
        <v>0</v>
      </c>
      <c r="BG1291" s="134">
        <f>IF(N1291="zákl. přenesená",J1291,0)</f>
        <v>0</v>
      </c>
      <c r="BH1291" s="134">
        <f>IF(N1291="sníž. přenesená",J1291,0)</f>
        <v>0</v>
      </c>
      <c r="BI1291" s="134">
        <f>IF(N1291="nulová",J1291,0)</f>
        <v>0</v>
      </c>
      <c r="BJ1291" s="17" t="s">
        <v>78</v>
      </c>
      <c r="BK1291" s="134">
        <f>ROUND(I1291*H1291,2)</f>
        <v>0</v>
      </c>
      <c r="BL1291" s="17" t="s">
        <v>251</v>
      </c>
      <c r="BM1291" s="133" t="s">
        <v>2492</v>
      </c>
    </row>
    <row r="1292" spans="2:65" s="12" customFormat="1" ht="11.25">
      <c r="B1292" s="141"/>
      <c r="D1292" s="139" t="s">
        <v>162</v>
      </c>
      <c r="E1292" s="142" t="s">
        <v>19</v>
      </c>
      <c r="F1292" s="143" t="s">
        <v>2386</v>
      </c>
      <c r="H1292" s="144">
        <v>1</v>
      </c>
      <c r="I1292" s="145"/>
      <c r="L1292" s="141"/>
      <c r="M1292" s="146"/>
      <c r="T1292" s="147"/>
      <c r="AT1292" s="142" t="s">
        <v>162</v>
      </c>
      <c r="AU1292" s="142" t="s">
        <v>80</v>
      </c>
      <c r="AV1292" s="12" t="s">
        <v>80</v>
      </c>
      <c r="AW1292" s="12" t="s">
        <v>34</v>
      </c>
      <c r="AX1292" s="12" t="s">
        <v>73</v>
      </c>
      <c r="AY1292" s="142" t="s">
        <v>149</v>
      </c>
    </row>
    <row r="1293" spans="2:65" s="14" customFormat="1" ht="11.25">
      <c r="B1293" s="155"/>
      <c r="D1293" s="139" t="s">
        <v>162</v>
      </c>
      <c r="E1293" s="156" t="s">
        <v>19</v>
      </c>
      <c r="F1293" s="157" t="s">
        <v>171</v>
      </c>
      <c r="H1293" s="158">
        <v>1</v>
      </c>
      <c r="I1293" s="159"/>
      <c r="L1293" s="155"/>
      <c r="M1293" s="160"/>
      <c r="T1293" s="161"/>
      <c r="AT1293" s="156" t="s">
        <v>162</v>
      </c>
      <c r="AU1293" s="156" t="s">
        <v>80</v>
      </c>
      <c r="AV1293" s="14" t="s">
        <v>156</v>
      </c>
      <c r="AW1293" s="14" t="s">
        <v>34</v>
      </c>
      <c r="AX1293" s="14" t="s">
        <v>78</v>
      </c>
      <c r="AY1293" s="156" t="s">
        <v>149</v>
      </c>
    </row>
    <row r="1294" spans="2:65" s="1" customFormat="1" ht="16.5" customHeight="1">
      <c r="B1294" s="32"/>
      <c r="C1294" s="122" t="s">
        <v>2493</v>
      </c>
      <c r="D1294" s="122" t="s">
        <v>151</v>
      </c>
      <c r="E1294" s="123" t="s">
        <v>2494</v>
      </c>
      <c r="F1294" s="124" t="s">
        <v>2495</v>
      </c>
      <c r="G1294" s="125" t="s">
        <v>1149</v>
      </c>
      <c r="H1294" s="126">
        <v>1</v>
      </c>
      <c r="I1294" s="127"/>
      <c r="J1294" s="128">
        <f>ROUND(I1294*H1294,2)</f>
        <v>0</v>
      </c>
      <c r="K1294" s="124" t="s">
        <v>497</v>
      </c>
      <c r="L1294" s="32"/>
      <c r="M1294" s="129" t="s">
        <v>19</v>
      </c>
      <c r="N1294" s="130" t="s">
        <v>44</v>
      </c>
      <c r="P1294" s="131">
        <f>O1294*H1294</f>
        <v>0</v>
      </c>
      <c r="Q1294" s="131">
        <v>0</v>
      </c>
      <c r="R1294" s="131">
        <f>Q1294*H1294</f>
        <v>0</v>
      </c>
      <c r="S1294" s="131">
        <v>0</v>
      </c>
      <c r="T1294" s="132">
        <f>S1294*H1294</f>
        <v>0</v>
      </c>
      <c r="AR1294" s="133" t="s">
        <v>251</v>
      </c>
      <c r="AT1294" s="133" t="s">
        <v>151</v>
      </c>
      <c r="AU1294" s="133" t="s">
        <v>80</v>
      </c>
      <c r="AY1294" s="17" t="s">
        <v>149</v>
      </c>
      <c r="BE1294" s="134">
        <f>IF(N1294="základní",J1294,0)</f>
        <v>0</v>
      </c>
      <c r="BF1294" s="134">
        <f>IF(N1294="snížená",J1294,0)</f>
        <v>0</v>
      </c>
      <c r="BG1294" s="134">
        <f>IF(N1294="zákl. přenesená",J1294,0)</f>
        <v>0</v>
      </c>
      <c r="BH1294" s="134">
        <f>IF(N1294="sníž. přenesená",J1294,0)</f>
        <v>0</v>
      </c>
      <c r="BI1294" s="134">
        <f>IF(N1294="nulová",J1294,0)</f>
        <v>0</v>
      </c>
      <c r="BJ1294" s="17" t="s">
        <v>78</v>
      </c>
      <c r="BK1294" s="134">
        <f>ROUND(I1294*H1294,2)</f>
        <v>0</v>
      </c>
      <c r="BL1294" s="17" t="s">
        <v>251</v>
      </c>
      <c r="BM1294" s="133" t="s">
        <v>2496</v>
      </c>
    </row>
    <row r="1295" spans="2:65" s="1" customFormat="1" ht="16.5" customHeight="1">
      <c r="B1295" s="32"/>
      <c r="C1295" s="122" t="s">
        <v>2497</v>
      </c>
      <c r="D1295" s="122" t="s">
        <v>151</v>
      </c>
      <c r="E1295" s="123" t="s">
        <v>2498</v>
      </c>
      <c r="F1295" s="124" t="s">
        <v>2499</v>
      </c>
      <c r="G1295" s="125" t="s">
        <v>248</v>
      </c>
      <c r="H1295" s="126">
        <v>0.88500000000000001</v>
      </c>
      <c r="I1295" s="127"/>
      <c r="J1295" s="128">
        <f>ROUND(I1295*H1295,2)</f>
        <v>0</v>
      </c>
      <c r="K1295" s="124" t="s">
        <v>155</v>
      </c>
      <c r="L1295" s="32"/>
      <c r="M1295" s="129" t="s">
        <v>19</v>
      </c>
      <c r="N1295" s="130" t="s">
        <v>44</v>
      </c>
      <c r="P1295" s="131">
        <f>O1295*H1295</f>
        <v>0</v>
      </c>
      <c r="Q1295" s="131">
        <v>0</v>
      </c>
      <c r="R1295" s="131">
        <f>Q1295*H1295</f>
        <v>0</v>
      </c>
      <c r="S1295" s="131">
        <v>0</v>
      </c>
      <c r="T1295" s="132">
        <f>S1295*H1295</f>
        <v>0</v>
      </c>
      <c r="AR1295" s="133" t="s">
        <v>251</v>
      </c>
      <c r="AT1295" s="133" t="s">
        <v>151</v>
      </c>
      <c r="AU1295" s="133" t="s">
        <v>80</v>
      </c>
      <c r="AY1295" s="17" t="s">
        <v>149</v>
      </c>
      <c r="BE1295" s="134">
        <f>IF(N1295="základní",J1295,0)</f>
        <v>0</v>
      </c>
      <c r="BF1295" s="134">
        <f>IF(N1295="snížená",J1295,0)</f>
        <v>0</v>
      </c>
      <c r="BG1295" s="134">
        <f>IF(N1295="zákl. přenesená",J1295,0)</f>
        <v>0</v>
      </c>
      <c r="BH1295" s="134">
        <f>IF(N1295="sníž. přenesená",J1295,0)</f>
        <v>0</v>
      </c>
      <c r="BI1295" s="134">
        <f>IF(N1295="nulová",J1295,0)</f>
        <v>0</v>
      </c>
      <c r="BJ1295" s="17" t="s">
        <v>78</v>
      </c>
      <c r="BK1295" s="134">
        <f>ROUND(I1295*H1295,2)</f>
        <v>0</v>
      </c>
      <c r="BL1295" s="17" t="s">
        <v>251</v>
      </c>
      <c r="BM1295" s="133" t="s">
        <v>2500</v>
      </c>
    </row>
    <row r="1296" spans="2:65" s="1" customFormat="1" ht="11.25">
      <c r="B1296" s="32"/>
      <c r="D1296" s="135" t="s">
        <v>158</v>
      </c>
      <c r="F1296" s="136" t="s">
        <v>2501</v>
      </c>
      <c r="I1296" s="137"/>
      <c r="L1296" s="32"/>
      <c r="M1296" s="138"/>
      <c r="T1296" s="53"/>
      <c r="AT1296" s="17" t="s">
        <v>158</v>
      </c>
      <c r="AU1296" s="17" t="s">
        <v>80</v>
      </c>
    </row>
    <row r="1297" spans="2:65" s="11" customFormat="1" ht="22.9" customHeight="1">
      <c r="B1297" s="110"/>
      <c r="D1297" s="111" t="s">
        <v>72</v>
      </c>
      <c r="E1297" s="120" t="s">
        <v>2502</v>
      </c>
      <c r="F1297" s="120" t="s">
        <v>2503</v>
      </c>
      <c r="I1297" s="113"/>
      <c r="J1297" s="121">
        <f>BK1297</f>
        <v>0</v>
      </c>
      <c r="L1297" s="110"/>
      <c r="M1297" s="115"/>
      <c r="P1297" s="116">
        <f>SUM(P1298:P1304)</f>
        <v>0</v>
      </c>
      <c r="R1297" s="116">
        <f>SUM(R1298:R1304)</f>
        <v>0</v>
      </c>
      <c r="T1297" s="117">
        <f>SUM(T1298:T1304)</f>
        <v>0</v>
      </c>
      <c r="AR1297" s="111" t="s">
        <v>78</v>
      </c>
      <c r="AT1297" s="118" t="s">
        <v>72</v>
      </c>
      <c r="AU1297" s="118" t="s">
        <v>78</v>
      </c>
      <c r="AY1297" s="111" t="s">
        <v>149</v>
      </c>
      <c r="BK1297" s="119">
        <f>SUM(BK1298:BK1304)</f>
        <v>0</v>
      </c>
    </row>
    <row r="1298" spans="2:65" s="1" customFormat="1" ht="37.9" customHeight="1">
      <c r="B1298" s="32"/>
      <c r="C1298" s="122" t="s">
        <v>2504</v>
      </c>
      <c r="D1298" s="122" t="s">
        <v>151</v>
      </c>
      <c r="E1298" s="123" t="s">
        <v>2505</v>
      </c>
      <c r="F1298" s="124" t="s">
        <v>2506</v>
      </c>
      <c r="G1298" s="125" t="s">
        <v>330</v>
      </c>
      <c r="H1298" s="126">
        <v>1</v>
      </c>
      <c r="I1298" s="127"/>
      <c r="J1298" s="128">
        <f t="shared" ref="J1298:J1304" si="70">ROUND(I1298*H1298,2)</f>
        <v>0</v>
      </c>
      <c r="K1298" s="124" t="s">
        <v>497</v>
      </c>
      <c r="L1298" s="32"/>
      <c r="M1298" s="129" t="s">
        <v>19</v>
      </c>
      <c r="N1298" s="130" t="s">
        <v>44</v>
      </c>
      <c r="P1298" s="131">
        <f t="shared" ref="P1298:P1304" si="71">O1298*H1298</f>
        <v>0</v>
      </c>
      <c r="Q1298" s="131">
        <v>0</v>
      </c>
      <c r="R1298" s="131">
        <f t="shared" ref="R1298:R1304" si="72">Q1298*H1298</f>
        <v>0</v>
      </c>
      <c r="S1298" s="131">
        <v>0</v>
      </c>
      <c r="T1298" s="132">
        <f t="shared" ref="T1298:T1304" si="73">S1298*H1298</f>
        <v>0</v>
      </c>
      <c r="AR1298" s="133" t="s">
        <v>156</v>
      </c>
      <c r="AT1298" s="133" t="s">
        <v>151</v>
      </c>
      <c r="AU1298" s="133" t="s">
        <v>80</v>
      </c>
      <c r="AY1298" s="17" t="s">
        <v>149</v>
      </c>
      <c r="BE1298" s="134">
        <f t="shared" ref="BE1298:BE1304" si="74">IF(N1298="základní",J1298,0)</f>
        <v>0</v>
      </c>
      <c r="BF1298" s="134">
        <f t="shared" ref="BF1298:BF1304" si="75">IF(N1298="snížená",J1298,0)</f>
        <v>0</v>
      </c>
      <c r="BG1298" s="134">
        <f t="shared" ref="BG1298:BG1304" si="76">IF(N1298="zákl. přenesená",J1298,0)</f>
        <v>0</v>
      </c>
      <c r="BH1298" s="134">
        <f t="shared" ref="BH1298:BH1304" si="77">IF(N1298="sníž. přenesená",J1298,0)</f>
        <v>0</v>
      </c>
      <c r="BI1298" s="134">
        <f t="shared" ref="BI1298:BI1304" si="78">IF(N1298="nulová",J1298,0)</f>
        <v>0</v>
      </c>
      <c r="BJ1298" s="17" t="s">
        <v>78</v>
      </c>
      <c r="BK1298" s="134">
        <f t="shared" ref="BK1298:BK1304" si="79">ROUND(I1298*H1298,2)</f>
        <v>0</v>
      </c>
      <c r="BL1298" s="17" t="s">
        <v>156</v>
      </c>
      <c r="BM1298" s="133" t="s">
        <v>2507</v>
      </c>
    </row>
    <row r="1299" spans="2:65" s="1" customFormat="1" ht="16.5" customHeight="1">
      <c r="B1299" s="32"/>
      <c r="C1299" s="122" t="s">
        <v>2508</v>
      </c>
      <c r="D1299" s="122" t="s">
        <v>151</v>
      </c>
      <c r="E1299" s="123" t="s">
        <v>2509</v>
      </c>
      <c r="F1299" s="124" t="s">
        <v>2510</v>
      </c>
      <c r="G1299" s="125" t="s">
        <v>330</v>
      </c>
      <c r="H1299" s="126">
        <v>1</v>
      </c>
      <c r="I1299" s="127"/>
      <c r="J1299" s="128">
        <f t="shared" si="70"/>
        <v>0</v>
      </c>
      <c r="K1299" s="124" t="s">
        <v>497</v>
      </c>
      <c r="L1299" s="32"/>
      <c r="M1299" s="129" t="s">
        <v>19</v>
      </c>
      <c r="N1299" s="130" t="s">
        <v>44</v>
      </c>
      <c r="P1299" s="131">
        <f t="shared" si="71"/>
        <v>0</v>
      </c>
      <c r="Q1299" s="131">
        <v>0</v>
      </c>
      <c r="R1299" s="131">
        <f t="shared" si="72"/>
        <v>0</v>
      </c>
      <c r="S1299" s="131">
        <v>0</v>
      </c>
      <c r="T1299" s="132">
        <f t="shared" si="73"/>
        <v>0</v>
      </c>
      <c r="AR1299" s="133" t="s">
        <v>156</v>
      </c>
      <c r="AT1299" s="133" t="s">
        <v>151</v>
      </c>
      <c r="AU1299" s="133" t="s">
        <v>80</v>
      </c>
      <c r="AY1299" s="17" t="s">
        <v>149</v>
      </c>
      <c r="BE1299" s="134">
        <f t="shared" si="74"/>
        <v>0</v>
      </c>
      <c r="BF1299" s="134">
        <f t="shared" si="75"/>
        <v>0</v>
      </c>
      <c r="BG1299" s="134">
        <f t="shared" si="76"/>
        <v>0</v>
      </c>
      <c r="BH1299" s="134">
        <f t="shared" si="77"/>
        <v>0</v>
      </c>
      <c r="BI1299" s="134">
        <f t="shared" si="78"/>
        <v>0</v>
      </c>
      <c r="BJ1299" s="17" t="s">
        <v>78</v>
      </c>
      <c r="BK1299" s="134">
        <f t="shared" si="79"/>
        <v>0</v>
      </c>
      <c r="BL1299" s="17" t="s">
        <v>156</v>
      </c>
      <c r="BM1299" s="133" t="s">
        <v>2511</v>
      </c>
    </row>
    <row r="1300" spans="2:65" s="1" customFormat="1" ht="16.5" customHeight="1">
      <c r="B1300" s="32"/>
      <c r="C1300" s="122" t="s">
        <v>2512</v>
      </c>
      <c r="D1300" s="122" t="s">
        <v>151</v>
      </c>
      <c r="E1300" s="123" t="s">
        <v>2513</v>
      </c>
      <c r="F1300" s="124" t="s">
        <v>2514</v>
      </c>
      <c r="G1300" s="125" t="s">
        <v>388</v>
      </c>
      <c r="H1300" s="126">
        <v>3</v>
      </c>
      <c r="I1300" s="127"/>
      <c r="J1300" s="128">
        <f t="shared" si="70"/>
        <v>0</v>
      </c>
      <c r="K1300" s="124" t="s">
        <v>497</v>
      </c>
      <c r="L1300" s="32"/>
      <c r="M1300" s="129" t="s">
        <v>19</v>
      </c>
      <c r="N1300" s="130" t="s">
        <v>44</v>
      </c>
      <c r="P1300" s="131">
        <f t="shared" si="71"/>
        <v>0</v>
      </c>
      <c r="Q1300" s="131">
        <v>0</v>
      </c>
      <c r="R1300" s="131">
        <f t="shared" si="72"/>
        <v>0</v>
      </c>
      <c r="S1300" s="131">
        <v>0</v>
      </c>
      <c r="T1300" s="132">
        <f t="shared" si="73"/>
        <v>0</v>
      </c>
      <c r="AR1300" s="133" t="s">
        <v>156</v>
      </c>
      <c r="AT1300" s="133" t="s">
        <v>151</v>
      </c>
      <c r="AU1300" s="133" t="s">
        <v>80</v>
      </c>
      <c r="AY1300" s="17" t="s">
        <v>149</v>
      </c>
      <c r="BE1300" s="134">
        <f t="shared" si="74"/>
        <v>0</v>
      </c>
      <c r="BF1300" s="134">
        <f t="shared" si="75"/>
        <v>0</v>
      </c>
      <c r="BG1300" s="134">
        <f t="shared" si="76"/>
        <v>0</v>
      </c>
      <c r="BH1300" s="134">
        <f t="shared" si="77"/>
        <v>0</v>
      </c>
      <c r="BI1300" s="134">
        <f t="shared" si="78"/>
        <v>0</v>
      </c>
      <c r="BJ1300" s="17" t="s">
        <v>78</v>
      </c>
      <c r="BK1300" s="134">
        <f t="shared" si="79"/>
        <v>0</v>
      </c>
      <c r="BL1300" s="17" t="s">
        <v>156</v>
      </c>
      <c r="BM1300" s="133" t="s">
        <v>2515</v>
      </c>
    </row>
    <row r="1301" spans="2:65" s="1" customFormat="1" ht="16.5" customHeight="1">
      <c r="B1301" s="32"/>
      <c r="C1301" s="122" t="s">
        <v>2516</v>
      </c>
      <c r="D1301" s="122" t="s">
        <v>151</v>
      </c>
      <c r="E1301" s="123" t="s">
        <v>2517</v>
      </c>
      <c r="F1301" s="124" t="s">
        <v>2518</v>
      </c>
      <c r="G1301" s="125" t="s">
        <v>388</v>
      </c>
      <c r="H1301" s="126">
        <v>3</v>
      </c>
      <c r="I1301" s="127"/>
      <c r="J1301" s="128">
        <f t="shared" si="70"/>
        <v>0</v>
      </c>
      <c r="K1301" s="124" t="s">
        <v>497</v>
      </c>
      <c r="L1301" s="32"/>
      <c r="M1301" s="129" t="s">
        <v>19</v>
      </c>
      <c r="N1301" s="130" t="s">
        <v>44</v>
      </c>
      <c r="P1301" s="131">
        <f t="shared" si="71"/>
        <v>0</v>
      </c>
      <c r="Q1301" s="131">
        <v>0</v>
      </c>
      <c r="R1301" s="131">
        <f t="shared" si="72"/>
        <v>0</v>
      </c>
      <c r="S1301" s="131">
        <v>0</v>
      </c>
      <c r="T1301" s="132">
        <f t="shared" si="73"/>
        <v>0</v>
      </c>
      <c r="AR1301" s="133" t="s">
        <v>156</v>
      </c>
      <c r="AT1301" s="133" t="s">
        <v>151</v>
      </c>
      <c r="AU1301" s="133" t="s">
        <v>80</v>
      </c>
      <c r="AY1301" s="17" t="s">
        <v>149</v>
      </c>
      <c r="BE1301" s="134">
        <f t="shared" si="74"/>
        <v>0</v>
      </c>
      <c r="BF1301" s="134">
        <f t="shared" si="75"/>
        <v>0</v>
      </c>
      <c r="BG1301" s="134">
        <f t="shared" si="76"/>
        <v>0</v>
      </c>
      <c r="BH1301" s="134">
        <f t="shared" si="77"/>
        <v>0</v>
      </c>
      <c r="BI1301" s="134">
        <f t="shared" si="78"/>
        <v>0</v>
      </c>
      <c r="BJ1301" s="17" t="s">
        <v>78</v>
      </c>
      <c r="BK1301" s="134">
        <f t="shared" si="79"/>
        <v>0</v>
      </c>
      <c r="BL1301" s="17" t="s">
        <v>156</v>
      </c>
      <c r="BM1301" s="133" t="s">
        <v>2519</v>
      </c>
    </row>
    <row r="1302" spans="2:65" s="1" customFormat="1" ht="16.5" customHeight="1">
      <c r="B1302" s="32"/>
      <c r="C1302" s="122" t="s">
        <v>2520</v>
      </c>
      <c r="D1302" s="122" t="s">
        <v>151</v>
      </c>
      <c r="E1302" s="123" t="s">
        <v>2521</v>
      </c>
      <c r="F1302" s="124" t="s">
        <v>2522</v>
      </c>
      <c r="G1302" s="125" t="s">
        <v>330</v>
      </c>
      <c r="H1302" s="126">
        <v>1</v>
      </c>
      <c r="I1302" s="127"/>
      <c r="J1302" s="128">
        <f t="shared" si="70"/>
        <v>0</v>
      </c>
      <c r="K1302" s="124" t="s">
        <v>497</v>
      </c>
      <c r="L1302" s="32"/>
      <c r="M1302" s="129" t="s">
        <v>19</v>
      </c>
      <c r="N1302" s="130" t="s">
        <v>44</v>
      </c>
      <c r="P1302" s="131">
        <f t="shared" si="71"/>
        <v>0</v>
      </c>
      <c r="Q1302" s="131">
        <v>0</v>
      </c>
      <c r="R1302" s="131">
        <f t="shared" si="72"/>
        <v>0</v>
      </c>
      <c r="S1302" s="131">
        <v>0</v>
      </c>
      <c r="T1302" s="132">
        <f t="shared" si="73"/>
        <v>0</v>
      </c>
      <c r="AR1302" s="133" t="s">
        <v>156</v>
      </c>
      <c r="AT1302" s="133" t="s">
        <v>151</v>
      </c>
      <c r="AU1302" s="133" t="s">
        <v>80</v>
      </c>
      <c r="AY1302" s="17" t="s">
        <v>149</v>
      </c>
      <c r="BE1302" s="134">
        <f t="shared" si="74"/>
        <v>0</v>
      </c>
      <c r="BF1302" s="134">
        <f t="shared" si="75"/>
        <v>0</v>
      </c>
      <c r="BG1302" s="134">
        <f t="shared" si="76"/>
        <v>0</v>
      </c>
      <c r="BH1302" s="134">
        <f t="shared" si="77"/>
        <v>0</v>
      </c>
      <c r="BI1302" s="134">
        <f t="shared" si="78"/>
        <v>0</v>
      </c>
      <c r="BJ1302" s="17" t="s">
        <v>78</v>
      </c>
      <c r="BK1302" s="134">
        <f t="shared" si="79"/>
        <v>0</v>
      </c>
      <c r="BL1302" s="17" t="s">
        <v>156</v>
      </c>
      <c r="BM1302" s="133" t="s">
        <v>2523</v>
      </c>
    </row>
    <row r="1303" spans="2:65" s="1" customFormat="1" ht="16.5" customHeight="1">
      <c r="B1303" s="32"/>
      <c r="C1303" s="122" t="s">
        <v>2524</v>
      </c>
      <c r="D1303" s="122" t="s">
        <v>151</v>
      </c>
      <c r="E1303" s="123" t="s">
        <v>2525</v>
      </c>
      <c r="F1303" s="124" t="s">
        <v>2526</v>
      </c>
      <c r="G1303" s="125" t="s">
        <v>330</v>
      </c>
      <c r="H1303" s="126">
        <v>1</v>
      </c>
      <c r="I1303" s="127"/>
      <c r="J1303" s="128">
        <f t="shared" si="70"/>
        <v>0</v>
      </c>
      <c r="K1303" s="124" t="s">
        <v>497</v>
      </c>
      <c r="L1303" s="32"/>
      <c r="M1303" s="129" t="s">
        <v>19</v>
      </c>
      <c r="N1303" s="130" t="s">
        <v>44</v>
      </c>
      <c r="P1303" s="131">
        <f t="shared" si="71"/>
        <v>0</v>
      </c>
      <c r="Q1303" s="131">
        <v>0</v>
      </c>
      <c r="R1303" s="131">
        <f t="shared" si="72"/>
        <v>0</v>
      </c>
      <c r="S1303" s="131">
        <v>0</v>
      </c>
      <c r="T1303" s="132">
        <f t="shared" si="73"/>
        <v>0</v>
      </c>
      <c r="AR1303" s="133" t="s">
        <v>156</v>
      </c>
      <c r="AT1303" s="133" t="s">
        <v>151</v>
      </c>
      <c r="AU1303" s="133" t="s">
        <v>80</v>
      </c>
      <c r="AY1303" s="17" t="s">
        <v>149</v>
      </c>
      <c r="BE1303" s="134">
        <f t="shared" si="74"/>
        <v>0</v>
      </c>
      <c r="BF1303" s="134">
        <f t="shared" si="75"/>
        <v>0</v>
      </c>
      <c r="BG1303" s="134">
        <f t="shared" si="76"/>
        <v>0</v>
      </c>
      <c r="BH1303" s="134">
        <f t="shared" si="77"/>
        <v>0</v>
      </c>
      <c r="BI1303" s="134">
        <f t="shared" si="78"/>
        <v>0</v>
      </c>
      <c r="BJ1303" s="17" t="s">
        <v>78</v>
      </c>
      <c r="BK1303" s="134">
        <f t="shared" si="79"/>
        <v>0</v>
      </c>
      <c r="BL1303" s="17" t="s">
        <v>156</v>
      </c>
      <c r="BM1303" s="133" t="s">
        <v>2527</v>
      </c>
    </row>
    <row r="1304" spans="2:65" s="1" customFormat="1" ht="16.5" customHeight="1">
      <c r="B1304" s="32"/>
      <c r="C1304" s="122" t="s">
        <v>2528</v>
      </c>
      <c r="D1304" s="122" t="s">
        <v>151</v>
      </c>
      <c r="E1304" s="123" t="s">
        <v>2529</v>
      </c>
      <c r="F1304" s="124" t="s">
        <v>2530</v>
      </c>
      <c r="G1304" s="125" t="s">
        <v>330</v>
      </c>
      <c r="H1304" s="126">
        <v>1</v>
      </c>
      <c r="I1304" s="127"/>
      <c r="J1304" s="128">
        <f t="shared" si="70"/>
        <v>0</v>
      </c>
      <c r="K1304" s="124" t="s">
        <v>497</v>
      </c>
      <c r="L1304" s="32"/>
      <c r="M1304" s="129" t="s">
        <v>19</v>
      </c>
      <c r="N1304" s="130" t="s">
        <v>44</v>
      </c>
      <c r="P1304" s="131">
        <f t="shared" si="71"/>
        <v>0</v>
      </c>
      <c r="Q1304" s="131">
        <v>0</v>
      </c>
      <c r="R1304" s="131">
        <f t="shared" si="72"/>
        <v>0</v>
      </c>
      <c r="S1304" s="131">
        <v>0</v>
      </c>
      <c r="T1304" s="132">
        <f t="shared" si="73"/>
        <v>0</v>
      </c>
      <c r="AR1304" s="133" t="s">
        <v>156</v>
      </c>
      <c r="AT1304" s="133" t="s">
        <v>151</v>
      </c>
      <c r="AU1304" s="133" t="s">
        <v>80</v>
      </c>
      <c r="AY1304" s="17" t="s">
        <v>149</v>
      </c>
      <c r="BE1304" s="134">
        <f t="shared" si="74"/>
        <v>0</v>
      </c>
      <c r="BF1304" s="134">
        <f t="shared" si="75"/>
        <v>0</v>
      </c>
      <c r="BG1304" s="134">
        <f t="shared" si="76"/>
        <v>0</v>
      </c>
      <c r="BH1304" s="134">
        <f t="shared" si="77"/>
        <v>0</v>
      </c>
      <c r="BI1304" s="134">
        <f t="shared" si="78"/>
        <v>0</v>
      </c>
      <c r="BJ1304" s="17" t="s">
        <v>78</v>
      </c>
      <c r="BK1304" s="134">
        <f t="shared" si="79"/>
        <v>0</v>
      </c>
      <c r="BL1304" s="17" t="s">
        <v>156</v>
      </c>
      <c r="BM1304" s="133" t="s">
        <v>2531</v>
      </c>
    </row>
    <row r="1305" spans="2:65" s="11" customFormat="1" ht="22.9" customHeight="1">
      <c r="B1305" s="110"/>
      <c r="D1305" s="111" t="s">
        <v>72</v>
      </c>
      <c r="E1305" s="120" t="s">
        <v>2532</v>
      </c>
      <c r="F1305" s="120" t="s">
        <v>2533</v>
      </c>
      <c r="I1305" s="113"/>
      <c r="J1305" s="121">
        <f>BK1305</f>
        <v>0</v>
      </c>
      <c r="L1305" s="110"/>
      <c r="M1305" s="115"/>
      <c r="P1305" s="116">
        <f>SUM(P1306:P1311)</f>
        <v>0</v>
      </c>
      <c r="R1305" s="116">
        <f>SUM(R1306:R1311)</f>
        <v>5.9160000000000004E-2</v>
      </c>
      <c r="T1305" s="117">
        <f>SUM(T1306:T1311)</f>
        <v>0</v>
      </c>
      <c r="AR1305" s="111" t="s">
        <v>80</v>
      </c>
      <c r="AT1305" s="118" t="s">
        <v>72</v>
      </c>
      <c r="AU1305" s="118" t="s">
        <v>78</v>
      </c>
      <c r="AY1305" s="111" t="s">
        <v>149</v>
      </c>
      <c r="BK1305" s="119">
        <f>SUM(BK1306:BK1311)</f>
        <v>0</v>
      </c>
    </row>
    <row r="1306" spans="2:65" s="1" customFormat="1" ht="24.2" customHeight="1">
      <c r="B1306" s="32"/>
      <c r="C1306" s="122" t="s">
        <v>2534</v>
      </c>
      <c r="D1306" s="122" t="s">
        <v>151</v>
      </c>
      <c r="E1306" s="123" t="s">
        <v>2535</v>
      </c>
      <c r="F1306" s="124" t="s">
        <v>2536</v>
      </c>
      <c r="G1306" s="125" t="s">
        <v>330</v>
      </c>
      <c r="H1306" s="126">
        <v>3</v>
      </c>
      <c r="I1306" s="127"/>
      <c r="J1306" s="128">
        <f>ROUND(I1306*H1306,2)</f>
        <v>0</v>
      </c>
      <c r="K1306" s="124" t="s">
        <v>155</v>
      </c>
      <c r="L1306" s="32"/>
      <c r="M1306" s="129" t="s">
        <v>19</v>
      </c>
      <c r="N1306" s="130" t="s">
        <v>44</v>
      </c>
      <c r="P1306" s="131">
        <f>O1306*H1306</f>
        <v>0</v>
      </c>
      <c r="Q1306" s="131">
        <v>6.0000000000000002E-5</v>
      </c>
      <c r="R1306" s="131">
        <f>Q1306*H1306</f>
        <v>1.8000000000000001E-4</v>
      </c>
      <c r="S1306" s="131">
        <v>0</v>
      </c>
      <c r="T1306" s="132">
        <f>S1306*H1306</f>
        <v>0</v>
      </c>
      <c r="AR1306" s="133" t="s">
        <v>251</v>
      </c>
      <c r="AT1306" s="133" t="s">
        <v>151</v>
      </c>
      <c r="AU1306" s="133" t="s">
        <v>80</v>
      </c>
      <c r="AY1306" s="17" t="s">
        <v>149</v>
      </c>
      <c r="BE1306" s="134">
        <f>IF(N1306="základní",J1306,0)</f>
        <v>0</v>
      </c>
      <c r="BF1306" s="134">
        <f>IF(N1306="snížená",J1306,0)</f>
        <v>0</v>
      </c>
      <c r="BG1306" s="134">
        <f>IF(N1306="zákl. přenesená",J1306,0)</f>
        <v>0</v>
      </c>
      <c r="BH1306" s="134">
        <f>IF(N1306="sníž. přenesená",J1306,0)</f>
        <v>0</v>
      </c>
      <c r="BI1306" s="134">
        <f>IF(N1306="nulová",J1306,0)</f>
        <v>0</v>
      </c>
      <c r="BJ1306" s="17" t="s">
        <v>78</v>
      </c>
      <c r="BK1306" s="134">
        <f>ROUND(I1306*H1306,2)</f>
        <v>0</v>
      </c>
      <c r="BL1306" s="17" t="s">
        <v>251</v>
      </c>
      <c r="BM1306" s="133" t="s">
        <v>2537</v>
      </c>
    </row>
    <row r="1307" spans="2:65" s="1" customFormat="1" ht="11.25">
      <c r="B1307" s="32"/>
      <c r="D1307" s="135" t="s">
        <v>158</v>
      </c>
      <c r="F1307" s="136" t="s">
        <v>2538</v>
      </c>
      <c r="I1307" s="137"/>
      <c r="L1307" s="32"/>
      <c r="M1307" s="138"/>
      <c r="T1307" s="53"/>
      <c r="AT1307" s="17" t="s">
        <v>158</v>
      </c>
      <c r="AU1307" s="17" t="s">
        <v>80</v>
      </c>
    </row>
    <row r="1308" spans="2:65" s="1" customFormat="1" ht="16.5" customHeight="1">
      <c r="B1308" s="32"/>
      <c r="C1308" s="162" t="s">
        <v>2539</v>
      </c>
      <c r="D1308" s="162" t="s">
        <v>245</v>
      </c>
      <c r="E1308" s="163" t="s">
        <v>2540</v>
      </c>
      <c r="F1308" s="164" t="s">
        <v>2541</v>
      </c>
      <c r="G1308" s="165" t="s">
        <v>330</v>
      </c>
      <c r="H1308" s="166">
        <v>3</v>
      </c>
      <c r="I1308" s="167"/>
      <c r="J1308" s="168">
        <f>ROUND(I1308*H1308,2)</f>
        <v>0</v>
      </c>
      <c r="K1308" s="164" t="s">
        <v>497</v>
      </c>
      <c r="L1308" s="169"/>
      <c r="M1308" s="170" t="s">
        <v>19</v>
      </c>
      <c r="N1308" s="171" t="s">
        <v>44</v>
      </c>
      <c r="P1308" s="131">
        <f>O1308*H1308</f>
        <v>0</v>
      </c>
      <c r="Q1308" s="131">
        <v>1.966E-2</v>
      </c>
      <c r="R1308" s="131">
        <f>Q1308*H1308</f>
        <v>5.8980000000000005E-2</v>
      </c>
      <c r="S1308" s="131">
        <v>0</v>
      </c>
      <c r="T1308" s="132">
        <f>S1308*H1308</f>
        <v>0</v>
      </c>
      <c r="AR1308" s="133" t="s">
        <v>350</v>
      </c>
      <c r="AT1308" s="133" t="s">
        <v>245</v>
      </c>
      <c r="AU1308" s="133" t="s">
        <v>80</v>
      </c>
      <c r="AY1308" s="17" t="s">
        <v>149</v>
      </c>
      <c r="BE1308" s="134">
        <f>IF(N1308="základní",J1308,0)</f>
        <v>0</v>
      </c>
      <c r="BF1308" s="134">
        <f>IF(N1308="snížená",J1308,0)</f>
        <v>0</v>
      </c>
      <c r="BG1308" s="134">
        <f>IF(N1308="zákl. přenesená",J1308,0)</f>
        <v>0</v>
      </c>
      <c r="BH1308" s="134">
        <f>IF(N1308="sníž. přenesená",J1308,0)</f>
        <v>0</v>
      </c>
      <c r="BI1308" s="134">
        <f>IF(N1308="nulová",J1308,0)</f>
        <v>0</v>
      </c>
      <c r="BJ1308" s="17" t="s">
        <v>78</v>
      </c>
      <c r="BK1308" s="134">
        <f>ROUND(I1308*H1308,2)</f>
        <v>0</v>
      </c>
      <c r="BL1308" s="17" t="s">
        <v>251</v>
      </c>
      <c r="BM1308" s="133" t="s">
        <v>2542</v>
      </c>
    </row>
    <row r="1309" spans="2:65" s="1" customFormat="1" ht="29.25">
      <c r="B1309" s="32"/>
      <c r="D1309" s="139" t="s">
        <v>160</v>
      </c>
      <c r="F1309" s="140" t="s">
        <v>2543</v>
      </c>
      <c r="I1309" s="137"/>
      <c r="L1309" s="32"/>
      <c r="M1309" s="138"/>
      <c r="T1309" s="53"/>
      <c r="AT1309" s="17" t="s">
        <v>160</v>
      </c>
      <c r="AU1309" s="17" t="s">
        <v>80</v>
      </c>
    </row>
    <row r="1310" spans="2:65" s="1" customFormat="1" ht="24.2" customHeight="1">
      <c r="B1310" s="32"/>
      <c r="C1310" s="122" t="s">
        <v>2544</v>
      </c>
      <c r="D1310" s="122" t="s">
        <v>151</v>
      </c>
      <c r="E1310" s="123" t="s">
        <v>2545</v>
      </c>
      <c r="F1310" s="124" t="s">
        <v>2546</v>
      </c>
      <c r="G1310" s="125" t="s">
        <v>248</v>
      </c>
      <c r="H1310" s="126">
        <v>5.8999999999999997E-2</v>
      </c>
      <c r="I1310" s="127"/>
      <c r="J1310" s="128">
        <f>ROUND(I1310*H1310,2)</f>
        <v>0</v>
      </c>
      <c r="K1310" s="124" t="s">
        <v>155</v>
      </c>
      <c r="L1310" s="32"/>
      <c r="M1310" s="129" t="s">
        <v>19</v>
      </c>
      <c r="N1310" s="130" t="s">
        <v>44</v>
      </c>
      <c r="P1310" s="131">
        <f>O1310*H1310</f>
        <v>0</v>
      </c>
      <c r="Q1310" s="131">
        <v>0</v>
      </c>
      <c r="R1310" s="131">
        <f>Q1310*H1310</f>
        <v>0</v>
      </c>
      <c r="S1310" s="131">
        <v>0</v>
      </c>
      <c r="T1310" s="132">
        <f>S1310*H1310</f>
        <v>0</v>
      </c>
      <c r="AR1310" s="133" t="s">
        <v>251</v>
      </c>
      <c r="AT1310" s="133" t="s">
        <v>151</v>
      </c>
      <c r="AU1310" s="133" t="s">
        <v>80</v>
      </c>
      <c r="AY1310" s="17" t="s">
        <v>149</v>
      </c>
      <c r="BE1310" s="134">
        <f>IF(N1310="základní",J1310,0)</f>
        <v>0</v>
      </c>
      <c r="BF1310" s="134">
        <f>IF(N1310="snížená",J1310,0)</f>
        <v>0</v>
      </c>
      <c r="BG1310" s="134">
        <f>IF(N1310="zákl. přenesená",J1310,0)</f>
        <v>0</v>
      </c>
      <c r="BH1310" s="134">
        <f>IF(N1310="sníž. přenesená",J1310,0)</f>
        <v>0</v>
      </c>
      <c r="BI1310" s="134">
        <f>IF(N1310="nulová",J1310,0)</f>
        <v>0</v>
      </c>
      <c r="BJ1310" s="17" t="s">
        <v>78</v>
      </c>
      <c r="BK1310" s="134">
        <f>ROUND(I1310*H1310,2)</f>
        <v>0</v>
      </c>
      <c r="BL1310" s="17" t="s">
        <v>251</v>
      </c>
      <c r="BM1310" s="133" t="s">
        <v>2547</v>
      </c>
    </row>
    <row r="1311" spans="2:65" s="1" customFormat="1" ht="11.25">
      <c r="B1311" s="32"/>
      <c r="D1311" s="135" t="s">
        <v>158</v>
      </c>
      <c r="F1311" s="136" t="s">
        <v>2548</v>
      </c>
      <c r="I1311" s="137"/>
      <c r="L1311" s="32"/>
      <c r="M1311" s="138"/>
      <c r="T1311" s="53"/>
      <c r="AT1311" s="17" t="s">
        <v>158</v>
      </c>
      <c r="AU1311" s="17" t="s">
        <v>80</v>
      </c>
    </row>
    <row r="1312" spans="2:65" s="11" customFormat="1" ht="22.9" customHeight="1">
      <c r="B1312" s="110"/>
      <c r="D1312" s="111" t="s">
        <v>72</v>
      </c>
      <c r="E1312" s="120" t="s">
        <v>2549</v>
      </c>
      <c r="F1312" s="120" t="s">
        <v>2550</v>
      </c>
      <c r="I1312" s="113"/>
      <c r="J1312" s="121">
        <f>BK1312</f>
        <v>0</v>
      </c>
      <c r="L1312" s="110"/>
      <c r="M1312" s="115"/>
      <c r="P1312" s="116">
        <f>SUM(P1313:P1332)</f>
        <v>0</v>
      </c>
      <c r="R1312" s="116">
        <f>SUM(R1313:R1332)</f>
        <v>4.0005075000000003</v>
      </c>
      <c r="T1312" s="117">
        <f>SUM(T1313:T1332)</f>
        <v>0</v>
      </c>
      <c r="AR1312" s="111" t="s">
        <v>80</v>
      </c>
      <c r="AT1312" s="118" t="s">
        <v>72</v>
      </c>
      <c r="AU1312" s="118" t="s">
        <v>78</v>
      </c>
      <c r="AY1312" s="111" t="s">
        <v>149</v>
      </c>
      <c r="BK1312" s="119">
        <f>SUM(BK1313:BK1332)</f>
        <v>0</v>
      </c>
    </row>
    <row r="1313" spans="2:65" s="1" customFormat="1" ht="33" customHeight="1">
      <c r="B1313" s="32"/>
      <c r="C1313" s="122" t="s">
        <v>2551</v>
      </c>
      <c r="D1313" s="122" t="s">
        <v>151</v>
      </c>
      <c r="E1313" s="123" t="s">
        <v>2552</v>
      </c>
      <c r="F1313" s="124" t="s">
        <v>2553</v>
      </c>
      <c r="G1313" s="125" t="s">
        <v>154</v>
      </c>
      <c r="H1313" s="126">
        <v>2.88</v>
      </c>
      <c r="I1313" s="127"/>
      <c r="J1313" s="128">
        <f>ROUND(I1313*H1313,2)</f>
        <v>0</v>
      </c>
      <c r="K1313" s="124" t="s">
        <v>155</v>
      </c>
      <c r="L1313" s="32"/>
      <c r="M1313" s="129" t="s">
        <v>19</v>
      </c>
      <c r="N1313" s="130" t="s">
        <v>44</v>
      </c>
      <c r="P1313" s="131">
        <f>O1313*H1313</f>
        <v>0</v>
      </c>
      <c r="Q1313" s="131">
        <v>1.9300000000000001E-2</v>
      </c>
      <c r="R1313" s="131">
        <f>Q1313*H1313</f>
        <v>5.5584000000000001E-2</v>
      </c>
      <c r="S1313" s="131">
        <v>0</v>
      </c>
      <c r="T1313" s="132">
        <f>S1313*H1313</f>
        <v>0</v>
      </c>
      <c r="AR1313" s="133" t="s">
        <v>251</v>
      </c>
      <c r="AT1313" s="133" t="s">
        <v>151</v>
      </c>
      <c r="AU1313" s="133" t="s">
        <v>80</v>
      </c>
      <c r="AY1313" s="17" t="s">
        <v>149</v>
      </c>
      <c r="BE1313" s="134">
        <f>IF(N1313="základní",J1313,0)</f>
        <v>0</v>
      </c>
      <c r="BF1313" s="134">
        <f>IF(N1313="snížená",J1313,0)</f>
        <v>0</v>
      </c>
      <c r="BG1313" s="134">
        <f>IF(N1313="zákl. přenesená",J1313,0)</f>
        <v>0</v>
      </c>
      <c r="BH1313" s="134">
        <f>IF(N1313="sníž. přenesená",J1313,0)</f>
        <v>0</v>
      </c>
      <c r="BI1313" s="134">
        <f>IF(N1313="nulová",J1313,0)</f>
        <v>0</v>
      </c>
      <c r="BJ1313" s="17" t="s">
        <v>78</v>
      </c>
      <c r="BK1313" s="134">
        <f>ROUND(I1313*H1313,2)</f>
        <v>0</v>
      </c>
      <c r="BL1313" s="17" t="s">
        <v>251</v>
      </c>
      <c r="BM1313" s="133" t="s">
        <v>2554</v>
      </c>
    </row>
    <row r="1314" spans="2:65" s="1" customFormat="1" ht="11.25">
      <c r="B1314" s="32"/>
      <c r="D1314" s="135" t="s">
        <v>158</v>
      </c>
      <c r="F1314" s="136" t="s">
        <v>2555</v>
      </c>
      <c r="I1314" s="137"/>
      <c r="L1314" s="32"/>
      <c r="M1314" s="138"/>
      <c r="T1314" s="53"/>
      <c r="AT1314" s="17" t="s">
        <v>158</v>
      </c>
      <c r="AU1314" s="17" t="s">
        <v>80</v>
      </c>
    </row>
    <row r="1315" spans="2:65" s="12" customFormat="1" ht="11.25">
      <c r="B1315" s="141"/>
      <c r="D1315" s="139" t="s">
        <v>162</v>
      </c>
      <c r="E1315" s="142" t="s">
        <v>19</v>
      </c>
      <c r="F1315" s="143" t="s">
        <v>2556</v>
      </c>
      <c r="H1315" s="144">
        <v>2.88</v>
      </c>
      <c r="I1315" s="145"/>
      <c r="L1315" s="141"/>
      <c r="M1315" s="146"/>
      <c r="T1315" s="147"/>
      <c r="AT1315" s="142" t="s">
        <v>162</v>
      </c>
      <c r="AU1315" s="142" t="s">
        <v>80</v>
      </c>
      <c r="AV1315" s="12" t="s">
        <v>80</v>
      </c>
      <c r="AW1315" s="12" t="s">
        <v>34</v>
      </c>
      <c r="AX1315" s="12" t="s">
        <v>78</v>
      </c>
      <c r="AY1315" s="142" t="s">
        <v>149</v>
      </c>
    </row>
    <row r="1316" spans="2:65" s="1" customFormat="1" ht="33" customHeight="1">
      <c r="B1316" s="32"/>
      <c r="C1316" s="122" t="s">
        <v>2557</v>
      </c>
      <c r="D1316" s="122" t="s">
        <v>151</v>
      </c>
      <c r="E1316" s="123" t="s">
        <v>2558</v>
      </c>
      <c r="F1316" s="124" t="s">
        <v>2559</v>
      </c>
      <c r="G1316" s="125" t="s">
        <v>154</v>
      </c>
      <c r="H1316" s="126">
        <v>12.6</v>
      </c>
      <c r="I1316" s="127"/>
      <c r="J1316" s="128">
        <f>ROUND(I1316*H1316,2)</f>
        <v>0</v>
      </c>
      <c r="K1316" s="124" t="s">
        <v>155</v>
      </c>
      <c r="L1316" s="32"/>
      <c r="M1316" s="129" t="s">
        <v>19</v>
      </c>
      <c r="N1316" s="130" t="s">
        <v>44</v>
      </c>
      <c r="P1316" s="131">
        <f>O1316*H1316</f>
        <v>0</v>
      </c>
      <c r="Q1316" s="131">
        <v>3.0530000000000002E-2</v>
      </c>
      <c r="R1316" s="131">
        <f>Q1316*H1316</f>
        <v>0.38467800000000002</v>
      </c>
      <c r="S1316" s="131">
        <v>0</v>
      </c>
      <c r="T1316" s="132">
        <f>S1316*H1316</f>
        <v>0</v>
      </c>
      <c r="AR1316" s="133" t="s">
        <v>251</v>
      </c>
      <c r="AT1316" s="133" t="s">
        <v>151</v>
      </c>
      <c r="AU1316" s="133" t="s">
        <v>80</v>
      </c>
      <c r="AY1316" s="17" t="s">
        <v>149</v>
      </c>
      <c r="BE1316" s="134">
        <f>IF(N1316="základní",J1316,0)</f>
        <v>0</v>
      </c>
      <c r="BF1316" s="134">
        <f>IF(N1316="snížená",J1316,0)</f>
        <v>0</v>
      </c>
      <c r="BG1316" s="134">
        <f>IF(N1316="zákl. přenesená",J1316,0)</f>
        <v>0</v>
      </c>
      <c r="BH1316" s="134">
        <f>IF(N1316="sníž. přenesená",J1316,0)</f>
        <v>0</v>
      </c>
      <c r="BI1316" s="134">
        <f>IF(N1316="nulová",J1316,0)</f>
        <v>0</v>
      </c>
      <c r="BJ1316" s="17" t="s">
        <v>78</v>
      </c>
      <c r="BK1316" s="134">
        <f>ROUND(I1316*H1316,2)</f>
        <v>0</v>
      </c>
      <c r="BL1316" s="17" t="s">
        <v>251</v>
      </c>
      <c r="BM1316" s="133" t="s">
        <v>2560</v>
      </c>
    </row>
    <row r="1317" spans="2:65" s="1" customFormat="1" ht="11.25">
      <c r="B1317" s="32"/>
      <c r="D1317" s="135" t="s">
        <v>158</v>
      </c>
      <c r="F1317" s="136" t="s">
        <v>2561</v>
      </c>
      <c r="I1317" s="137"/>
      <c r="L1317" s="32"/>
      <c r="M1317" s="138"/>
      <c r="T1317" s="53"/>
      <c r="AT1317" s="17" t="s">
        <v>158</v>
      </c>
      <c r="AU1317" s="17" t="s">
        <v>80</v>
      </c>
    </row>
    <row r="1318" spans="2:65" s="12" customFormat="1" ht="11.25">
      <c r="B1318" s="141"/>
      <c r="D1318" s="139" t="s">
        <v>162</v>
      </c>
      <c r="E1318" s="142" t="s">
        <v>19</v>
      </c>
      <c r="F1318" s="143" t="s">
        <v>2562</v>
      </c>
      <c r="H1318" s="144">
        <v>12.6</v>
      </c>
      <c r="I1318" s="145"/>
      <c r="L1318" s="141"/>
      <c r="M1318" s="146"/>
      <c r="T1318" s="147"/>
      <c r="AT1318" s="142" t="s">
        <v>162</v>
      </c>
      <c r="AU1318" s="142" t="s">
        <v>80</v>
      </c>
      <c r="AV1318" s="12" t="s">
        <v>80</v>
      </c>
      <c r="AW1318" s="12" t="s">
        <v>34</v>
      </c>
      <c r="AX1318" s="12" t="s">
        <v>78</v>
      </c>
      <c r="AY1318" s="142" t="s">
        <v>149</v>
      </c>
    </row>
    <row r="1319" spans="2:65" s="1" customFormat="1" ht="24.2" customHeight="1">
      <c r="B1319" s="32"/>
      <c r="C1319" s="122" t="s">
        <v>2563</v>
      </c>
      <c r="D1319" s="122" t="s">
        <v>151</v>
      </c>
      <c r="E1319" s="123" t="s">
        <v>2564</v>
      </c>
      <c r="F1319" s="124" t="s">
        <v>2565</v>
      </c>
      <c r="G1319" s="125" t="s">
        <v>154</v>
      </c>
      <c r="H1319" s="126">
        <v>270.60000000000002</v>
      </c>
      <c r="I1319" s="127"/>
      <c r="J1319" s="128">
        <f>ROUND(I1319*H1319,2)</f>
        <v>0</v>
      </c>
      <c r="K1319" s="124" t="s">
        <v>155</v>
      </c>
      <c r="L1319" s="32"/>
      <c r="M1319" s="129" t="s">
        <v>19</v>
      </c>
      <c r="N1319" s="130" t="s">
        <v>44</v>
      </c>
      <c r="P1319" s="131">
        <f>O1319*H1319</f>
        <v>0</v>
      </c>
      <c r="Q1319" s="131">
        <v>1.2200000000000001E-2</v>
      </c>
      <c r="R1319" s="131">
        <f>Q1319*H1319</f>
        <v>3.3013200000000005</v>
      </c>
      <c r="S1319" s="131">
        <v>0</v>
      </c>
      <c r="T1319" s="132">
        <f>S1319*H1319</f>
        <v>0</v>
      </c>
      <c r="AR1319" s="133" t="s">
        <v>251</v>
      </c>
      <c r="AT1319" s="133" t="s">
        <v>151</v>
      </c>
      <c r="AU1319" s="133" t="s">
        <v>80</v>
      </c>
      <c r="AY1319" s="17" t="s">
        <v>149</v>
      </c>
      <c r="BE1319" s="134">
        <f>IF(N1319="základní",J1319,0)</f>
        <v>0</v>
      </c>
      <c r="BF1319" s="134">
        <f>IF(N1319="snížená",J1319,0)</f>
        <v>0</v>
      </c>
      <c r="BG1319" s="134">
        <f>IF(N1319="zákl. přenesená",J1319,0)</f>
        <v>0</v>
      </c>
      <c r="BH1319" s="134">
        <f>IF(N1319="sníž. přenesená",J1319,0)</f>
        <v>0</v>
      </c>
      <c r="BI1319" s="134">
        <f>IF(N1319="nulová",J1319,0)</f>
        <v>0</v>
      </c>
      <c r="BJ1319" s="17" t="s">
        <v>78</v>
      </c>
      <c r="BK1319" s="134">
        <f>ROUND(I1319*H1319,2)</f>
        <v>0</v>
      </c>
      <c r="BL1319" s="17" t="s">
        <v>251</v>
      </c>
      <c r="BM1319" s="133" t="s">
        <v>2566</v>
      </c>
    </row>
    <row r="1320" spans="2:65" s="1" customFormat="1" ht="11.25">
      <c r="B1320" s="32"/>
      <c r="D1320" s="135" t="s">
        <v>158</v>
      </c>
      <c r="F1320" s="136" t="s">
        <v>2567</v>
      </c>
      <c r="I1320" s="137"/>
      <c r="L1320" s="32"/>
      <c r="M1320" s="138"/>
      <c r="T1320" s="53"/>
      <c r="AT1320" s="17" t="s">
        <v>158</v>
      </c>
      <c r="AU1320" s="17" t="s">
        <v>80</v>
      </c>
    </row>
    <row r="1321" spans="2:65" s="12" customFormat="1" ht="11.25">
      <c r="B1321" s="141"/>
      <c r="D1321" s="139" t="s">
        <v>162</v>
      </c>
      <c r="E1321" s="142" t="s">
        <v>19</v>
      </c>
      <c r="F1321" s="143" t="s">
        <v>2568</v>
      </c>
      <c r="H1321" s="144">
        <v>6.72</v>
      </c>
      <c r="I1321" s="145"/>
      <c r="L1321" s="141"/>
      <c r="M1321" s="146"/>
      <c r="T1321" s="147"/>
      <c r="AT1321" s="142" t="s">
        <v>162</v>
      </c>
      <c r="AU1321" s="142" t="s">
        <v>80</v>
      </c>
      <c r="AV1321" s="12" t="s">
        <v>80</v>
      </c>
      <c r="AW1321" s="12" t="s">
        <v>34</v>
      </c>
      <c r="AX1321" s="12" t="s">
        <v>73</v>
      </c>
      <c r="AY1321" s="142" t="s">
        <v>149</v>
      </c>
    </row>
    <row r="1322" spans="2:65" s="12" customFormat="1" ht="11.25">
      <c r="B1322" s="141"/>
      <c r="D1322" s="139" t="s">
        <v>162</v>
      </c>
      <c r="E1322" s="142" t="s">
        <v>19</v>
      </c>
      <c r="F1322" s="143" t="s">
        <v>2569</v>
      </c>
      <c r="H1322" s="144">
        <v>263.88</v>
      </c>
      <c r="I1322" s="145"/>
      <c r="L1322" s="141"/>
      <c r="M1322" s="146"/>
      <c r="T1322" s="147"/>
      <c r="AT1322" s="142" t="s">
        <v>162</v>
      </c>
      <c r="AU1322" s="142" t="s">
        <v>80</v>
      </c>
      <c r="AV1322" s="12" t="s">
        <v>80</v>
      </c>
      <c r="AW1322" s="12" t="s">
        <v>34</v>
      </c>
      <c r="AX1322" s="12" t="s">
        <v>73</v>
      </c>
      <c r="AY1322" s="142" t="s">
        <v>149</v>
      </c>
    </row>
    <row r="1323" spans="2:65" s="14" customFormat="1" ht="11.25">
      <c r="B1323" s="155"/>
      <c r="D1323" s="139" t="s">
        <v>162</v>
      </c>
      <c r="E1323" s="156" t="s">
        <v>19</v>
      </c>
      <c r="F1323" s="157" t="s">
        <v>171</v>
      </c>
      <c r="H1323" s="158">
        <v>270.60000000000002</v>
      </c>
      <c r="I1323" s="159"/>
      <c r="L1323" s="155"/>
      <c r="M1323" s="160"/>
      <c r="T1323" s="161"/>
      <c r="AT1323" s="156" t="s">
        <v>162</v>
      </c>
      <c r="AU1323" s="156" t="s">
        <v>80</v>
      </c>
      <c r="AV1323" s="14" t="s">
        <v>156</v>
      </c>
      <c r="AW1323" s="14" t="s">
        <v>34</v>
      </c>
      <c r="AX1323" s="14" t="s">
        <v>78</v>
      </c>
      <c r="AY1323" s="156" t="s">
        <v>149</v>
      </c>
    </row>
    <row r="1324" spans="2:65" s="1" customFormat="1" ht="24.2" customHeight="1">
      <c r="B1324" s="32"/>
      <c r="C1324" s="122" t="s">
        <v>2570</v>
      </c>
      <c r="D1324" s="122" t="s">
        <v>151</v>
      </c>
      <c r="E1324" s="123" t="s">
        <v>2571</v>
      </c>
      <c r="F1324" s="124" t="s">
        <v>2572</v>
      </c>
      <c r="G1324" s="125" t="s">
        <v>154</v>
      </c>
      <c r="H1324" s="126">
        <v>20.5</v>
      </c>
      <c r="I1324" s="127"/>
      <c r="J1324" s="128">
        <f>ROUND(I1324*H1324,2)</f>
        <v>0</v>
      </c>
      <c r="K1324" s="124" t="s">
        <v>155</v>
      </c>
      <c r="L1324" s="32"/>
      <c r="M1324" s="129" t="s">
        <v>19</v>
      </c>
      <c r="N1324" s="130" t="s">
        <v>44</v>
      </c>
      <c r="P1324" s="131">
        <f>O1324*H1324</f>
        <v>0</v>
      </c>
      <c r="Q1324" s="131">
        <v>1.259E-2</v>
      </c>
      <c r="R1324" s="131">
        <f>Q1324*H1324</f>
        <v>0.25809500000000002</v>
      </c>
      <c r="S1324" s="131">
        <v>0</v>
      </c>
      <c r="T1324" s="132">
        <f>S1324*H1324</f>
        <v>0</v>
      </c>
      <c r="AR1324" s="133" t="s">
        <v>251</v>
      </c>
      <c r="AT1324" s="133" t="s">
        <v>151</v>
      </c>
      <c r="AU1324" s="133" t="s">
        <v>80</v>
      </c>
      <c r="AY1324" s="17" t="s">
        <v>149</v>
      </c>
      <c r="BE1324" s="134">
        <f>IF(N1324="základní",J1324,0)</f>
        <v>0</v>
      </c>
      <c r="BF1324" s="134">
        <f>IF(N1324="snížená",J1324,0)</f>
        <v>0</v>
      </c>
      <c r="BG1324" s="134">
        <f>IF(N1324="zákl. přenesená",J1324,0)</f>
        <v>0</v>
      </c>
      <c r="BH1324" s="134">
        <f>IF(N1324="sníž. přenesená",J1324,0)</f>
        <v>0</v>
      </c>
      <c r="BI1324" s="134">
        <f>IF(N1324="nulová",J1324,0)</f>
        <v>0</v>
      </c>
      <c r="BJ1324" s="17" t="s">
        <v>78</v>
      </c>
      <c r="BK1324" s="134">
        <f>ROUND(I1324*H1324,2)</f>
        <v>0</v>
      </c>
      <c r="BL1324" s="17" t="s">
        <v>251</v>
      </c>
      <c r="BM1324" s="133" t="s">
        <v>2573</v>
      </c>
    </row>
    <row r="1325" spans="2:65" s="1" customFormat="1" ht="11.25">
      <c r="B1325" s="32"/>
      <c r="D1325" s="135" t="s">
        <v>158</v>
      </c>
      <c r="F1325" s="136" t="s">
        <v>2574</v>
      </c>
      <c r="I1325" s="137"/>
      <c r="L1325" s="32"/>
      <c r="M1325" s="138"/>
      <c r="T1325" s="53"/>
      <c r="AT1325" s="17" t="s">
        <v>158</v>
      </c>
      <c r="AU1325" s="17" t="s">
        <v>80</v>
      </c>
    </row>
    <row r="1326" spans="2:65" s="12" customFormat="1" ht="11.25">
      <c r="B1326" s="141"/>
      <c r="D1326" s="139" t="s">
        <v>162</v>
      </c>
      <c r="E1326" s="142" t="s">
        <v>19</v>
      </c>
      <c r="F1326" s="143" t="s">
        <v>2575</v>
      </c>
      <c r="H1326" s="144">
        <v>20.5</v>
      </c>
      <c r="I1326" s="145"/>
      <c r="L1326" s="141"/>
      <c r="M1326" s="146"/>
      <c r="T1326" s="147"/>
      <c r="AT1326" s="142" t="s">
        <v>162</v>
      </c>
      <c r="AU1326" s="142" t="s">
        <v>80</v>
      </c>
      <c r="AV1326" s="12" t="s">
        <v>80</v>
      </c>
      <c r="AW1326" s="12" t="s">
        <v>34</v>
      </c>
      <c r="AX1326" s="12" t="s">
        <v>78</v>
      </c>
      <c r="AY1326" s="142" t="s">
        <v>149</v>
      </c>
    </row>
    <row r="1327" spans="2:65" s="1" customFormat="1" ht="24.2" customHeight="1">
      <c r="B1327" s="32"/>
      <c r="C1327" s="122" t="s">
        <v>2576</v>
      </c>
      <c r="D1327" s="122" t="s">
        <v>151</v>
      </c>
      <c r="E1327" s="123" t="s">
        <v>2577</v>
      </c>
      <c r="F1327" s="124" t="s">
        <v>2578</v>
      </c>
      <c r="G1327" s="125" t="s">
        <v>154</v>
      </c>
      <c r="H1327" s="126">
        <v>6.72</v>
      </c>
      <c r="I1327" s="127"/>
      <c r="J1327" s="128">
        <f>ROUND(I1327*H1327,2)</f>
        <v>0</v>
      </c>
      <c r="K1327" s="124" t="s">
        <v>155</v>
      </c>
      <c r="L1327" s="32"/>
      <c r="M1327" s="129" t="s">
        <v>19</v>
      </c>
      <c r="N1327" s="130" t="s">
        <v>44</v>
      </c>
      <c r="P1327" s="131">
        <f>O1327*H1327</f>
        <v>0</v>
      </c>
      <c r="Q1327" s="131">
        <v>0</v>
      </c>
      <c r="R1327" s="131">
        <f>Q1327*H1327</f>
        <v>0</v>
      </c>
      <c r="S1327" s="131">
        <v>0</v>
      </c>
      <c r="T1327" s="132">
        <f>S1327*H1327</f>
        <v>0</v>
      </c>
      <c r="AR1327" s="133" t="s">
        <v>251</v>
      </c>
      <c r="AT1327" s="133" t="s">
        <v>151</v>
      </c>
      <c r="AU1327" s="133" t="s">
        <v>80</v>
      </c>
      <c r="AY1327" s="17" t="s">
        <v>149</v>
      </c>
      <c r="BE1327" s="134">
        <f>IF(N1327="základní",J1327,0)</f>
        <v>0</v>
      </c>
      <c r="BF1327" s="134">
        <f>IF(N1327="snížená",J1327,0)</f>
        <v>0</v>
      </c>
      <c r="BG1327" s="134">
        <f>IF(N1327="zákl. přenesená",J1327,0)</f>
        <v>0</v>
      </c>
      <c r="BH1327" s="134">
        <f>IF(N1327="sníž. přenesená",J1327,0)</f>
        <v>0</v>
      </c>
      <c r="BI1327" s="134">
        <f>IF(N1327="nulová",J1327,0)</f>
        <v>0</v>
      </c>
      <c r="BJ1327" s="17" t="s">
        <v>78</v>
      </c>
      <c r="BK1327" s="134">
        <f>ROUND(I1327*H1327,2)</f>
        <v>0</v>
      </c>
      <c r="BL1327" s="17" t="s">
        <v>251</v>
      </c>
      <c r="BM1327" s="133" t="s">
        <v>2579</v>
      </c>
    </row>
    <row r="1328" spans="2:65" s="1" customFormat="1" ht="11.25">
      <c r="B1328" s="32"/>
      <c r="D1328" s="135" t="s">
        <v>158</v>
      </c>
      <c r="F1328" s="136" t="s">
        <v>2580</v>
      </c>
      <c r="I1328" s="137"/>
      <c r="L1328" s="32"/>
      <c r="M1328" s="138"/>
      <c r="T1328" s="53"/>
      <c r="AT1328" s="17" t="s">
        <v>158</v>
      </c>
      <c r="AU1328" s="17" t="s">
        <v>80</v>
      </c>
    </row>
    <row r="1329" spans="2:65" s="1" customFormat="1" ht="16.5" customHeight="1">
      <c r="B1329" s="32"/>
      <c r="C1329" s="162" t="s">
        <v>2581</v>
      </c>
      <c r="D1329" s="162" t="s">
        <v>245</v>
      </c>
      <c r="E1329" s="163" t="s">
        <v>2582</v>
      </c>
      <c r="F1329" s="164" t="s">
        <v>2583</v>
      </c>
      <c r="G1329" s="165" t="s">
        <v>154</v>
      </c>
      <c r="H1329" s="166">
        <v>7.55</v>
      </c>
      <c r="I1329" s="167"/>
      <c r="J1329" s="168">
        <f>ROUND(I1329*H1329,2)</f>
        <v>0</v>
      </c>
      <c r="K1329" s="164" t="s">
        <v>155</v>
      </c>
      <c r="L1329" s="169"/>
      <c r="M1329" s="170" t="s">
        <v>19</v>
      </c>
      <c r="N1329" s="171" t="s">
        <v>44</v>
      </c>
      <c r="P1329" s="131">
        <f>O1329*H1329</f>
        <v>0</v>
      </c>
      <c r="Q1329" s="131">
        <v>1.1E-4</v>
      </c>
      <c r="R1329" s="131">
        <f>Q1329*H1329</f>
        <v>8.3049999999999997E-4</v>
      </c>
      <c r="S1329" s="131">
        <v>0</v>
      </c>
      <c r="T1329" s="132">
        <f>S1329*H1329</f>
        <v>0</v>
      </c>
      <c r="AR1329" s="133" t="s">
        <v>350</v>
      </c>
      <c r="AT1329" s="133" t="s">
        <v>245</v>
      </c>
      <c r="AU1329" s="133" t="s">
        <v>80</v>
      </c>
      <c r="AY1329" s="17" t="s">
        <v>149</v>
      </c>
      <c r="BE1329" s="134">
        <f>IF(N1329="základní",J1329,0)</f>
        <v>0</v>
      </c>
      <c r="BF1329" s="134">
        <f>IF(N1329="snížená",J1329,0)</f>
        <v>0</v>
      </c>
      <c r="BG1329" s="134">
        <f>IF(N1329="zákl. přenesená",J1329,0)</f>
        <v>0</v>
      </c>
      <c r="BH1329" s="134">
        <f>IF(N1329="sníž. přenesená",J1329,0)</f>
        <v>0</v>
      </c>
      <c r="BI1329" s="134">
        <f>IF(N1329="nulová",J1329,0)</f>
        <v>0</v>
      </c>
      <c r="BJ1329" s="17" t="s">
        <v>78</v>
      </c>
      <c r="BK1329" s="134">
        <f>ROUND(I1329*H1329,2)</f>
        <v>0</v>
      </c>
      <c r="BL1329" s="17" t="s">
        <v>251</v>
      </c>
      <c r="BM1329" s="133" t="s">
        <v>2584</v>
      </c>
    </row>
    <row r="1330" spans="2:65" s="12" customFormat="1" ht="11.25">
      <c r="B1330" s="141"/>
      <c r="D1330" s="139" t="s">
        <v>162</v>
      </c>
      <c r="F1330" s="143" t="s">
        <v>2585</v>
      </c>
      <c r="H1330" s="144">
        <v>7.55</v>
      </c>
      <c r="I1330" s="145"/>
      <c r="L1330" s="141"/>
      <c r="M1330" s="146"/>
      <c r="T1330" s="147"/>
      <c r="AT1330" s="142" t="s">
        <v>162</v>
      </c>
      <c r="AU1330" s="142" t="s">
        <v>80</v>
      </c>
      <c r="AV1330" s="12" t="s">
        <v>80</v>
      </c>
      <c r="AW1330" s="12" t="s">
        <v>4</v>
      </c>
      <c r="AX1330" s="12" t="s">
        <v>78</v>
      </c>
      <c r="AY1330" s="142" t="s">
        <v>149</v>
      </c>
    </row>
    <row r="1331" spans="2:65" s="1" customFormat="1" ht="37.9" customHeight="1">
      <c r="B1331" s="32"/>
      <c r="C1331" s="122" t="s">
        <v>2586</v>
      </c>
      <c r="D1331" s="122" t="s">
        <v>151</v>
      </c>
      <c r="E1331" s="123" t="s">
        <v>2587</v>
      </c>
      <c r="F1331" s="124" t="s">
        <v>2588</v>
      </c>
      <c r="G1331" s="125" t="s">
        <v>248</v>
      </c>
      <c r="H1331" s="126">
        <v>4.0010000000000003</v>
      </c>
      <c r="I1331" s="127"/>
      <c r="J1331" s="128">
        <f>ROUND(I1331*H1331,2)</f>
        <v>0</v>
      </c>
      <c r="K1331" s="124" t="s">
        <v>155</v>
      </c>
      <c r="L1331" s="32"/>
      <c r="M1331" s="129" t="s">
        <v>19</v>
      </c>
      <c r="N1331" s="130" t="s">
        <v>44</v>
      </c>
      <c r="P1331" s="131">
        <f>O1331*H1331</f>
        <v>0</v>
      </c>
      <c r="Q1331" s="131">
        <v>0</v>
      </c>
      <c r="R1331" s="131">
        <f>Q1331*H1331</f>
        <v>0</v>
      </c>
      <c r="S1331" s="131">
        <v>0</v>
      </c>
      <c r="T1331" s="132">
        <f>S1331*H1331</f>
        <v>0</v>
      </c>
      <c r="AR1331" s="133" t="s">
        <v>251</v>
      </c>
      <c r="AT1331" s="133" t="s">
        <v>151</v>
      </c>
      <c r="AU1331" s="133" t="s">
        <v>80</v>
      </c>
      <c r="AY1331" s="17" t="s">
        <v>149</v>
      </c>
      <c r="BE1331" s="134">
        <f>IF(N1331="základní",J1331,0)</f>
        <v>0</v>
      </c>
      <c r="BF1331" s="134">
        <f>IF(N1331="snížená",J1331,0)</f>
        <v>0</v>
      </c>
      <c r="BG1331" s="134">
        <f>IF(N1331="zákl. přenesená",J1331,0)</f>
        <v>0</v>
      </c>
      <c r="BH1331" s="134">
        <f>IF(N1331="sníž. přenesená",J1331,0)</f>
        <v>0</v>
      </c>
      <c r="BI1331" s="134">
        <f>IF(N1331="nulová",J1331,0)</f>
        <v>0</v>
      </c>
      <c r="BJ1331" s="17" t="s">
        <v>78</v>
      </c>
      <c r="BK1331" s="134">
        <f>ROUND(I1331*H1331,2)</f>
        <v>0</v>
      </c>
      <c r="BL1331" s="17" t="s">
        <v>251</v>
      </c>
      <c r="BM1331" s="133" t="s">
        <v>2589</v>
      </c>
    </row>
    <row r="1332" spans="2:65" s="1" customFormat="1" ht="11.25">
      <c r="B1332" s="32"/>
      <c r="D1332" s="135" t="s">
        <v>158</v>
      </c>
      <c r="F1332" s="136" t="s">
        <v>2590</v>
      </c>
      <c r="I1332" s="137"/>
      <c r="L1332" s="32"/>
      <c r="M1332" s="138"/>
      <c r="T1332" s="53"/>
      <c r="AT1332" s="17" t="s">
        <v>158</v>
      </c>
      <c r="AU1332" s="17" t="s">
        <v>80</v>
      </c>
    </row>
    <row r="1333" spans="2:65" s="11" customFormat="1" ht="22.9" customHeight="1">
      <c r="B1333" s="110"/>
      <c r="D1333" s="111" t="s">
        <v>72</v>
      </c>
      <c r="E1333" s="120" t="s">
        <v>2591</v>
      </c>
      <c r="F1333" s="120" t="s">
        <v>2592</v>
      </c>
      <c r="I1333" s="113"/>
      <c r="J1333" s="121">
        <f>BK1333</f>
        <v>0</v>
      </c>
      <c r="L1333" s="110"/>
      <c r="M1333" s="115"/>
      <c r="P1333" s="116">
        <f>SUM(P1334:P1347)</f>
        <v>0</v>
      </c>
      <c r="R1333" s="116">
        <f>SUM(R1334:R1347)</f>
        <v>0.17141060000000002</v>
      </c>
      <c r="T1333" s="117">
        <f>SUM(T1334:T1347)</f>
        <v>0</v>
      </c>
      <c r="AR1333" s="111" t="s">
        <v>80</v>
      </c>
      <c r="AT1333" s="118" t="s">
        <v>72</v>
      </c>
      <c r="AU1333" s="118" t="s">
        <v>78</v>
      </c>
      <c r="AY1333" s="111" t="s">
        <v>149</v>
      </c>
      <c r="BK1333" s="119">
        <f>SUM(BK1334:BK1347)</f>
        <v>0</v>
      </c>
    </row>
    <row r="1334" spans="2:65" s="1" customFormat="1" ht="24.2" customHeight="1">
      <c r="B1334" s="32"/>
      <c r="C1334" s="122" t="s">
        <v>2593</v>
      </c>
      <c r="D1334" s="122" t="s">
        <v>151</v>
      </c>
      <c r="E1334" s="123" t="s">
        <v>2594</v>
      </c>
      <c r="F1334" s="124" t="s">
        <v>2595</v>
      </c>
      <c r="G1334" s="125" t="s">
        <v>388</v>
      </c>
      <c r="H1334" s="126">
        <v>21.87</v>
      </c>
      <c r="I1334" s="127"/>
      <c r="J1334" s="128">
        <f>ROUND(I1334*H1334,2)</f>
        <v>0</v>
      </c>
      <c r="K1334" s="124" t="s">
        <v>155</v>
      </c>
      <c r="L1334" s="32"/>
      <c r="M1334" s="129" t="s">
        <v>19</v>
      </c>
      <c r="N1334" s="130" t="s">
        <v>44</v>
      </c>
      <c r="P1334" s="131">
        <f>O1334*H1334</f>
        <v>0</v>
      </c>
      <c r="Q1334" s="131">
        <v>2.3800000000000002E-3</v>
      </c>
      <c r="R1334" s="131">
        <f>Q1334*H1334</f>
        <v>5.2050600000000009E-2</v>
      </c>
      <c r="S1334" s="131">
        <v>0</v>
      </c>
      <c r="T1334" s="132">
        <f>S1334*H1334</f>
        <v>0</v>
      </c>
      <c r="AR1334" s="133" t="s">
        <v>251</v>
      </c>
      <c r="AT1334" s="133" t="s">
        <v>151</v>
      </c>
      <c r="AU1334" s="133" t="s">
        <v>80</v>
      </c>
      <c r="AY1334" s="17" t="s">
        <v>149</v>
      </c>
      <c r="BE1334" s="134">
        <f>IF(N1334="základní",J1334,0)</f>
        <v>0</v>
      </c>
      <c r="BF1334" s="134">
        <f>IF(N1334="snížená",J1334,0)</f>
        <v>0</v>
      </c>
      <c r="BG1334" s="134">
        <f>IF(N1334="zákl. přenesená",J1334,0)</f>
        <v>0</v>
      </c>
      <c r="BH1334" s="134">
        <f>IF(N1334="sníž. přenesená",J1334,0)</f>
        <v>0</v>
      </c>
      <c r="BI1334" s="134">
        <f>IF(N1334="nulová",J1334,0)</f>
        <v>0</v>
      </c>
      <c r="BJ1334" s="17" t="s">
        <v>78</v>
      </c>
      <c r="BK1334" s="134">
        <f>ROUND(I1334*H1334,2)</f>
        <v>0</v>
      </c>
      <c r="BL1334" s="17" t="s">
        <v>251</v>
      </c>
      <c r="BM1334" s="133" t="s">
        <v>2596</v>
      </c>
    </row>
    <row r="1335" spans="2:65" s="1" customFormat="1" ht="11.25">
      <c r="B1335" s="32"/>
      <c r="D1335" s="135" t="s">
        <v>158</v>
      </c>
      <c r="F1335" s="136" t="s">
        <v>2597</v>
      </c>
      <c r="I1335" s="137"/>
      <c r="L1335" s="32"/>
      <c r="M1335" s="138"/>
      <c r="T1335" s="53"/>
      <c r="AT1335" s="17" t="s">
        <v>158</v>
      </c>
      <c r="AU1335" s="17" t="s">
        <v>80</v>
      </c>
    </row>
    <row r="1336" spans="2:65" s="12" customFormat="1" ht="11.25">
      <c r="B1336" s="141"/>
      <c r="D1336" s="139" t="s">
        <v>162</v>
      </c>
      <c r="E1336" s="142" t="s">
        <v>19</v>
      </c>
      <c r="F1336" s="143" t="s">
        <v>2598</v>
      </c>
      <c r="H1336" s="144">
        <v>12.32</v>
      </c>
      <c r="I1336" s="145"/>
      <c r="L1336" s="141"/>
      <c r="M1336" s="146"/>
      <c r="T1336" s="147"/>
      <c r="AT1336" s="142" t="s">
        <v>162</v>
      </c>
      <c r="AU1336" s="142" t="s">
        <v>80</v>
      </c>
      <c r="AV1336" s="12" t="s">
        <v>80</v>
      </c>
      <c r="AW1336" s="12" t="s">
        <v>34</v>
      </c>
      <c r="AX1336" s="12" t="s">
        <v>73</v>
      </c>
      <c r="AY1336" s="142" t="s">
        <v>149</v>
      </c>
    </row>
    <row r="1337" spans="2:65" s="12" customFormat="1" ht="11.25">
      <c r="B1337" s="141"/>
      <c r="D1337" s="139" t="s">
        <v>162</v>
      </c>
      <c r="E1337" s="142" t="s">
        <v>19</v>
      </c>
      <c r="F1337" s="143" t="s">
        <v>2599</v>
      </c>
      <c r="H1337" s="144">
        <v>1.8</v>
      </c>
      <c r="I1337" s="145"/>
      <c r="L1337" s="141"/>
      <c r="M1337" s="146"/>
      <c r="T1337" s="147"/>
      <c r="AT1337" s="142" t="s">
        <v>162</v>
      </c>
      <c r="AU1337" s="142" t="s">
        <v>80</v>
      </c>
      <c r="AV1337" s="12" t="s">
        <v>80</v>
      </c>
      <c r="AW1337" s="12" t="s">
        <v>34</v>
      </c>
      <c r="AX1337" s="12" t="s">
        <v>73</v>
      </c>
      <c r="AY1337" s="142" t="s">
        <v>149</v>
      </c>
    </row>
    <row r="1338" spans="2:65" s="12" customFormat="1" ht="11.25">
      <c r="B1338" s="141"/>
      <c r="D1338" s="139" t="s">
        <v>162</v>
      </c>
      <c r="E1338" s="142" t="s">
        <v>19</v>
      </c>
      <c r="F1338" s="143" t="s">
        <v>2600</v>
      </c>
      <c r="H1338" s="144">
        <v>3</v>
      </c>
      <c r="I1338" s="145"/>
      <c r="L1338" s="141"/>
      <c r="M1338" s="146"/>
      <c r="T1338" s="147"/>
      <c r="AT1338" s="142" t="s">
        <v>162</v>
      </c>
      <c r="AU1338" s="142" t="s">
        <v>80</v>
      </c>
      <c r="AV1338" s="12" t="s">
        <v>80</v>
      </c>
      <c r="AW1338" s="12" t="s">
        <v>34</v>
      </c>
      <c r="AX1338" s="12" t="s">
        <v>73</v>
      </c>
      <c r="AY1338" s="142" t="s">
        <v>149</v>
      </c>
    </row>
    <row r="1339" spans="2:65" s="12" customFormat="1" ht="11.25">
      <c r="B1339" s="141"/>
      <c r="D1339" s="139" t="s">
        <v>162</v>
      </c>
      <c r="E1339" s="142" t="s">
        <v>19</v>
      </c>
      <c r="F1339" s="143" t="s">
        <v>2601</v>
      </c>
      <c r="H1339" s="144">
        <v>1.8</v>
      </c>
      <c r="I1339" s="145"/>
      <c r="L1339" s="141"/>
      <c r="M1339" s="146"/>
      <c r="T1339" s="147"/>
      <c r="AT1339" s="142" t="s">
        <v>162</v>
      </c>
      <c r="AU1339" s="142" t="s">
        <v>80</v>
      </c>
      <c r="AV1339" s="12" t="s">
        <v>80</v>
      </c>
      <c r="AW1339" s="12" t="s">
        <v>34</v>
      </c>
      <c r="AX1339" s="12" t="s">
        <v>73</v>
      </c>
      <c r="AY1339" s="142" t="s">
        <v>149</v>
      </c>
    </row>
    <row r="1340" spans="2:65" s="12" customFormat="1" ht="11.25">
      <c r="B1340" s="141"/>
      <c r="D1340" s="139" t="s">
        <v>162</v>
      </c>
      <c r="E1340" s="142" t="s">
        <v>19</v>
      </c>
      <c r="F1340" s="143" t="s">
        <v>2602</v>
      </c>
      <c r="H1340" s="144">
        <v>2.4</v>
      </c>
      <c r="I1340" s="145"/>
      <c r="L1340" s="141"/>
      <c r="M1340" s="146"/>
      <c r="T1340" s="147"/>
      <c r="AT1340" s="142" t="s">
        <v>162</v>
      </c>
      <c r="AU1340" s="142" t="s">
        <v>80</v>
      </c>
      <c r="AV1340" s="12" t="s">
        <v>80</v>
      </c>
      <c r="AW1340" s="12" t="s">
        <v>34</v>
      </c>
      <c r="AX1340" s="12" t="s">
        <v>73</v>
      </c>
      <c r="AY1340" s="142" t="s">
        <v>149</v>
      </c>
    </row>
    <row r="1341" spans="2:65" s="12" customFormat="1" ht="11.25">
      <c r="B1341" s="141"/>
      <c r="D1341" s="139" t="s">
        <v>162</v>
      </c>
      <c r="E1341" s="142" t="s">
        <v>19</v>
      </c>
      <c r="F1341" s="143" t="s">
        <v>2603</v>
      </c>
      <c r="H1341" s="144">
        <v>0.55000000000000004</v>
      </c>
      <c r="I1341" s="145"/>
      <c r="L1341" s="141"/>
      <c r="M1341" s="146"/>
      <c r="T1341" s="147"/>
      <c r="AT1341" s="142" t="s">
        <v>162</v>
      </c>
      <c r="AU1341" s="142" t="s">
        <v>80</v>
      </c>
      <c r="AV1341" s="12" t="s">
        <v>80</v>
      </c>
      <c r="AW1341" s="12" t="s">
        <v>34</v>
      </c>
      <c r="AX1341" s="12" t="s">
        <v>73</v>
      </c>
      <c r="AY1341" s="142" t="s">
        <v>149</v>
      </c>
    </row>
    <row r="1342" spans="2:65" s="14" customFormat="1" ht="11.25">
      <c r="B1342" s="155"/>
      <c r="D1342" s="139" t="s">
        <v>162</v>
      </c>
      <c r="E1342" s="156" t="s">
        <v>19</v>
      </c>
      <c r="F1342" s="157" t="s">
        <v>171</v>
      </c>
      <c r="H1342" s="158">
        <v>21.87</v>
      </c>
      <c r="I1342" s="159"/>
      <c r="L1342" s="155"/>
      <c r="M1342" s="160"/>
      <c r="T1342" s="161"/>
      <c r="AT1342" s="156" t="s">
        <v>162</v>
      </c>
      <c r="AU1342" s="156" t="s">
        <v>80</v>
      </c>
      <c r="AV1342" s="14" t="s">
        <v>156</v>
      </c>
      <c r="AW1342" s="14" t="s">
        <v>34</v>
      </c>
      <c r="AX1342" s="14" t="s">
        <v>78</v>
      </c>
      <c r="AY1342" s="156" t="s">
        <v>149</v>
      </c>
    </row>
    <row r="1343" spans="2:65" s="1" customFormat="1" ht="24.2" customHeight="1">
      <c r="B1343" s="32"/>
      <c r="C1343" s="122" t="s">
        <v>2604</v>
      </c>
      <c r="D1343" s="122" t="s">
        <v>151</v>
      </c>
      <c r="E1343" s="123" t="s">
        <v>2605</v>
      </c>
      <c r="F1343" s="124" t="s">
        <v>2606</v>
      </c>
      <c r="G1343" s="125" t="s">
        <v>388</v>
      </c>
      <c r="H1343" s="126">
        <v>59.68</v>
      </c>
      <c r="I1343" s="127"/>
      <c r="J1343" s="128">
        <f>ROUND(I1343*H1343,2)</f>
        <v>0</v>
      </c>
      <c r="K1343" s="124" t="s">
        <v>155</v>
      </c>
      <c r="L1343" s="32"/>
      <c r="M1343" s="129" t="s">
        <v>19</v>
      </c>
      <c r="N1343" s="130" t="s">
        <v>44</v>
      </c>
      <c r="P1343" s="131">
        <f>O1343*H1343</f>
        <v>0</v>
      </c>
      <c r="Q1343" s="131">
        <v>2E-3</v>
      </c>
      <c r="R1343" s="131">
        <f>Q1343*H1343</f>
        <v>0.11936000000000001</v>
      </c>
      <c r="S1343" s="131">
        <v>0</v>
      </c>
      <c r="T1343" s="132">
        <f>S1343*H1343</f>
        <v>0</v>
      </c>
      <c r="AR1343" s="133" t="s">
        <v>251</v>
      </c>
      <c r="AT1343" s="133" t="s">
        <v>151</v>
      </c>
      <c r="AU1343" s="133" t="s">
        <v>80</v>
      </c>
      <c r="AY1343" s="17" t="s">
        <v>149</v>
      </c>
      <c r="BE1343" s="134">
        <f>IF(N1343="základní",J1343,0)</f>
        <v>0</v>
      </c>
      <c r="BF1343" s="134">
        <f>IF(N1343="snížená",J1343,0)</f>
        <v>0</v>
      </c>
      <c r="BG1343" s="134">
        <f>IF(N1343="zákl. přenesená",J1343,0)</f>
        <v>0</v>
      </c>
      <c r="BH1343" s="134">
        <f>IF(N1343="sníž. přenesená",J1343,0)</f>
        <v>0</v>
      </c>
      <c r="BI1343" s="134">
        <f>IF(N1343="nulová",J1343,0)</f>
        <v>0</v>
      </c>
      <c r="BJ1343" s="17" t="s">
        <v>78</v>
      </c>
      <c r="BK1343" s="134">
        <f>ROUND(I1343*H1343,2)</f>
        <v>0</v>
      </c>
      <c r="BL1343" s="17" t="s">
        <v>251</v>
      </c>
      <c r="BM1343" s="133" t="s">
        <v>2607</v>
      </c>
    </row>
    <row r="1344" spans="2:65" s="1" customFormat="1" ht="11.25">
      <c r="B1344" s="32"/>
      <c r="D1344" s="135" t="s">
        <v>158</v>
      </c>
      <c r="F1344" s="136" t="s">
        <v>2608</v>
      </c>
      <c r="I1344" s="137"/>
      <c r="L1344" s="32"/>
      <c r="M1344" s="138"/>
      <c r="T1344" s="53"/>
      <c r="AT1344" s="17" t="s">
        <v>158</v>
      </c>
      <c r="AU1344" s="17" t="s">
        <v>80</v>
      </c>
    </row>
    <row r="1345" spans="2:65" s="12" customFormat="1" ht="11.25">
      <c r="B1345" s="141"/>
      <c r="D1345" s="139" t="s">
        <v>162</v>
      </c>
      <c r="E1345" s="142" t="s">
        <v>19</v>
      </c>
      <c r="F1345" s="143" t="s">
        <v>1364</v>
      </c>
      <c r="H1345" s="144">
        <v>59.68</v>
      </c>
      <c r="I1345" s="145"/>
      <c r="L1345" s="141"/>
      <c r="M1345" s="146"/>
      <c r="T1345" s="147"/>
      <c r="AT1345" s="142" t="s">
        <v>162</v>
      </c>
      <c r="AU1345" s="142" t="s">
        <v>80</v>
      </c>
      <c r="AV1345" s="12" t="s">
        <v>80</v>
      </c>
      <c r="AW1345" s="12" t="s">
        <v>34</v>
      </c>
      <c r="AX1345" s="12" t="s">
        <v>78</v>
      </c>
      <c r="AY1345" s="142" t="s">
        <v>149</v>
      </c>
    </row>
    <row r="1346" spans="2:65" s="1" customFormat="1" ht="24.2" customHeight="1">
      <c r="B1346" s="32"/>
      <c r="C1346" s="122" t="s">
        <v>2609</v>
      </c>
      <c r="D1346" s="122" t="s">
        <v>151</v>
      </c>
      <c r="E1346" s="123" t="s">
        <v>2610</v>
      </c>
      <c r="F1346" s="124" t="s">
        <v>2611</v>
      </c>
      <c r="G1346" s="125" t="s">
        <v>248</v>
      </c>
      <c r="H1346" s="126">
        <v>0.17100000000000001</v>
      </c>
      <c r="I1346" s="127"/>
      <c r="J1346" s="128">
        <f>ROUND(I1346*H1346,2)</f>
        <v>0</v>
      </c>
      <c r="K1346" s="124" t="s">
        <v>155</v>
      </c>
      <c r="L1346" s="32"/>
      <c r="M1346" s="129" t="s">
        <v>19</v>
      </c>
      <c r="N1346" s="130" t="s">
        <v>44</v>
      </c>
      <c r="P1346" s="131">
        <f>O1346*H1346</f>
        <v>0</v>
      </c>
      <c r="Q1346" s="131">
        <v>0</v>
      </c>
      <c r="R1346" s="131">
        <f>Q1346*H1346</f>
        <v>0</v>
      </c>
      <c r="S1346" s="131">
        <v>0</v>
      </c>
      <c r="T1346" s="132">
        <f>S1346*H1346</f>
        <v>0</v>
      </c>
      <c r="AR1346" s="133" t="s">
        <v>251</v>
      </c>
      <c r="AT1346" s="133" t="s">
        <v>151</v>
      </c>
      <c r="AU1346" s="133" t="s">
        <v>80</v>
      </c>
      <c r="AY1346" s="17" t="s">
        <v>149</v>
      </c>
      <c r="BE1346" s="134">
        <f>IF(N1346="základní",J1346,0)</f>
        <v>0</v>
      </c>
      <c r="BF1346" s="134">
        <f>IF(N1346="snížená",J1346,0)</f>
        <v>0</v>
      </c>
      <c r="BG1346" s="134">
        <f>IF(N1346="zákl. přenesená",J1346,0)</f>
        <v>0</v>
      </c>
      <c r="BH1346" s="134">
        <f>IF(N1346="sníž. přenesená",J1346,0)</f>
        <v>0</v>
      </c>
      <c r="BI1346" s="134">
        <f>IF(N1346="nulová",J1346,0)</f>
        <v>0</v>
      </c>
      <c r="BJ1346" s="17" t="s">
        <v>78</v>
      </c>
      <c r="BK1346" s="134">
        <f>ROUND(I1346*H1346,2)</f>
        <v>0</v>
      </c>
      <c r="BL1346" s="17" t="s">
        <v>251</v>
      </c>
      <c r="BM1346" s="133" t="s">
        <v>2612</v>
      </c>
    </row>
    <row r="1347" spans="2:65" s="1" customFormat="1" ht="11.25">
      <c r="B1347" s="32"/>
      <c r="D1347" s="135" t="s">
        <v>158</v>
      </c>
      <c r="F1347" s="136" t="s">
        <v>2613</v>
      </c>
      <c r="I1347" s="137"/>
      <c r="L1347" s="32"/>
      <c r="M1347" s="138"/>
      <c r="T1347" s="53"/>
      <c r="AT1347" s="17" t="s">
        <v>158</v>
      </c>
      <c r="AU1347" s="17" t="s">
        <v>80</v>
      </c>
    </row>
    <row r="1348" spans="2:65" s="11" customFormat="1" ht="22.9" customHeight="1">
      <c r="B1348" s="110"/>
      <c r="D1348" s="111" t="s">
        <v>72</v>
      </c>
      <c r="E1348" s="120" t="s">
        <v>2614</v>
      </c>
      <c r="F1348" s="120" t="s">
        <v>2615</v>
      </c>
      <c r="I1348" s="113"/>
      <c r="J1348" s="121">
        <f>BK1348</f>
        <v>0</v>
      </c>
      <c r="L1348" s="110"/>
      <c r="M1348" s="115"/>
      <c r="P1348" s="116">
        <f>SUM(P1349:P1392)</f>
        <v>0</v>
      </c>
      <c r="R1348" s="116">
        <f>SUM(R1349:R1392)</f>
        <v>0.94284000000000012</v>
      </c>
      <c r="T1348" s="117">
        <f>SUM(T1349:T1392)</f>
        <v>0</v>
      </c>
      <c r="AR1348" s="111" t="s">
        <v>80</v>
      </c>
      <c r="AT1348" s="118" t="s">
        <v>72</v>
      </c>
      <c r="AU1348" s="118" t="s">
        <v>78</v>
      </c>
      <c r="AY1348" s="111" t="s">
        <v>149</v>
      </c>
      <c r="BK1348" s="119">
        <f>SUM(BK1349:BK1392)</f>
        <v>0</v>
      </c>
    </row>
    <row r="1349" spans="2:65" s="1" customFormat="1" ht="24.2" customHeight="1">
      <c r="B1349" s="32"/>
      <c r="C1349" s="122" t="s">
        <v>2616</v>
      </c>
      <c r="D1349" s="122" t="s">
        <v>151</v>
      </c>
      <c r="E1349" s="123" t="s">
        <v>2617</v>
      </c>
      <c r="F1349" s="124" t="s">
        <v>2618</v>
      </c>
      <c r="G1349" s="125" t="s">
        <v>330</v>
      </c>
      <c r="H1349" s="126">
        <v>20</v>
      </c>
      <c r="I1349" s="127"/>
      <c r="J1349" s="128">
        <f>ROUND(I1349*H1349,2)</f>
        <v>0</v>
      </c>
      <c r="K1349" s="124" t="s">
        <v>155</v>
      </c>
      <c r="L1349" s="32"/>
      <c r="M1349" s="129" t="s">
        <v>19</v>
      </c>
      <c r="N1349" s="130" t="s">
        <v>44</v>
      </c>
      <c r="P1349" s="131">
        <f>O1349*H1349</f>
        <v>0</v>
      </c>
      <c r="Q1349" s="131">
        <v>0</v>
      </c>
      <c r="R1349" s="131">
        <f>Q1349*H1349</f>
        <v>0</v>
      </c>
      <c r="S1349" s="131">
        <v>0</v>
      </c>
      <c r="T1349" s="132">
        <f>S1349*H1349</f>
        <v>0</v>
      </c>
      <c r="AR1349" s="133" t="s">
        <v>251</v>
      </c>
      <c r="AT1349" s="133" t="s">
        <v>151</v>
      </c>
      <c r="AU1349" s="133" t="s">
        <v>80</v>
      </c>
      <c r="AY1349" s="17" t="s">
        <v>149</v>
      </c>
      <c r="BE1349" s="134">
        <f>IF(N1349="základní",J1349,0)</f>
        <v>0</v>
      </c>
      <c r="BF1349" s="134">
        <f>IF(N1349="snížená",J1349,0)</f>
        <v>0</v>
      </c>
      <c r="BG1349" s="134">
        <f>IF(N1349="zákl. přenesená",J1349,0)</f>
        <v>0</v>
      </c>
      <c r="BH1349" s="134">
        <f>IF(N1349="sníž. přenesená",J1349,0)</f>
        <v>0</v>
      </c>
      <c r="BI1349" s="134">
        <f>IF(N1349="nulová",J1349,0)</f>
        <v>0</v>
      </c>
      <c r="BJ1349" s="17" t="s">
        <v>78</v>
      </c>
      <c r="BK1349" s="134">
        <f>ROUND(I1349*H1349,2)</f>
        <v>0</v>
      </c>
      <c r="BL1349" s="17" t="s">
        <v>251</v>
      </c>
      <c r="BM1349" s="133" t="s">
        <v>2619</v>
      </c>
    </row>
    <row r="1350" spans="2:65" s="1" customFormat="1" ht="11.25">
      <c r="B1350" s="32"/>
      <c r="D1350" s="135" t="s">
        <v>158</v>
      </c>
      <c r="F1350" s="136" t="s">
        <v>2620</v>
      </c>
      <c r="I1350" s="137"/>
      <c r="L1350" s="32"/>
      <c r="M1350" s="138"/>
      <c r="T1350" s="53"/>
      <c r="AT1350" s="17" t="s">
        <v>158</v>
      </c>
      <c r="AU1350" s="17" t="s">
        <v>80</v>
      </c>
    </row>
    <row r="1351" spans="2:65" s="1" customFormat="1" ht="21.75" customHeight="1">
      <c r="B1351" s="32"/>
      <c r="C1351" s="162" t="s">
        <v>2621</v>
      </c>
      <c r="D1351" s="162" t="s">
        <v>245</v>
      </c>
      <c r="E1351" s="163" t="s">
        <v>2622</v>
      </c>
      <c r="F1351" s="164" t="s">
        <v>2623</v>
      </c>
      <c r="G1351" s="165" t="s">
        <v>330</v>
      </c>
      <c r="H1351" s="166">
        <v>1</v>
      </c>
      <c r="I1351" s="167"/>
      <c r="J1351" s="168">
        <f t="shared" ref="J1351:J1363" si="80">ROUND(I1351*H1351,2)</f>
        <v>0</v>
      </c>
      <c r="K1351" s="164" t="s">
        <v>497</v>
      </c>
      <c r="L1351" s="169"/>
      <c r="M1351" s="170" t="s">
        <v>19</v>
      </c>
      <c r="N1351" s="171" t="s">
        <v>44</v>
      </c>
      <c r="P1351" s="131">
        <f t="shared" ref="P1351:P1363" si="81">O1351*H1351</f>
        <v>0</v>
      </c>
      <c r="Q1351" s="131">
        <v>1.95E-2</v>
      </c>
      <c r="R1351" s="131">
        <f t="shared" ref="R1351:R1363" si="82">Q1351*H1351</f>
        <v>1.95E-2</v>
      </c>
      <c r="S1351" s="131">
        <v>0</v>
      </c>
      <c r="T1351" s="132">
        <f t="shared" ref="T1351:T1363" si="83">S1351*H1351</f>
        <v>0</v>
      </c>
      <c r="AR1351" s="133" t="s">
        <v>350</v>
      </c>
      <c r="AT1351" s="133" t="s">
        <v>245</v>
      </c>
      <c r="AU1351" s="133" t="s">
        <v>80</v>
      </c>
      <c r="AY1351" s="17" t="s">
        <v>149</v>
      </c>
      <c r="BE1351" s="134">
        <f t="shared" ref="BE1351:BE1363" si="84">IF(N1351="základní",J1351,0)</f>
        <v>0</v>
      </c>
      <c r="BF1351" s="134">
        <f t="shared" ref="BF1351:BF1363" si="85">IF(N1351="snížená",J1351,0)</f>
        <v>0</v>
      </c>
      <c r="BG1351" s="134">
        <f t="shared" ref="BG1351:BG1363" si="86">IF(N1351="zákl. přenesená",J1351,0)</f>
        <v>0</v>
      </c>
      <c r="BH1351" s="134">
        <f t="shared" ref="BH1351:BH1363" si="87">IF(N1351="sníž. přenesená",J1351,0)</f>
        <v>0</v>
      </c>
      <c r="BI1351" s="134">
        <f t="shared" ref="BI1351:BI1363" si="88">IF(N1351="nulová",J1351,0)</f>
        <v>0</v>
      </c>
      <c r="BJ1351" s="17" t="s">
        <v>78</v>
      </c>
      <c r="BK1351" s="134">
        <f t="shared" ref="BK1351:BK1363" si="89">ROUND(I1351*H1351,2)</f>
        <v>0</v>
      </c>
      <c r="BL1351" s="17" t="s">
        <v>251</v>
      </c>
      <c r="BM1351" s="133" t="s">
        <v>2624</v>
      </c>
    </row>
    <row r="1352" spans="2:65" s="1" customFormat="1" ht="21.75" customHeight="1">
      <c r="B1352" s="32"/>
      <c r="C1352" s="162" t="s">
        <v>2625</v>
      </c>
      <c r="D1352" s="162" t="s">
        <v>245</v>
      </c>
      <c r="E1352" s="163" t="s">
        <v>2626</v>
      </c>
      <c r="F1352" s="164" t="s">
        <v>2627</v>
      </c>
      <c r="G1352" s="165" t="s">
        <v>330</v>
      </c>
      <c r="H1352" s="166">
        <v>5</v>
      </c>
      <c r="I1352" s="167"/>
      <c r="J1352" s="168">
        <f t="shared" si="80"/>
        <v>0</v>
      </c>
      <c r="K1352" s="164" t="s">
        <v>497</v>
      </c>
      <c r="L1352" s="169"/>
      <c r="M1352" s="170" t="s">
        <v>19</v>
      </c>
      <c r="N1352" s="171" t="s">
        <v>44</v>
      </c>
      <c r="P1352" s="131">
        <f t="shared" si="81"/>
        <v>0</v>
      </c>
      <c r="Q1352" s="131">
        <v>1.95E-2</v>
      </c>
      <c r="R1352" s="131">
        <f t="shared" si="82"/>
        <v>9.7500000000000003E-2</v>
      </c>
      <c r="S1352" s="131">
        <v>0</v>
      </c>
      <c r="T1352" s="132">
        <f t="shared" si="83"/>
        <v>0</v>
      </c>
      <c r="AR1352" s="133" t="s">
        <v>350</v>
      </c>
      <c r="AT1352" s="133" t="s">
        <v>245</v>
      </c>
      <c r="AU1352" s="133" t="s">
        <v>80</v>
      </c>
      <c r="AY1352" s="17" t="s">
        <v>149</v>
      </c>
      <c r="BE1352" s="134">
        <f t="shared" si="84"/>
        <v>0</v>
      </c>
      <c r="BF1352" s="134">
        <f t="shared" si="85"/>
        <v>0</v>
      </c>
      <c r="BG1352" s="134">
        <f t="shared" si="86"/>
        <v>0</v>
      </c>
      <c r="BH1352" s="134">
        <f t="shared" si="87"/>
        <v>0</v>
      </c>
      <c r="BI1352" s="134">
        <f t="shared" si="88"/>
        <v>0</v>
      </c>
      <c r="BJ1352" s="17" t="s">
        <v>78</v>
      </c>
      <c r="BK1352" s="134">
        <f t="shared" si="89"/>
        <v>0</v>
      </c>
      <c r="BL1352" s="17" t="s">
        <v>251</v>
      </c>
      <c r="BM1352" s="133" t="s">
        <v>2628</v>
      </c>
    </row>
    <row r="1353" spans="2:65" s="1" customFormat="1" ht="21.75" customHeight="1">
      <c r="B1353" s="32"/>
      <c r="C1353" s="162" t="s">
        <v>2629</v>
      </c>
      <c r="D1353" s="162" t="s">
        <v>245</v>
      </c>
      <c r="E1353" s="163" t="s">
        <v>2630</v>
      </c>
      <c r="F1353" s="164" t="s">
        <v>2631</v>
      </c>
      <c r="G1353" s="165" t="s">
        <v>330</v>
      </c>
      <c r="H1353" s="166">
        <v>1</v>
      </c>
      <c r="I1353" s="167"/>
      <c r="J1353" s="168">
        <f t="shared" si="80"/>
        <v>0</v>
      </c>
      <c r="K1353" s="164" t="s">
        <v>497</v>
      </c>
      <c r="L1353" s="169"/>
      <c r="M1353" s="170" t="s">
        <v>19</v>
      </c>
      <c r="N1353" s="171" t="s">
        <v>44</v>
      </c>
      <c r="P1353" s="131">
        <f t="shared" si="81"/>
        <v>0</v>
      </c>
      <c r="Q1353" s="131">
        <v>1.95E-2</v>
      </c>
      <c r="R1353" s="131">
        <f t="shared" si="82"/>
        <v>1.95E-2</v>
      </c>
      <c r="S1353" s="131">
        <v>0</v>
      </c>
      <c r="T1353" s="132">
        <f t="shared" si="83"/>
        <v>0</v>
      </c>
      <c r="AR1353" s="133" t="s">
        <v>350</v>
      </c>
      <c r="AT1353" s="133" t="s">
        <v>245</v>
      </c>
      <c r="AU1353" s="133" t="s">
        <v>80</v>
      </c>
      <c r="AY1353" s="17" t="s">
        <v>149</v>
      </c>
      <c r="BE1353" s="134">
        <f t="shared" si="84"/>
        <v>0</v>
      </c>
      <c r="BF1353" s="134">
        <f t="shared" si="85"/>
        <v>0</v>
      </c>
      <c r="BG1353" s="134">
        <f t="shared" si="86"/>
        <v>0</v>
      </c>
      <c r="BH1353" s="134">
        <f t="shared" si="87"/>
        <v>0</v>
      </c>
      <c r="BI1353" s="134">
        <f t="shared" si="88"/>
        <v>0</v>
      </c>
      <c r="BJ1353" s="17" t="s">
        <v>78</v>
      </c>
      <c r="BK1353" s="134">
        <f t="shared" si="89"/>
        <v>0</v>
      </c>
      <c r="BL1353" s="17" t="s">
        <v>251</v>
      </c>
      <c r="BM1353" s="133" t="s">
        <v>2632</v>
      </c>
    </row>
    <row r="1354" spans="2:65" s="1" customFormat="1" ht="21.75" customHeight="1">
      <c r="B1354" s="32"/>
      <c r="C1354" s="162" t="s">
        <v>2633</v>
      </c>
      <c r="D1354" s="162" t="s">
        <v>245</v>
      </c>
      <c r="E1354" s="163" t="s">
        <v>2634</v>
      </c>
      <c r="F1354" s="164" t="s">
        <v>2635</v>
      </c>
      <c r="G1354" s="165" t="s">
        <v>330</v>
      </c>
      <c r="H1354" s="166">
        <v>1</v>
      </c>
      <c r="I1354" s="167"/>
      <c r="J1354" s="168">
        <f t="shared" si="80"/>
        <v>0</v>
      </c>
      <c r="K1354" s="164" t="s">
        <v>497</v>
      </c>
      <c r="L1354" s="169"/>
      <c r="M1354" s="170" t="s">
        <v>19</v>
      </c>
      <c r="N1354" s="171" t="s">
        <v>44</v>
      </c>
      <c r="P1354" s="131">
        <f t="shared" si="81"/>
        <v>0</v>
      </c>
      <c r="Q1354" s="131">
        <v>1.95E-2</v>
      </c>
      <c r="R1354" s="131">
        <f t="shared" si="82"/>
        <v>1.95E-2</v>
      </c>
      <c r="S1354" s="131">
        <v>0</v>
      </c>
      <c r="T1354" s="132">
        <f t="shared" si="83"/>
        <v>0</v>
      </c>
      <c r="AR1354" s="133" t="s">
        <v>350</v>
      </c>
      <c r="AT1354" s="133" t="s">
        <v>245</v>
      </c>
      <c r="AU1354" s="133" t="s">
        <v>80</v>
      </c>
      <c r="AY1354" s="17" t="s">
        <v>149</v>
      </c>
      <c r="BE1354" s="134">
        <f t="shared" si="84"/>
        <v>0</v>
      </c>
      <c r="BF1354" s="134">
        <f t="shared" si="85"/>
        <v>0</v>
      </c>
      <c r="BG1354" s="134">
        <f t="shared" si="86"/>
        <v>0</v>
      </c>
      <c r="BH1354" s="134">
        <f t="shared" si="87"/>
        <v>0</v>
      </c>
      <c r="BI1354" s="134">
        <f t="shared" si="88"/>
        <v>0</v>
      </c>
      <c r="BJ1354" s="17" t="s">
        <v>78</v>
      </c>
      <c r="BK1354" s="134">
        <f t="shared" si="89"/>
        <v>0</v>
      </c>
      <c r="BL1354" s="17" t="s">
        <v>251</v>
      </c>
      <c r="BM1354" s="133" t="s">
        <v>2636</v>
      </c>
    </row>
    <row r="1355" spans="2:65" s="1" customFormat="1" ht="21.75" customHeight="1">
      <c r="B1355" s="32"/>
      <c r="C1355" s="162" t="s">
        <v>2637</v>
      </c>
      <c r="D1355" s="162" t="s">
        <v>245</v>
      </c>
      <c r="E1355" s="163" t="s">
        <v>2638</v>
      </c>
      <c r="F1355" s="164" t="s">
        <v>2639</v>
      </c>
      <c r="G1355" s="165" t="s">
        <v>330</v>
      </c>
      <c r="H1355" s="166">
        <v>4</v>
      </c>
      <c r="I1355" s="167"/>
      <c r="J1355" s="168">
        <f t="shared" si="80"/>
        <v>0</v>
      </c>
      <c r="K1355" s="164" t="s">
        <v>497</v>
      </c>
      <c r="L1355" s="169"/>
      <c r="M1355" s="170" t="s">
        <v>19</v>
      </c>
      <c r="N1355" s="171" t="s">
        <v>44</v>
      </c>
      <c r="P1355" s="131">
        <f t="shared" si="81"/>
        <v>0</v>
      </c>
      <c r="Q1355" s="131">
        <v>1.95E-2</v>
      </c>
      <c r="R1355" s="131">
        <f t="shared" si="82"/>
        <v>7.8E-2</v>
      </c>
      <c r="S1355" s="131">
        <v>0</v>
      </c>
      <c r="T1355" s="132">
        <f t="shared" si="83"/>
        <v>0</v>
      </c>
      <c r="AR1355" s="133" t="s">
        <v>350</v>
      </c>
      <c r="AT1355" s="133" t="s">
        <v>245</v>
      </c>
      <c r="AU1355" s="133" t="s">
        <v>80</v>
      </c>
      <c r="AY1355" s="17" t="s">
        <v>149</v>
      </c>
      <c r="BE1355" s="134">
        <f t="shared" si="84"/>
        <v>0</v>
      </c>
      <c r="BF1355" s="134">
        <f t="shared" si="85"/>
        <v>0</v>
      </c>
      <c r="BG1355" s="134">
        <f t="shared" si="86"/>
        <v>0</v>
      </c>
      <c r="BH1355" s="134">
        <f t="shared" si="87"/>
        <v>0</v>
      </c>
      <c r="BI1355" s="134">
        <f t="shared" si="88"/>
        <v>0</v>
      </c>
      <c r="BJ1355" s="17" t="s">
        <v>78</v>
      </c>
      <c r="BK1355" s="134">
        <f t="shared" si="89"/>
        <v>0</v>
      </c>
      <c r="BL1355" s="17" t="s">
        <v>251</v>
      </c>
      <c r="BM1355" s="133" t="s">
        <v>2640</v>
      </c>
    </row>
    <row r="1356" spans="2:65" s="1" customFormat="1" ht="21.75" customHeight="1">
      <c r="B1356" s="32"/>
      <c r="C1356" s="162" t="s">
        <v>2641</v>
      </c>
      <c r="D1356" s="162" t="s">
        <v>245</v>
      </c>
      <c r="E1356" s="163" t="s">
        <v>2642</v>
      </c>
      <c r="F1356" s="164" t="s">
        <v>2643</v>
      </c>
      <c r="G1356" s="165" t="s">
        <v>330</v>
      </c>
      <c r="H1356" s="166">
        <v>1</v>
      </c>
      <c r="I1356" s="167"/>
      <c r="J1356" s="168">
        <f t="shared" si="80"/>
        <v>0</v>
      </c>
      <c r="K1356" s="164" t="s">
        <v>497</v>
      </c>
      <c r="L1356" s="169"/>
      <c r="M1356" s="170" t="s">
        <v>19</v>
      </c>
      <c r="N1356" s="171" t="s">
        <v>44</v>
      </c>
      <c r="P1356" s="131">
        <f t="shared" si="81"/>
        <v>0</v>
      </c>
      <c r="Q1356" s="131">
        <v>1.95E-2</v>
      </c>
      <c r="R1356" s="131">
        <f t="shared" si="82"/>
        <v>1.95E-2</v>
      </c>
      <c r="S1356" s="131">
        <v>0</v>
      </c>
      <c r="T1356" s="132">
        <f t="shared" si="83"/>
        <v>0</v>
      </c>
      <c r="AR1356" s="133" t="s">
        <v>350</v>
      </c>
      <c r="AT1356" s="133" t="s">
        <v>245</v>
      </c>
      <c r="AU1356" s="133" t="s">
        <v>80</v>
      </c>
      <c r="AY1356" s="17" t="s">
        <v>149</v>
      </c>
      <c r="BE1356" s="134">
        <f t="shared" si="84"/>
        <v>0</v>
      </c>
      <c r="BF1356" s="134">
        <f t="shared" si="85"/>
        <v>0</v>
      </c>
      <c r="BG1356" s="134">
        <f t="shared" si="86"/>
        <v>0</v>
      </c>
      <c r="BH1356" s="134">
        <f t="shared" si="87"/>
        <v>0</v>
      </c>
      <c r="BI1356" s="134">
        <f t="shared" si="88"/>
        <v>0</v>
      </c>
      <c r="BJ1356" s="17" t="s">
        <v>78</v>
      </c>
      <c r="BK1356" s="134">
        <f t="shared" si="89"/>
        <v>0</v>
      </c>
      <c r="BL1356" s="17" t="s">
        <v>251</v>
      </c>
      <c r="BM1356" s="133" t="s">
        <v>2644</v>
      </c>
    </row>
    <row r="1357" spans="2:65" s="1" customFormat="1" ht="21.75" customHeight="1">
      <c r="B1357" s="32"/>
      <c r="C1357" s="162" t="s">
        <v>2645</v>
      </c>
      <c r="D1357" s="162" t="s">
        <v>245</v>
      </c>
      <c r="E1357" s="163" t="s">
        <v>2646</v>
      </c>
      <c r="F1357" s="164" t="s">
        <v>2647</v>
      </c>
      <c r="G1357" s="165" t="s">
        <v>330</v>
      </c>
      <c r="H1357" s="166">
        <v>1</v>
      </c>
      <c r="I1357" s="167"/>
      <c r="J1357" s="168">
        <f t="shared" si="80"/>
        <v>0</v>
      </c>
      <c r="K1357" s="164" t="s">
        <v>497</v>
      </c>
      <c r="L1357" s="169"/>
      <c r="M1357" s="170" t="s">
        <v>19</v>
      </c>
      <c r="N1357" s="171" t="s">
        <v>44</v>
      </c>
      <c r="P1357" s="131">
        <f t="shared" si="81"/>
        <v>0</v>
      </c>
      <c r="Q1357" s="131">
        <v>1.95E-2</v>
      </c>
      <c r="R1357" s="131">
        <f t="shared" si="82"/>
        <v>1.95E-2</v>
      </c>
      <c r="S1357" s="131">
        <v>0</v>
      </c>
      <c r="T1357" s="132">
        <f t="shared" si="83"/>
        <v>0</v>
      </c>
      <c r="AR1357" s="133" t="s">
        <v>350</v>
      </c>
      <c r="AT1357" s="133" t="s">
        <v>245</v>
      </c>
      <c r="AU1357" s="133" t="s">
        <v>80</v>
      </c>
      <c r="AY1357" s="17" t="s">
        <v>149</v>
      </c>
      <c r="BE1357" s="134">
        <f t="shared" si="84"/>
        <v>0</v>
      </c>
      <c r="BF1357" s="134">
        <f t="shared" si="85"/>
        <v>0</v>
      </c>
      <c r="BG1357" s="134">
        <f t="shared" si="86"/>
        <v>0</v>
      </c>
      <c r="BH1357" s="134">
        <f t="shared" si="87"/>
        <v>0</v>
      </c>
      <c r="BI1357" s="134">
        <f t="shared" si="88"/>
        <v>0</v>
      </c>
      <c r="BJ1357" s="17" t="s">
        <v>78</v>
      </c>
      <c r="BK1357" s="134">
        <f t="shared" si="89"/>
        <v>0</v>
      </c>
      <c r="BL1357" s="17" t="s">
        <v>251</v>
      </c>
      <c r="BM1357" s="133" t="s">
        <v>2648</v>
      </c>
    </row>
    <row r="1358" spans="2:65" s="1" customFormat="1" ht="21.75" customHeight="1">
      <c r="B1358" s="32"/>
      <c r="C1358" s="162" t="s">
        <v>2649</v>
      </c>
      <c r="D1358" s="162" t="s">
        <v>245</v>
      </c>
      <c r="E1358" s="163" t="s">
        <v>2650</v>
      </c>
      <c r="F1358" s="164" t="s">
        <v>2651</v>
      </c>
      <c r="G1358" s="165" t="s">
        <v>330</v>
      </c>
      <c r="H1358" s="166">
        <v>1</v>
      </c>
      <c r="I1358" s="167"/>
      <c r="J1358" s="168">
        <f t="shared" si="80"/>
        <v>0</v>
      </c>
      <c r="K1358" s="164" t="s">
        <v>497</v>
      </c>
      <c r="L1358" s="169"/>
      <c r="M1358" s="170" t="s">
        <v>19</v>
      </c>
      <c r="N1358" s="171" t="s">
        <v>44</v>
      </c>
      <c r="P1358" s="131">
        <f t="shared" si="81"/>
        <v>0</v>
      </c>
      <c r="Q1358" s="131">
        <v>1.95E-2</v>
      </c>
      <c r="R1358" s="131">
        <f t="shared" si="82"/>
        <v>1.95E-2</v>
      </c>
      <c r="S1358" s="131">
        <v>0</v>
      </c>
      <c r="T1358" s="132">
        <f t="shared" si="83"/>
        <v>0</v>
      </c>
      <c r="AR1358" s="133" t="s">
        <v>350</v>
      </c>
      <c r="AT1358" s="133" t="s">
        <v>245</v>
      </c>
      <c r="AU1358" s="133" t="s">
        <v>80</v>
      </c>
      <c r="AY1358" s="17" t="s">
        <v>149</v>
      </c>
      <c r="BE1358" s="134">
        <f t="shared" si="84"/>
        <v>0</v>
      </c>
      <c r="BF1358" s="134">
        <f t="shared" si="85"/>
        <v>0</v>
      </c>
      <c r="BG1358" s="134">
        <f t="shared" si="86"/>
        <v>0</v>
      </c>
      <c r="BH1358" s="134">
        <f t="shared" si="87"/>
        <v>0</v>
      </c>
      <c r="BI1358" s="134">
        <f t="shared" si="88"/>
        <v>0</v>
      </c>
      <c r="BJ1358" s="17" t="s">
        <v>78</v>
      </c>
      <c r="BK1358" s="134">
        <f t="shared" si="89"/>
        <v>0</v>
      </c>
      <c r="BL1358" s="17" t="s">
        <v>251</v>
      </c>
      <c r="BM1358" s="133" t="s">
        <v>2652</v>
      </c>
    </row>
    <row r="1359" spans="2:65" s="1" customFormat="1" ht="21.75" customHeight="1">
      <c r="B1359" s="32"/>
      <c r="C1359" s="162" t="s">
        <v>2653</v>
      </c>
      <c r="D1359" s="162" t="s">
        <v>245</v>
      </c>
      <c r="E1359" s="163" t="s">
        <v>2654</v>
      </c>
      <c r="F1359" s="164" t="s">
        <v>2655</v>
      </c>
      <c r="G1359" s="165" t="s">
        <v>330</v>
      </c>
      <c r="H1359" s="166">
        <v>3</v>
      </c>
      <c r="I1359" s="167"/>
      <c r="J1359" s="168">
        <f t="shared" si="80"/>
        <v>0</v>
      </c>
      <c r="K1359" s="164" t="s">
        <v>497</v>
      </c>
      <c r="L1359" s="169"/>
      <c r="M1359" s="170" t="s">
        <v>19</v>
      </c>
      <c r="N1359" s="171" t="s">
        <v>44</v>
      </c>
      <c r="P1359" s="131">
        <f t="shared" si="81"/>
        <v>0</v>
      </c>
      <c r="Q1359" s="131">
        <v>1.95E-2</v>
      </c>
      <c r="R1359" s="131">
        <f t="shared" si="82"/>
        <v>5.8499999999999996E-2</v>
      </c>
      <c r="S1359" s="131">
        <v>0</v>
      </c>
      <c r="T1359" s="132">
        <f t="shared" si="83"/>
        <v>0</v>
      </c>
      <c r="AR1359" s="133" t="s">
        <v>350</v>
      </c>
      <c r="AT1359" s="133" t="s">
        <v>245</v>
      </c>
      <c r="AU1359" s="133" t="s">
        <v>80</v>
      </c>
      <c r="AY1359" s="17" t="s">
        <v>149</v>
      </c>
      <c r="BE1359" s="134">
        <f t="shared" si="84"/>
        <v>0</v>
      </c>
      <c r="BF1359" s="134">
        <f t="shared" si="85"/>
        <v>0</v>
      </c>
      <c r="BG1359" s="134">
        <f t="shared" si="86"/>
        <v>0</v>
      </c>
      <c r="BH1359" s="134">
        <f t="shared" si="87"/>
        <v>0</v>
      </c>
      <c r="BI1359" s="134">
        <f t="shared" si="88"/>
        <v>0</v>
      </c>
      <c r="BJ1359" s="17" t="s">
        <v>78</v>
      </c>
      <c r="BK1359" s="134">
        <f t="shared" si="89"/>
        <v>0</v>
      </c>
      <c r="BL1359" s="17" t="s">
        <v>251</v>
      </c>
      <c r="BM1359" s="133" t="s">
        <v>2656</v>
      </c>
    </row>
    <row r="1360" spans="2:65" s="1" customFormat="1" ht="21.75" customHeight="1">
      <c r="B1360" s="32"/>
      <c r="C1360" s="162" t="s">
        <v>2657</v>
      </c>
      <c r="D1360" s="162" t="s">
        <v>245</v>
      </c>
      <c r="E1360" s="163" t="s">
        <v>2658</v>
      </c>
      <c r="F1360" s="164" t="s">
        <v>2659</v>
      </c>
      <c r="G1360" s="165" t="s">
        <v>330</v>
      </c>
      <c r="H1360" s="166">
        <v>1</v>
      </c>
      <c r="I1360" s="167"/>
      <c r="J1360" s="168">
        <f t="shared" si="80"/>
        <v>0</v>
      </c>
      <c r="K1360" s="164" t="s">
        <v>497</v>
      </c>
      <c r="L1360" s="169"/>
      <c r="M1360" s="170" t="s">
        <v>19</v>
      </c>
      <c r="N1360" s="171" t="s">
        <v>44</v>
      </c>
      <c r="P1360" s="131">
        <f t="shared" si="81"/>
        <v>0</v>
      </c>
      <c r="Q1360" s="131">
        <v>1.95E-2</v>
      </c>
      <c r="R1360" s="131">
        <f t="shared" si="82"/>
        <v>1.95E-2</v>
      </c>
      <c r="S1360" s="131">
        <v>0</v>
      </c>
      <c r="T1360" s="132">
        <f t="shared" si="83"/>
        <v>0</v>
      </c>
      <c r="AR1360" s="133" t="s">
        <v>350</v>
      </c>
      <c r="AT1360" s="133" t="s">
        <v>245</v>
      </c>
      <c r="AU1360" s="133" t="s">
        <v>80</v>
      </c>
      <c r="AY1360" s="17" t="s">
        <v>149</v>
      </c>
      <c r="BE1360" s="134">
        <f t="shared" si="84"/>
        <v>0</v>
      </c>
      <c r="BF1360" s="134">
        <f t="shared" si="85"/>
        <v>0</v>
      </c>
      <c r="BG1360" s="134">
        <f t="shared" si="86"/>
        <v>0</v>
      </c>
      <c r="BH1360" s="134">
        <f t="shared" si="87"/>
        <v>0</v>
      </c>
      <c r="BI1360" s="134">
        <f t="shared" si="88"/>
        <v>0</v>
      </c>
      <c r="BJ1360" s="17" t="s">
        <v>78</v>
      </c>
      <c r="BK1360" s="134">
        <f t="shared" si="89"/>
        <v>0</v>
      </c>
      <c r="BL1360" s="17" t="s">
        <v>251</v>
      </c>
      <c r="BM1360" s="133" t="s">
        <v>2660</v>
      </c>
    </row>
    <row r="1361" spans="2:65" s="1" customFormat="1" ht="24.2" customHeight="1">
      <c r="B1361" s="32"/>
      <c r="C1361" s="162" t="s">
        <v>2661</v>
      </c>
      <c r="D1361" s="162" t="s">
        <v>245</v>
      </c>
      <c r="E1361" s="163" t="s">
        <v>2662</v>
      </c>
      <c r="F1361" s="164" t="s">
        <v>2663</v>
      </c>
      <c r="G1361" s="165" t="s">
        <v>330</v>
      </c>
      <c r="H1361" s="166">
        <v>1</v>
      </c>
      <c r="I1361" s="167"/>
      <c r="J1361" s="168">
        <f t="shared" si="80"/>
        <v>0</v>
      </c>
      <c r="K1361" s="164" t="s">
        <v>497</v>
      </c>
      <c r="L1361" s="169"/>
      <c r="M1361" s="170" t="s">
        <v>19</v>
      </c>
      <c r="N1361" s="171" t="s">
        <v>44</v>
      </c>
      <c r="P1361" s="131">
        <f t="shared" si="81"/>
        <v>0</v>
      </c>
      <c r="Q1361" s="131">
        <v>1.95E-2</v>
      </c>
      <c r="R1361" s="131">
        <f t="shared" si="82"/>
        <v>1.95E-2</v>
      </c>
      <c r="S1361" s="131">
        <v>0</v>
      </c>
      <c r="T1361" s="132">
        <f t="shared" si="83"/>
        <v>0</v>
      </c>
      <c r="AR1361" s="133" t="s">
        <v>350</v>
      </c>
      <c r="AT1361" s="133" t="s">
        <v>245</v>
      </c>
      <c r="AU1361" s="133" t="s">
        <v>80</v>
      </c>
      <c r="AY1361" s="17" t="s">
        <v>149</v>
      </c>
      <c r="BE1361" s="134">
        <f t="shared" si="84"/>
        <v>0</v>
      </c>
      <c r="BF1361" s="134">
        <f t="shared" si="85"/>
        <v>0</v>
      </c>
      <c r="BG1361" s="134">
        <f t="shared" si="86"/>
        <v>0</v>
      </c>
      <c r="BH1361" s="134">
        <f t="shared" si="87"/>
        <v>0</v>
      </c>
      <c r="BI1361" s="134">
        <f t="shared" si="88"/>
        <v>0</v>
      </c>
      <c r="BJ1361" s="17" t="s">
        <v>78</v>
      </c>
      <c r="BK1361" s="134">
        <f t="shared" si="89"/>
        <v>0</v>
      </c>
      <c r="BL1361" s="17" t="s">
        <v>251</v>
      </c>
      <c r="BM1361" s="133" t="s">
        <v>2664</v>
      </c>
    </row>
    <row r="1362" spans="2:65" s="1" customFormat="1" ht="24.2" customHeight="1">
      <c r="B1362" s="32"/>
      <c r="C1362" s="162" t="s">
        <v>2665</v>
      </c>
      <c r="D1362" s="162" t="s">
        <v>245</v>
      </c>
      <c r="E1362" s="163" t="s">
        <v>2666</v>
      </c>
      <c r="F1362" s="164" t="s">
        <v>2667</v>
      </c>
      <c r="G1362" s="165" t="s">
        <v>330</v>
      </c>
      <c r="H1362" s="166">
        <v>1</v>
      </c>
      <c r="I1362" s="167"/>
      <c r="J1362" s="168">
        <f t="shared" si="80"/>
        <v>0</v>
      </c>
      <c r="K1362" s="164" t="s">
        <v>497</v>
      </c>
      <c r="L1362" s="169"/>
      <c r="M1362" s="170" t="s">
        <v>19</v>
      </c>
      <c r="N1362" s="171" t="s">
        <v>44</v>
      </c>
      <c r="P1362" s="131">
        <f t="shared" si="81"/>
        <v>0</v>
      </c>
      <c r="Q1362" s="131">
        <v>1.95E-2</v>
      </c>
      <c r="R1362" s="131">
        <f t="shared" si="82"/>
        <v>1.95E-2</v>
      </c>
      <c r="S1362" s="131">
        <v>0</v>
      </c>
      <c r="T1362" s="132">
        <f t="shared" si="83"/>
        <v>0</v>
      </c>
      <c r="AR1362" s="133" t="s">
        <v>350</v>
      </c>
      <c r="AT1362" s="133" t="s">
        <v>245</v>
      </c>
      <c r="AU1362" s="133" t="s">
        <v>80</v>
      </c>
      <c r="AY1362" s="17" t="s">
        <v>149</v>
      </c>
      <c r="BE1362" s="134">
        <f t="shared" si="84"/>
        <v>0</v>
      </c>
      <c r="BF1362" s="134">
        <f t="shared" si="85"/>
        <v>0</v>
      </c>
      <c r="BG1362" s="134">
        <f t="shared" si="86"/>
        <v>0</v>
      </c>
      <c r="BH1362" s="134">
        <f t="shared" si="87"/>
        <v>0</v>
      </c>
      <c r="BI1362" s="134">
        <f t="shared" si="88"/>
        <v>0</v>
      </c>
      <c r="BJ1362" s="17" t="s">
        <v>78</v>
      </c>
      <c r="BK1362" s="134">
        <f t="shared" si="89"/>
        <v>0</v>
      </c>
      <c r="BL1362" s="17" t="s">
        <v>251</v>
      </c>
      <c r="BM1362" s="133" t="s">
        <v>2668</v>
      </c>
    </row>
    <row r="1363" spans="2:65" s="1" customFormat="1" ht="24.2" customHeight="1">
      <c r="B1363" s="32"/>
      <c r="C1363" s="122" t="s">
        <v>2669</v>
      </c>
      <c r="D1363" s="122" t="s">
        <v>151</v>
      </c>
      <c r="E1363" s="123" t="s">
        <v>2670</v>
      </c>
      <c r="F1363" s="124" t="s">
        <v>2671</v>
      </c>
      <c r="G1363" s="125" t="s">
        <v>330</v>
      </c>
      <c r="H1363" s="126">
        <v>1</v>
      </c>
      <c r="I1363" s="127"/>
      <c r="J1363" s="128">
        <f t="shared" si="80"/>
        <v>0</v>
      </c>
      <c r="K1363" s="124" t="s">
        <v>155</v>
      </c>
      <c r="L1363" s="32"/>
      <c r="M1363" s="129" t="s">
        <v>19</v>
      </c>
      <c r="N1363" s="130" t="s">
        <v>44</v>
      </c>
      <c r="P1363" s="131">
        <f t="shared" si="81"/>
        <v>0</v>
      </c>
      <c r="Q1363" s="131">
        <v>0</v>
      </c>
      <c r="R1363" s="131">
        <f t="shared" si="82"/>
        <v>0</v>
      </c>
      <c r="S1363" s="131">
        <v>0</v>
      </c>
      <c r="T1363" s="132">
        <f t="shared" si="83"/>
        <v>0</v>
      </c>
      <c r="AR1363" s="133" t="s">
        <v>251</v>
      </c>
      <c r="AT1363" s="133" t="s">
        <v>151</v>
      </c>
      <c r="AU1363" s="133" t="s">
        <v>80</v>
      </c>
      <c r="AY1363" s="17" t="s">
        <v>149</v>
      </c>
      <c r="BE1363" s="134">
        <f t="shared" si="84"/>
        <v>0</v>
      </c>
      <c r="BF1363" s="134">
        <f t="shared" si="85"/>
        <v>0</v>
      </c>
      <c r="BG1363" s="134">
        <f t="shared" si="86"/>
        <v>0</v>
      </c>
      <c r="BH1363" s="134">
        <f t="shared" si="87"/>
        <v>0</v>
      </c>
      <c r="BI1363" s="134">
        <f t="shared" si="88"/>
        <v>0</v>
      </c>
      <c r="BJ1363" s="17" t="s">
        <v>78</v>
      </c>
      <c r="BK1363" s="134">
        <f t="shared" si="89"/>
        <v>0</v>
      </c>
      <c r="BL1363" s="17" t="s">
        <v>251</v>
      </c>
      <c r="BM1363" s="133" t="s">
        <v>2672</v>
      </c>
    </row>
    <row r="1364" spans="2:65" s="1" customFormat="1" ht="11.25">
      <c r="B1364" s="32"/>
      <c r="D1364" s="135" t="s">
        <v>158</v>
      </c>
      <c r="F1364" s="136" t="s">
        <v>2673</v>
      </c>
      <c r="I1364" s="137"/>
      <c r="L1364" s="32"/>
      <c r="M1364" s="138"/>
      <c r="T1364" s="53"/>
      <c r="AT1364" s="17" t="s">
        <v>158</v>
      </c>
      <c r="AU1364" s="17" t="s">
        <v>80</v>
      </c>
    </row>
    <row r="1365" spans="2:65" s="1" customFormat="1" ht="21.75" customHeight="1">
      <c r="B1365" s="32"/>
      <c r="C1365" s="162" t="s">
        <v>2674</v>
      </c>
      <c r="D1365" s="162" t="s">
        <v>245</v>
      </c>
      <c r="E1365" s="163" t="s">
        <v>2675</v>
      </c>
      <c r="F1365" s="164" t="s">
        <v>2676</v>
      </c>
      <c r="G1365" s="165" t="s">
        <v>330</v>
      </c>
      <c r="H1365" s="166">
        <v>1</v>
      </c>
      <c r="I1365" s="167"/>
      <c r="J1365" s="168">
        <f>ROUND(I1365*H1365,2)</f>
        <v>0</v>
      </c>
      <c r="K1365" s="164" t="s">
        <v>497</v>
      </c>
      <c r="L1365" s="169"/>
      <c r="M1365" s="170" t="s">
        <v>19</v>
      </c>
      <c r="N1365" s="171" t="s">
        <v>44</v>
      </c>
      <c r="P1365" s="131">
        <f>O1365*H1365</f>
        <v>0</v>
      </c>
      <c r="Q1365" s="131">
        <v>1.95E-2</v>
      </c>
      <c r="R1365" s="131">
        <f>Q1365*H1365</f>
        <v>1.95E-2</v>
      </c>
      <c r="S1365" s="131">
        <v>0</v>
      </c>
      <c r="T1365" s="132">
        <f>S1365*H1365</f>
        <v>0</v>
      </c>
      <c r="AR1365" s="133" t="s">
        <v>350</v>
      </c>
      <c r="AT1365" s="133" t="s">
        <v>245</v>
      </c>
      <c r="AU1365" s="133" t="s">
        <v>80</v>
      </c>
      <c r="AY1365" s="17" t="s">
        <v>149</v>
      </c>
      <c r="BE1365" s="134">
        <f>IF(N1365="základní",J1365,0)</f>
        <v>0</v>
      </c>
      <c r="BF1365" s="134">
        <f>IF(N1365="snížená",J1365,0)</f>
        <v>0</v>
      </c>
      <c r="BG1365" s="134">
        <f>IF(N1365="zákl. přenesená",J1365,0)</f>
        <v>0</v>
      </c>
      <c r="BH1365" s="134">
        <f>IF(N1365="sníž. přenesená",J1365,0)</f>
        <v>0</v>
      </c>
      <c r="BI1365" s="134">
        <f>IF(N1365="nulová",J1365,0)</f>
        <v>0</v>
      </c>
      <c r="BJ1365" s="17" t="s">
        <v>78</v>
      </c>
      <c r="BK1365" s="134">
        <f>ROUND(I1365*H1365,2)</f>
        <v>0</v>
      </c>
      <c r="BL1365" s="17" t="s">
        <v>251</v>
      </c>
      <c r="BM1365" s="133" t="s">
        <v>2677</v>
      </c>
    </row>
    <row r="1366" spans="2:65" s="1" customFormat="1" ht="24.2" customHeight="1">
      <c r="B1366" s="32"/>
      <c r="C1366" s="122" t="s">
        <v>2678</v>
      </c>
      <c r="D1366" s="122" t="s">
        <v>151</v>
      </c>
      <c r="E1366" s="123" t="s">
        <v>2679</v>
      </c>
      <c r="F1366" s="124" t="s">
        <v>2680</v>
      </c>
      <c r="G1366" s="125" t="s">
        <v>330</v>
      </c>
      <c r="H1366" s="126">
        <v>2</v>
      </c>
      <c r="I1366" s="127"/>
      <c r="J1366" s="128">
        <f>ROUND(I1366*H1366,2)</f>
        <v>0</v>
      </c>
      <c r="K1366" s="124" t="s">
        <v>155</v>
      </c>
      <c r="L1366" s="32"/>
      <c r="M1366" s="129" t="s">
        <v>19</v>
      </c>
      <c r="N1366" s="130" t="s">
        <v>44</v>
      </c>
      <c r="P1366" s="131">
        <f>O1366*H1366</f>
        <v>0</v>
      </c>
      <c r="Q1366" s="131">
        <v>0</v>
      </c>
      <c r="R1366" s="131">
        <f>Q1366*H1366</f>
        <v>0</v>
      </c>
      <c r="S1366" s="131">
        <v>0</v>
      </c>
      <c r="T1366" s="132">
        <f>S1366*H1366</f>
        <v>0</v>
      </c>
      <c r="AR1366" s="133" t="s">
        <v>251</v>
      </c>
      <c r="AT1366" s="133" t="s">
        <v>151</v>
      </c>
      <c r="AU1366" s="133" t="s">
        <v>80</v>
      </c>
      <c r="AY1366" s="17" t="s">
        <v>149</v>
      </c>
      <c r="BE1366" s="134">
        <f>IF(N1366="základní",J1366,0)</f>
        <v>0</v>
      </c>
      <c r="BF1366" s="134">
        <f>IF(N1366="snížená",J1366,0)</f>
        <v>0</v>
      </c>
      <c r="BG1366" s="134">
        <f>IF(N1366="zákl. přenesená",J1366,0)</f>
        <v>0</v>
      </c>
      <c r="BH1366" s="134">
        <f>IF(N1366="sníž. přenesená",J1366,0)</f>
        <v>0</v>
      </c>
      <c r="BI1366" s="134">
        <f>IF(N1366="nulová",J1366,0)</f>
        <v>0</v>
      </c>
      <c r="BJ1366" s="17" t="s">
        <v>78</v>
      </c>
      <c r="BK1366" s="134">
        <f>ROUND(I1366*H1366,2)</f>
        <v>0</v>
      </c>
      <c r="BL1366" s="17" t="s">
        <v>251</v>
      </c>
      <c r="BM1366" s="133" t="s">
        <v>2681</v>
      </c>
    </row>
    <row r="1367" spans="2:65" s="1" customFormat="1" ht="11.25">
      <c r="B1367" s="32"/>
      <c r="D1367" s="135" t="s">
        <v>158</v>
      </c>
      <c r="F1367" s="136" t="s">
        <v>2682</v>
      </c>
      <c r="I1367" s="137"/>
      <c r="L1367" s="32"/>
      <c r="M1367" s="138"/>
      <c r="T1367" s="53"/>
      <c r="AT1367" s="17" t="s">
        <v>158</v>
      </c>
      <c r="AU1367" s="17" t="s">
        <v>80</v>
      </c>
    </row>
    <row r="1368" spans="2:65" s="1" customFormat="1" ht="24.2" customHeight="1">
      <c r="B1368" s="32"/>
      <c r="C1368" s="162" t="s">
        <v>2683</v>
      </c>
      <c r="D1368" s="162" t="s">
        <v>245</v>
      </c>
      <c r="E1368" s="163" t="s">
        <v>2684</v>
      </c>
      <c r="F1368" s="164" t="s">
        <v>2685</v>
      </c>
      <c r="G1368" s="165" t="s">
        <v>330</v>
      </c>
      <c r="H1368" s="166">
        <v>1</v>
      </c>
      <c r="I1368" s="167"/>
      <c r="J1368" s="168">
        <f>ROUND(I1368*H1368,2)</f>
        <v>0</v>
      </c>
      <c r="K1368" s="164" t="s">
        <v>497</v>
      </c>
      <c r="L1368" s="169"/>
      <c r="M1368" s="170" t="s">
        <v>19</v>
      </c>
      <c r="N1368" s="171" t="s">
        <v>44</v>
      </c>
      <c r="P1368" s="131">
        <f>O1368*H1368</f>
        <v>0</v>
      </c>
      <c r="Q1368" s="131">
        <v>1.95E-2</v>
      </c>
      <c r="R1368" s="131">
        <f>Q1368*H1368</f>
        <v>1.95E-2</v>
      </c>
      <c r="S1368" s="131">
        <v>0</v>
      </c>
      <c r="T1368" s="132">
        <f>S1368*H1368</f>
        <v>0</v>
      </c>
      <c r="AR1368" s="133" t="s">
        <v>350</v>
      </c>
      <c r="AT1368" s="133" t="s">
        <v>245</v>
      </c>
      <c r="AU1368" s="133" t="s">
        <v>80</v>
      </c>
      <c r="AY1368" s="17" t="s">
        <v>149</v>
      </c>
      <c r="BE1368" s="134">
        <f>IF(N1368="základní",J1368,0)</f>
        <v>0</v>
      </c>
      <c r="BF1368" s="134">
        <f>IF(N1368="snížená",J1368,0)</f>
        <v>0</v>
      </c>
      <c r="BG1368" s="134">
        <f>IF(N1368="zákl. přenesená",J1368,0)</f>
        <v>0</v>
      </c>
      <c r="BH1368" s="134">
        <f>IF(N1368="sníž. přenesená",J1368,0)</f>
        <v>0</v>
      </c>
      <c r="BI1368" s="134">
        <f>IF(N1368="nulová",J1368,0)</f>
        <v>0</v>
      </c>
      <c r="BJ1368" s="17" t="s">
        <v>78</v>
      </c>
      <c r="BK1368" s="134">
        <f>ROUND(I1368*H1368,2)</f>
        <v>0</v>
      </c>
      <c r="BL1368" s="17" t="s">
        <v>251</v>
      </c>
      <c r="BM1368" s="133" t="s">
        <v>2686</v>
      </c>
    </row>
    <row r="1369" spans="2:65" s="12" customFormat="1" ht="11.25">
      <c r="B1369" s="141"/>
      <c r="D1369" s="139" t="s">
        <v>162</v>
      </c>
      <c r="E1369" s="142" t="s">
        <v>19</v>
      </c>
      <c r="F1369" s="143" t="s">
        <v>2687</v>
      </c>
      <c r="H1369" s="144">
        <v>1</v>
      </c>
      <c r="I1369" s="145"/>
      <c r="L1369" s="141"/>
      <c r="M1369" s="146"/>
      <c r="T1369" s="147"/>
      <c r="AT1369" s="142" t="s">
        <v>162</v>
      </c>
      <c r="AU1369" s="142" t="s">
        <v>80</v>
      </c>
      <c r="AV1369" s="12" t="s">
        <v>80</v>
      </c>
      <c r="AW1369" s="12" t="s">
        <v>34</v>
      </c>
      <c r="AX1369" s="12" t="s">
        <v>78</v>
      </c>
      <c r="AY1369" s="142" t="s">
        <v>149</v>
      </c>
    </row>
    <row r="1370" spans="2:65" s="1" customFormat="1" ht="24.2" customHeight="1">
      <c r="B1370" s="32"/>
      <c r="C1370" s="162" t="s">
        <v>2688</v>
      </c>
      <c r="D1370" s="162" t="s">
        <v>245</v>
      </c>
      <c r="E1370" s="163" t="s">
        <v>2689</v>
      </c>
      <c r="F1370" s="164" t="s">
        <v>2690</v>
      </c>
      <c r="G1370" s="165" t="s">
        <v>330</v>
      </c>
      <c r="H1370" s="166">
        <v>1</v>
      </c>
      <c r="I1370" s="167"/>
      <c r="J1370" s="168">
        <f>ROUND(I1370*H1370,2)</f>
        <v>0</v>
      </c>
      <c r="K1370" s="164" t="s">
        <v>497</v>
      </c>
      <c r="L1370" s="169"/>
      <c r="M1370" s="170" t="s">
        <v>19</v>
      </c>
      <c r="N1370" s="171" t="s">
        <v>44</v>
      </c>
      <c r="P1370" s="131">
        <f>O1370*H1370</f>
        <v>0</v>
      </c>
      <c r="Q1370" s="131">
        <v>1.95E-2</v>
      </c>
      <c r="R1370" s="131">
        <f>Q1370*H1370</f>
        <v>1.95E-2</v>
      </c>
      <c r="S1370" s="131">
        <v>0</v>
      </c>
      <c r="T1370" s="132">
        <f>S1370*H1370</f>
        <v>0</v>
      </c>
      <c r="AR1370" s="133" t="s">
        <v>350</v>
      </c>
      <c r="AT1370" s="133" t="s">
        <v>245</v>
      </c>
      <c r="AU1370" s="133" t="s">
        <v>80</v>
      </c>
      <c r="AY1370" s="17" t="s">
        <v>149</v>
      </c>
      <c r="BE1370" s="134">
        <f>IF(N1370="základní",J1370,0)</f>
        <v>0</v>
      </c>
      <c r="BF1370" s="134">
        <f>IF(N1370="snížená",J1370,0)</f>
        <v>0</v>
      </c>
      <c r="BG1370" s="134">
        <f>IF(N1370="zákl. přenesená",J1370,0)</f>
        <v>0</v>
      </c>
      <c r="BH1370" s="134">
        <f>IF(N1370="sníž. přenesená",J1370,0)</f>
        <v>0</v>
      </c>
      <c r="BI1370" s="134">
        <f>IF(N1370="nulová",J1370,0)</f>
        <v>0</v>
      </c>
      <c r="BJ1370" s="17" t="s">
        <v>78</v>
      </c>
      <c r="BK1370" s="134">
        <f>ROUND(I1370*H1370,2)</f>
        <v>0</v>
      </c>
      <c r="BL1370" s="17" t="s">
        <v>251</v>
      </c>
      <c r="BM1370" s="133" t="s">
        <v>2691</v>
      </c>
    </row>
    <row r="1371" spans="2:65" s="12" customFormat="1" ht="11.25">
      <c r="B1371" s="141"/>
      <c r="D1371" s="139" t="s">
        <v>162</v>
      </c>
      <c r="E1371" s="142" t="s">
        <v>19</v>
      </c>
      <c r="F1371" s="143" t="s">
        <v>2692</v>
      </c>
      <c r="H1371" s="144">
        <v>1</v>
      </c>
      <c r="I1371" s="145"/>
      <c r="L1371" s="141"/>
      <c r="M1371" s="146"/>
      <c r="T1371" s="147"/>
      <c r="AT1371" s="142" t="s">
        <v>162</v>
      </c>
      <c r="AU1371" s="142" t="s">
        <v>80</v>
      </c>
      <c r="AV1371" s="12" t="s">
        <v>80</v>
      </c>
      <c r="AW1371" s="12" t="s">
        <v>34</v>
      </c>
      <c r="AX1371" s="12" t="s">
        <v>78</v>
      </c>
      <c r="AY1371" s="142" t="s">
        <v>149</v>
      </c>
    </row>
    <row r="1372" spans="2:65" s="1" customFormat="1" ht="24.2" customHeight="1">
      <c r="B1372" s="32"/>
      <c r="C1372" s="122" t="s">
        <v>2693</v>
      </c>
      <c r="D1372" s="122" t="s">
        <v>151</v>
      </c>
      <c r="E1372" s="123" t="s">
        <v>2694</v>
      </c>
      <c r="F1372" s="124" t="s">
        <v>2695</v>
      </c>
      <c r="G1372" s="125" t="s">
        <v>330</v>
      </c>
      <c r="H1372" s="126">
        <v>1</v>
      </c>
      <c r="I1372" s="127"/>
      <c r="J1372" s="128">
        <f>ROUND(I1372*H1372,2)</f>
        <v>0</v>
      </c>
      <c r="K1372" s="124" t="s">
        <v>155</v>
      </c>
      <c r="L1372" s="32"/>
      <c r="M1372" s="129" t="s">
        <v>19</v>
      </c>
      <c r="N1372" s="130" t="s">
        <v>44</v>
      </c>
      <c r="P1372" s="131">
        <f>O1372*H1372</f>
        <v>0</v>
      </c>
      <c r="Q1372" s="131">
        <v>0</v>
      </c>
      <c r="R1372" s="131">
        <f>Q1372*H1372</f>
        <v>0</v>
      </c>
      <c r="S1372" s="131">
        <v>0</v>
      </c>
      <c r="T1372" s="132">
        <f>S1372*H1372</f>
        <v>0</v>
      </c>
      <c r="AR1372" s="133" t="s">
        <v>251</v>
      </c>
      <c r="AT1372" s="133" t="s">
        <v>151</v>
      </c>
      <c r="AU1372" s="133" t="s">
        <v>80</v>
      </c>
      <c r="AY1372" s="17" t="s">
        <v>149</v>
      </c>
      <c r="BE1372" s="134">
        <f>IF(N1372="základní",J1372,0)</f>
        <v>0</v>
      </c>
      <c r="BF1372" s="134">
        <f>IF(N1372="snížená",J1372,0)</f>
        <v>0</v>
      </c>
      <c r="BG1372" s="134">
        <f>IF(N1372="zákl. přenesená",J1372,0)</f>
        <v>0</v>
      </c>
      <c r="BH1372" s="134">
        <f>IF(N1372="sníž. přenesená",J1372,0)</f>
        <v>0</v>
      </c>
      <c r="BI1372" s="134">
        <f>IF(N1372="nulová",J1372,0)</f>
        <v>0</v>
      </c>
      <c r="BJ1372" s="17" t="s">
        <v>78</v>
      </c>
      <c r="BK1372" s="134">
        <f>ROUND(I1372*H1372,2)</f>
        <v>0</v>
      </c>
      <c r="BL1372" s="17" t="s">
        <v>251</v>
      </c>
      <c r="BM1372" s="133" t="s">
        <v>2696</v>
      </c>
    </row>
    <row r="1373" spans="2:65" s="1" customFormat="1" ht="11.25">
      <c r="B1373" s="32"/>
      <c r="D1373" s="135" t="s">
        <v>158</v>
      </c>
      <c r="F1373" s="136" t="s">
        <v>2697</v>
      </c>
      <c r="I1373" s="137"/>
      <c r="L1373" s="32"/>
      <c r="M1373" s="138"/>
      <c r="T1373" s="53"/>
      <c r="AT1373" s="17" t="s">
        <v>158</v>
      </c>
      <c r="AU1373" s="17" t="s">
        <v>80</v>
      </c>
    </row>
    <row r="1374" spans="2:65" s="1" customFormat="1" ht="24.2" customHeight="1">
      <c r="B1374" s="32"/>
      <c r="C1374" s="162" t="s">
        <v>2698</v>
      </c>
      <c r="D1374" s="162" t="s">
        <v>245</v>
      </c>
      <c r="E1374" s="163" t="s">
        <v>2699</v>
      </c>
      <c r="F1374" s="164" t="s">
        <v>2700</v>
      </c>
      <c r="G1374" s="165" t="s">
        <v>330</v>
      </c>
      <c r="H1374" s="166">
        <v>1</v>
      </c>
      <c r="I1374" s="167"/>
      <c r="J1374" s="168">
        <f>ROUND(I1374*H1374,2)</f>
        <v>0</v>
      </c>
      <c r="K1374" s="164" t="s">
        <v>155</v>
      </c>
      <c r="L1374" s="169"/>
      <c r="M1374" s="170" t="s">
        <v>19</v>
      </c>
      <c r="N1374" s="171" t="s">
        <v>44</v>
      </c>
      <c r="P1374" s="131">
        <f>O1374*H1374</f>
        <v>0</v>
      </c>
      <c r="Q1374" s="131">
        <v>4.2999999999999997E-2</v>
      </c>
      <c r="R1374" s="131">
        <f>Q1374*H1374</f>
        <v>4.2999999999999997E-2</v>
      </c>
      <c r="S1374" s="131">
        <v>0</v>
      </c>
      <c r="T1374" s="132">
        <f>S1374*H1374</f>
        <v>0</v>
      </c>
      <c r="AR1374" s="133" t="s">
        <v>350</v>
      </c>
      <c r="AT1374" s="133" t="s">
        <v>245</v>
      </c>
      <c r="AU1374" s="133" t="s">
        <v>80</v>
      </c>
      <c r="AY1374" s="17" t="s">
        <v>149</v>
      </c>
      <c r="BE1374" s="134">
        <f>IF(N1374="základní",J1374,0)</f>
        <v>0</v>
      </c>
      <c r="BF1374" s="134">
        <f>IF(N1374="snížená",J1374,0)</f>
        <v>0</v>
      </c>
      <c r="BG1374" s="134">
        <f>IF(N1374="zákl. přenesená",J1374,0)</f>
        <v>0</v>
      </c>
      <c r="BH1374" s="134">
        <f>IF(N1374="sníž. přenesená",J1374,0)</f>
        <v>0</v>
      </c>
      <c r="BI1374" s="134">
        <f>IF(N1374="nulová",J1374,0)</f>
        <v>0</v>
      </c>
      <c r="BJ1374" s="17" t="s">
        <v>78</v>
      </c>
      <c r="BK1374" s="134">
        <f>ROUND(I1374*H1374,2)</f>
        <v>0</v>
      </c>
      <c r="BL1374" s="17" t="s">
        <v>251</v>
      </c>
      <c r="BM1374" s="133" t="s">
        <v>2701</v>
      </c>
    </row>
    <row r="1375" spans="2:65" s="12" customFormat="1" ht="11.25">
      <c r="B1375" s="141"/>
      <c r="D1375" s="139" t="s">
        <v>162</v>
      </c>
      <c r="E1375" s="142" t="s">
        <v>19</v>
      </c>
      <c r="F1375" s="143" t="s">
        <v>2702</v>
      </c>
      <c r="H1375" s="144">
        <v>1</v>
      </c>
      <c r="I1375" s="145"/>
      <c r="L1375" s="141"/>
      <c r="M1375" s="146"/>
      <c r="T1375" s="147"/>
      <c r="AT1375" s="142" t="s">
        <v>162</v>
      </c>
      <c r="AU1375" s="142" t="s">
        <v>80</v>
      </c>
      <c r="AV1375" s="12" t="s">
        <v>80</v>
      </c>
      <c r="AW1375" s="12" t="s">
        <v>34</v>
      </c>
      <c r="AX1375" s="12" t="s">
        <v>78</v>
      </c>
      <c r="AY1375" s="142" t="s">
        <v>149</v>
      </c>
    </row>
    <row r="1376" spans="2:65" s="1" customFormat="1" ht="16.5" customHeight="1">
      <c r="B1376" s="32"/>
      <c r="C1376" s="122" t="s">
        <v>2703</v>
      </c>
      <c r="D1376" s="122" t="s">
        <v>151</v>
      </c>
      <c r="E1376" s="123" t="s">
        <v>2704</v>
      </c>
      <c r="F1376" s="124" t="s">
        <v>2705</v>
      </c>
      <c r="G1376" s="125" t="s">
        <v>330</v>
      </c>
      <c r="H1376" s="126">
        <v>3</v>
      </c>
      <c r="I1376" s="127"/>
      <c r="J1376" s="128">
        <f>ROUND(I1376*H1376,2)</f>
        <v>0</v>
      </c>
      <c r="K1376" s="124" t="s">
        <v>155</v>
      </c>
      <c r="L1376" s="32"/>
      <c r="M1376" s="129" t="s">
        <v>19</v>
      </c>
      <c r="N1376" s="130" t="s">
        <v>44</v>
      </c>
      <c r="P1376" s="131">
        <f>O1376*H1376</f>
        <v>0</v>
      </c>
      <c r="Q1376" s="131">
        <v>0</v>
      </c>
      <c r="R1376" s="131">
        <f>Q1376*H1376</f>
        <v>0</v>
      </c>
      <c r="S1376" s="131">
        <v>0</v>
      </c>
      <c r="T1376" s="132">
        <f>S1376*H1376</f>
        <v>0</v>
      </c>
      <c r="AR1376" s="133" t="s">
        <v>251</v>
      </c>
      <c r="AT1376" s="133" t="s">
        <v>151</v>
      </c>
      <c r="AU1376" s="133" t="s">
        <v>80</v>
      </c>
      <c r="AY1376" s="17" t="s">
        <v>149</v>
      </c>
      <c r="BE1376" s="134">
        <f>IF(N1376="základní",J1376,0)</f>
        <v>0</v>
      </c>
      <c r="BF1376" s="134">
        <f>IF(N1376="snížená",J1376,0)</f>
        <v>0</v>
      </c>
      <c r="BG1376" s="134">
        <f>IF(N1376="zákl. přenesená",J1376,0)</f>
        <v>0</v>
      </c>
      <c r="BH1376" s="134">
        <f>IF(N1376="sníž. přenesená",J1376,0)</f>
        <v>0</v>
      </c>
      <c r="BI1376" s="134">
        <f>IF(N1376="nulová",J1376,0)</f>
        <v>0</v>
      </c>
      <c r="BJ1376" s="17" t="s">
        <v>78</v>
      </c>
      <c r="BK1376" s="134">
        <f>ROUND(I1376*H1376,2)</f>
        <v>0</v>
      </c>
      <c r="BL1376" s="17" t="s">
        <v>251</v>
      </c>
      <c r="BM1376" s="133" t="s">
        <v>2706</v>
      </c>
    </row>
    <row r="1377" spans="2:65" s="1" customFormat="1" ht="11.25">
      <c r="B1377" s="32"/>
      <c r="D1377" s="135" t="s">
        <v>158</v>
      </c>
      <c r="F1377" s="136" t="s">
        <v>2707</v>
      </c>
      <c r="I1377" s="137"/>
      <c r="L1377" s="32"/>
      <c r="M1377" s="138"/>
      <c r="T1377" s="53"/>
      <c r="AT1377" s="17" t="s">
        <v>158</v>
      </c>
      <c r="AU1377" s="17" t="s">
        <v>80</v>
      </c>
    </row>
    <row r="1378" spans="2:65" s="1" customFormat="1" ht="16.5" customHeight="1">
      <c r="B1378" s="32"/>
      <c r="C1378" s="162" t="s">
        <v>2708</v>
      </c>
      <c r="D1378" s="162" t="s">
        <v>245</v>
      </c>
      <c r="E1378" s="163" t="s">
        <v>2709</v>
      </c>
      <c r="F1378" s="164" t="s">
        <v>2710</v>
      </c>
      <c r="G1378" s="165" t="s">
        <v>330</v>
      </c>
      <c r="H1378" s="166">
        <v>3</v>
      </c>
      <c r="I1378" s="167"/>
      <c r="J1378" s="168">
        <f>ROUND(I1378*H1378,2)</f>
        <v>0</v>
      </c>
      <c r="K1378" s="164" t="s">
        <v>155</v>
      </c>
      <c r="L1378" s="169"/>
      <c r="M1378" s="170" t="s">
        <v>19</v>
      </c>
      <c r="N1378" s="171" t="s">
        <v>44</v>
      </c>
      <c r="P1378" s="131">
        <f>O1378*H1378</f>
        <v>0</v>
      </c>
      <c r="Q1378" s="131">
        <v>2.3999999999999998E-3</v>
      </c>
      <c r="R1378" s="131">
        <f>Q1378*H1378</f>
        <v>7.1999999999999998E-3</v>
      </c>
      <c r="S1378" s="131">
        <v>0</v>
      </c>
      <c r="T1378" s="132">
        <f>S1378*H1378</f>
        <v>0</v>
      </c>
      <c r="AR1378" s="133" t="s">
        <v>350</v>
      </c>
      <c r="AT1378" s="133" t="s">
        <v>245</v>
      </c>
      <c r="AU1378" s="133" t="s">
        <v>80</v>
      </c>
      <c r="AY1378" s="17" t="s">
        <v>149</v>
      </c>
      <c r="BE1378" s="134">
        <f>IF(N1378="základní",J1378,0)</f>
        <v>0</v>
      </c>
      <c r="BF1378" s="134">
        <f>IF(N1378="snížená",J1378,0)</f>
        <v>0</v>
      </c>
      <c r="BG1378" s="134">
        <f>IF(N1378="zákl. přenesená",J1378,0)</f>
        <v>0</v>
      </c>
      <c r="BH1378" s="134">
        <f>IF(N1378="sníž. přenesená",J1378,0)</f>
        <v>0</v>
      </c>
      <c r="BI1378" s="134">
        <f>IF(N1378="nulová",J1378,0)</f>
        <v>0</v>
      </c>
      <c r="BJ1378" s="17" t="s">
        <v>78</v>
      </c>
      <c r="BK1378" s="134">
        <f>ROUND(I1378*H1378,2)</f>
        <v>0</v>
      </c>
      <c r="BL1378" s="17" t="s">
        <v>251</v>
      </c>
      <c r="BM1378" s="133" t="s">
        <v>2711</v>
      </c>
    </row>
    <row r="1379" spans="2:65" s="1" customFormat="1" ht="24.2" customHeight="1">
      <c r="B1379" s="32"/>
      <c r="C1379" s="122" t="s">
        <v>2712</v>
      </c>
      <c r="D1379" s="122" t="s">
        <v>151</v>
      </c>
      <c r="E1379" s="123" t="s">
        <v>2713</v>
      </c>
      <c r="F1379" s="124" t="s">
        <v>2714</v>
      </c>
      <c r="G1379" s="125" t="s">
        <v>330</v>
      </c>
      <c r="H1379" s="126">
        <v>16</v>
      </c>
      <c r="I1379" s="127"/>
      <c r="J1379" s="128">
        <f>ROUND(I1379*H1379,2)</f>
        <v>0</v>
      </c>
      <c r="K1379" s="124" t="s">
        <v>155</v>
      </c>
      <c r="L1379" s="32"/>
      <c r="M1379" s="129" t="s">
        <v>19</v>
      </c>
      <c r="N1379" s="130" t="s">
        <v>44</v>
      </c>
      <c r="P1379" s="131">
        <f>O1379*H1379</f>
        <v>0</v>
      </c>
      <c r="Q1379" s="131">
        <v>4.6999999999999999E-4</v>
      </c>
      <c r="R1379" s="131">
        <f>Q1379*H1379</f>
        <v>7.5199999999999998E-3</v>
      </c>
      <c r="S1379" s="131">
        <v>0</v>
      </c>
      <c r="T1379" s="132">
        <f>S1379*H1379</f>
        <v>0</v>
      </c>
      <c r="AR1379" s="133" t="s">
        <v>251</v>
      </c>
      <c r="AT1379" s="133" t="s">
        <v>151</v>
      </c>
      <c r="AU1379" s="133" t="s">
        <v>80</v>
      </c>
      <c r="AY1379" s="17" t="s">
        <v>149</v>
      </c>
      <c r="BE1379" s="134">
        <f>IF(N1379="základní",J1379,0)</f>
        <v>0</v>
      </c>
      <c r="BF1379" s="134">
        <f>IF(N1379="snížená",J1379,0)</f>
        <v>0</v>
      </c>
      <c r="BG1379" s="134">
        <f>IF(N1379="zákl. přenesená",J1379,0)</f>
        <v>0</v>
      </c>
      <c r="BH1379" s="134">
        <f>IF(N1379="sníž. přenesená",J1379,0)</f>
        <v>0</v>
      </c>
      <c r="BI1379" s="134">
        <f>IF(N1379="nulová",J1379,0)</f>
        <v>0</v>
      </c>
      <c r="BJ1379" s="17" t="s">
        <v>78</v>
      </c>
      <c r="BK1379" s="134">
        <f>ROUND(I1379*H1379,2)</f>
        <v>0</v>
      </c>
      <c r="BL1379" s="17" t="s">
        <v>251</v>
      </c>
      <c r="BM1379" s="133" t="s">
        <v>2715</v>
      </c>
    </row>
    <row r="1380" spans="2:65" s="1" customFormat="1" ht="11.25">
      <c r="B1380" s="32"/>
      <c r="D1380" s="135" t="s">
        <v>158</v>
      </c>
      <c r="F1380" s="136" t="s">
        <v>2716</v>
      </c>
      <c r="I1380" s="137"/>
      <c r="L1380" s="32"/>
      <c r="M1380" s="138"/>
      <c r="T1380" s="53"/>
      <c r="AT1380" s="17" t="s">
        <v>158</v>
      </c>
      <c r="AU1380" s="17" t="s">
        <v>80</v>
      </c>
    </row>
    <row r="1381" spans="2:65" s="1" customFormat="1" ht="21.75" customHeight="1">
      <c r="B1381" s="32"/>
      <c r="C1381" s="162" t="s">
        <v>2717</v>
      </c>
      <c r="D1381" s="162" t="s">
        <v>245</v>
      </c>
      <c r="E1381" s="163" t="s">
        <v>2718</v>
      </c>
      <c r="F1381" s="164" t="s">
        <v>2719</v>
      </c>
      <c r="G1381" s="165" t="s">
        <v>330</v>
      </c>
      <c r="H1381" s="166">
        <v>16</v>
      </c>
      <c r="I1381" s="167"/>
      <c r="J1381" s="168">
        <f>ROUND(I1381*H1381,2)</f>
        <v>0</v>
      </c>
      <c r="K1381" s="164" t="s">
        <v>155</v>
      </c>
      <c r="L1381" s="169"/>
      <c r="M1381" s="170" t="s">
        <v>19</v>
      </c>
      <c r="N1381" s="171" t="s">
        <v>44</v>
      </c>
      <c r="P1381" s="131">
        <f>O1381*H1381</f>
        <v>0</v>
      </c>
      <c r="Q1381" s="131">
        <v>1.6E-2</v>
      </c>
      <c r="R1381" s="131">
        <f>Q1381*H1381</f>
        <v>0.25600000000000001</v>
      </c>
      <c r="S1381" s="131">
        <v>0</v>
      </c>
      <c r="T1381" s="132">
        <f>S1381*H1381</f>
        <v>0</v>
      </c>
      <c r="AR1381" s="133" t="s">
        <v>350</v>
      </c>
      <c r="AT1381" s="133" t="s">
        <v>245</v>
      </c>
      <c r="AU1381" s="133" t="s">
        <v>80</v>
      </c>
      <c r="AY1381" s="17" t="s">
        <v>149</v>
      </c>
      <c r="BE1381" s="134">
        <f>IF(N1381="základní",J1381,0)</f>
        <v>0</v>
      </c>
      <c r="BF1381" s="134">
        <f>IF(N1381="snížená",J1381,0)</f>
        <v>0</v>
      </c>
      <c r="BG1381" s="134">
        <f>IF(N1381="zákl. přenesená",J1381,0)</f>
        <v>0</v>
      </c>
      <c r="BH1381" s="134">
        <f>IF(N1381="sníž. přenesená",J1381,0)</f>
        <v>0</v>
      </c>
      <c r="BI1381" s="134">
        <f>IF(N1381="nulová",J1381,0)</f>
        <v>0</v>
      </c>
      <c r="BJ1381" s="17" t="s">
        <v>78</v>
      </c>
      <c r="BK1381" s="134">
        <f>ROUND(I1381*H1381,2)</f>
        <v>0</v>
      </c>
      <c r="BL1381" s="17" t="s">
        <v>251</v>
      </c>
      <c r="BM1381" s="133" t="s">
        <v>2720</v>
      </c>
    </row>
    <row r="1382" spans="2:65" s="1" customFormat="1" ht="24.2" customHeight="1">
      <c r="B1382" s="32"/>
      <c r="C1382" s="122" t="s">
        <v>2721</v>
      </c>
      <c r="D1382" s="122" t="s">
        <v>151</v>
      </c>
      <c r="E1382" s="123" t="s">
        <v>2722</v>
      </c>
      <c r="F1382" s="124" t="s">
        <v>2723</v>
      </c>
      <c r="G1382" s="125" t="s">
        <v>330</v>
      </c>
      <c r="H1382" s="126">
        <v>4</v>
      </c>
      <c r="I1382" s="127"/>
      <c r="J1382" s="128">
        <f>ROUND(I1382*H1382,2)</f>
        <v>0</v>
      </c>
      <c r="K1382" s="124" t="s">
        <v>155</v>
      </c>
      <c r="L1382" s="32"/>
      <c r="M1382" s="129" t="s">
        <v>19</v>
      </c>
      <c r="N1382" s="130" t="s">
        <v>44</v>
      </c>
      <c r="P1382" s="131">
        <f>O1382*H1382</f>
        <v>0</v>
      </c>
      <c r="Q1382" s="131">
        <v>4.8000000000000001E-4</v>
      </c>
      <c r="R1382" s="131">
        <f>Q1382*H1382</f>
        <v>1.92E-3</v>
      </c>
      <c r="S1382" s="131">
        <v>0</v>
      </c>
      <c r="T1382" s="132">
        <f>S1382*H1382</f>
        <v>0</v>
      </c>
      <c r="AR1382" s="133" t="s">
        <v>251</v>
      </c>
      <c r="AT1382" s="133" t="s">
        <v>151</v>
      </c>
      <c r="AU1382" s="133" t="s">
        <v>80</v>
      </c>
      <c r="AY1382" s="17" t="s">
        <v>149</v>
      </c>
      <c r="BE1382" s="134">
        <f>IF(N1382="základní",J1382,0)</f>
        <v>0</v>
      </c>
      <c r="BF1382" s="134">
        <f>IF(N1382="snížená",J1382,0)</f>
        <v>0</v>
      </c>
      <c r="BG1382" s="134">
        <f>IF(N1382="zákl. přenesená",J1382,0)</f>
        <v>0</v>
      </c>
      <c r="BH1382" s="134">
        <f>IF(N1382="sníž. přenesená",J1382,0)</f>
        <v>0</v>
      </c>
      <c r="BI1382" s="134">
        <f>IF(N1382="nulová",J1382,0)</f>
        <v>0</v>
      </c>
      <c r="BJ1382" s="17" t="s">
        <v>78</v>
      </c>
      <c r="BK1382" s="134">
        <f>ROUND(I1382*H1382,2)</f>
        <v>0</v>
      </c>
      <c r="BL1382" s="17" t="s">
        <v>251</v>
      </c>
      <c r="BM1382" s="133" t="s">
        <v>2724</v>
      </c>
    </row>
    <row r="1383" spans="2:65" s="1" customFormat="1" ht="11.25">
      <c r="B1383" s="32"/>
      <c r="D1383" s="135" t="s">
        <v>158</v>
      </c>
      <c r="F1383" s="136" t="s">
        <v>2725</v>
      </c>
      <c r="I1383" s="137"/>
      <c r="L1383" s="32"/>
      <c r="M1383" s="138"/>
      <c r="T1383" s="53"/>
      <c r="AT1383" s="17" t="s">
        <v>158</v>
      </c>
      <c r="AU1383" s="17" t="s">
        <v>80</v>
      </c>
    </row>
    <row r="1384" spans="2:65" s="1" customFormat="1" ht="21.75" customHeight="1">
      <c r="B1384" s="32"/>
      <c r="C1384" s="162" t="s">
        <v>2726</v>
      </c>
      <c r="D1384" s="162" t="s">
        <v>245</v>
      </c>
      <c r="E1384" s="163" t="s">
        <v>2727</v>
      </c>
      <c r="F1384" s="164" t="s">
        <v>2728</v>
      </c>
      <c r="G1384" s="165" t="s">
        <v>330</v>
      </c>
      <c r="H1384" s="166">
        <v>4</v>
      </c>
      <c r="I1384" s="167"/>
      <c r="J1384" s="168">
        <f>ROUND(I1384*H1384,2)</f>
        <v>0</v>
      </c>
      <c r="K1384" s="164" t="s">
        <v>155</v>
      </c>
      <c r="L1384" s="169"/>
      <c r="M1384" s="170" t="s">
        <v>19</v>
      </c>
      <c r="N1384" s="171" t="s">
        <v>44</v>
      </c>
      <c r="P1384" s="131">
        <f>O1384*H1384</f>
        <v>0</v>
      </c>
      <c r="Q1384" s="131">
        <v>2.5999999999999999E-2</v>
      </c>
      <c r="R1384" s="131">
        <f>Q1384*H1384</f>
        <v>0.104</v>
      </c>
      <c r="S1384" s="131">
        <v>0</v>
      </c>
      <c r="T1384" s="132">
        <f>S1384*H1384</f>
        <v>0</v>
      </c>
      <c r="AR1384" s="133" t="s">
        <v>350</v>
      </c>
      <c r="AT1384" s="133" t="s">
        <v>245</v>
      </c>
      <c r="AU1384" s="133" t="s">
        <v>80</v>
      </c>
      <c r="AY1384" s="17" t="s">
        <v>149</v>
      </c>
      <c r="BE1384" s="134">
        <f>IF(N1384="základní",J1384,0)</f>
        <v>0</v>
      </c>
      <c r="BF1384" s="134">
        <f>IF(N1384="snížená",J1384,0)</f>
        <v>0</v>
      </c>
      <c r="BG1384" s="134">
        <f>IF(N1384="zákl. přenesená",J1384,0)</f>
        <v>0</v>
      </c>
      <c r="BH1384" s="134">
        <f>IF(N1384="sníž. přenesená",J1384,0)</f>
        <v>0</v>
      </c>
      <c r="BI1384" s="134">
        <f>IF(N1384="nulová",J1384,0)</f>
        <v>0</v>
      </c>
      <c r="BJ1384" s="17" t="s">
        <v>78</v>
      </c>
      <c r="BK1384" s="134">
        <f>ROUND(I1384*H1384,2)</f>
        <v>0</v>
      </c>
      <c r="BL1384" s="17" t="s">
        <v>251</v>
      </c>
      <c r="BM1384" s="133" t="s">
        <v>2729</v>
      </c>
    </row>
    <row r="1385" spans="2:65" s="1" customFormat="1" ht="24.2" customHeight="1">
      <c r="B1385" s="32"/>
      <c r="C1385" s="122" t="s">
        <v>2730</v>
      </c>
      <c r="D1385" s="122" t="s">
        <v>151</v>
      </c>
      <c r="E1385" s="123" t="s">
        <v>2731</v>
      </c>
      <c r="F1385" s="124" t="s">
        <v>2732</v>
      </c>
      <c r="G1385" s="125" t="s">
        <v>330</v>
      </c>
      <c r="H1385" s="126">
        <v>3</v>
      </c>
      <c r="I1385" s="127"/>
      <c r="J1385" s="128">
        <f>ROUND(I1385*H1385,2)</f>
        <v>0</v>
      </c>
      <c r="K1385" s="124" t="s">
        <v>155</v>
      </c>
      <c r="L1385" s="32"/>
      <c r="M1385" s="129" t="s">
        <v>19</v>
      </c>
      <c r="N1385" s="130" t="s">
        <v>44</v>
      </c>
      <c r="P1385" s="131">
        <f>O1385*H1385</f>
        <v>0</v>
      </c>
      <c r="Q1385" s="131">
        <v>4.0000000000000002E-4</v>
      </c>
      <c r="R1385" s="131">
        <f>Q1385*H1385</f>
        <v>1.2000000000000001E-3</v>
      </c>
      <c r="S1385" s="131">
        <v>0</v>
      </c>
      <c r="T1385" s="132">
        <f>S1385*H1385</f>
        <v>0</v>
      </c>
      <c r="AR1385" s="133" t="s">
        <v>251</v>
      </c>
      <c r="AT1385" s="133" t="s">
        <v>151</v>
      </c>
      <c r="AU1385" s="133" t="s">
        <v>80</v>
      </c>
      <c r="AY1385" s="17" t="s">
        <v>149</v>
      </c>
      <c r="BE1385" s="134">
        <f>IF(N1385="základní",J1385,0)</f>
        <v>0</v>
      </c>
      <c r="BF1385" s="134">
        <f>IF(N1385="snížená",J1385,0)</f>
        <v>0</v>
      </c>
      <c r="BG1385" s="134">
        <f>IF(N1385="zákl. přenesená",J1385,0)</f>
        <v>0</v>
      </c>
      <c r="BH1385" s="134">
        <f>IF(N1385="sníž. přenesená",J1385,0)</f>
        <v>0</v>
      </c>
      <c r="BI1385" s="134">
        <f>IF(N1385="nulová",J1385,0)</f>
        <v>0</v>
      </c>
      <c r="BJ1385" s="17" t="s">
        <v>78</v>
      </c>
      <c r="BK1385" s="134">
        <f>ROUND(I1385*H1385,2)</f>
        <v>0</v>
      </c>
      <c r="BL1385" s="17" t="s">
        <v>251</v>
      </c>
      <c r="BM1385" s="133" t="s">
        <v>2733</v>
      </c>
    </row>
    <row r="1386" spans="2:65" s="1" customFormat="1" ht="11.25">
      <c r="B1386" s="32"/>
      <c r="D1386" s="135" t="s">
        <v>158</v>
      </c>
      <c r="F1386" s="136" t="s">
        <v>2734</v>
      </c>
      <c r="I1386" s="137"/>
      <c r="L1386" s="32"/>
      <c r="M1386" s="138"/>
      <c r="T1386" s="53"/>
      <c r="AT1386" s="17" t="s">
        <v>158</v>
      </c>
      <c r="AU1386" s="17" t="s">
        <v>80</v>
      </c>
    </row>
    <row r="1387" spans="2:65" s="1" customFormat="1" ht="21.75" customHeight="1">
      <c r="B1387" s="32"/>
      <c r="C1387" s="162" t="s">
        <v>2735</v>
      </c>
      <c r="D1387" s="162" t="s">
        <v>245</v>
      </c>
      <c r="E1387" s="163" t="s">
        <v>2736</v>
      </c>
      <c r="F1387" s="164" t="s">
        <v>2737</v>
      </c>
      <c r="G1387" s="165" t="s">
        <v>330</v>
      </c>
      <c r="H1387" s="166">
        <v>3</v>
      </c>
      <c r="I1387" s="167"/>
      <c r="J1387" s="168">
        <f>ROUND(I1387*H1387,2)</f>
        <v>0</v>
      </c>
      <c r="K1387" s="164" t="s">
        <v>155</v>
      </c>
      <c r="L1387" s="169"/>
      <c r="M1387" s="170" t="s">
        <v>19</v>
      </c>
      <c r="N1387" s="171" t="s">
        <v>44</v>
      </c>
      <c r="P1387" s="131">
        <f>O1387*H1387</f>
        <v>0</v>
      </c>
      <c r="Q1387" s="131">
        <v>1.7999999999999999E-2</v>
      </c>
      <c r="R1387" s="131">
        <f>Q1387*H1387</f>
        <v>5.3999999999999992E-2</v>
      </c>
      <c r="S1387" s="131">
        <v>0</v>
      </c>
      <c r="T1387" s="132">
        <f>S1387*H1387</f>
        <v>0</v>
      </c>
      <c r="AR1387" s="133" t="s">
        <v>350</v>
      </c>
      <c r="AT1387" s="133" t="s">
        <v>245</v>
      </c>
      <c r="AU1387" s="133" t="s">
        <v>80</v>
      </c>
      <c r="AY1387" s="17" t="s">
        <v>149</v>
      </c>
      <c r="BE1387" s="134">
        <f>IF(N1387="základní",J1387,0)</f>
        <v>0</v>
      </c>
      <c r="BF1387" s="134">
        <f>IF(N1387="snížená",J1387,0)</f>
        <v>0</v>
      </c>
      <c r="BG1387" s="134">
        <f>IF(N1387="zákl. přenesená",J1387,0)</f>
        <v>0</v>
      </c>
      <c r="BH1387" s="134">
        <f>IF(N1387="sníž. přenesená",J1387,0)</f>
        <v>0</v>
      </c>
      <c r="BI1387" s="134">
        <f>IF(N1387="nulová",J1387,0)</f>
        <v>0</v>
      </c>
      <c r="BJ1387" s="17" t="s">
        <v>78</v>
      </c>
      <c r="BK1387" s="134">
        <f>ROUND(I1387*H1387,2)</f>
        <v>0</v>
      </c>
      <c r="BL1387" s="17" t="s">
        <v>251</v>
      </c>
      <c r="BM1387" s="133" t="s">
        <v>2738</v>
      </c>
    </row>
    <row r="1388" spans="2:65" s="1" customFormat="1" ht="16.5" customHeight="1">
      <c r="B1388" s="32"/>
      <c r="C1388" s="122" t="s">
        <v>2739</v>
      </c>
      <c r="D1388" s="122" t="s">
        <v>151</v>
      </c>
      <c r="E1388" s="123" t="s">
        <v>2740</v>
      </c>
      <c r="F1388" s="124" t="s">
        <v>2741</v>
      </c>
      <c r="G1388" s="125" t="s">
        <v>330</v>
      </c>
      <c r="H1388" s="126">
        <v>1</v>
      </c>
      <c r="I1388" s="127"/>
      <c r="J1388" s="128">
        <f>ROUND(I1388*H1388,2)</f>
        <v>0</v>
      </c>
      <c r="K1388" s="124" t="s">
        <v>497</v>
      </c>
      <c r="L1388" s="32"/>
      <c r="M1388" s="129" t="s">
        <v>19</v>
      </c>
      <c r="N1388" s="130" t="s">
        <v>44</v>
      </c>
      <c r="P1388" s="131">
        <f>O1388*H1388</f>
        <v>0</v>
      </c>
      <c r="Q1388" s="131">
        <v>0</v>
      </c>
      <c r="R1388" s="131">
        <f>Q1388*H1388</f>
        <v>0</v>
      </c>
      <c r="S1388" s="131">
        <v>0</v>
      </c>
      <c r="T1388" s="132">
        <f>S1388*H1388</f>
        <v>0</v>
      </c>
      <c r="AR1388" s="133" t="s">
        <v>251</v>
      </c>
      <c r="AT1388" s="133" t="s">
        <v>151</v>
      </c>
      <c r="AU1388" s="133" t="s">
        <v>80</v>
      </c>
      <c r="AY1388" s="17" t="s">
        <v>149</v>
      </c>
      <c r="BE1388" s="134">
        <f>IF(N1388="základní",J1388,0)</f>
        <v>0</v>
      </c>
      <c r="BF1388" s="134">
        <f>IF(N1388="snížená",J1388,0)</f>
        <v>0</v>
      </c>
      <c r="BG1388" s="134">
        <f>IF(N1388="zákl. přenesená",J1388,0)</f>
        <v>0</v>
      </c>
      <c r="BH1388" s="134">
        <f>IF(N1388="sníž. přenesená",J1388,0)</f>
        <v>0</v>
      </c>
      <c r="BI1388" s="134">
        <f>IF(N1388="nulová",J1388,0)</f>
        <v>0</v>
      </c>
      <c r="BJ1388" s="17" t="s">
        <v>78</v>
      </c>
      <c r="BK1388" s="134">
        <f>ROUND(I1388*H1388,2)</f>
        <v>0</v>
      </c>
      <c r="BL1388" s="17" t="s">
        <v>251</v>
      </c>
      <c r="BM1388" s="133" t="s">
        <v>2742</v>
      </c>
    </row>
    <row r="1389" spans="2:65" s="1" customFormat="1" ht="16.5" customHeight="1">
      <c r="B1389" s="32"/>
      <c r="C1389" s="122" t="s">
        <v>2743</v>
      </c>
      <c r="D1389" s="122" t="s">
        <v>151</v>
      </c>
      <c r="E1389" s="123" t="s">
        <v>2744</v>
      </c>
      <c r="F1389" s="124" t="s">
        <v>2745</v>
      </c>
      <c r="G1389" s="125" t="s">
        <v>330</v>
      </c>
      <c r="H1389" s="126">
        <v>1</v>
      </c>
      <c r="I1389" s="127"/>
      <c r="J1389" s="128">
        <f>ROUND(I1389*H1389,2)</f>
        <v>0</v>
      </c>
      <c r="K1389" s="124" t="s">
        <v>497</v>
      </c>
      <c r="L1389" s="32"/>
      <c r="M1389" s="129" t="s">
        <v>19</v>
      </c>
      <c r="N1389" s="130" t="s">
        <v>44</v>
      </c>
      <c r="P1389" s="131">
        <f>O1389*H1389</f>
        <v>0</v>
      </c>
      <c r="Q1389" s="131">
        <v>0</v>
      </c>
      <c r="R1389" s="131">
        <f>Q1389*H1389</f>
        <v>0</v>
      </c>
      <c r="S1389" s="131">
        <v>0</v>
      </c>
      <c r="T1389" s="132">
        <f>S1389*H1389</f>
        <v>0</v>
      </c>
      <c r="AR1389" s="133" t="s">
        <v>251</v>
      </c>
      <c r="AT1389" s="133" t="s">
        <v>151</v>
      </c>
      <c r="AU1389" s="133" t="s">
        <v>80</v>
      </c>
      <c r="AY1389" s="17" t="s">
        <v>149</v>
      </c>
      <c r="BE1389" s="134">
        <f>IF(N1389="základní",J1389,0)</f>
        <v>0</v>
      </c>
      <c r="BF1389" s="134">
        <f>IF(N1389="snížená",J1389,0)</f>
        <v>0</v>
      </c>
      <c r="BG1389" s="134">
        <f>IF(N1389="zákl. přenesená",J1389,0)</f>
        <v>0</v>
      </c>
      <c r="BH1389" s="134">
        <f>IF(N1389="sníž. přenesená",J1389,0)</f>
        <v>0</v>
      </c>
      <c r="BI1389" s="134">
        <f>IF(N1389="nulová",J1389,0)</f>
        <v>0</v>
      </c>
      <c r="BJ1389" s="17" t="s">
        <v>78</v>
      </c>
      <c r="BK1389" s="134">
        <f>ROUND(I1389*H1389,2)</f>
        <v>0</v>
      </c>
      <c r="BL1389" s="17" t="s">
        <v>251</v>
      </c>
      <c r="BM1389" s="133" t="s">
        <v>2746</v>
      </c>
    </row>
    <row r="1390" spans="2:65" s="1" customFormat="1" ht="16.5" customHeight="1">
      <c r="B1390" s="32"/>
      <c r="C1390" s="122" t="s">
        <v>2747</v>
      </c>
      <c r="D1390" s="122" t="s">
        <v>151</v>
      </c>
      <c r="E1390" s="123" t="s">
        <v>2748</v>
      </c>
      <c r="F1390" s="124" t="s">
        <v>2749</v>
      </c>
      <c r="G1390" s="125" t="s">
        <v>330</v>
      </c>
      <c r="H1390" s="126">
        <v>1</v>
      </c>
      <c r="I1390" s="127"/>
      <c r="J1390" s="128">
        <f>ROUND(I1390*H1390,2)</f>
        <v>0</v>
      </c>
      <c r="K1390" s="124" t="s">
        <v>497</v>
      </c>
      <c r="L1390" s="32"/>
      <c r="M1390" s="129" t="s">
        <v>19</v>
      </c>
      <c r="N1390" s="130" t="s">
        <v>44</v>
      </c>
      <c r="P1390" s="131">
        <f>O1390*H1390</f>
        <v>0</v>
      </c>
      <c r="Q1390" s="131">
        <v>0</v>
      </c>
      <c r="R1390" s="131">
        <f>Q1390*H1390</f>
        <v>0</v>
      </c>
      <c r="S1390" s="131">
        <v>0</v>
      </c>
      <c r="T1390" s="132">
        <f>S1390*H1390</f>
        <v>0</v>
      </c>
      <c r="AR1390" s="133" t="s">
        <v>251</v>
      </c>
      <c r="AT1390" s="133" t="s">
        <v>151</v>
      </c>
      <c r="AU1390" s="133" t="s">
        <v>80</v>
      </c>
      <c r="AY1390" s="17" t="s">
        <v>149</v>
      </c>
      <c r="BE1390" s="134">
        <f>IF(N1390="základní",J1390,0)</f>
        <v>0</v>
      </c>
      <c r="BF1390" s="134">
        <f>IF(N1390="snížená",J1390,0)</f>
        <v>0</v>
      </c>
      <c r="BG1390" s="134">
        <f>IF(N1390="zákl. přenesená",J1390,0)</f>
        <v>0</v>
      </c>
      <c r="BH1390" s="134">
        <f>IF(N1390="sníž. přenesená",J1390,0)</f>
        <v>0</v>
      </c>
      <c r="BI1390" s="134">
        <f>IF(N1390="nulová",J1390,0)</f>
        <v>0</v>
      </c>
      <c r="BJ1390" s="17" t="s">
        <v>78</v>
      </c>
      <c r="BK1390" s="134">
        <f>ROUND(I1390*H1390,2)</f>
        <v>0</v>
      </c>
      <c r="BL1390" s="17" t="s">
        <v>251</v>
      </c>
      <c r="BM1390" s="133" t="s">
        <v>2750</v>
      </c>
    </row>
    <row r="1391" spans="2:65" s="1" customFormat="1" ht="24.2" customHeight="1">
      <c r="B1391" s="32"/>
      <c r="C1391" s="122" t="s">
        <v>2751</v>
      </c>
      <c r="D1391" s="122" t="s">
        <v>151</v>
      </c>
      <c r="E1391" s="123" t="s">
        <v>2752</v>
      </c>
      <c r="F1391" s="124" t="s">
        <v>2753</v>
      </c>
      <c r="G1391" s="125" t="s">
        <v>248</v>
      </c>
      <c r="H1391" s="126">
        <v>0.94299999999999995</v>
      </c>
      <c r="I1391" s="127"/>
      <c r="J1391" s="128">
        <f>ROUND(I1391*H1391,2)</f>
        <v>0</v>
      </c>
      <c r="K1391" s="124" t="s">
        <v>155</v>
      </c>
      <c r="L1391" s="32"/>
      <c r="M1391" s="129" t="s">
        <v>19</v>
      </c>
      <c r="N1391" s="130" t="s">
        <v>44</v>
      </c>
      <c r="P1391" s="131">
        <f>O1391*H1391</f>
        <v>0</v>
      </c>
      <c r="Q1391" s="131">
        <v>0</v>
      </c>
      <c r="R1391" s="131">
        <f>Q1391*H1391</f>
        <v>0</v>
      </c>
      <c r="S1391" s="131">
        <v>0</v>
      </c>
      <c r="T1391" s="132">
        <f>S1391*H1391</f>
        <v>0</v>
      </c>
      <c r="AR1391" s="133" t="s">
        <v>251</v>
      </c>
      <c r="AT1391" s="133" t="s">
        <v>151</v>
      </c>
      <c r="AU1391" s="133" t="s">
        <v>80</v>
      </c>
      <c r="AY1391" s="17" t="s">
        <v>149</v>
      </c>
      <c r="BE1391" s="134">
        <f>IF(N1391="základní",J1391,0)</f>
        <v>0</v>
      </c>
      <c r="BF1391" s="134">
        <f>IF(N1391="snížená",J1391,0)</f>
        <v>0</v>
      </c>
      <c r="BG1391" s="134">
        <f>IF(N1391="zákl. přenesená",J1391,0)</f>
        <v>0</v>
      </c>
      <c r="BH1391" s="134">
        <f>IF(N1391="sníž. přenesená",J1391,0)</f>
        <v>0</v>
      </c>
      <c r="BI1391" s="134">
        <f>IF(N1391="nulová",J1391,0)</f>
        <v>0</v>
      </c>
      <c r="BJ1391" s="17" t="s">
        <v>78</v>
      </c>
      <c r="BK1391" s="134">
        <f>ROUND(I1391*H1391,2)</f>
        <v>0</v>
      </c>
      <c r="BL1391" s="17" t="s">
        <v>251</v>
      </c>
      <c r="BM1391" s="133" t="s">
        <v>2754</v>
      </c>
    </row>
    <row r="1392" spans="2:65" s="1" customFormat="1" ht="11.25">
      <c r="B1392" s="32"/>
      <c r="D1392" s="135" t="s">
        <v>158</v>
      </c>
      <c r="F1392" s="136" t="s">
        <v>2755</v>
      </c>
      <c r="I1392" s="137"/>
      <c r="L1392" s="32"/>
      <c r="M1392" s="138"/>
      <c r="T1392" s="53"/>
      <c r="AT1392" s="17" t="s">
        <v>158</v>
      </c>
      <c r="AU1392" s="17" t="s">
        <v>80</v>
      </c>
    </row>
    <row r="1393" spans="2:65" s="11" customFormat="1" ht="22.9" customHeight="1">
      <c r="B1393" s="110"/>
      <c r="D1393" s="111" t="s">
        <v>72</v>
      </c>
      <c r="E1393" s="120" t="s">
        <v>2756</v>
      </c>
      <c r="F1393" s="120" t="s">
        <v>2757</v>
      </c>
      <c r="I1393" s="113"/>
      <c r="J1393" s="121">
        <f>BK1393</f>
        <v>0</v>
      </c>
      <c r="L1393" s="110"/>
      <c r="M1393" s="115"/>
      <c r="P1393" s="116">
        <f>SUM(P1394:P1474)</f>
        <v>0</v>
      </c>
      <c r="R1393" s="116">
        <f>SUM(R1394:R1474)</f>
        <v>1.1209502299999998</v>
      </c>
      <c r="T1393" s="117">
        <f>SUM(T1394:T1474)</f>
        <v>0</v>
      </c>
      <c r="AR1393" s="111" t="s">
        <v>80</v>
      </c>
      <c r="AT1393" s="118" t="s">
        <v>72</v>
      </c>
      <c r="AU1393" s="118" t="s">
        <v>78</v>
      </c>
      <c r="AY1393" s="111" t="s">
        <v>149</v>
      </c>
      <c r="BK1393" s="119">
        <f>SUM(BK1394:BK1474)</f>
        <v>0</v>
      </c>
    </row>
    <row r="1394" spans="2:65" s="1" customFormat="1" ht="16.5" customHeight="1">
      <c r="B1394" s="32"/>
      <c r="C1394" s="122" t="s">
        <v>2758</v>
      </c>
      <c r="D1394" s="122" t="s">
        <v>151</v>
      </c>
      <c r="E1394" s="123" t="s">
        <v>2759</v>
      </c>
      <c r="F1394" s="124" t="s">
        <v>2760</v>
      </c>
      <c r="G1394" s="125" t="s">
        <v>330</v>
      </c>
      <c r="H1394" s="126">
        <v>2</v>
      </c>
      <c r="I1394" s="127"/>
      <c r="J1394" s="128">
        <f>ROUND(I1394*H1394,2)</f>
        <v>0</v>
      </c>
      <c r="K1394" s="124" t="s">
        <v>497</v>
      </c>
      <c r="L1394" s="32"/>
      <c r="M1394" s="129" t="s">
        <v>19</v>
      </c>
      <c r="N1394" s="130" t="s">
        <v>44</v>
      </c>
      <c r="P1394" s="131">
        <f>O1394*H1394</f>
        <v>0</v>
      </c>
      <c r="Q1394" s="131">
        <v>0</v>
      </c>
      <c r="R1394" s="131">
        <f>Q1394*H1394</f>
        <v>0</v>
      </c>
      <c r="S1394" s="131">
        <v>0</v>
      </c>
      <c r="T1394" s="132">
        <f>S1394*H1394</f>
        <v>0</v>
      </c>
      <c r="AR1394" s="133" t="s">
        <v>251</v>
      </c>
      <c r="AT1394" s="133" t="s">
        <v>151</v>
      </c>
      <c r="AU1394" s="133" t="s">
        <v>80</v>
      </c>
      <c r="AY1394" s="17" t="s">
        <v>149</v>
      </c>
      <c r="BE1394" s="134">
        <f>IF(N1394="základní",J1394,0)</f>
        <v>0</v>
      </c>
      <c r="BF1394" s="134">
        <f>IF(N1394="snížená",J1394,0)</f>
        <v>0</v>
      </c>
      <c r="BG1394" s="134">
        <f>IF(N1394="zákl. přenesená",J1394,0)</f>
        <v>0</v>
      </c>
      <c r="BH1394" s="134">
        <f>IF(N1394="sníž. přenesená",J1394,0)</f>
        <v>0</v>
      </c>
      <c r="BI1394" s="134">
        <f>IF(N1394="nulová",J1394,0)</f>
        <v>0</v>
      </c>
      <c r="BJ1394" s="17" t="s">
        <v>78</v>
      </c>
      <c r="BK1394" s="134">
        <f>ROUND(I1394*H1394,2)</f>
        <v>0</v>
      </c>
      <c r="BL1394" s="17" t="s">
        <v>251</v>
      </c>
      <c r="BM1394" s="133" t="s">
        <v>2761</v>
      </c>
    </row>
    <row r="1395" spans="2:65" s="1" customFormat="1" ht="16.5" customHeight="1">
      <c r="B1395" s="32"/>
      <c r="C1395" s="122" t="s">
        <v>2762</v>
      </c>
      <c r="D1395" s="122" t="s">
        <v>151</v>
      </c>
      <c r="E1395" s="123" t="s">
        <v>2763</v>
      </c>
      <c r="F1395" s="124" t="s">
        <v>2764</v>
      </c>
      <c r="G1395" s="125" t="s">
        <v>330</v>
      </c>
      <c r="H1395" s="126">
        <v>3</v>
      </c>
      <c r="I1395" s="127"/>
      <c r="J1395" s="128">
        <f>ROUND(I1395*H1395,2)</f>
        <v>0</v>
      </c>
      <c r="K1395" s="124" t="s">
        <v>497</v>
      </c>
      <c r="L1395" s="32"/>
      <c r="M1395" s="129" t="s">
        <v>19</v>
      </c>
      <c r="N1395" s="130" t="s">
        <v>44</v>
      </c>
      <c r="P1395" s="131">
        <f>O1395*H1395</f>
        <v>0</v>
      </c>
      <c r="Q1395" s="131">
        <v>0</v>
      </c>
      <c r="R1395" s="131">
        <f>Q1395*H1395</f>
        <v>0</v>
      </c>
      <c r="S1395" s="131">
        <v>0</v>
      </c>
      <c r="T1395" s="132">
        <f>S1395*H1395</f>
        <v>0</v>
      </c>
      <c r="AR1395" s="133" t="s">
        <v>251</v>
      </c>
      <c r="AT1395" s="133" t="s">
        <v>151</v>
      </c>
      <c r="AU1395" s="133" t="s">
        <v>80</v>
      </c>
      <c r="AY1395" s="17" t="s">
        <v>149</v>
      </c>
      <c r="BE1395" s="134">
        <f>IF(N1395="základní",J1395,0)</f>
        <v>0</v>
      </c>
      <c r="BF1395" s="134">
        <f>IF(N1395="snížená",J1395,0)</f>
        <v>0</v>
      </c>
      <c r="BG1395" s="134">
        <f>IF(N1395="zákl. přenesená",J1395,0)</f>
        <v>0</v>
      </c>
      <c r="BH1395" s="134">
        <f>IF(N1395="sníž. přenesená",J1395,0)</f>
        <v>0</v>
      </c>
      <c r="BI1395" s="134">
        <f>IF(N1395="nulová",J1395,0)</f>
        <v>0</v>
      </c>
      <c r="BJ1395" s="17" t="s">
        <v>78</v>
      </c>
      <c r="BK1395" s="134">
        <f>ROUND(I1395*H1395,2)</f>
        <v>0</v>
      </c>
      <c r="BL1395" s="17" t="s">
        <v>251</v>
      </c>
      <c r="BM1395" s="133" t="s">
        <v>2765</v>
      </c>
    </row>
    <row r="1396" spans="2:65" s="1" customFormat="1" ht="16.5" customHeight="1">
      <c r="B1396" s="32"/>
      <c r="C1396" s="122" t="s">
        <v>2766</v>
      </c>
      <c r="D1396" s="122" t="s">
        <v>151</v>
      </c>
      <c r="E1396" s="123" t="s">
        <v>2767</v>
      </c>
      <c r="F1396" s="124" t="s">
        <v>2768</v>
      </c>
      <c r="G1396" s="125" t="s">
        <v>330</v>
      </c>
      <c r="H1396" s="126">
        <v>1</v>
      </c>
      <c r="I1396" s="127"/>
      <c r="J1396" s="128">
        <f>ROUND(I1396*H1396,2)</f>
        <v>0</v>
      </c>
      <c r="K1396" s="124" t="s">
        <v>497</v>
      </c>
      <c r="L1396" s="32"/>
      <c r="M1396" s="129" t="s">
        <v>19</v>
      </c>
      <c r="N1396" s="130" t="s">
        <v>44</v>
      </c>
      <c r="P1396" s="131">
        <f>O1396*H1396</f>
        <v>0</v>
      </c>
      <c r="Q1396" s="131">
        <v>0</v>
      </c>
      <c r="R1396" s="131">
        <f>Q1396*H1396</f>
        <v>0</v>
      </c>
      <c r="S1396" s="131">
        <v>0</v>
      </c>
      <c r="T1396" s="132">
        <f>S1396*H1396</f>
        <v>0</v>
      </c>
      <c r="AR1396" s="133" t="s">
        <v>251</v>
      </c>
      <c r="AT1396" s="133" t="s">
        <v>151</v>
      </c>
      <c r="AU1396" s="133" t="s">
        <v>80</v>
      </c>
      <c r="AY1396" s="17" t="s">
        <v>149</v>
      </c>
      <c r="BE1396" s="134">
        <f>IF(N1396="základní",J1396,0)</f>
        <v>0</v>
      </c>
      <c r="BF1396" s="134">
        <f>IF(N1396="snížená",J1396,0)</f>
        <v>0</v>
      </c>
      <c r="BG1396" s="134">
        <f>IF(N1396="zákl. přenesená",J1396,0)</f>
        <v>0</v>
      </c>
      <c r="BH1396" s="134">
        <f>IF(N1396="sníž. přenesená",J1396,0)</f>
        <v>0</v>
      </c>
      <c r="BI1396" s="134">
        <f>IF(N1396="nulová",J1396,0)</f>
        <v>0</v>
      </c>
      <c r="BJ1396" s="17" t="s">
        <v>78</v>
      </c>
      <c r="BK1396" s="134">
        <f>ROUND(I1396*H1396,2)</f>
        <v>0</v>
      </c>
      <c r="BL1396" s="17" t="s">
        <v>251</v>
      </c>
      <c r="BM1396" s="133" t="s">
        <v>2769</v>
      </c>
    </row>
    <row r="1397" spans="2:65" s="1" customFormat="1" ht="16.5" customHeight="1">
      <c r="B1397" s="32"/>
      <c r="C1397" s="122" t="s">
        <v>2770</v>
      </c>
      <c r="D1397" s="122" t="s">
        <v>151</v>
      </c>
      <c r="E1397" s="123" t="s">
        <v>2771</v>
      </c>
      <c r="F1397" s="124" t="s">
        <v>2772</v>
      </c>
      <c r="G1397" s="125" t="s">
        <v>330</v>
      </c>
      <c r="H1397" s="126">
        <v>6</v>
      </c>
      <c r="I1397" s="127"/>
      <c r="J1397" s="128">
        <f>ROUND(I1397*H1397,2)</f>
        <v>0</v>
      </c>
      <c r="K1397" s="124" t="s">
        <v>497</v>
      </c>
      <c r="L1397" s="32"/>
      <c r="M1397" s="129" t="s">
        <v>19</v>
      </c>
      <c r="N1397" s="130" t="s">
        <v>44</v>
      </c>
      <c r="P1397" s="131">
        <f>O1397*H1397</f>
        <v>0</v>
      </c>
      <c r="Q1397" s="131">
        <v>0</v>
      </c>
      <c r="R1397" s="131">
        <f>Q1397*H1397</f>
        <v>0</v>
      </c>
      <c r="S1397" s="131">
        <v>0</v>
      </c>
      <c r="T1397" s="132">
        <f>S1397*H1397</f>
        <v>0</v>
      </c>
      <c r="AR1397" s="133" t="s">
        <v>251</v>
      </c>
      <c r="AT1397" s="133" t="s">
        <v>151</v>
      </c>
      <c r="AU1397" s="133" t="s">
        <v>80</v>
      </c>
      <c r="AY1397" s="17" t="s">
        <v>149</v>
      </c>
      <c r="BE1397" s="134">
        <f>IF(N1397="základní",J1397,0)</f>
        <v>0</v>
      </c>
      <c r="BF1397" s="134">
        <f>IF(N1397="snížená",J1397,0)</f>
        <v>0</v>
      </c>
      <c r="BG1397" s="134">
        <f>IF(N1397="zákl. přenesená",J1397,0)</f>
        <v>0</v>
      </c>
      <c r="BH1397" s="134">
        <f>IF(N1397="sníž. přenesená",J1397,0)</f>
        <v>0</v>
      </c>
      <c r="BI1397" s="134">
        <f>IF(N1397="nulová",J1397,0)</f>
        <v>0</v>
      </c>
      <c r="BJ1397" s="17" t="s">
        <v>78</v>
      </c>
      <c r="BK1397" s="134">
        <f>ROUND(I1397*H1397,2)</f>
        <v>0</v>
      </c>
      <c r="BL1397" s="17" t="s">
        <v>251</v>
      </c>
      <c r="BM1397" s="133" t="s">
        <v>2773</v>
      </c>
    </row>
    <row r="1398" spans="2:65" s="1" customFormat="1" ht="16.5" customHeight="1">
      <c r="B1398" s="32"/>
      <c r="C1398" s="122" t="s">
        <v>2774</v>
      </c>
      <c r="D1398" s="122" t="s">
        <v>151</v>
      </c>
      <c r="E1398" s="123" t="s">
        <v>2775</v>
      </c>
      <c r="F1398" s="124" t="s">
        <v>2776</v>
      </c>
      <c r="G1398" s="125" t="s">
        <v>330</v>
      </c>
      <c r="H1398" s="126">
        <v>5</v>
      </c>
      <c r="I1398" s="127"/>
      <c r="J1398" s="128">
        <f>ROUND(I1398*H1398,2)</f>
        <v>0</v>
      </c>
      <c r="K1398" s="124" t="s">
        <v>497</v>
      </c>
      <c r="L1398" s="32"/>
      <c r="M1398" s="129" t="s">
        <v>19</v>
      </c>
      <c r="N1398" s="130" t="s">
        <v>44</v>
      </c>
      <c r="P1398" s="131">
        <f>O1398*H1398</f>
        <v>0</v>
      </c>
      <c r="Q1398" s="131">
        <v>0</v>
      </c>
      <c r="R1398" s="131">
        <f>Q1398*H1398</f>
        <v>0</v>
      </c>
      <c r="S1398" s="131">
        <v>0</v>
      </c>
      <c r="T1398" s="132">
        <f>S1398*H1398</f>
        <v>0</v>
      </c>
      <c r="AR1398" s="133" t="s">
        <v>251</v>
      </c>
      <c r="AT1398" s="133" t="s">
        <v>151</v>
      </c>
      <c r="AU1398" s="133" t="s">
        <v>80</v>
      </c>
      <c r="AY1398" s="17" t="s">
        <v>149</v>
      </c>
      <c r="BE1398" s="134">
        <f>IF(N1398="základní",J1398,0)</f>
        <v>0</v>
      </c>
      <c r="BF1398" s="134">
        <f>IF(N1398="snížená",J1398,0)</f>
        <v>0</v>
      </c>
      <c r="BG1398" s="134">
        <f>IF(N1398="zákl. přenesená",J1398,0)</f>
        <v>0</v>
      </c>
      <c r="BH1398" s="134">
        <f>IF(N1398="sníž. přenesená",J1398,0)</f>
        <v>0</v>
      </c>
      <c r="BI1398" s="134">
        <f>IF(N1398="nulová",J1398,0)</f>
        <v>0</v>
      </c>
      <c r="BJ1398" s="17" t="s">
        <v>78</v>
      </c>
      <c r="BK1398" s="134">
        <f>ROUND(I1398*H1398,2)</f>
        <v>0</v>
      </c>
      <c r="BL1398" s="17" t="s">
        <v>251</v>
      </c>
      <c r="BM1398" s="133" t="s">
        <v>2777</v>
      </c>
    </row>
    <row r="1399" spans="2:65" s="12" customFormat="1" ht="11.25">
      <c r="B1399" s="141"/>
      <c r="D1399" s="139" t="s">
        <v>162</v>
      </c>
      <c r="F1399" s="143" t="s">
        <v>2778</v>
      </c>
      <c r="H1399" s="144">
        <v>5</v>
      </c>
      <c r="I1399" s="145"/>
      <c r="L1399" s="141"/>
      <c r="M1399" s="146"/>
      <c r="T1399" s="147"/>
      <c r="AT1399" s="142" t="s">
        <v>162</v>
      </c>
      <c r="AU1399" s="142" t="s">
        <v>80</v>
      </c>
      <c r="AV1399" s="12" t="s">
        <v>80</v>
      </c>
      <c r="AW1399" s="12" t="s">
        <v>4</v>
      </c>
      <c r="AX1399" s="12" t="s">
        <v>78</v>
      </c>
      <c r="AY1399" s="142" t="s">
        <v>149</v>
      </c>
    </row>
    <row r="1400" spans="2:65" s="1" customFormat="1" ht="16.5" customHeight="1">
      <c r="B1400" s="32"/>
      <c r="C1400" s="122" t="s">
        <v>2779</v>
      </c>
      <c r="D1400" s="122" t="s">
        <v>151</v>
      </c>
      <c r="E1400" s="123" t="s">
        <v>2780</v>
      </c>
      <c r="F1400" s="124" t="s">
        <v>2781</v>
      </c>
      <c r="G1400" s="125" t="s">
        <v>330</v>
      </c>
      <c r="H1400" s="126">
        <v>1</v>
      </c>
      <c r="I1400" s="127"/>
      <c r="J1400" s="128">
        <f>ROUND(I1400*H1400,2)</f>
        <v>0</v>
      </c>
      <c r="K1400" s="124" t="s">
        <v>497</v>
      </c>
      <c r="L1400" s="32"/>
      <c r="M1400" s="129" t="s">
        <v>19</v>
      </c>
      <c r="N1400" s="130" t="s">
        <v>44</v>
      </c>
      <c r="P1400" s="131">
        <f>O1400*H1400</f>
        <v>0</v>
      </c>
      <c r="Q1400" s="131">
        <v>0</v>
      </c>
      <c r="R1400" s="131">
        <f>Q1400*H1400</f>
        <v>0</v>
      </c>
      <c r="S1400" s="131">
        <v>0</v>
      </c>
      <c r="T1400" s="132">
        <f>S1400*H1400</f>
        <v>0</v>
      </c>
      <c r="AR1400" s="133" t="s">
        <v>251</v>
      </c>
      <c r="AT1400" s="133" t="s">
        <v>151</v>
      </c>
      <c r="AU1400" s="133" t="s">
        <v>80</v>
      </c>
      <c r="AY1400" s="17" t="s">
        <v>149</v>
      </c>
      <c r="BE1400" s="134">
        <f>IF(N1400="základní",J1400,0)</f>
        <v>0</v>
      </c>
      <c r="BF1400" s="134">
        <f>IF(N1400="snížená",J1400,0)</f>
        <v>0</v>
      </c>
      <c r="BG1400" s="134">
        <f>IF(N1400="zákl. přenesená",J1400,0)</f>
        <v>0</v>
      </c>
      <c r="BH1400" s="134">
        <f>IF(N1400="sníž. přenesená",J1400,0)</f>
        <v>0</v>
      </c>
      <c r="BI1400" s="134">
        <f>IF(N1400="nulová",J1400,0)</f>
        <v>0</v>
      </c>
      <c r="BJ1400" s="17" t="s">
        <v>78</v>
      </c>
      <c r="BK1400" s="134">
        <f>ROUND(I1400*H1400,2)</f>
        <v>0</v>
      </c>
      <c r="BL1400" s="17" t="s">
        <v>251</v>
      </c>
      <c r="BM1400" s="133" t="s">
        <v>2782</v>
      </c>
    </row>
    <row r="1401" spans="2:65" s="1" customFormat="1" ht="16.5" customHeight="1">
      <c r="B1401" s="32"/>
      <c r="C1401" s="122" t="s">
        <v>2783</v>
      </c>
      <c r="D1401" s="122" t="s">
        <v>151</v>
      </c>
      <c r="E1401" s="123" t="s">
        <v>2784</v>
      </c>
      <c r="F1401" s="124" t="s">
        <v>2785</v>
      </c>
      <c r="G1401" s="125" t="s">
        <v>330</v>
      </c>
      <c r="H1401" s="126">
        <v>2</v>
      </c>
      <c r="I1401" s="127"/>
      <c r="J1401" s="128">
        <f>ROUND(I1401*H1401,2)</f>
        <v>0</v>
      </c>
      <c r="K1401" s="124" t="s">
        <v>497</v>
      </c>
      <c r="L1401" s="32"/>
      <c r="M1401" s="129" t="s">
        <v>19</v>
      </c>
      <c r="N1401" s="130" t="s">
        <v>44</v>
      </c>
      <c r="P1401" s="131">
        <f>O1401*H1401</f>
        <v>0</v>
      </c>
      <c r="Q1401" s="131">
        <v>0</v>
      </c>
      <c r="R1401" s="131">
        <f>Q1401*H1401</f>
        <v>0</v>
      </c>
      <c r="S1401" s="131">
        <v>0</v>
      </c>
      <c r="T1401" s="132">
        <f>S1401*H1401</f>
        <v>0</v>
      </c>
      <c r="AR1401" s="133" t="s">
        <v>251</v>
      </c>
      <c r="AT1401" s="133" t="s">
        <v>151</v>
      </c>
      <c r="AU1401" s="133" t="s">
        <v>80</v>
      </c>
      <c r="AY1401" s="17" t="s">
        <v>149</v>
      </c>
      <c r="BE1401" s="134">
        <f>IF(N1401="základní",J1401,0)</f>
        <v>0</v>
      </c>
      <c r="BF1401" s="134">
        <f>IF(N1401="snížená",J1401,0)</f>
        <v>0</v>
      </c>
      <c r="BG1401" s="134">
        <f>IF(N1401="zákl. přenesená",J1401,0)</f>
        <v>0</v>
      </c>
      <c r="BH1401" s="134">
        <f>IF(N1401="sníž. přenesená",J1401,0)</f>
        <v>0</v>
      </c>
      <c r="BI1401" s="134">
        <f>IF(N1401="nulová",J1401,0)</f>
        <v>0</v>
      </c>
      <c r="BJ1401" s="17" t="s">
        <v>78</v>
      </c>
      <c r="BK1401" s="134">
        <f>ROUND(I1401*H1401,2)</f>
        <v>0</v>
      </c>
      <c r="BL1401" s="17" t="s">
        <v>251</v>
      </c>
      <c r="BM1401" s="133" t="s">
        <v>2786</v>
      </c>
    </row>
    <row r="1402" spans="2:65" s="1" customFormat="1" ht="16.5" customHeight="1">
      <c r="B1402" s="32"/>
      <c r="C1402" s="122" t="s">
        <v>2787</v>
      </c>
      <c r="D1402" s="122" t="s">
        <v>151</v>
      </c>
      <c r="E1402" s="123" t="s">
        <v>2788</v>
      </c>
      <c r="F1402" s="124" t="s">
        <v>2789</v>
      </c>
      <c r="G1402" s="125" t="s">
        <v>388</v>
      </c>
      <c r="H1402" s="126">
        <v>11.34</v>
      </c>
      <c r="I1402" s="127"/>
      <c r="J1402" s="128">
        <f>ROUND(I1402*H1402,2)</f>
        <v>0</v>
      </c>
      <c r="K1402" s="124" t="s">
        <v>497</v>
      </c>
      <c r="L1402" s="32"/>
      <c r="M1402" s="129" t="s">
        <v>19</v>
      </c>
      <c r="N1402" s="130" t="s">
        <v>44</v>
      </c>
      <c r="P1402" s="131">
        <f>O1402*H1402</f>
        <v>0</v>
      </c>
      <c r="Q1402" s="131">
        <v>0</v>
      </c>
      <c r="R1402" s="131">
        <f>Q1402*H1402</f>
        <v>0</v>
      </c>
      <c r="S1402" s="131">
        <v>0</v>
      </c>
      <c r="T1402" s="132">
        <f>S1402*H1402</f>
        <v>0</v>
      </c>
      <c r="AR1402" s="133" t="s">
        <v>251</v>
      </c>
      <c r="AT1402" s="133" t="s">
        <v>151</v>
      </c>
      <c r="AU1402" s="133" t="s">
        <v>80</v>
      </c>
      <c r="AY1402" s="17" t="s">
        <v>149</v>
      </c>
      <c r="BE1402" s="134">
        <f>IF(N1402="základní",J1402,0)</f>
        <v>0</v>
      </c>
      <c r="BF1402" s="134">
        <f>IF(N1402="snížená",J1402,0)</f>
        <v>0</v>
      </c>
      <c r="BG1402" s="134">
        <f>IF(N1402="zákl. přenesená",J1402,0)</f>
        <v>0</v>
      </c>
      <c r="BH1402" s="134">
        <f>IF(N1402="sníž. přenesená",J1402,0)</f>
        <v>0</v>
      </c>
      <c r="BI1402" s="134">
        <f>IF(N1402="nulová",J1402,0)</f>
        <v>0</v>
      </c>
      <c r="BJ1402" s="17" t="s">
        <v>78</v>
      </c>
      <c r="BK1402" s="134">
        <f>ROUND(I1402*H1402,2)</f>
        <v>0</v>
      </c>
      <c r="BL1402" s="17" t="s">
        <v>251</v>
      </c>
      <c r="BM1402" s="133" t="s">
        <v>2790</v>
      </c>
    </row>
    <row r="1403" spans="2:65" s="1" customFormat="1" ht="16.5" customHeight="1">
      <c r="B1403" s="32"/>
      <c r="C1403" s="122" t="s">
        <v>2791</v>
      </c>
      <c r="D1403" s="122" t="s">
        <v>151</v>
      </c>
      <c r="E1403" s="123" t="s">
        <v>2792</v>
      </c>
      <c r="F1403" s="124" t="s">
        <v>2793</v>
      </c>
      <c r="G1403" s="125" t="s">
        <v>154</v>
      </c>
      <c r="H1403" s="126">
        <v>6.726</v>
      </c>
      <c r="I1403" s="127"/>
      <c r="J1403" s="128">
        <f>ROUND(I1403*H1403,2)</f>
        <v>0</v>
      </c>
      <c r="K1403" s="124" t="s">
        <v>497</v>
      </c>
      <c r="L1403" s="32"/>
      <c r="M1403" s="129" t="s">
        <v>19</v>
      </c>
      <c r="N1403" s="130" t="s">
        <v>44</v>
      </c>
      <c r="P1403" s="131">
        <f>O1403*H1403</f>
        <v>0</v>
      </c>
      <c r="Q1403" s="131">
        <v>0</v>
      </c>
      <c r="R1403" s="131">
        <f>Q1403*H1403</f>
        <v>0</v>
      </c>
      <c r="S1403" s="131">
        <v>0</v>
      </c>
      <c r="T1403" s="132">
        <f>S1403*H1403</f>
        <v>0</v>
      </c>
      <c r="AR1403" s="133" t="s">
        <v>251</v>
      </c>
      <c r="AT1403" s="133" t="s">
        <v>151</v>
      </c>
      <c r="AU1403" s="133" t="s">
        <v>80</v>
      </c>
      <c r="AY1403" s="17" t="s">
        <v>149</v>
      </c>
      <c r="BE1403" s="134">
        <f>IF(N1403="základní",J1403,0)</f>
        <v>0</v>
      </c>
      <c r="BF1403" s="134">
        <f>IF(N1403="snížená",J1403,0)</f>
        <v>0</v>
      </c>
      <c r="BG1403" s="134">
        <f>IF(N1403="zákl. přenesená",J1403,0)</f>
        <v>0</v>
      </c>
      <c r="BH1403" s="134">
        <f>IF(N1403="sníž. přenesená",J1403,0)</f>
        <v>0</v>
      </c>
      <c r="BI1403" s="134">
        <f>IF(N1403="nulová",J1403,0)</f>
        <v>0</v>
      </c>
      <c r="BJ1403" s="17" t="s">
        <v>78</v>
      </c>
      <c r="BK1403" s="134">
        <f>ROUND(I1403*H1403,2)</f>
        <v>0</v>
      </c>
      <c r="BL1403" s="17" t="s">
        <v>251</v>
      </c>
      <c r="BM1403" s="133" t="s">
        <v>2794</v>
      </c>
    </row>
    <row r="1404" spans="2:65" s="1" customFormat="1" ht="19.5">
      <c r="B1404" s="32"/>
      <c r="D1404" s="139" t="s">
        <v>160</v>
      </c>
      <c r="F1404" s="140" t="s">
        <v>2795</v>
      </c>
      <c r="I1404" s="137"/>
      <c r="L1404" s="32"/>
      <c r="M1404" s="138"/>
      <c r="T1404" s="53"/>
      <c r="AT1404" s="17" t="s">
        <v>160</v>
      </c>
      <c r="AU1404" s="17" t="s">
        <v>80</v>
      </c>
    </row>
    <row r="1405" spans="2:65" s="12" customFormat="1" ht="11.25">
      <c r="B1405" s="141"/>
      <c r="D1405" s="139" t="s">
        <v>162</v>
      </c>
      <c r="E1405" s="142" t="s">
        <v>19</v>
      </c>
      <c r="F1405" s="143" t="s">
        <v>2796</v>
      </c>
      <c r="H1405" s="144">
        <v>6.726</v>
      </c>
      <c r="I1405" s="145"/>
      <c r="L1405" s="141"/>
      <c r="M1405" s="146"/>
      <c r="T1405" s="147"/>
      <c r="AT1405" s="142" t="s">
        <v>162</v>
      </c>
      <c r="AU1405" s="142" t="s">
        <v>80</v>
      </c>
      <c r="AV1405" s="12" t="s">
        <v>80</v>
      </c>
      <c r="AW1405" s="12" t="s">
        <v>34</v>
      </c>
      <c r="AX1405" s="12" t="s">
        <v>78</v>
      </c>
      <c r="AY1405" s="142" t="s">
        <v>149</v>
      </c>
    </row>
    <row r="1406" spans="2:65" s="1" customFormat="1" ht="16.5" customHeight="1">
      <c r="B1406" s="32"/>
      <c r="C1406" s="122" t="s">
        <v>2797</v>
      </c>
      <c r="D1406" s="122" t="s">
        <v>151</v>
      </c>
      <c r="E1406" s="123" t="s">
        <v>2798</v>
      </c>
      <c r="F1406" s="124" t="s">
        <v>2799</v>
      </c>
      <c r="G1406" s="125" t="s">
        <v>154</v>
      </c>
      <c r="H1406" s="126">
        <v>0.68400000000000005</v>
      </c>
      <c r="I1406" s="127"/>
      <c r="J1406" s="128">
        <f>ROUND(I1406*H1406,2)</f>
        <v>0</v>
      </c>
      <c r="K1406" s="124" t="s">
        <v>155</v>
      </c>
      <c r="L1406" s="32"/>
      <c r="M1406" s="129" t="s">
        <v>19</v>
      </c>
      <c r="N1406" s="130" t="s">
        <v>44</v>
      </c>
      <c r="P1406" s="131">
        <f>O1406*H1406</f>
        <v>0</v>
      </c>
      <c r="Q1406" s="131">
        <v>0</v>
      </c>
      <c r="R1406" s="131">
        <f>Q1406*H1406</f>
        <v>0</v>
      </c>
      <c r="S1406" s="131">
        <v>0</v>
      </c>
      <c r="T1406" s="132">
        <f>S1406*H1406</f>
        <v>0</v>
      </c>
      <c r="AR1406" s="133" t="s">
        <v>251</v>
      </c>
      <c r="AT1406" s="133" t="s">
        <v>151</v>
      </c>
      <c r="AU1406" s="133" t="s">
        <v>80</v>
      </c>
      <c r="AY1406" s="17" t="s">
        <v>149</v>
      </c>
      <c r="BE1406" s="134">
        <f>IF(N1406="základní",J1406,0)</f>
        <v>0</v>
      </c>
      <c r="BF1406" s="134">
        <f>IF(N1406="snížená",J1406,0)</f>
        <v>0</v>
      </c>
      <c r="BG1406" s="134">
        <f>IF(N1406="zákl. přenesená",J1406,0)</f>
        <v>0</v>
      </c>
      <c r="BH1406" s="134">
        <f>IF(N1406="sníž. přenesená",J1406,0)</f>
        <v>0</v>
      </c>
      <c r="BI1406" s="134">
        <f>IF(N1406="nulová",J1406,0)</f>
        <v>0</v>
      </c>
      <c r="BJ1406" s="17" t="s">
        <v>78</v>
      </c>
      <c r="BK1406" s="134">
        <f>ROUND(I1406*H1406,2)</f>
        <v>0</v>
      </c>
      <c r="BL1406" s="17" t="s">
        <v>251</v>
      </c>
      <c r="BM1406" s="133" t="s">
        <v>2800</v>
      </c>
    </row>
    <row r="1407" spans="2:65" s="1" customFormat="1" ht="11.25">
      <c r="B1407" s="32"/>
      <c r="D1407" s="135" t="s">
        <v>158</v>
      </c>
      <c r="F1407" s="136" t="s">
        <v>2801</v>
      </c>
      <c r="I1407" s="137"/>
      <c r="L1407" s="32"/>
      <c r="M1407" s="138"/>
      <c r="T1407" s="53"/>
      <c r="AT1407" s="17" t="s">
        <v>158</v>
      </c>
      <c r="AU1407" s="17" t="s">
        <v>80</v>
      </c>
    </row>
    <row r="1408" spans="2:65" s="12" customFormat="1" ht="11.25">
      <c r="B1408" s="141"/>
      <c r="D1408" s="139" t="s">
        <v>162</v>
      </c>
      <c r="E1408" s="142" t="s">
        <v>19</v>
      </c>
      <c r="F1408" s="143" t="s">
        <v>2802</v>
      </c>
      <c r="H1408" s="144">
        <v>0.68400000000000005</v>
      </c>
      <c r="I1408" s="145"/>
      <c r="L1408" s="141"/>
      <c r="M1408" s="146"/>
      <c r="T1408" s="147"/>
      <c r="AT1408" s="142" t="s">
        <v>162</v>
      </c>
      <c r="AU1408" s="142" t="s">
        <v>80</v>
      </c>
      <c r="AV1408" s="12" t="s">
        <v>80</v>
      </c>
      <c r="AW1408" s="12" t="s">
        <v>34</v>
      </c>
      <c r="AX1408" s="12" t="s">
        <v>78</v>
      </c>
      <c r="AY1408" s="142" t="s">
        <v>149</v>
      </c>
    </row>
    <row r="1409" spans="2:65" s="1" customFormat="1" ht="16.5" customHeight="1">
      <c r="B1409" s="32"/>
      <c r="C1409" s="162" t="s">
        <v>2803</v>
      </c>
      <c r="D1409" s="162" t="s">
        <v>245</v>
      </c>
      <c r="E1409" s="163" t="s">
        <v>2804</v>
      </c>
      <c r="F1409" s="164" t="s">
        <v>2805</v>
      </c>
      <c r="G1409" s="165" t="s">
        <v>330</v>
      </c>
      <c r="H1409" s="166">
        <v>1</v>
      </c>
      <c r="I1409" s="167"/>
      <c r="J1409" s="168">
        <f>ROUND(I1409*H1409,2)</f>
        <v>0</v>
      </c>
      <c r="K1409" s="164" t="s">
        <v>497</v>
      </c>
      <c r="L1409" s="169"/>
      <c r="M1409" s="170" t="s">
        <v>19</v>
      </c>
      <c r="N1409" s="171" t="s">
        <v>44</v>
      </c>
      <c r="P1409" s="131">
        <f>O1409*H1409</f>
        <v>0</v>
      </c>
      <c r="Q1409" s="131">
        <v>1.4999999999999999E-2</v>
      </c>
      <c r="R1409" s="131">
        <f>Q1409*H1409</f>
        <v>1.4999999999999999E-2</v>
      </c>
      <c r="S1409" s="131">
        <v>0</v>
      </c>
      <c r="T1409" s="132">
        <f>S1409*H1409</f>
        <v>0</v>
      </c>
      <c r="AR1409" s="133" t="s">
        <v>350</v>
      </c>
      <c r="AT1409" s="133" t="s">
        <v>245</v>
      </c>
      <c r="AU1409" s="133" t="s">
        <v>80</v>
      </c>
      <c r="AY1409" s="17" t="s">
        <v>149</v>
      </c>
      <c r="BE1409" s="134">
        <f>IF(N1409="základní",J1409,0)</f>
        <v>0</v>
      </c>
      <c r="BF1409" s="134">
        <f>IF(N1409="snížená",J1409,0)</f>
        <v>0</v>
      </c>
      <c r="BG1409" s="134">
        <f>IF(N1409="zákl. přenesená",J1409,0)</f>
        <v>0</v>
      </c>
      <c r="BH1409" s="134">
        <f>IF(N1409="sníž. přenesená",J1409,0)</f>
        <v>0</v>
      </c>
      <c r="BI1409" s="134">
        <f>IF(N1409="nulová",J1409,0)</f>
        <v>0</v>
      </c>
      <c r="BJ1409" s="17" t="s">
        <v>78</v>
      </c>
      <c r="BK1409" s="134">
        <f>ROUND(I1409*H1409,2)</f>
        <v>0</v>
      </c>
      <c r="BL1409" s="17" t="s">
        <v>251</v>
      </c>
      <c r="BM1409" s="133" t="s">
        <v>2806</v>
      </c>
    </row>
    <row r="1410" spans="2:65" s="1" customFormat="1" ht="24.2" customHeight="1">
      <c r="B1410" s="32"/>
      <c r="C1410" s="122" t="s">
        <v>2807</v>
      </c>
      <c r="D1410" s="122" t="s">
        <v>151</v>
      </c>
      <c r="E1410" s="123" t="s">
        <v>2808</v>
      </c>
      <c r="F1410" s="124" t="s">
        <v>2809</v>
      </c>
      <c r="G1410" s="125" t="s">
        <v>154</v>
      </c>
      <c r="H1410" s="126">
        <v>6.8559999999999999</v>
      </c>
      <c r="I1410" s="127"/>
      <c r="J1410" s="128">
        <f>ROUND(I1410*H1410,2)</f>
        <v>0</v>
      </c>
      <c r="K1410" s="124" t="s">
        <v>155</v>
      </c>
      <c r="L1410" s="32"/>
      <c r="M1410" s="129" t="s">
        <v>19</v>
      </c>
      <c r="N1410" s="130" t="s">
        <v>44</v>
      </c>
      <c r="P1410" s="131">
        <f>O1410*H1410</f>
        <v>0</v>
      </c>
      <c r="Q1410" s="131">
        <v>7.6999999999999996E-4</v>
      </c>
      <c r="R1410" s="131">
        <f>Q1410*H1410</f>
        <v>5.27912E-3</v>
      </c>
      <c r="S1410" s="131">
        <v>0</v>
      </c>
      <c r="T1410" s="132">
        <f>S1410*H1410</f>
        <v>0</v>
      </c>
      <c r="AR1410" s="133" t="s">
        <v>251</v>
      </c>
      <c r="AT1410" s="133" t="s">
        <v>151</v>
      </c>
      <c r="AU1410" s="133" t="s">
        <v>80</v>
      </c>
      <c r="AY1410" s="17" t="s">
        <v>149</v>
      </c>
      <c r="BE1410" s="134">
        <f>IF(N1410="základní",J1410,0)</f>
        <v>0</v>
      </c>
      <c r="BF1410" s="134">
        <f>IF(N1410="snížená",J1410,0)</f>
        <v>0</v>
      </c>
      <c r="BG1410" s="134">
        <f>IF(N1410="zákl. přenesená",J1410,0)</f>
        <v>0</v>
      </c>
      <c r="BH1410" s="134">
        <f>IF(N1410="sníž. přenesená",J1410,0)</f>
        <v>0</v>
      </c>
      <c r="BI1410" s="134">
        <f>IF(N1410="nulová",J1410,0)</f>
        <v>0</v>
      </c>
      <c r="BJ1410" s="17" t="s">
        <v>78</v>
      </c>
      <c r="BK1410" s="134">
        <f>ROUND(I1410*H1410,2)</f>
        <v>0</v>
      </c>
      <c r="BL1410" s="17" t="s">
        <v>251</v>
      </c>
      <c r="BM1410" s="133" t="s">
        <v>2810</v>
      </c>
    </row>
    <row r="1411" spans="2:65" s="1" customFormat="1" ht="11.25">
      <c r="B1411" s="32"/>
      <c r="D1411" s="135" t="s">
        <v>158</v>
      </c>
      <c r="F1411" s="136" t="s">
        <v>2811</v>
      </c>
      <c r="I1411" s="137"/>
      <c r="L1411" s="32"/>
      <c r="M1411" s="138"/>
      <c r="T1411" s="53"/>
      <c r="AT1411" s="17" t="s">
        <v>158</v>
      </c>
      <c r="AU1411" s="17" t="s">
        <v>80</v>
      </c>
    </row>
    <row r="1412" spans="2:65" s="12" customFormat="1" ht="11.25">
      <c r="B1412" s="141"/>
      <c r="D1412" s="139" t="s">
        <v>162</v>
      </c>
      <c r="E1412" s="142" t="s">
        <v>19</v>
      </c>
      <c r="F1412" s="143" t="s">
        <v>2812</v>
      </c>
      <c r="H1412" s="144">
        <v>1.5309999999999999</v>
      </c>
      <c r="I1412" s="145"/>
      <c r="L1412" s="141"/>
      <c r="M1412" s="146"/>
      <c r="T1412" s="147"/>
      <c r="AT1412" s="142" t="s">
        <v>162</v>
      </c>
      <c r="AU1412" s="142" t="s">
        <v>80</v>
      </c>
      <c r="AV1412" s="12" t="s">
        <v>80</v>
      </c>
      <c r="AW1412" s="12" t="s">
        <v>34</v>
      </c>
      <c r="AX1412" s="12" t="s">
        <v>73</v>
      </c>
      <c r="AY1412" s="142" t="s">
        <v>149</v>
      </c>
    </row>
    <row r="1413" spans="2:65" s="12" customFormat="1" ht="11.25">
      <c r="B1413" s="141"/>
      <c r="D1413" s="139" t="s">
        <v>162</v>
      </c>
      <c r="E1413" s="142" t="s">
        <v>19</v>
      </c>
      <c r="F1413" s="143" t="s">
        <v>2813</v>
      </c>
      <c r="H1413" s="144">
        <v>1.62</v>
      </c>
      <c r="I1413" s="145"/>
      <c r="L1413" s="141"/>
      <c r="M1413" s="146"/>
      <c r="T1413" s="147"/>
      <c r="AT1413" s="142" t="s">
        <v>162</v>
      </c>
      <c r="AU1413" s="142" t="s">
        <v>80</v>
      </c>
      <c r="AV1413" s="12" t="s">
        <v>80</v>
      </c>
      <c r="AW1413" s="12" t="s">
        <v>34</v>
      </c>
      <c r="AX1413" s="12" t="s">
        <v>73</v>
      </c>
      <c r="AY1413" s="142" t="s">
        <v>149</v>
      </c>
    </row>
    <row r="1414" spans="2:65" s="12" customFormat="1" ht="11.25">
      <c r="B1414" s="141"/>
      <c r="D1414" s="139" t="s">
        <v>162</v>
      </c>
      <c r="E1414" s="142" t="s">
        <v>19</v>
      </c>
      <c r="F1414" s="143" t="s">
        <v>2814</v>
      </c>
      <c r="H1414" s="144">
        <v>2.88</v>
      </c>
      <c r="I1414" s="145"/>
      <c r="L1414" s="141"/>
      <c r="M1414" s="146"/>
      <c r="T1414" s="147"/>
      <c r="AT1414" s="142" t="s">
        <v>162</v>
      </c>
      <c r="AU1414" s="142" t="s">
        <v>80</v>
      </c>
      <c r="AV1414" s="12" t="s">
        <v>80</v>
      </c>
      <c r="AW1414" s="12" t="s">
        <v>34</v>
      </c>
      <c r="AX1414" s="12" t="s">
        <v>73</v>
      </c>
      <c r="AY1414" s="142" t="s">
        <v>149</v>
      </c>
    </row>
    <row r="1415" spans="2:65" s="12" customFormat="1" ht="11.25">
      <c r="B1415" s="141"/>
      <c r="D1415" s="139" t="s">
        <v>162</v>
      </c>
      <c r="E1415" s="142" t="s">
        <v>19</v>
      </c>
      <c r="F1415" s="143" t="s">
        <v>2815</v>
      </c>
      <c r="H1415" s="144">
        <v>0.82499999999999996</v>
      </c>
      <c r="I1415" s="145"/>
      <c r="L1415" s="141"/>
      <c r="M1415" s="146"/>
      <c r="T1415" s="147"/>
      <c r="AT1415" s="142" t="s">
        <v>162</v>
      </c>
      <c r="AU1415" s="142" t="s">
        <v>80</v>
      </c>
      <c r="AV1415" s="12" t="s">
        <v>80</v>
      </c>
      <c r="AW1415" s="12" t="s">
        <v>34</v>
      </c>
      <c r="AX1415" s="12" t="s">
        <v>73</v>
      </c>
      <c r="AY1415" s="142" t="s">
        <v>149</v>
      </c>
    </row>
    <row r="1416" spans="2:65" s="14" customFormat="1" ht="11.25">
      <c r="B1416" s="155"/>
      <c r="D1416" s="139" t="s">
        <v>162</v>
      </c>
      <c r="E1416" s="156" t="s">
        <v>19</v>
      </c>
      <c r="F1416" s="157" t="s">
        <v>171</v>
      </c>
      <c r="H1416" s="158">
        <v>6.8559999999999999</v>
      </c>
      <c r="I1416" s="159"/>
      <c r="L1416" s="155"/>
      <c r="M1416" s="160"/>
      <c r="T1416" s="161"/>
      <c r="AT1416" s="156" t="s">
        <v>162</v>
      </c>
      <c r="AU1416" s="156" t="s">
        <v>80</v>
      </c>
      <c r="AV1416" s="14" t="s">
        <v>156</v>
      </c>
      <c r="AW1416" s="14" t="s">
        <v>34</v>
      </c>
      <c r="AX1416" s="14" t="s">
        <v>78</v>
      </c>
      <c r="AY1416" s="156" t="s">
        <v>149</v>
      </c>
    </row>
    <row r="1417" spans="2:65" s="1" customFormat="1" ht="16.5" customHeight="1">
      <c r="B1417" s="32"/>
      <c r="C1417" s="162" t="s">
        <v>2816</v>
      </c>
      <c r="D1417" s="162" t="s">
        <v>245</v>
      </c>
      <c r="E1417" s="163" t="s">
        <v>2817</v>
      </c>
      <c r="F1417" s="164" t="s">
        <v>2818</v>
      </c>
      <c r="G1417" s="165" t="s">
        <v>154</v>
      </c>
      <c r="H1417" s="166">
        <v>6.8559999999999999</v>
      </c>
      <c r="I1417" s="167"/>
      <c r="J1417" s="168">
        <f>ROUND(I1417*H1417,2)</f>
        <v>0</v>
      </c>
      <c r="K1417" s="164" t="s">
        <v>155</v>
      </c>
      <c r="L1417" s="169"/>
      <c r="M1417" s="170" t="s">
        <v>19</v>
      </c>
      <c r="N1417" s="171" t="s">
        <v>44</v>
      </c>
      <c r="P1417" s="131">
        <f>O1417*H1417</f>
        <v>0</v>
      </c>
      <c r="Q1417" s="131">
        <v>2.5139999999999999E-2</v>
      </c>
      <c r="R1417" s="131">
        <f>Q1417*H1417</f>
        <v>0.17235983999999999</v>
      </c>
      <c r="S1417" s="131">
        <v>0</v>
      </c>
      <c r="T1417" s="132">
        <f>S1417*H1417</f>
        <v>0</v>
      </c>
      <c r="AR1417" s="133" t="s">
        <v>350</v>
      </c>
      <c r="AT1417" s="133" t="s">
        <v>245</v>
      </c>
      <c r="AU1417" s="133" t="s">
        <v>80</v>
      </c>
      <c r="AY1417" s="17" t="s">
        <v>149</v>
      </c>
      <c r="BE1417" s="134">
        <f>IF(N1417="základní",J1417,0)</f>
        <v>0</v>
      </c>
      <c r="BF1417" s="134">
        <f>IF(N1417="snížená",J1417,0)</f>
        <v>0</v>
      </c>
      <c r="BG1417" s="134">
        <f>IF(N1417="zákl. přenesená",J1417,0)</f>
        <v>0</v>
      </c>
      <c r="BH1417" s="134">
        <f>IF(N1417="sníž. přenesená",J1417,0)</f>
        <v>0</v>
      </c>
      <c r="BI1417" s="134">
        <f>IF(N1417="nulová",J1417,0)</f>
        <v>0</v>
      </c>
      <c r="BJ1417" s="17" t="s">
        <v>78</v>
      </c>
      <c r="BK1417" s="134">
        <f>ROUND(I1417*H1417,2)</f>
        <v>0</v>
      </c>
      <c r="BL1417" s="17" t="s">
        <v>251</v>
      </c>
      <c r="BM1417" s="133" t="s">
        <v>2819</v>
      </c>
    </row>
    <row r="1418" spans="2:65" s="1" customFormat="1" ht="24.2" customHeight="1">
      <c r="B1418" s="32"/>
      <c r="C1418" s="122" t="s">
        <v>2820</v>
      </c>
      <c r="D1418" s="122" t="s">
        <v>151</v>
      </c>
      <c r="E1418" s="123" t="s">
        <v>2821</v>
      </c>
      <c r="F1418" s="124" t="s">
        <v>2822</v>
      </c>
      <c r="G1418" s="125" t="s">
        <v>154</v>
      </c>
      <c r="H1418" s="126">
        <v>6.42</v>
      </c>
      <c r="I1418" s="127"/>
      <c r="J1418" s="128">
        <f>ROUND(I1418*H1418,2)</f>
        <v>0</v>
      </c>
      <c r="K1418" s="124" t="s">
        <v>155</v>
      </c>
      <c r="L1418" s="32"/>
      <c r="M1418" s="129" t="s">
        <v>19</v>
      </c>
      <c r="N1418" s="130" t="s">
        <v>44</v>
      </c>
      <c r="P1418" s="131">
        <f>O1418*H1418</f>
        <v>0</v>
      </c>
      <c r="Q1418" s="131">
        <v>5.5000000000000003E-4</v>
      </c>
      <c r="R1418" s="131">
        <f>Q1418*H1418</f>
        <v>3.5310000000000003E-3</v>
      </c>
      <c r="S1418" s="131">
        <v>0</v>
      </c>
      <c r="T1418" s="132">
        <f>S1418*H1418</f>
        <v>0</v>
      </c>
      <c r="AR1418" s="133" t="s">
        <v>251</v>
      </c>
      <c r="AT1418" s="133" t="s">
        <v>151</v>
      </c>
      <c r="AU1418" s="133" t="s">
        <v>80</v>
      </c>
      <c r="AY1418" s="17" t="s">
        <v>149</v>
      </c>
      <c r="BE1418" s="134">
        <f>IF(N1418="základní",J1418,0)</f>
        <v>0</v>
      </c>
      <c r="BF1418" s="134">
        <f>IF(N1418="snížená",J1418,0)</f>
        <v>0</v>
      </c>
      <c r="BG1418" s="134">
        <f>IF(N1418="zákl. přenesená",J1418,0)</f>
        <v>0</v>
      </c>
      <c r="BH1418" s="134">
        <f>IF(N1418="sníž. přenesená",J1418,0)</f>
        <v>0</v>
      </c>
      <c r="BI1418" s="134">
        <f>IF(N1418="nulová",J1418,0)</f>
        <v>0</v>
      </c>
      <c r="BJ1418" s="17" t="s">
        <v>78</v>
      </c>
      <c r="BK1418" s="134">
        <f>ROUND(I1418*H1418,2)</f>
        <v>0</v>
      </c>
      <c r="BL1418" s="17" t="s">
        <v>251</v>
      </c>
      <c r="BM1418" s="133" t="s">
        <v>2823</v>
      </c>
    </row>
    <row r="1419" spans="2:65" s="1" customFormat="1" ht="11.25">
      <c r="B1419" s="32"/>
      <c r="D1419" s="135" t="s">
        <v>158</v>
      </c>
      <c r="F1419" s="136" t="s">
        <v>2824</v>
      </c>
      <c r="I1419" s="137"/>
      <c r="L1419" s="32"/>
      <c r="M1419" s="138"/>
      <c r="T1419" s="53"/>
      <c r="AT1419" s="17" t="s">
        <v>158</v>
      </c>
      <c r="AU1419" s="17" t="s">
        <v>80</v>
      </c>
    </row>
    <row r="1420" spans="2:65" s="12" customFormat="1" ht="11.25">
      <c r="B1420" s="141"/>
      <c r="D1420" s="139" t="s">
        <v>162</v>
      </c>
      <c r="E1420" s="142" t="s">
        <v>19</v>
      </c>
      <c r="F1420" s="143" t="s">
        <v>2825</v>
      </c>
      <c r="H1420" s="144">
        <v>3.6</v>
      </c>
      <c r="I1420" s="145"/>
      <c r="L1420" s="141"/>
      <c r="M1420" s="146"/>
      <c r="T1420" s="147"/>
      <c r="AT1420" s="142" t="s">
        <v>162</v>
      </c>
      <c r="AU1420" s="142" t="s">
        <v>80</v>
      </c>
      <c r="AV1420" s="12" t="s">
        <v>80</v>
      </c>
      <c r="AW1420" s="12" t="s">
        <v>34</v>
      </c>
      <c r="AX1420" s="12" t="s">
        <v>73</v>
      </c>
      <c r="AY1420" s="142" t="s">
        <v>149</v>
      </c>
    </row>
    <row r="1421" spans="2:65" s="12" customFormat="1" ht="11.25">
      <c r="B1421" s="141"/>
      <c r="D1421" s="139" t="s">
        <v>162</v>
      </c>
      <c r="E1421" s="142" t="s">
        <v>19</v>
      </c>
      <c r="F1421" s="143" t="s">
        <v>2826</v>
      </c>
      <c r="H1421" s="144">
        <v>1.44</v>
      </c>
      <c r="I1421" s="145"/>
      <c r="L1421" s="141"/>
      <c r="M1421" s="146"/>
      <c r="T1421" s="147"/>
      <c r="AT1421" s="142" t="s">
        <v>162</v>
      </c>
      <c r="AU1421" s="142" t="s">
        <v>80</v>
      </c>
      <c r="AV1421" s="12" t="s">
        <v>80</v>
      </c>
      <c r="AW1421" s="12" t="s">
        <v>34</v>
      </c>
      <c r="AX1421" s="12" t="s">
        <v>73</v>
      </c>
      <c r="AY1421" s="142" t="s">
        <v>149</v>
      </c>
    </row>
    <row r="1422" spans="2:65" s="12" customFormat="1" ht="11.25">
      <c r="B1422" s="141"/>
      <c r="D1422" s="139" t="s">
        <v>162</v>
      </c>
      <c r="E1422" s="142" t="s">
        <v>19</v>
      </c>
      <c r="F1422" s="143" t="s">
        <v>2827</v>
      </c>
      <c r="H1422" s="144">
        <v>1.38</v>
      </c>
      <c r="I1422" s="145"/>
      <c r="L1422" s="141"/>
      <c r="M1422" s="146"/>
      <c r="T1422" s="147"/>
      <c r="AT1422" s="142" t="s">
        <v>162</v>
      </c>
      <c r="AU1422" s="142" t="s">
        <v>80</v>
      </c>
      <c r="AV1422" s="12" t="s">
        <v>80</v>
      </c>
      <c r="AW1422" s="12" t="s">
        <v>34</v>
      </c>
      <c r="AX1422" s="12" t="s">
        <v>73</v>
      </c>
      <c r="AY1422" s="142" t="s">
        <v>149</v>
      </c>
    </row>
    <row r="1423" spans="2:65" s="14" customFormat="1" ht="11.25">
      <c r="B1423" s="155"/>
      <c r="D1423" s="139" t="s">
        <v>162</v>
      </c>
      <c r="E1423" s="156" t="s">
        <v>19</v>
      </c>
      <c r="F1423" s="157" t="s">
        <v>171</v>
      </c>
      <c r="H1423" s="158">
        <v>6.42</v>
      </c>
      <c r="I1423" s="159"/>
      <c r="L1423" s="155"/>
      <c r="M1423" s="160"/>
      <c r="T1423" s="161"/>
      <c r="AT1423" s="156" t="s">
        <v>162</v>
      </c>
      <c r="AU1423" s="156" t="s">
        <v>80</v>
      </c>
      <c r="AV1423" s="14" t="s">
        <v>156</v>
      </c>
      <c r="AW1423" s="14" t="s">
        <v>34</v>
      </c>
      <c r="AX1423" s="14" t="s">
        <v>78</v>
      </c>
      <c r="AY1423" s="156" t="s">
        <v>149</v>
      </c>
    </row>
    <row r="1424" spans="2:65" s="1" customFormat="1" ht="16.5" customHeight="1">
      <c r="B1424" s="32"/>
      <c r="C1424" s="162" t="s">
        <v>2828</v>
      </c>
      <c r="D1424" s="162" t="s">
        <v>245</v>
      </c>
      <c r="E1424" s="163" t="s">
        <v>2829</v>
      </c>
      <c r="F1424" s="164" t="s">
        <v>2830</v>
      </c>
      <c r="G1424" s="165" t="s">
        <v>154</v>
      </c>
      <c r="H1424" s="166">
        <v>6.42</v>
      </c>
      <c r="I1424" s="167"/>
      <c r="J1424" s="168">
        <f>ROUND(I1424*H1424,2)</f>
        <v>0</v>
      </c>
      <c r="K1424" s="164" t="s">
        <v>155</v>
      </c>
      <c r="L1424" s="169"/>
      <c r="M1424" s="170" t="s">
        <v>19</v>
      </c>
      <c r="N1424" s="171" t="s">
        <v>44</v>
      </c>
      <c r="P1424" s="131">
        <f>O1424*H1424</f>
        <v>0</v>
      </c>
      <c r="Q1424" s="131">
        <v>2.7E-2</v>
      </c>
      <c r="R1424" s="131">
        <f>Q1424*H1424</f>
        <v>0.17333999999999999</v>
      </c>
      <c r="S1424" s="131">
        <v>0</v>
      </c>
      <c r="T1424" s="132">
        <f>S1424*H1424</f>
        <v>0</v>
      </c>
      <c r="AR1424" s="133" t="s">
        <v>350</v>
      </c>
      <c r="AT1424" s="133" t="s">
        <v>245</v>
      </c>
      <c r="AU1424" s="133" t="s">
        <v>80</v>
      </c>
      <c r="AY1424" s="17" t="s">
        <v>149</v>
      </c>
      <c r="BE1424" s="134">
        <f>IF(N1424="základní",J1424,0)</f>
        <v>0</v>
      </c>
      <c r="BF1424" s="134">
        <f>IF(N1424="snížená",J1424,0)</f>
        <v>0</v>
      </c>
      <c r="BG1424" s="134">
        <f>IF(N1424="zákl. přenesená",J1424,0)</f>
        <v>0</v>
      </c>
      <c r="BH1424" s="134">
        <f>IF(N1424="sníž. přenesená",J1424,0)</f>
        <v>0</v>
      </c>
      <c r="BI1424" s="134">
        <f>IF(N1424="nulová",J1424,0)</f>
        <v>0</v>
      </c>
      <c r="BJ1424" s="17" t="s">
        <v>78</v>
      </c>
      <c r="BK1424" s="134">
        <f>ROUND(I1424*H1424,2)</f>
        <v>0</v>
      </c>
      <c r="BL1424" s="17" t="s">
        <v>251</v>
      </c>
      <c r="BM1424" s="133" t="s">
        <v>2831</v>
      </c>
    </row>
    <row r="1425" spans="2:65" s="1" customFormat="1" ht="24.2" customHeight="1">
      <c r="B1425" s="32"/>
      <c r="C1425" s="122" t="s">
        <v>2832</v>
      </c>
      <c r="D1425" s="122" t="s">
        <v>151</v>
      </c>
      <c r="E1425" s="123" t="s">
        <v>2833</v>
      </c>
      <c r="F1425" s="124" t="s">
        <v>2834</v>
      </c>
      <c r="G1425" s="125" t="s">
        <v>154</v>
      </c>
      <c r="H1425" s="126">
        <v>18.391999999999999</v>
      </c>
      <c r="I1425" s="127"/>
      <c r="J1425" s="128">
        <f>ROUND(I1425*H1425,2)</f>
        <v>0</v>
      </c>
      <c r="K1425" s="124" t="s">
        <v>155</v>
      </c>
      <c r="L1425" s="32"/>
      <c r="M1425" s="129" t="s">
        <v>19</v>
      </c>
      <c r="N1425" s="130" t="s">
        <v>44</v>
      </c>
      <c r="P1425" s="131">
        <f>O1425*H1425</f>
        <v>0</v>
      </c>
      <c r="Q1425" s="131">
        <v>3.6000000000000002E-4</v>
      </c>
      <c r="R1425" s="131">
        <f>Q1425*H1425</f>
        <v>6.6211200000000003E-3</v>
      </c>
      <c r="S1425" s="131">
        <v>0</v>
      </c>
      <c r="T1425" s="132">
        <f>S1425*H1425</f>
        <v>0</v>
      </c>
      <c r="AR1425" s="133" t="s">
        <v>251</v>
      </c>
      <c r="AT1425" s="133" t="s">
        <v>151</v>
      </c>
      <c r="AU1425" s="133" t="s">
        <v>80</v>
      </c>
      <c r="AY1425" s="17" t="s">
        <v>149</v>
      </c>
      <c r="BE1425" s="134">
        <f>IF(N1425="základní",J1425,0)</f>
        <v>0</v>
      </c>
      <c r="BF1425" s="134">
        <f>IF(N1425="snížená",J1425,0)</f>
        <v>0</v>
      </c>
      <c r="BG1425" s="134">
        <f>IF(N1425="zákl. přenesená",J1425,0)</f>
        <v>0</v>
      </c>
      <c r="BH1425" s="134">
        <f>IF(N1425="sníž. přenesená",J1425,0)</f>
        <v>0</v>
      </c>
      <c r="BI1425" s="134">
        <f>IF(N1425="nulová",J1425,0)</f>
        <v>0</v>
      </c>
      <c r="BJ1425" s="17" t="s">
        <v>78</v>
      </c>
      <c r="BK1425" s="134">
        <f>ROUND(I1425*H1425,2)</f>
        <v>0</v>
      </c>
      <c r="BL1425" s="17" t="s">
        <v>251</v>
      </c>
      <c r="BM1425" s="133" t="s">
        <v>2835</v>
      </c>
    </row>
    <row r="1426" spans="2:65" s="1" customFormat="1" ht="11.25">
      <c r="B1426" s="32"/>
      <c r="D1426" s="135" t="s">
        <v>158</v>
      </c>
      <c r="F1426" s="136" t="s">
        <v>2836</v>
      </c>
      <c r="I1426" s="137"/>
      <c r="L1426" s="32"/>
      <c r="M1426" s="138"/>
      <c r="T1426" s="53"/>
      <c r="AT1426" s="17" t="s">
        <v>158</v>
      </c>
      <c r="AU1426" s="17" t="s">
        <v>80</v>
      </c>
    </row>
    <row r="1427" spans="2:65" s="12" customFormat="1" ht="11.25">
      <c r="B1427" s="141"/>
      <c r="D1427" s="139" t="s">
        <v>162</v>
      </c>
      <c r="E1427" s="142" t="s">
        <v>19</v>
      </c>
      <c r="F1427" s="143" t="s">
        <v>2837</v>
      </c>
      <c r="H1427" s="144">
        <v>1.4079999999999999</v>
      </c>
      <c r="I1427" s="145"/>
      <c r="L1427" s="141"/>
      <c r="M1427" s="146"/>
      <c r="T1427" s="147"/>
      <c r="AT1427" s="142" t="s">
        <v>162</v>
      </c>
      <c r="AU1427" s="142" t="s">
        <v>80</v>
      </c>
      <c r="AV1427" s="12" t="s">
        <v>80</v>
      </c>
      <c r="AW1427" s="12" t="s">
        <v>34</v>
      </c>
      <c r="AX1427" s="12" t="s">
        <v>73</v>
      </c>
      <c r="AY1427" s="142" t="s">
        <v>149</v>
      </c>
    </row>
    <row r="1428" spans="2:65" s="12" customFormat="1" ht="11.25">
      <c r="B1428" s="141"/>
      <c r="D1428" s="139" t="s">
        <v>162</v>
      </c>
      <c r="E1428" s="142" t="s">
        <v>19</v>
      </c>
      <c r="F1428" s="143" t="s">
        <v>2838</v>
      </c>
      <c r="H1428" s="144">
        <v>9.5039999999999996</v>
      </c>
      <c r="I1428" s="145"/>
      <c r="L1428" s="141"/>
      <c r="M1428" s="146"/>
      <c r="T1428" s="147"/>
      <c r="AT1428" s="142" t="s">
        <v>162</v>
      </c>
      <c r="AU1428" s="142" t="s">
        <v>80</v>
      </c>
      <c r="AV1428" s="12" t="s">
        <v>80</v>
      </c>
      <c r="AW1428" s="12" t="s">
        <v>34</v>
      </c>
      <c r="AX1428" s="12" t="s">
        <v>73</v>
      </c>
      <c r="AY1428" s="142" t="s">
        <v>149</v>
      </c>
    </row>
    <row r="1429" spans="2:65" s="12" customFormat="1" ht="11.25">
      <c r="B1429" s="141"/>
      <c r="D1429" s="139" t="s">
        <v>162</v>
      </c>
      <c r="E1429" s="142" t="s">
        <v>19</v>
      </c>
      <c r="F1429" s="143" t="s">
        <v>2839</v>
      </c>
      <c r="H1429" s="144">
        <v>7.48</v>
      </c>
      <c r="I1429" s="145"/>
      <c r="L1429" s="141"/>
      <c r="M1429" s="146"/>
      <c r="T1429" s="147"/>
      <c r="AT1429" s="142" t="s">
        <v>162</v>
      </c>
      <c r="AU1429" s="142" t="s">
        <v>80</v>
      </c>
      <c r="AV1429" s="12" t="s">
        <v>80</v>
      </c>
      <c r="AW1429" s="12" t="s">
        <v>34</v>
      </c>
      <c r="AX1429" s="12" t="s">
        <v>73</v>
      </c>
      <c r="AY1429" s="142" t="s">
        <v>149</v>
      </c>
    </row>
    <row r="1430" spans="2:65" s="14" customFormat="1" ht="11.25">
      <c r="B1430" s="155"/>
      <c r="D1430" s="139" t="s">
        <v>162</v>
      </c>
      <c r="E1430" s="156" t="s">
        <v>19</v>
      </c>
      <c r="F1430" s="157" t="s">
        <v>171</v>
      </c>
      <c r="H1430" s="158">
        <v>18.391999999999999</v>
      </c>
      <c r="I1430" s="159"/>
      <c r="L1430" s="155"/>
      <c r="M1430" s="160"/>
      <c r="T1430" s="161"/>
      <c r="AT1430" s="156" t="s">
        <v>162</v>
      </c>
      <c r="AU1430" s="156" t="s">
        <v>80</v>
      </c>
      <c r="AV1430" s="14" t="s">
        <v>156</v>
      </c>
      <c r="AW1430" s="14" t="s">
        <v>34</v>
      </c>
      <c r="AX1430" s="14" t="s">
        <v>78</v>
      </c>
      <c r="AY1430" s="156" t="s">
        <v>149</v>
      </c>
    </row>
    <row r="1431" spans="2:65" s="1" customFormat="1" ht="16.5" customHeight="1">
      <c r="B1431" s="32"/>
      <c r="C1431" s="162" t="s">
        <v>2840</v>
      </c>
      <c r="D1431" s="162" t="s">
        <v>245</v>
      </c>
      <c r="E1431" s="163" t="s">
        <v>2841</v>
      </c>
      <c r="F1431" s="164" t="s">
        <v>2842</v>
      </c>
      <c r="G1431" s="165" t="s">
        <v>154</v>
      </c>
      <c r="H1431" s="166">
        <v>18.391999999999999</v>
      </c>
      <c r="I1431" s="167"/>
      <c r="J1431" s="168">
        <f>ROUND(I1431*H1431,2)</f>
        <v>0</v>
      </c>
      <c r="K1431" s="164" t="s">
        <v>155</v>
      </c>
      <c r="L1431" s="169"/>
      <c r="M1431" s="170" t="s">
        <v>19</v>
      </c>
      <c r="N1431" s="171" t="s">
        <v>44</v>
      </c>
      <c r="P1431" s="131">
        <f>O1431*H1431</f>
        <v>0</v>
      </c>
      <c r="Q1431" s="131">
        <v>2.741E-2</v>
      </c>
      <c r="R1431" s="131">
        <f>Q1431*H1431</f>
        <v>0.50412471999999997</v>
      </c>
      <c r="S1431" s="131">
        <v>0</v>
      </c>
      <c r="T1431" s="132">
        <f>S1431*H1431</f>
        <v>0</v>
      </c>
      <c r="AR1431" s="133" t="s">
        <v>350</v>
      </c>
      <c r="AT1431" s="133" t="s">
        <v>245</v>
      </c>
      <c r="AU1431" s="133" t="s">
        <v>80</v>
      </c>
      <c r="AY1431" s="17" t="s">
        <v>149</v>
      </c>
      <c r="BE1431" s="134">
        <f>IF(N1431="základní",J1431,0)</f>
        <v>0</v>
      </c>
      <c r="BF1431" s="134">
        <f>IF(N1431="snížená",J1431,0)</f>
        <v>0</v>
      </c>
      <c r="BG1431" s="134">
        <f>IF(N1431="zákl. přenesená",J1431,0)</f>
        <v>0</v>
      </c>
      <c r="BH1431" s="134">
        <f>IF(N1431="sníž. přenesená",J1431,0)</f>
        <v>0</v>
      </c>
      <c r="BI1431" s="134">
        <f>IF(N1431="nulová",J1431,0)</f>
        <v>0</v>
      </c>
      <c r="BJ1431" s="17" t="s">
        <v>78</v>
      </c>
      <c r="BK1431" s="134">
        <f>ROUND(I1431*H1431,2)</f>
        <v>0</v>
      </c>
      <c r="BL1431" s="17" t="s">
        <v>251</v>
      </c>
      <c r="BM1431" s="133" t="s">
        <v>2843</v>
      </c>
    </row>
    <row r="1432" spans="2:65" s="1" customFormat="1" ht="24.2" customHeight="1">
      <c r="B1432" s="32"/>
      <c r="C1432" s="122" t="s">
        <v>2844</v>
      </c>
      <c r="D1432" s="122" t="s">
        <v>151</v>
      </c>
      <c r="E1432" s="123" t="s">
        <v>2845</v>
      </c>
      <c r="F1432" s="124" t="s">
        <v>2846</v>
      </c>
      <c r="G1432" s="125" t="s">
        <v>388</v>
      </c>
      <c r="H1432" s="126">
        <v>128.68</v>
      </c>
      <c r="I1432" s="127"/>
      <c r="J1432" s="128">
        <f>ROUND(I1432*H1432,2)</f>
        <v>0</v>
      </c>
      <c r="K1432" s="124" t="s">
        <v>155</v>
      </c>
      <c r="L1432" s="32"/>
      <c r="M1432" s="129" t="s">
        <v>19</v>
      </c>
      <c r="N1432" s="130" t="s">
        <v>44</v>
      </c>
      <c r="P1432" s="131">
        <f>O1432*H1432</f>
        <v>0</v>
      </c>
      <c r="Q1432" s="131">
        <v>6.0000000000000002E-5</v>
      </c>
      <c r="R1432" s="131">
        <f>Q1432*H1432</f>
        <v>7.7208000000000008E-3</v>
      </c>
      <c r="S1432" s="131">
        <v>0</v>
      </c>
      <c r="T1432" s="132">
        <f>S1432*H1432</f>
        <v>0</v>
      </c>
      <c r="AR1432" s="133" t="s">
        <v>251</v>
      </c>
      <c r="AT1432" s="133" t="s">
        <v>151</v>
      </c>
      <c r="AU1432" s="133" t="s">
        <v>80</v>
      </c>
      <c r="AY1432" s="17" t="s">
        <v>149</v>
      </c>
      <c r="BE1432" s="134">
        <f>IF(N1432="základní",J1432,0)</f>
        <v>0</v>
      </c>
      <c r="BF1432" s="134">
        <f>IF(N1432="snížená",J1432,0)</f>
        <v>0</v>
      </c>
      <c r="BG1432" s="134">
        <f>IF(N1432="zákl. přenesená",J1432,0)</f>
        <v>0</v>
      </c>
      <c r="BH1432" s="134">
        <f>IF(N1432="sníž. přenesená",J1432,0)</f>
        <v>0</v>
      </c>
      <c r="BI1432" s="134">
        <f>IF(N1432="nulová",J1432,0)</f>
        <v>0</v>
      </c>
      <c r="BJ1432" s="17" t="s">
        <v>78</v>
      </c>
      <c r="BK1432" s="134">
        <f>ROUND(I1432*H1432,2)</f>
        <v>0</v>
      </c>
      <c r="BL1432" s="17" t="s">
        <v>251</v>
      </c>
      <c r="BM1432" s="133" t="s">
        <v>2847</v>
      </c>
    </row>
    <row r="1433" spans="2:65" s="1" customFormat="1" ht="11.25">
      <c r="B1433" s="32"/>
      <c r="D1433" s="135" t="s">
        <v>158</v>
      </c>
      <c r="F1433" s="136" t="s">
        <v>2848</v>
      </c>
      <c r="I1433" s="137"/>
      <c r="L1433" s="32"/>
      <c r="M1433" s="138"/>
      <c r="T1433" s="53"/>
      <c r="AT1433" s="17" t="s">
        <v>158</v>
      </c>
      <c r="AU1433" s="17" t="s">
        <v>80</v>
      </c>
    </row>
    <row r="1434" spans="2:65" s="12" customFormat="1" ht="11.25">
      <c r="B1434" s="141"/>
      <c r="D1434" s="139" t="s">
        <v>162</v>
      </c>
      <c r="E1434" s="142" t="s">
        <v>19</v>
      </c>
      <c r="F1434" s="143" t="s">
        <v>2849</v>
      </c>
      <c r="H1434" s="144">
        <v>8.76</v>
      </c>
      <c r="I1434" s="145"/>
      <c r="L1434" s="141"/>
      <c r="M1434" s="146"/>
      <c r="T1434" s="147"/>
      <c r="AT1434" s="142" t="s">
        <v>162</v>
      </c>
      <c r="AU1434" s="142" t="s">
        <v>80</v>
      </c>
      <c r="AV1434" s="12" t="s">
        <v>80</v>
      </c>
      <c r="AW1434" s="12" t="s">
        <v>34</v>
      </c>
      <c r="AX1434" s="12" t="s">
        <v>73</v>
      </c>
      <c r="AY1434" s="142" t="s">
        <v>149</v>
      </c>
    </row>
    <row r="1435" spans="2:65" s="12" customFormat="1" ht="11.25">
      <c r="B1435" s="141"/>
      <c r="D1435" s="139" t="s">
        <v>162</v>
      </c>
      <c r="E1435" s="142" t="s">
        <v>19</v>
      </c>
      <c r="F1435" s="143" t="s">
        <v>2850</v>
      </c>
      <c r="H1435" s="144">
        <v>9</v>
      </c>
      <c r="I1435" s="145"/>
      <c r="L1435" s="141"/>
      <c r="M1435" s="146"/>
      <c r="T1435" s="147"/>
      <c r="AT1435" s="142" t="s">
        <v>162</v>
      </c>
      <c r="AU1435" s="142" t="s">
        <v>80</v>
      </c>
      <c r="AV1435" s="12" t="s">
        <v>80</v>
      </c>
      <c r="AW1435" s="12" t="s">
        <v>34</v>
      </c>
      <c r="AX1435" s="12" t="s">
        <v>73</v>
      </c>
      <c r="AY1435" s="142" t="s">
        <v>149</v>
      </c>
    </row>
    <row r="1436" spans="2:65" s="12" customFormat="1" ht="11.25">
      <c r="B1436" s="141"/>
      <c r="D1436" s="139" t="s">
        <v>162</v>
      </c>
      <c r="E1436" s="142" t="s">
        <v>19</v>
      </c>
      <c r="F1436" s="143" t="s">
        <v>2851</v>
      </c>
      <c r="H1436" s="144">
        <v>10.8</v>
      </c>
      <c r="I1436" s="145"/>
      <c r="L1436" s="141"/>
      <c r="M1436" s="146"/>
      <c r="T1436" s="147"/>
      <c r="AT1436" s="142" t="s">
        <v>162</v>
      </c>
      <c r="AU1436" s="142" t="s">
        <v>80</v>
      </c>
      <c r="AV1436" s="12" t="s">
        <v>80</v>
      </c>
      <c r="AW1436" s="12" t="s">
        <v>34</v>
      </c>
      <c r="AX1436" s="12" t="s">
        <v>73</v>
      </c>
      <c r="AY1436" s="142" t="s">
        <v>149</v>
      </c>
    </row>
    <row r="1437" spans="2:65" s="12" customFormat="1" ht="11.25">
      <c r="B1437" s="141"/>
      <c r="D1437" s="139" t="s">
        <v>162</v>
      </c>
      <c r="E1437" s="142" t="s">
        <v>19</v>
      </c>
      <c r="F1437" s="143" t="s">
        <v>2852</v>
      </c>
      <c r="H1437" s="144">
        <v>13.2</v>
      </c>
      <c r="I1437" s="145"/>
      <c r="L1437" s="141"/>
      <c r="M1437" s="146"/>
      <c r="T1437" s="147"/>
      <c r="AT1437" s="142" t="s">
        <v>162</v>
      </c>
      <c r="AU1437" s="142" t="s">
        <v>80</v>
      </c>
      <c r="AV1437" s="12" t="s">
        <v>80</v>
      </c>
      <c r="AW1437" s="12" t="s">
        <v>34</v>
      </c>
      <c r="AX1437" s="12" t="s">
        <v>73</v>
      </c>
      <c r="AY1437" s="142" t="s">
        <v>149</v>
      </c>
    </row>
    <row r="1438" spans="2:65" s="12" customFormat="1" ht="11.25">
      <c r="B1438" s="141"/>
      <c r="D1438" s="139" t="s">
        <v>162</v>
      </c>
      <c r="E1438" s="142" t="s">
        <v>19</v>
      </c>
      <c r="F1438" s="143" t="s">
        <v>2853</v>
      </c>
      <c r="H1438" s="144">
        <v>4.8</v>
      </c>
      <c r="I1438" s="145"/>
      <c r="L1438" s="141"/>
      <c r="M1438" s="146"/>
      <c r="T1438" s="147"/>
      <c r="AT1438" s="142" t="s">
        <v>162</v>
      </c>
      <c r="AU1438" s="142" t="s">
        <v>80</v>
      </c>
      <c r="AV1438" s="12" t="s">
        <v>80</v>
      </c>
      <c r="AW1438" s="12" t="s">
        <v>34</v>
      </c>
      <c r="AX1438" s="12" t="s">
        <v>73</v>
      </c>
      <c r="AY1438" s="142" t="s">
        <v>149</v>
      </c>
    </row>
    <row r="1439" spans="2:65" s="12" customFormat="1" ht="11.25">
      <c r="B1439" s="141"/>
      <c r="D1439" s="139" t="s">
        <v>162</v>
      </c>
      <c r="E1439" s="142" t="s">
        <v>19</v>
      </c>
      <c r="F1439" s="143" t="s">
        <v>2854</v>
      </c>
      <c r="H1439" s="144">
        <v>4.0999999999999996</v>
      </c>
      <c r="I1439" s="145"/>
      <c r="L1439" s="141"/>
      <c r="M1439" s="146"/>
      <c r="T1439" s="147"/>
      <c r="AT1439" s="142" t="s">
        <v>162</v>
      </c>
      <c r="AU1439" s="142" t="s">
        <v>80</v>
      </c>
      <c r="AV1439" s="12" t="s">
        <v>80</v>
      </c>
      <c r="AW1439" s="12" t="s">
        <v>34</v>
      </c>
      <c r="AX1439" s="12" t="s">
        <v>73</v>
      </c>
      <c r="AY1439" s="142" t="s">
        <v>149</v>
      </c>
    </row>
    <row r="1440" spans="2:65" s="12" customFormat="1" ht="11.25">
      <c r="B1440" s="141"/>
      <c r="D1440" s="139" t="s">
        <v>162</v>
      </c>
      <c r="E1440" s="142" t="s">
        <v>19</v>
      </c>
      <c r="F1440" s="143" t="s">
        <v>2855</v>
      </c>
      <c r="H1440" s="144">
        <v>4.7</v>
      </c>
      <c r="I1440" s="145"/>
      <c r="L1440" s="141"/>
      <c r="M1440" s="146"/>
      <c r="T1440" s="147"/>
      <c r="AT1440" s="142" t="s">
        <v>162</v>
      </c>
      <c r="AU1440" s="142" t="s">
        <v>80</v>
      </c>
      <c r="AV1440" s="12" t="s">
        <v>80</v>
      </c>
      <c r="AW1440" s="12" t="s">
        <v>34</v>
      </c>
      <c r="AX1440" s="12" t="s">
        <v>73</v>
      </c>
      <c r="AY1440" s="142" t="s">
        <v>149</v>
      </c>
    </row>
    <row r="1441" spans="2:65" s="12" customFormat="1" ht="11.25">
      <c r="B1441" s="141"/>
      <c r="D1441" s="139" t="s">
        <v>162</v>
      </c>
      <c r="E1441" s="142" t="s">
        <v>19</v>
      </c>
      <c r="F1441" s="143" t="s">
        <v>2856</v>
      </c>
      <c r="H1441" s="144">
        <v>4.96</v>
      </c>
      <c r="I1441" s="145"/>
      <c r="L1441" s="141"/>
      <c r="M1441" s="146"/>
      <c r="T1441" s="147"/>
      <c r="AT1441" s="142" t="s">
        <v>162</v>
      </c>
      <c r="AU1441" s="142" t="s">
        <v>80</v>
      </c>
      <c r="AV1441" s="12" t="s">
        <v>80</v>
      </c>
      <c r="AW1441" s="12" t="s">
        <v>34</v>
      </c>
      <c r="AX1441" s="12" t="s">
        <v>73</v>
      </c>
      <c r="AY1441" s="142" t="s">
        <v>149</v>
      </c>
    </row>
    <row r="1442" spans="2:65" s="12" customFormat="1" ht="11.25">
      <c r="B1442" s="141"/>
      <c r="D1442" s="139" t="s">
        <v>162</v>
      </c>
      <c r="E1442" s="142" t="s">
        <v>19</v>
      </c>
      <c r="F1442" s="143" t="s">
        <v>2857</v>
      </c>
      <c r="H1442" s="144">
        <v>32.159999999999997</v>
      </c>
      <c r="I1442" s="145"/>
      <c r="L1442" s="141"/>
      <c r="M1442" s="146"/>
      <c r="T1442" s="147"/>
      <c r="AT1442" s="142" t="s">
        <v>162</v>
      </c>
      <c r="AU1442" s="142" t="s">
        <v>80</v>
      </c>
      <c r="AV1442" s="12" t="s">
        <v>80</v>
      </c>
      <c r="AW1442" s="12" t="s">
        <v>34</v>
      </c>
      <c r="AX1442" s="12" t="s">
        <v>73</v>
      </c>
      <c r="AY1442" s="142" t="s">
        <v>149</v>
      </c>
    </row>
    <row r="1443" spans="2:65" s="12" customFormat="1" ht="11.25">
      <c r="B1443" s="141"/>
      <c r="D1443" s="139" t="s">
        <v>162</v>
      </c>
      <c r="E1443" s="142" t="s">
        <v>19</v>
      </c>
      <c r="F1443" s="143" t="s">
        <v>2858</v>
      </c>
      <c r="H1443" s="144">
        <v>25.8</v>
      </c>
      <c r="I1443" s="145"/>
      <c r="L1443" s="141"/>
      <c r="M1443" s="146"/>
      <c r="T1443" s="147"/>
      <c r="AT1443" s="142" t="s">
        <v>162</v>
      </c>
      <c r="AU1443" s="142" t="s">
        <v>80</v>
      </c>
      <c r="AV1443" s="12" t="s">
        <v>80</v>
      </c>
      <c r="AW1443" s="12" t="s">
        <v>34</v>
      </c>
      <c r="AX1443" s="12" t="s">
        <v>73</v>
      </c>
      <c r="AY1443" s="142" t="s">
        <v>149</v>
      </c>
    </row>
    <row r="1444" spans="2:65" s="13" customFormat="1" ht="11.25">
      <c r="B1444" s="148"/>
      <c r="D1444" s="139" t="s">
        <v>162</v>
      </c>
      <c r="E1444" s="149" t="s">
        <v>19</v>
      </c>
      <c r="F1444" s="150" t="s">
        <v>2859</v>
      </c>
      <c r="H1444" s="151">
        <v>118.27999999999999</v>
      </c>
      <c r="I1444" s="152"/>
      <c r="L1444" s="148"/>
      <c r="M1444" s="153"/>
      <c r="T1444" s="154"/>
      <c r="AT1444" s="149" t="s">
        <v>162</v>
      </c>
      <c r="AU1444" s="149" t="s">
        <v>80</v>
      </c>
      <c r="AV1444" s="13" t="s">
        <v>168</v>
      </c>
      <c r="AW1444" s="13" t="s">
        <v>34</v>
      </c>
      <c r="AX1444" s="13" t="s">
        <v>73</v>
      </c>
      <c r="AY1444" s="149" t="s">
        <v>149</v>
      </c>
    </row>
    <row r="1445" spans="2:65" s="12" customFormat="1" ht="11.25">
      <c r="B1445" s="141"/>
      <c r="D1445" s="139" t="s">
        <v>162</v>
      </c>
      <c r="E1445" s="142" t="s">
        <v>19</v>
      </c>
      <c r="F1445" s="143" t="s">
        <v>2860</v>
      </c>
      <c r="H1445" s="144">
        <v>4.84</v>
      </c>
      <c r="I1445" s="145"/>
      <c r="L1445" s="141"/>
      <c r="M1445" s="146"/>
      <c r="T1445" s="147"/>
      <c r="AT1445" s="142" t="s">
        <v>162</v>
      </c>
      <c r="AU1445" s="142" t="s">
        <v>80</v>
      </c>
      <c r="AV1445" s="12" t="s">
        <v>80</v>
      </c>
      <c r="AW1445" s="12" t="s">
        <v>34</v>
      </c>
      <c r="AX1445" s="12" t="s">
        <v>73</v>
      </c>
      <c r="AY1445" s="142" t="s">
        <v>149</v>
      </c>
    </row>
    <row r="1446" spans="2:65" s="12" customFormat="1" ht="11.25">
      <c r="B1446" s="141"/>
      <c r="D1446" s="139" t="s">
        <v>162</v>
      </c>
      <c r="E1446" s="142" t="s">
        <v>19</v>
      </c>
      <c r="F1446" s="143" t="s">
        <v>2861</v>
      </c>
      <c r="H1446" s="144">
        <v>5.56</v>
      </c>
      <c r="I1446" s="145"/>
      <c r="L1446" s="141"/>
      <c r="M1446" s="146"/>
      <c r="T1446" s="147"/>
      <c r="AT1446" s="142" t="s">
        <v>162</v>
      </c>
      <c r="AU1446" s="142" t="s">
        <v>80</v>
      </c>
      <c r="AV1446" s="12" t="s">
        <v>80</v>
      </c>
      <c r="AW1446" s="12" t="s">
        <v>34</v>
      </c>
      <c r="AX1446" s="12" t="s">
        <v>73</v>
      </c>
      <c r="AY1446" s="142" t="s">
        <v>149</v>
      </c>
    </row>
    <row r="1447" spans="2:65" s="13" customFormat="1" ht="11.25">
      <c r="B1447" s="148"/>
      <c r="D1447" s="139" t="s">
        <v>162</v>
      </c>
      <c r="E1447" s="149" t="s">
        <v>19</v>
      </c>
      <c r="F1447" s="150" t="s">
        <v>2862</v>
      </c>
      <c r="H1447" s="151">
        <v>10.399999999999999</v>
      </c>
      <c r="I1447" s="152"/>
      <c r="L1447" s="148"/>
      <c r="M1447" s="153"/>
      <c r="T1447" s="154"/>
      <c r="AT1447" s="149" t="s">
        <v>162</v>
      </c>
      <c r="AU1447" s="149" t="s">
        <v>80</v>
      </c>
      <c r="AV1447" s="13" t="s">
        <v>168</v>
      </c>
      <c r="AW1447" s="13" t="s">
        <v>34</v>
      </c>
      <c r="AX1447" s="13" t="s">
        <v>73</v>
      </c>
      <c r="AY1447" s="149" t="s">
        <v>149</v>
      </c>
    </row>
    <row r="1448" spans="2:65" s="14" customFormat="1" ht="11.25">
      <c r="B1448" s="155"/>
      <c r="D1448" s="139" t="s">
        <v>162</v>
      </c>
      <c r="E1448" s="156" t="s">
        <v>19</v>
      </c>
      <c r="F1448" s="157" t="s">
        <v>171</v>
      </c>
      <c r="H1448" s="158">
        <v>128.67999999999998</v>
      </c>
      <c r="I1448" s="159"/>
      <c r="L1448" s="155"/>
      <c r="M1448" s="160"/>
      <c r="T1448" s="161"/>
      <c r="AT1448" s="156" t="s">
        <v>162</v>
      </c>
      <c r="AU1448" s="156" t="s">
        <v>80</v>
      </c>
      <c r="AV1448" s="14" t="s">
        <v>156</v>
      </c>
      <c r="AW1448" s="14" t="s">
        <v>34</v>
      </c>
      <c r="AX1448" s="14" t="s">
        <v>78</v>
      </c>
      <c r="AY1448" s="156" t="s">
        <v>149</v>
      </c>
    </row>
    <row r="1449" spans="2:65" s="1" customFormat="1" ht="24.2" customHeight="1">
      <c r="B1449" s="32"/>
      <c r="C1449" s="122" t="s">
        <v>2863</v>
      </c>
      <c r="D1449" s="122" t="s">
        <v>151</v>
      </c>
      <c r="E1449" s="123" t="s">
        <v>2864</v>
      </c>
      <c r="F1449" s="124" t="s">
        <v>2865</v>
      </c>
      <c r="G1449" s="125" t="s">
        <v>388</v>
      </c>
      <c r="H1449" s="126">
        <v>128.68</v>
      </c>
      <c r="I1449" s="127"/>
      <c r="J1449" s="128">
        <f>ROUND(I1449*H1449,2)</f>
        <v>0</v>
      </c>
      <c r="K1449" s="124" t="s">
        <v>155</v>
      </c>
      <c r="L1449" s="32"/>
      <c r="M1449" s="129" t="s">
        <v>19</v>
      </c>
      <c r="N1449" s="130" t="s">
        <v>44</v>
      </c>
      <c r="P1449" s="131">
        <f>O1449*H1449</f>
        <v>0</v>
      </c>
      <c r="Q1449" s="131">
        <v>6.9999999999999994E-5</v>
      </c>
      <c r="R1449" s="131">
        <f>Q1449*H1449</f>
        <v>9.0075999999999993E-3</v>
      </c>
      <c r="S1449" s="131">
        <v>0</v>
      </c>
      <c r="T1449" s="132">
        <f>S1449*H1449</f>
        <v>0</v>
      </c>
      <c r="AR1449" s="133" t="s">
        <v>251</v>
      </c>
      <c r="AT1449" s="133" t="s">
        <v>151</v>
      </c>
      <c r="AU1449" s="133" t="s">
        <v>80</v>
      </c>
      <c r="AY1449" s="17" t="s">
        <v>149</v>
      </c>
      <c r="BE1449" s="134">
        <f>IF(N1449="základní",J1449,0)</f>
        <v>0</v>
      </c>
      <c r="BF1449" s="134">
        <f>IF(N1449="snížená",J1449,0)</f>
        <v>0</v>
      </c>
      <c r="BG1449" s="134">
        <f>IF(N1449="zákl. přenesená",J1449,0)</f>
        <v>0</v>
      </c>
      <c r="BH1449" s="134">
        <f>IF(N1449="sníž. přenesená",J1449,0)</f>
        <v>0</v>
      </c>
      <c r="BI1449" s="134">
        <f>IF(N1449="nulová",J1449,0)</f>
        <v>0</v>
      </c>
      <c r="BJ1449" s="17" t="s">
        <v>78</v>
      </c>
      <c r="BK1449" s="134">
        <f>ROUND(I1449*H1449,2)</f>
        <v>0</v>
      </c>
      <c r="BL1449" s="17" t="s">
        <v>251</v>
      </c>
      <c r="BM1449" s="133" t="s">
        <v>2866</v>
      </c>
    </row>
    <row r="1450" spans="2:65" s="1" customFormat="1" ht="11.25">
      <c r="B1450" s="32"/>
      <c r="D1450" s="135" t="s">
        <v>158</v>
      </c>
      <c r="F1450" s="136" t="s">
        <v>2867</v>
      </c>
      <c r="I1450" s="137"/>
      <c r="L1450" s="32"/>
      <c r="M1450" s="138"/>
      <c r="T1450" s="53"/>
      <c r="AT1450" s="17" t="s">
        <v>158</v>
      </c>
      <c r="AU1450" s="17" t="s">
        <v>80</v>
      </c>
    </row>
    <row r="1451" spans="2:65" s="1" customFormat="1" ht="16.5" customHeight="1">
      <c r="B1451" s="32"/>
      <c r="C1451" s="122" t="s">
        <v>2868</v>
      </c>
      <c r="D1451" s="122" t="s">
        <v>151</v>
      </c>
      <c r="E1451" s="123" t="s">
        <v>2869</v>
      </c>
      <c r="F1451" s="124" t="s">
        <v>2870</v>
      </c>
      <c r="G1451" s="125" t="s">
        <v>330</v>
      </c>
      <c r="H1451" s="126">
        <v>1</v>
      </c>
      <c r="I1451" s="127"/>
      <c r="J1451" s="128">
        <f>ROUND(I1451*H1451,2)</f>
        <v>0</v>
      </c>
      <c r="K1451" s="124" t="s">
        <v>155</v>
      </c>
      <c r="L1451" s="32"/>
      <c r="M1451" s="129" t="s">
        <v>19</v>
      </c>
      <c r="N1451" s="130" t="s">
        <v>44</v>
      </c>
      <c r="P1451" s="131">
        <f>O1451*H1451</f>
        <v>0</v>
      </c>
      <c r="Q1451" s="131">
        <v>0</v>
      </c>
      <c r="R1451" s="131">
        <f>Q1451*H1451</f>
        <v>0</v>
      </c>
      <c r="S1451" s="131">
        <v>0</v>
      </c>
      <c r="T1451" s="132">
        <f>S1451*H1451</f>
        <v>0</v>
      </c>
      <c r="AR1451" s="133" t="s">
        <v>251</v>
      </c>
      <c r="AT1451" s="133" t="s">
        <v>151</v>
      </c>
      <c r="AU1451" s="133" t="s">
        <v>80</v>
      </c>
      <c r="AY1451" s="17" t="s">
        <v>149</v>
      </c>
      <c r="BE1451" s="134">
        <f>IF(N1451="základní",J1451,0)</f>
        <v>0</v>
      </c>
      <c r="BF1451" s="134">
        <f>IF(N1451="snížená",J1451,0)</f>
        <v>0</v>
      </c>
      <c r="BG1451" s="134">
        <f>IF(N1451="zákl. přenesená",J1451,0)</f>
        <v>0</v>
      </c>
      <c r="BH1451" s="134">
        <f>IF(N1451="sníž. přenesená",J1451,0)</f>
        <v>0</v>
      </c>
      <c r="BI1451" s="134">
        <f>IF(N1451="nulová",J1451,0)</f>
        <v>0</v>
      </c>
      <c r="BJ1451" s="17" t="s">
        <v>78</v>
      </c>
      <c r="BK1451" s="134">
        <f>ROUND(I1451*H1451,2)</f>
        <v>0</v>
      </c>
      <c r="BL1451" s="17" t="s">
        <v>251</v>
      </c>
      <c r="BM1451" s="133" t="s">
        <v>2871</v>
      </c>
    </row>
    <row r="1452" spans="2:65" s="1" customFormat="1" ht="11.25">
      <c r="B1452" s="32"/>
      <c r="D1452" s="135" t="s">
        <v>158</v>
      </c>
      <c r="F1452" s="136" t="s">
        <v>2872</v>
      </c>
      <c r="I1452" s="137"/>
      <c r="L1452" s="32"/>
      <c r="M1452" s="138"/>
      <c r="T1452" s="53"/>
      <c r="AT1452" s="17" t="s">
        <v>158</v>
      </c>
      <c r="AU1452" s="17" t="s">
        <v>80</v>
      </c>
    </row>
    <row r="1453" spans="2:65" s="1" customFormat="1" ht="16.5" customHeight="1">
      <c r="B1453" s="32"/>
      <c r="C1453" s="162" t="s">
        <v>2873</v>
      </c>
      <c r="D1453" s="162" t="s">
        <v>245</v>
      </c>
      <c r="E1453" s="163" t="s">
        <v>2874</v>
      </c>
      <c r="F1453" s="164" t="s">
        <v>2875</v>
      </c>
      <c r="G1453" s="165" t="s">
        <v>154</v>
      </c>
      <c r="H1453" s="166">
        <v>1.7729999999999999</v>
      </c>
      <c r="I1453" s="167"/>
      <c r="J1453" s="168">
        <f>ROUND(I1453*H1453,2)</f>
        <v>0</v>
      </c>
      <c r="K1453" s="164" t="s">
        <v>155</v>
      </c>
      <c r="L1453" s="169"/>
      <c r="M1453" s="170" t="s">
        <v>19</v>
      </c>
      <c r="N1453" s="171" t="s">
        <v>44</v>
      </c>
      <c r="P1453" s="131">
        <f>O1453*H1453</f>
        <v>0</v>
      </c>
      <c r="Q1453" s="131">
        <v>2.4230000000000002E-2</v>
      </c>
      <c r="R1453" s="131">
        <f>Q1453*H1453</f>
        <v>4.2959789999999998E-2</v>
      </c>
      <c r="S1453" s="131">
        <v>0</v>
      </c>
      <c r="T1453" s="132">
        <f>S1453*H1453</f>
        <v>0</v>
      </c>
      <c r="AR1453" s="133" t="s">
        <v>350</v>
      </c>
      <c r="AT1453" s="133" t="s">
        <v>245</v>
      </c>
      <c r="AU1453" s="133" t="s">
        <v>80</v>
      </c>
      <c r="AY1453" s="17" t="s">
        <v>149</v>
      </c>
      <c r="BE1453" s="134">
        <f>IF(N1453="základní",J1453,0)</f>
        <v>0</v>
      </c>
      <c r="BF1453" s="134">
        <f>IF(N1453="snížená",J1453,0)</f>
        <v>0</v>
      </c>
      <c r="BG1453" s="134">
        <f>IF(N1453="zákl. přenesená",J1453,0)</f>
        <v>0</v>
      </c>
      <c r="BH1453" s="134">
        <f>IF(N1453="sníž. přenesená",J1453,0)</f>
        <v>0</v>
      </c>
      <c r="BI1453" s="134">
        <f>IF(N1453="nulová",J1453,0)</f>
        <v>0</v>
      </c>
      <c r="BJ1453" s="17" t="s">
        <v>78</v>
      </c>
      <c r="BK1453" s="134">
        <f>ROUND(I1453*H1453,2)</f>
        <v>0</v>
      </c>
      <c r="BL1453" s="17" t="s">
        <v>251</v>
      </c>
      <c r="BM1453" s="133" t="s">
        <v>2876</v>
      </c>
    </row>
    <row r="1454" spans="2:65" s="12" customFormat="1" ht="11.25">
      <c r="B1454" s="141"/>
      <c r="D1454" s="139" t="s">
        <v>162</v>
      </c>
      <c r="E1454" s="142" t="s">
        <v>19</v>
      </c>
      <c r="F1454" s="143" t="s">
        <v>2877</v>
      </c>
      <c r="H1454" s="144">
        <v>1.7729999999999999</v>
      </c>
      <c r="I1454" s="145"/>
      <c r="L1454" s="141"/>
      <c r="M1454" s="146"/>
      <c r="T1454" s="147"/>
      <c r="AT1454" s="142" t="s">
        <v>162</v>
      </c>
      <c r="AU1454" s="142" t="s">
        <v>80</v>
      </c>
      <c r="AV1454" s="12" t="s">
        <v>80</v>
      </c>
      <c r="AW1454" s="12" t="s">
        <v>34</v>
      </c>
      <c r="AX1454" s="12" t="s">
        <v>78</v>
      </c>
      <c r="AY1454" s="142" t="s">
        <v>149</v>
      </c>
    </row>
    <row r="1455" spans="2:65" s="1" customFormat="1" ht="16.5" customHeight="1">
      <c r="B1455" s="32"/>
      <c r="C1455" s="122" t="s">
        <v>2878</v>
      </c>
      <c r="D1455" s="122" t="s">
        <v>151</v>
      </c>
      <c r="E1455" s="123" t="s">
        <v>2879</v>
      </c>
      <c r="F1455" s="124" t="s">
        <v>2880</v>
      </c>
      <c r="G1455" s="125" t="s">
        <v>330</v>
      </c>
      <c r="H1455" s="126">
        <v>1</v>
      </c>
      <c r="I1455" s="127"/>
      <c r="J1455" s="128">
        <f>ROUND(I1455*H1455,2)</f>
        <v>0</v>
      </c>
      <c r="K1455" s="124" t="s">
        <v>155</v>
      </c>
      <c r="L1455" s="32"/>
      <c r="M1455" s="129" t="s">
        <v>19</v>
      </c>
      <c r="N1455" s="130" t="s">
        <v>44</v>
      </c>
      <c r="P1455" s="131">
        <f>O1455*H1455</f>
        <v>0</v>
      </c>
      <c r="Q1455" s="131">
        <v>0</v>
      </c>
      <c r="R1455" s="131">
        <f>Q1455*H1455</f>
        <v>0</v>
      </c>
      <c r="S1455" s="131">
        <v>0</v>
      </c>
      <c r="T1455" s="132">
        <f>S1455*H1455</f>
        <v>0</v>
      </c>
      <c r="AR1455" s="133" t="s">
        <v>251</v>
      </c>
      <c r="AT1455" s="133" t="s">
        <v>151</v>
      </c>
      <c r="AU1455" s="133" t="s">
        <v>80</v>
      </c>
      <c r="AY1455" s="17" t="s">
        <v>149</v>
      </c>
      <c r="BE1455" s="134">
        <f>IF(N1455="základní",J1455,0)</f>
        <v>0</v>
      </c>
      <c r="BF1455" s="134">
        <f>IF(N1455="snížená",J1455,0)</f>
        <v>0</v>
      </c>
      <c r="BG1455" s="134">
        <f>IF(N1455="zákl. přenesená",J1455,0)</f>
        <v>0</v>
      </c>
      <c r="BH1455" s="134">
        <f>IF(N1455="sníž. přenesená",J1455,0)</f>
        <v>0</v>
      </c>
      <c r="BI1455" s="134">
        <f>IF(N1455="nulová",J1455,0)</f>
        <v>0</v>
      </c>
      <c r="BJ1455" s="17" t="s">
        <v>78</v>
      </c>
      <c r="BK1455" s="134">
        <f>ROUND(I1455*H1455,2)</f>
        <v>0</v>
      </c>
      <c r="BL1455" s="17" t="s">
        <v>251</v>
      </c>
      <c r="BM1455" s="133" t="s">
        <v>2881</v>
      </c>
    </row>
    <row r="1456" spans="2:65" s="1" customFormat="1" ht="11.25">
      <c r="B1456" s="32"/>
      <c r="D1456" s="135" t="s">
        <v>158</v>
      </c>
      <c r="F1456" s="136" t="s">
        <v>2882</v>
      </c>
      <c r="I1456" s="137"/>
      <c r="L1456" s="32"/>
      <c r="M1456" s="138"/>
      <c r="T1456" s="53"/>
      <c r="AT1456" s="17" t="s">
        <v>158</v>
      </c>
      <c r="AU1456" s="17" t="s">
        <v>80</v>
      </c>
    </row>
    <row r="1457" spans="2:65" s="1" customFormat="1" ht="16.5" customHeight="1">
      <c r="B1457" s="32"/>
      <c r="C1457" s="162" t="s">
        <v>2883</v>
      </c>
      <c r="D1457" s="162" t="s">
        <v>245</v>
      </c>
      <c r="E1457" s="163" t="s">
        <v>2884</v>
      </c>
      <c r="F1457" s="164" t="s">
        <v>2885</v>
      </c>
      <c r="G1457" s="165" t="s">
        <v>154</v>
      </c>
      <c r="H1457" s="166">
        <v>2.8559999999999999</v>
      </c>
      <c r="I1457" s="167"/>
      <c r="J1457" s="168">
        <f>ROUND(I1457*H1457,2)</f>
        <v>0</v>
      </c>
      <c r="K1457" s="164" t="s">
        <v>155</v>
      </c>
      <c r="L1457" s="169"/>
      <c r="M1457" s="170" t="s">
        <v>19</v>
      </c>
      <c r="N1457" s="171" t="s">
        <v>44</v>
      </c>
      <c r="P1457" s="131">
        <f>O1457*H1457</f>
        <v>0</v>
      </c>
      <c r="Q1457" s="131">
        <v>3.8289999999999998E-2</v>
      </c>
      <c r="R1457" s="131">
        <f>Q1457*H1457</f>
        <v>0.10935623999999999</v>
      </c>
      <c r="S1457" s="131">
        <v>0</v>
      </c>
      <c r="T1457" s="132">
        <f>S1457*H1457</f>
        <v>0</v>
      </c>
      <c r="AR1457" s="133" t="s">
        <v>350</v>
      </c>
      <c r="AT1457" s="133" t="s">
        <v>245</v>
      </c>
      <c r="AU1457" s="133" t="s">
        <v>80</v>
      </c>
      <c r="AY1457" s="17" t="s">
        <v>149</v>
      </c>
      <c r="BE1457" s="134">
        <f>IF(N1457="základní",J1457,0)</f>
        <v>0</v>
      </c>
      <c r="BF1457" s="134">
        <f>IF(N1457="snížená",J1457,0)</f>
        <v>0</v>
      </c>
      <c r="BG1457" s="134">
        <f>IF(N1457="zákl. přenesená",J1457,0)</f>
        <v>0</v>
      </c>
      <c r="BH1457" s="134">
        <f>IF(N1457="sníž. přenesená",J1457,0)</f>
        <v>0</v>
      </c>
      <c r="BI1457" s="134">
        <f>IF(N1457="nulová",J1457,0)</f>
        <v>0</v>
      </c>
      <c r="BJ1457" s="17" t="s">
        <v>78</v>
      </c>
      <c r="BK1457" s="134">
        <f>ROUND(I1457*H1457,2)</f>
        <v>0</v>
      </c>
      <c r="BL1457" s="17" t="s">
        <v>251</v>
      </c>
      <c r="BM1457" s="133" t="s">
        <v>2886</v>
      </c>
    </row>
    <row r="1458" spans="2:65" s="12" customFormat="1" ht="11.25">
      <c r="B1458" s="141"/>
      <c r="D1458" s="139" t="s">
        <v>162</v>
      </c>
      <c r="E1458" s="142" t="s">
        <v>19</v>
      </c>
      <c r="F1458" s="143" t="s">
        <v>2887</v>
      </c>
      <c r="H1458" s="144">
        <v>2.8559999999999999</v>
      </c>
      <c r="I1458" s="145"/>
      <c r="L1458" s="141"/>
      <c r="M1458" s="146"/>
      <c r="T1458" s="147"/>
      <c r="AT1458" s="142" t="s">
        <v>162</v>
      </c>
      <c r="AU1458" s="142" t="s">
        <v>80</v>
      </c>
      <c r="AV1458" s="12" t="s">
        <v>80</v>
      </c>
      <c r="AW1458" s="12" t="s">
        <v>34</v>
      </c>
      <c r="AX1458" s="12" t="s">
        <v>78</v>
      </c>
      <c r="AY1458" s="142" t="s">
        <v>149</v>
      </c>
    </row>
    <row r="1459" spans="2:65" s="1" customFormat="1" ht="16.5" customHeight="1">
      <c r="B1459" s="32"/>
      <c r="C1459" s="122" t="s">
        <v>2888</v>
      </c>
      <c r="D1459" s="122" t="s">
        <v>151</v>
      </c>
      <c r="E1459" s="123" t="s">
        <v>2889</v>
      </c>
      <c r="F1459" s="124" t="s">
        <v>2890</v>
      </c>
      <c r="G1459" s="125" t="s">
        <v>2891</v>
      </c>
      <c r="H1459" s="126">
        <v>63</v>
      </c>
      <c r="I1459" s="127"/>
      <c r="J1459" s="128">
        <f>ROUND(I1459*H1459,2)</f>
        <v>0</v>
      </c>
      <c r="K1459" s="124" t="s">
        <v>497</v>
      </c>
      <c r="L1459" s="32"/>
      <c r="M1459" s="129" t="s">
        <v>19</v>
      </c>
      <c r="N1459" s="130" t="s">
        <v>44</v>
      </c>
      <c r="P1459" s="131">
        <f>O1459*H1459</f>
        <v>0</v>
      </c>
      <c r="Q1459" s="131">
        <v>0</v>
      </c>
      <c r="R1459" s="131">
        <f>Q1459*H1459</f>
        <v>0</v>
      </c>
      <c r="S1459" s="131">
        <v>0</v>
      </c>
      <c r="T1459" s="132">
        <f>S1459*H1459</f>
        <v>0</v>
      </c>
      <c r="AR1459" s="133" t="s">
        <v>251</v>
      </c>
      <c r="AT1459" s="133" t="s">
        <v>151</v>
      </c>
      <c r="AU1459" s="133" t="s">
        <v>80</v>
      </c>
      <c r="AY1459" s="17" t="s">
        <v>149</v>
      </c>
      <c r="BE1459" s="134">
        <f>IF(N1459="základní",J1459,0)</f>
        <v>0</v>
      </c>
      <c r="BF1459" s="134">
        <f>IF(N1459="snížená",J1459,0)</f>
        <v>0</v>
      </c>
      <c r="BG1459" s="134">
        <f>IF(N1459="zákl. přenesená",J1459,0)</f>
        <v>0</v>
      </c>
      <c r="BH1459" s="134">
        <f>IF(N1459="sníž. přenesená",J1459,0)</f>
        <v>0</v>
      </c>
      <c r="BI1459" s="134">
        <f>IF(N1459="nulová",J1459,0)</f>
        <v>0</v>
      </c>
      <c r="BJ1459" s="17" t="s">
        <v>78</v>
      </c>
      <c r="BK1459" s="134">
        <f>ROUND(I1459*H1459,2)</f>
        <v>0</v>
      </c>
      <c r="BL1459" s="17" t="s">
        <v>251</v>
      </c>
      <c r="BM1459" s="133" t="s">
        <v>2892</v>
      </c>
    </row>
    <row r="1460" spans="2:65" s="1" customFormat="1" ht="19.5">
      <c r="B1460" s="32"/>
      <c r="D1460" s="139" t="s">
        <v>160</v>
      </c>
      <c r="F1460" s="140" t="s">
        <v>2893</v>
      </c>
      <c r="I1460" s="137"/>
      <c r="L1460" s="32"/>
      <c r="M1460" s="138"/>
      <c r="T1460" s="53"/>
      <c r="AT1460" s="17" t="s">
        <v>160</v>
      </c>
      <c r="AU1460" s="17" t="s">
        <v>80</v>
      </c>
    </row>
    <row r="1461" spans="2:65" s="1" customFormat="1" ht="16.5" customHeight="1">
      <c r="B1461" s="32"/>
      <c r="C1461" s="122" t="s">
        <v>2894</v>
      </c>
      <c r="D1461" s="122" t="s">
        <v>151</v>
      </c>
      <c r="E1461" s="123" t="s">
        <v>2895</v>
      </c>
      <c r="F1461" s="124" t="s">
        <v>2896</v>
      </c>
      <c r="G1461" s="125" t="s">
        <v>2891</v>
      </c>
      <c r="H1461" s="126">
        <v>63</v>
      </c>
      <c r="I1461" s="127"/>
      <c r="J1461" s="128">
        <f>ROUND(I1461*H1461,2)</f>
        <v>0</v>
      </c>
      <c r="K1461" s="124" t="s">
        <v>155</v>
      </c>
      <c r="L1461" s="32"/>
      <c r="M1461" s="129" t="s">
        <v>19</v>
      </c>
      <c r="N1461" s="130" t="s">
        <v>44</v>
      </c>
      <c r="P1461" s="131">
        <f>O1461*H1461</f>
        <v>0</v>
      </c>
      <c r="Q1461" s="131">
        <v>5.0000000000000002E-5</v>
      </c>
      <c r="R1461" s="131">
        <f>Q1461*H1461</f>
        <v>3.15E-3</v>
      </c>
      <c r="S1461" s="131">
        <v>0</v>
      </c>
      <c r="T1461" s="132">
        <f>S1461*H1461</f>
        <v>0</v>
      </c>
      <c r="AR1461" s="133" t="s">
        <v>251</v>
      </c>
      <c r="AT1461" s="133" t="s">
        <v>151</v>
      </c>
      <c r="AU1461" s="133" t="s">
        <v>80</v>
      </c>
      <c r="AY1461" s="17" t="s">
        <v>149</v>
      </c>
      <c r="BE1461" s="134">
        <f>IF(N1461="základní",J1461,0)</f>
        <v>0</v>
      </c>
      <c r="BF1461" s="134">
        <f>IF(N1461="snížená",J1461,0)</f>
        <v>0</v>
      </c>
      <c r="BG1461" s="134">
        <f>IF(N1461="zákl. přenesená",J1461,0)</f>
        <v>0</v>
      </c>
      <c r="BH1461" s="134">
        <f>IF(N1461="sníž. přenesená",J1461,0)</f>
        <v>0</v>
      </c>
      <c r="BI1461" s="134">
        <f>IF(N1461="nulová",J1461,0)</f>
        <v>0</v>
      </c>
      <c r="BJ1461" s="17" t="s">
        <v>78</v>
      </c>
      <c r="BK1461" s="134">
        <f>ROUND(I1461*H1461,2)</f>
        <v>0</v>
      </c>
      <c r="BL1461" s="17" t="s">
        <v>251</v>
      </c>
      <c r="BM1461" s="133" t="s">
        <v>2897</v>
      </c>
    </row>
    <row r="1462" spans="2:65" s="1" customFormat="1" ht="11.25">
      <c r="B1462" s="32"/>
      <c r="D1462" s="135" t="s">
        <v>158</v>
      </c>
      <c r="F1462" s="136" t="s">
        <v>2898</v>
      </c>
      <c r="I1462" s="137"/>
      <c r="L1462" s="32"/>
      <c r="M1462" s="138"/>
      <c r="T1462" s="53"/>
      <c r="AT1462" s="17" t="s">
        <v>158</v>
      </c>
      <c r="AU1462" s="17" t="s">
        <v>80</v>
      </c>
    </row>
    <row r="1463" spans="2:65" s="1" customFormat="1" ht="19.5">
      <c r="B1463" s="32"/>
      <c r="D1463" s="139" t="s">
        <v>160</v>
      </c>
      <c r="F1463" s="140" t="s">
        <v>2893</v>
      </c>
      <c r="I1463" s="137"/>
      <c r="L1463" s="32"/>
      <c r="M1463" s="138"/>
      <c r="T1463" s="53"/>
      <c r="AT1463" s="17" t="s">
        <v>160</v>
      </c>
      <c r="AU1463" s="17" t="s">
        <v>80</v>
      </c>
    </row>
    <row r="1464" spans="2:65" s="12" customFormat="1" ht="11.25">
      <c r="B1464" s="141"/>
      <c r="D1464" s="139" t="s">
        <v>162</v>
      </c>
      <c r="F1464" s="143" t="s">
        <v>2899</v>
      </c>
      <c r="H1464" s="144">
        <v>63</v>
      </c>
      <c r="I1464" s="145"/>
      <c r="L1464" s="141"/>
      <c r="M1464" s="146"/>
      <c r="T1464" s="147"/>
      <c r="AT1464" s="142" t="s">
        <v>162</v>
      </c>
      <c r="AU1464" s="142" t="s">
        <v>80</v>
      </c>
      <c r="AV1464" s="12" t="s">
        <v>80</v>
      </c>
      <c r="AW1464" s="12" t="s">
        <v>4</v>
      </c>
      <c r="AX1464" s="12" t="s">
        <v>78</v>
      </c>
      <c r="AY1464" s="142" t="s">
        <v>149</v>
      </c>
    </row>
    <row r="1465" spans="2:65" s="1" customFormat="1" ht="16.5" customHeight="1">
      <c r="B1465" s="32"/>
      <c r="C1465" s="162" t="s">
        <v>2900</v>
      </c>
      <c r="D1465" s="162" t="s">
        <v>245</v>
      </c>
      <c r="E1465" s="163" t="s">
        <v>2901</v>
      </c>
      <c r="F1465" s="164" t="s">
        <v>2902</v>
      </c>
      <c r="G1465" s="165" t="s">
        <v>248</v>
      </c>
      <c r="H1465" s="166">
        <v>6.5000000000000002E-2</v>
      </c>
      <c r="I1465" s="167"/>
      <c r="J1465" s="168">
        <f>ROUND(I1465*H1465,2)</f>
        <v>0</v>
      </c>
      <c r="K1465" s="164" t="s">
        <v>155</v>
      </c>
      <c r="L1465" s="169"/>
      <c r="M1465" s="170" t="s">
        <v>19</v>
      </c>
      <c r="N1465" s="171" t="s">
        <v>44</v>
      </c>
      <c r="P1465" s="131">
        <f>O1465*H1465</f>
        <v>0</v>
      </c>
      <c r="Q1465" s="131">
        <v>1</v>
      </c>
      <c r="R1465" s="131">
        <f>Q1465*H1465</f>
        <v>6.5000000000000002E-2</v>
      </c>
      <c r="S1465" s="131">
        <v>0</v>
      </c>
      <c r="T1465" s="132">
        <f>S1465*H1465</f>
        <v>0</v>
      </c>
      <c r="AR1465" s="133" t="s">
        <v>350</v>
      </c>
      <c r="AT1465" s="133" t="s">
        <v>245</v>
      </c>
      <c r="AU1465" s="133" t="s">
        <v>80</v>
      </c>
      <c r="AY1465" s="17" t="s">
        <v>149</v>
      </c>
      <c r="BE1465" s="134">
        <f>IF(N1465="základní",J1465,0)</f>
        <v>0</v>
      </c>
      <c r="BF1465" s="134">
        <f>IF(N1465="snížená",J1465,0)</f>
        <v>0</v>
      </c>
      <c r="BG1465" s="134">
        <f>IF(N1465="zákl. přenesená",J1465,0)</f>
        <v>0</v>
      </c>
      <c r="BH1465" s="134">
        <f>IF(N1465="sníž. přenesená",J1465,0)</f>
        <v>0</v>
      </c>
      <c r="BI1465" s="134">
        <f>IF(N1465="nulová",J1465,0)</f>
        <v>0</v>
      </c>
      <c r="BJ1465" s="17" t="s">
        <v>78</v>
      </c>
      <c r="BK1465" s="134">
        <f>ROUND(I1465*H1465,2)</f>
        <v>0</v>
      </c>
      <c r="BL1465" s="17" t="s">
        <v>251</v>
      </c>
      <c r="BM1465" s="133" t="s">
        <v>2903</v>
      </c>
    </row>
    <row r="1466" spans="2:65" s="12" customFormat="1" ht="11.25">
      <c r="B1466" s="141"/>
      <c r="D1466" s="139" t="s">
        <v>162</v>
      </c>
      <c r="E1466" s="142" t="s">
        <v>19</v>
      </c>
      <c r="F1466" s="143" t="s">
        <v>2904</v>
      </c>
      <c r="H1466" s="144">
        <v>0.06</v>
      </c>
      <c r="I1466" s="145"/>
      <c r="L1466" s="141"/>
      <c r="M1466" s="146"/>
      <c r="T1466" s="147"/>
      <c r="AT1466" s="142" t="s">
        <v>162</v>
      </c>
      <c r="AU1466" s="142" t="s">
        <v>80</v>
      </c>
      <c r="AV1466" s="12" t="s">
        <v>80</v>
      </c>
      <c r="AW1466" s="12" t="s">
        <v>34</v>
      </c>
      <c r="AX1466" s="12" t="s">
        <v>78</v>
      </c>
      <c r="AY1466" s="142" t="s">
        <v>149</v>
      </c>
    </row>
    <row r="1467" spans="2:65" s="12" customFormat="1" ht="11.25">
      <c r="B1467" s="141"/>
      <c r="D1467" s="139" t="s">
        <v>162</v>
      </c>
      <c r="F1467" s="143" t="s">
        <v>2905</v>
      </c>
      <c r="H1467" s="144">
        <v>6.5000000000000002E-2</v>
      </c>
      <c r="I1467" s="145"/>
      <c r="L1467" s="141"/>
      <c r="M1467" s="146"/>
      <c r="T1467" s="147"/>
      <c r="AT1467" s="142" t="s">
        <v>162</v>
      </c>
      <c r="AU1467" s="142" t="s">
        <v>80</v>
      </c>
      <c r="AV1467" s="12" t="s">
        <v>80</v>
      </c>
      <c r="AW1467" s="12" t="s">
        <v>4</v>
      </c>
      <c r="AX1467" s="12" t="s">
        <v>78</v>
      </c>
      <c r="AY1467" s="142" t="s">
        <v>149</v>
      </c>
    </row>
    <row r="1468" spans="2:65" s="1" customFormat="1" ht="16.5" customHeight="1">
      <c r="B1468" s="32"/>
      <c r="C1468" s="162" t="s">
        <v>2906</v>
      </c>
      <c r="D1468" s="162" t="s">
        <v>245</v>
      </c>
      <c r="E1468" s="163" t="s">
        <v>2907</v>
      </c>
      <c r="F1468" s="164" t="s">
        <v>2908</v>
      </c>
      <c r="G1468" s="165" t="s">
        <v>248</v>
      </c>
      <c r="H1468" s="166">
        <v>3.0000000000000001E-3</v>
      </c>
      <c r="I1468" s="167"/>
      <c r="J1468" s="168">
        <f>ROUND(I1468*H1468,2)</f>
        <v>0</v>
      </c>
      <c r="K1468" s="164" t="s">
        <v>155</v>
      </c>
      <c r="L1468" s="169"/>
      <c r="M1468" s="170" t="s">
        <v>19</v>
      </c>
      <c r="N1468" s="171" t="s">
        <v>44</v>
      </c>
      <c r="P1468" s="131">
        <f>O1468*H1468</f>
        <v>0</v>
      </c>
      <c r="Q1468" s="131">
        <v>1</v>
      </c>
      <c r="R1468" s="131">
        <f>Q1468*H1468</f>
        <v>3.0000000000000001E-3</v>
      </c>
      <c r="S1468" s="131">
        <v>0</v>
      </c>
      <c r="T1468" s="132">
        <f>S1468*H1468</f>
        <v>0</v>
      </c>
      <c r="AR1468" s="133" t="s">
        <v>350</v>
      </c>
      <c r="AT1468" s="133" t="s">
        <v>245</v>
      </c>
      <c r="AU1468" s="133" t="s">
        <v>80</v>
      </c>
      <c r="AY1468" s="17" t="s">
        <v>149</v>
      </c>
      <c r="BE1468" s="134">
        <f>IF(N1468="základní",J1468,0)</f>
        <v>0</v>
      </c>
      <c r="BF1468" s="134">
        <f>IF(N1468="snížená",J1468,0)</f>
        <v>0</v>
      </c>
      <c r="BG1468" s="134">
        <f>IF(N1468="zákl. přenesená",J1468,0)</f>
        <v>0</v>
      </c>
      <c r="BH1468" s="134">
        <f>IF(N1468="sníž. přenesená",J1468,0)</f>
        <v>0</v>
      </c>
      <c r="BI1468" s="134">
        <f>IF(N1468="nulová",J1468,0)</f>
        <v>0</v>
      </c>
      <c r="BJ1468" s="17" t="s">
        <v>78</v>
      </c>
      <c r="BK1468" s="134">
        <f>ROUND(I1468*H1468,2)</f>
        <v>0</v>
      </c>
      <c r="BL1468" s="17" t="s">
        <v>251</v>
      </c>
      <c r="BM1468" s="133" t="s">
        <v>2909</v>
      </c>
    </row>
    <row r="1469" spans="2:65" s="12" customFormat="1" ht="11.25">
      <c r="B1469" s="141"/>
      <c r="D1469" s="139" t="s">
        <v>162</v>
      </c>
      <c r="E1469" s="142" t="s">
        <v>19</v>
      </c>
      <c r="F1469" s="143" t="s">
        <v>2910</v>
      </c>
      <c r="H1469" s="144">
        <v>3.0000000000000001E-3</v>
      </c>
      <c r="I1469" s="145"/>
      <c r="L1469" s="141"/>
      <c r="M1469" s="146"/>
      <c r="T1469" s="147"/>
      <c r="AT1469" s="142" t="s">
        <v>162</v>
      </c>
      <c r="AU1469" s="142" t="s">
        <v>80</v>
      </c>
      <c r="AV1469" s="12" t="s">
        <v>80</v>
      </c>
      <c r="AW1469" s="12" t="s">
        <v>34</v>
      </c>
      <c r="AX1469" s="12" t="s">
        <v>78</v>
      </c>
      <c r="AY1469" s="142" t="s">
        <v>149</v>
      </c>
    </row>
    <row r="1470" spans="2:65" s="12" customFormat="1" ht="11.25">
      <c r="B1470" s="141"/>
      <c r="D1470" s="139" t="s">
        <v>162</v>
      </c>
      <c r="F1470" s="143" t="s">
        <v>2911</v>
      </c>
      <c r="H1470" s="144">
        <v>3.0000000000000001E-3</v>
      </c>
      <c r="I1470" s="145"/>
      <c r="L1470" s="141"/>
      <c r="M1470" s="146"/>
      <c r="T1470" s="147"/>
      <c r="AT1470" s="142" t="s">
        <v>162</v>
      </c>
      <c r="AU1470" s="142" t="s">
        <v>80</v>
      </c>
      <c r="AV1470" s="12" t="s">
        <v>80</v>
      </c>
      <c r="AW1470" s="12" t="s">
        <v>4</v>
      </c>
      <c r="AX1470" s="12" t="s">
        <v>78</v>
      </c>
      <c r="AY1470" s="142" t="s">
        <v>149</v>
      </c>
    </row>
    <row r="1471" spans="2:65" s="1" customFormat="1" ht="16.5" customHeight="1">
      <c r="B1471" s="32"/>
      <c r="C1471" s="162" t="s">
        <v>2912</v>
      </c>
      <c r="D1471" s="162" t="s">
        <v>245</v>
      </c>
      <c r="E1471" s="163" t="s">
        <v>2913</v>
      </c>
      <c r="F1471" s="164" t="s">
        <v>2914</v>
      </c>
      <c r="G1471" s="165" t="s">
        <v>861</v>
      </c>
      <c r="H1471" s="166">
        <v>1</v>
      </c>
      <c r="I1471" s="167"/>
      <c r="J1471" s="168">
        <f>ROUND(I1471*H1471,2)</f>
        <v>0</v>
      </c>
      <c r="K1471" s="164" t="s">
        <v>497</v>
      </c>
      <c r="L1471" s="169"/>
      <c r="M1471" s="170" t="s">
        <v>19</v>
      </c>
      <c r="N1471" s="171" t="s">
        <v>44</v>
      </c>
      <c r="P1471" s="131">
        <f>O1471*H1471</f>
        <v>0</v>
      </c>
      <c r="Q1471" s="131">
        <v>5.0000000000000001E-4</v>
      </c>
      <c r="R1471" s="131">
        <f>Q1471*H1471</f>
        <v>5.0000000000000001E-4</v>
      </c>
      <c r="S1471" s="131">
        <v>0</v>
      </c>
      <c r="T1471" s="132">
        <f>S1471*H1471</f>
        <v>0</v>
      </c>
      <c r="AR1471" s="133" t="s">
        <v>350</v>
      </c>
      <c r="AT1471" s="133" t="s">
        <v>245</v>
      </c>
      <c r="AU1471" s="133" t="s">
        <v>80</v>
      </c>
      <c r="AY1471" s="17" t="s">
        <v>149</v>
      </c>
      <c r="BE1471" s="134">
        <f>IF(N1471="základní",J1471,0)</f>
        <v>0</v>
      </c>
      <c r="BF1471" s="134">
        <f>IF(N1471="snížená",J1471,0)</f>
        <v>0</v>
      </c>
      <c r="BG1471" s="134">
        <f>IF(N1471="zákl. přenesená",J1471,0)</f>
        <v>0</v>
      </c>
      <c r="BH1471" s="134">
        <f>IF(N1471="sníž. přenesená",J1471,0)</f>
        <v>0</v>
      </c>
      <c r="BI1471" s="134">
        <f>IF(N1471="nulová",J1471,0)</f>
        <v>0</v>
      </c>
      <c r="BJ1471" s="17" t="s">
        <v>78</v>
      </c>
      <c r="BK1471" s="134">
        <f>ROUND(I1471*H1471,2)</f>
        <v>0</v>
      </c>
      <c r="BL1471" s="17" t="s">
        <v>251</v>
      </c>
      <c r="BM1471" s="133" t="s">
        <v>2915</v>
      </c>
    </row>
    <row r="1472" spans="2:65" s="1" customFormat="1" ht="16.5" customHeight="1">
      <c r="B1472" s="32"/>
      <c r="C1472" s="122" t="s">
        <v>2916</v>
      </c>
      <c r="D1472" s="122" t="s">
        <v>151</v>
      </c>
      <c r="E1472" s="123" t="s">
        <v>2917</v>
      </c>
      <c r="F1472" s="124" t="s">
        <v>2918</v>
      </c>
      <c r="G1472" s="125" t="s">
        <v>2891</v>
      </c>
      <c r="H1472" s="126">
        <v>63</v>
      </c>
      <c r="I1472" s="127"/>
      <c r="J1472" s="128">
        <f>ROUND(I1472*H1472,2)</f>
        <v>0</v>
      </c>
      <c r="K1472" s="124" t="s">
        <v>497</v>
      </c>
      <c r="L1472" s="32"/>
      <c r="M1472" s="129" t="s">
        <v>19</v>
      </c>
      <c r="N1472" s="130" t="s">
        <v>44</v>
      </c>
      <c r="P1472" s="131">
        <f>O1472*H1472</f>
        <v>0</v>
      </c>
      <c r="Q1472" s="131">
        <v>0</v>
      </c>
      <c r="R1472" s="131">
        <f>Q1472*H1472</f>
        <v>0</v>
      </c>
      <c r="S1472" s="131">
        <v>0</v>
      </c>
      <c r="T1472" s="132">
        <f>S1472*H1472</f>
        <v>0</v>
      </c>
      <c r="AR1472" s="133" t="s">
        <v>251</v>
      </c>
      <c r="AT1472" s="133" t="s">
        <v>151</v>
      </c>
      <c r="AU1472" s="133" t="s">
        <v>80</v>
      </c>
      <c r="AY1472" s="17" t="s">
        <v>149</v>
      </c>
      <c r="BE1472" s="134">
        <f>IF(N1472="základní",J1472,0)</f>
        <v>0</v>
      </c>
      <c r="BF1472" s="134">
        <f>IF(N1472="snížená",J1472,0)</f>
        <v>0</v>
      </c>
      <c r="BG1472" s="134">
        <f>IF(N1472="zákl. přenesená",J1472,0)</f>
        <v>0</v>
      </c>
      <c r="BH1472" s="134">
        <f>IF(N1472="sníž. přenesená",J1472,0)</f>
        <v>0</v>
      </c>
      <c r="BI1472" s="134">
        <f>IF(N1472="nulová",J1472,0)</f>
        <v>0</v>
      </c>
      <c r="BJ1472" s="17" t="s">
        <v>78</v>
      </c>
      <c r="BK1472" s="134">
        <f>ROUND(I1472*H1472,2)</f>
        <v>0</v>
      </c>
      <c r="BL1472" s="17" t="s">
        <v>251</v>
      </c>
      <c r="BM1472" s="133" t="s">
        <v>2919</v>
      </c>
    </row>
    <row r="1473" spans="2:65" s="1" customFormat="1" ht="24.2" customHeight="1">
      <c r="B1473" s="32"/>
      <c r="C1473" s="122" t="s">
        <v>2920</v>
      </c>
      <c r="D1473" s="122" t="s">
        <v>151</v>
      </c>
      <c r="E1473" s="123" t="s">
        <v>2921</v>
      </c>
      <c r="F1473" s="124" t="s">
        <v>2922</v>
      </c>
      <c r="G1473" s="125" t="s">
        <v>248</v>
      </c>
      <c r="H1473" s="126">
        <v>1.121</v>
      </c>
      <c r="I1473" s="127"/>
      <c r="J1473" s="128">
        <f>ROUND(I1473*H1473,2)</f>
        <v>0</v>
      </c>
      <c r="K1473" s="124" t="s">
        <v>155</v>
      </c>
      <c r="L1473" s="32"/>
      <c r="M1473" s="129" t="s">
        <v>19</v>
      </c>
      <c r="N1473" s="130" t="s">
        <v>44</v>
      </c>
      <c r="P1473" s="131">
        <f>O1473*H1473</f>
        <v>0</v>
      </c>
      <c r="Q1473" s="131">
        <v>0</v>
      </c>
      <c r="R1473" s="131">
        <f>Q1473*H1473</f>
        <v>0</v>
      </c>
      <c r="S1473" s="131">
        <v>0</v>
      </c>
      <c r="T1473" s="132">
        <f>S1473*H1473</f>
        <v>0</v>
      </c>
      <c r="AR1473" s="133" t="s">
        <v>251</v>
      </c>
      <c r="AT1473" s="133" t="s">
        <v>151</v>
      </c>
      <c r="AU1473" s="133" t="s">
        <v>80</v>
      </c>
      <c r="AY1473" s="17" t="s">
        <v>149</v>
      </c>
      <c r="BE1473" s="134">
        <f>IF(N1473="základní",J1473,0)</f>
        <v>0</v>
      </c>
      <c r="BF1473" s="134">
        <f>IF(N1473="snížená",J1473,0)</f>
        <v>0</v>
      </c>
      <c r="BG1473" s="134">
        <f>IF(N1473="zákl. přenesená",J1473,0)</f>
        <v>0</v>
      </c>
      <c r="BH1473" s="134">
        <f>IF(N1473="sníž. přenesená",J1473,0)</f>
        <v>0</v>
      </c>
      <c r="BI1473" s="134">
        <f>IF(N1473="nulová",J1473,0)</f>
        <v>0</v>
      </c>
      <c r="BJ1473" s="17" t="s">
        <v>78</v>
      </c>
      <c r="BK1473" s="134">
        <f>ROUND(I1473*H1473,2)</f>
        <v>0</v>
      </c>
      <c r="BL1473" s="17" t="s">
        <v>251</v>
      </c>
      <c r="BM1473" s="133" t="s">
        <v>2923</v>
      </c>
    </row>
    <row r="1474" spans="2:65" s="1" customFormat="1" ht="11.25">
      <c r="B1474" s="32"/>
      <c r="D1474" s="135" t="s">
        <v>158</v>
      </c>
      <c r="F1474" s="136" t="s">
        <v>2924</v>
      </c>
      <c r="I1474" s="137"/>
      <c r="L1474" s="32"/>
      <c r="M1474" s="138"/>
      <c r="T1474" s="53"/>
      <c r="AT1474" s="17" t="s">
        <v>158</v>
      </c>
      <c r="AU1474" s="17" t="s">
        <v>80</v>
      </c>
    </row>
    <row r="1475" spans="2:65" s="11" customFormat="1" ht="22.9" customHeight="1">
      <c r="B1475" s="110"/>
      <c r="D1475" s="111" t="s">
        <v>72</v>
      </c>
      <c r="E1475" s="120" t="s">
        <v>2925</v>
      </c>
      <c r="F1475" s="120" t="s">
        <v>2926</v>
      </c>
      <c r="I1475" s="113"/>
      <c r="J1475" s="121">
        <f>BK1475</f>
        <v>0</v>
      </c>
      <c r="L1475" s="110"/>
      <c r="M1475" s="115"/>
      <c r="P1475" s="116">
        <f>SUM(P1476:P1510)</f>
        <v>0</v>
      </c>
      <c r="R1475" s="116">
        <f>SUM(R1476:R1510)</f>
        <v>4.5809376499999992</v>
      </c>
      <c r="T1475" s="117">
        <f>SUM(T1476:T1510)</f>
        <v>0</v>
      </c>
      <c r="AR1475" s="111" t="s">
        <v>80</v>
      </c>
      <c r="AT1475" s="118" t="s">
        <v>72</v>
      </c>
      <c r="AU1475" s="118" t="s">
        <v>78</v>
      </c>
      <c r="AY1475" s="111" t="s">
        <v>149</v>
      </c>
      <c r="BK1475" s="119">
        <f>SUM(BK1476:BK1510)</f>
        <v>0</v>
      </c>
    </row>
    <row r="1476" spans="2:65" s="1" customFormat="1" ht="16.5" customHeight="1">
      <c r="B1476" s="32"/>
      <c r="C1476" s="122" t="s">
        <v>2927</v>
      </c>
      <c r="D1476" s="122" t="s">
        <v>151</v>
      </c>
      <c r="E1476" s="123" t="s">
        <v>2928</v>
      </c>
      <c r="F1476" s="124" t="s">
        <v>2929</v>
      </c>
      <c r="G1476" s="125" t="s">
        <v>154</v>
      </c>
      <c r="H1476" s="126">
        <v>120.04</v>
      </c>
      <c r="I1476" s="127"/>
      <c r="J1476" s="128">
        <f>ROUND(I1476*H1476,2)</f>
        <v>0</v>
      </c>
      <c r="K1476" s="124" t="s">
        <v>155</v>
      </c>
      <c r="L1476" s="32"/>
      <c r="M1476" s="129" t="s">
        <v>19</v>
      </c>
      <c r="N1476" s="130" t="s">
        <v>44</v>
      </c>
      <c r="P1476" s="131">
        <f>O1476*H1476</f>
        <v>0</v>
      </c>
      <c r="Q1476" s="131">
        <v>2.9999999999999997E-4</v>
      </c>
      <c r="R1476" s="131">
        <f>Q1476*H1476</f>
        <v>3.6011999999999995E-2</v>
      </c>
      <c r="S1476" s="131">
        <v>0</v>
      </c>
      <c r="T1476" s="132">
        <f>S1476*H1476</f>
        <v>0</v>
      </c>
      <c r="AR1476" s="133" t="s">
        <v>251</v>
      </c>
      <c r="AT1476" s="133" t="s">
        <v>151</v>
      </c>
      <c r="AU1476" s="133" t="s">
        <v>80</v>
      </c>
      <c r="AY1476" s="17" t="s">
        <v>149</v>
      </c>
      <c r="BE1476" s="134">
        <f>IF(N1476="základní",J1476,0)</f>
        <v>0</v>
      </c>
      <c r="BF1476" s="134">
        <f>IF(N1476="snížená",J1476,0)</f>
        <v>0</v>
      </c>
      <c r="BG1476" s="134">
        <f>IF(N1476="zákl. přenesená",J1476,0)</f>
        <v>0</v>
      </c>
      <c r="BH1476" s="134">
        <f>IF(N1476="sníž. přenesená",J1476,0)</f>
        <v>0</v>
      </c>
      <c r="BI1476" s="134">
        <f>IF(N1476="nulová",J1476,0)</f>
        <v>0</v>
      </c>
      <c r="BJ1476" s="17" t="s">
        <v>78</v>
      </c>
      <c r="BK1476" s="134">
        <f>ROUND(I1476*H1476,2)</f>
        <v>0</v>
      </c>
      <c r="BL1476" s="17" t="s">
        <v>251</v>
      </c>
      <c r="BM1476" s="133" t="s">
        <v>2930</v>
      </c>
    </row>
    <row r="1477" spans="2:65" s="1" customFormat="1" ht="11.25">
      <c r="B1477" s="32"/>
      <c r="D1477" s="135" t="s">
        <v>158</v>
      </c>
      <c r="F1477" s="136" t="s">
        <v>2931</v>
      </c>
      <c r="I1477" s="137"/>
      <c r="L1477" s="32"/>
      <c r="M1477" s="138"/>
      <c r="T1477" s="53"/>
      <c r="AT1477" s="17" t="s">
        <v>158</v>
      </c>
      <c r="AU1477" s="17" t="s">
        <v>80</v>
      </c>
    </row>
    <row r="1478" spans="2:65" s="1" customFormat="1" ht="21.75" customHeight="1">
      <c r="B1478" s="32"/>
      <c r="C1478" s="122" t="s">
        <v>2932</v>
      </c>
      <c r="D1478" s="122" t="s">
        <v>151</v>
      </c>
      <c r="E1478" s="123" t="s">
        <v>2933</v>
      </c>
      <c r="F1478" s="124" t="s">
        <v>2934</v>
      </c>
      <c r="G1478" s="125" t="s">
        <v>154</v>
      </c>
      <c r="H1478" s="126">
        <v>120.04</v>
      </c>
      <c r="I1478" s="127"/>
      <c r="J1478" s="128">
        <f>ROUND(I1478*H1478,2)</f>
        <v>0</v>
      </c>
      <c r="K1478" s="124" t="s">
        <v>155</v>
      </c>
      <c r="L1478" s="32"/>
      <c r="M1478" s="129" t="s">
        <v>19</v>
      </c>
      <c r="N1478" s="130" t="s">
        <v>44</v>
      </c>
      <c r="P1478" s="131">
        <f>O1478*H1478</f>
        <v>0</v>
      </c>
      <c r="Q1478" s="131">
        <v>4.4999999999999997E-3</v>
      </c>
      <c r="R1478" s="131">
        <f>Q1478*H1478</f>
        <v>0.54017999999999999</v>
      </c>
      <c r="S1478" s="131">
        <v>0</v>
      </c>
      <c r="T1478" s="132">
        <f>S1478*H1478</f>
        <v>0</v>
      </c>
      <c r="AR1478" s="133" t="s">
        <v>251</v>
      </c>
      <c r="AT1478" s="133" t="s">
        <v>151</v>
      </c>
      <c r="AU1478" s="133" t="s">
        <v>80</v>
      </c>
      <c r="AY1478" s="17" t="s">
        <v>149</v>
      </c>
      <c r="BE1478" s="134">
        <f>IF(N1478="základní",J1478,0)</f>
        <v>0</v>
      </c>
      <c r="BF1478" s="134">
        <f>IF(N1478="snížená",J1478,0)</f>
        <v>0</v>
      </c>
      <c r="BG1478" s="134">
        <f>IF(N1478="zákl. přenesená",J1478,0)</f>
        <v>0</v>
      </c>
      <c r="BH1478" s="134">
        <f>IF(N1478="sníž. přenesená",J1478,0)</f>
        <v>0</v>
      </c>
      <c r="BI1478" s="134">
        <f>IF(N1478="nulová",J1478,0)</f>
        <v>0</v>
      </c>
      <c r="BJ1478" s="17" t="s">
        <v>78</v>
      </c>
      <c r="BK1478" s="134">
        <f>ROUND(I1478*H1478,2)</f>
        <v>0</v>
      </c>
      <c r="BL1478" s="17" t="s">
        <v>251</v>
      </c>
      <c r="BM1478" s="133" t="s">
        <v>2935</v>
      </c>
    </row>
    <row r="1479" spans="2:65" s="1" customFormat="1" ht="11.25">
      <c r="B1479" s="32"/>
      <c r="D1479" s="135" t="s">
        <v>158</v>
      </c>
      <c r="F1479" s="136" t="s">
        <v>2936</v>
      </c>
      <c r="I1479" s="137"/>
      <c r="L1479" s="32"/>
      <c r="M1479" s="138"/>
      <c r="T1479" s="53"/>
      <c r="AT1479" s="17" t="s">
        <v>158</v>
      </c>
      <c r="AU1479" s="17" t="s">
        <v>80</v>
      </c>
    </row>
    <row r="1480" spans="2:65" s="1" customFormat="1" ht="21.75" customHeight="1">
      <c r="B1480" s="32"/>
      <c r="C1480" s="122" t="s">
        <v>2937</v>
      </c>
      <c r="D1480" s="122" t="s">
        <v>151</v>
      </c>
      <c r="E1480" s="123" t="s">
        <v>2938</v>
      </c>
      <c r="F1480" s="124" t="s">
        <v>2939</v>
      </c>
      <c r="G1480" s="125" t="s">
        <v>388</v>
      </c>
      <c r="H1480" s="126">
        <v>108.26</v>
      </c>
      <c r="I1480" s="127"/>
      <c r="J1480" s="128">
        <f>ROUND(I1480*H1480,2)</f>
        <v>0</v>
      </c>
      <c r="K1480" s="124" t="s">
        <v>155</v>
      </c>
      <c r="L1480" s="32"/>
      <c r="M1480" s="129" t="s">
        <v>19</v>
      </c>
      <c r="N1480" s="130" t="s">
        <v>44</v>
      </c>
      <c r="P1480" s="131">
        <f>O1480*H1480</f>
        <v>0</v>
      </c>
      <c r="Q1480" s="131">
        <v>5.8E-4</v>
      </c>
      <c r="R1480" s="131">
        <f>Q1480*H1480</f>
        <v>6.2790800000000008E-2</v>
      </c>
      <c r="S1480" s="131">
        <v>0</v>
      </c>
      <c r="T1480" s="132">
        <f>S1480*H1480</f>
        <v>0</v>
      </c>
      <c r="AR1480" s="133" t="s">
        <v>251</v>
      </c>
      <c r="AT1480" s="133" t="s">
        <v>151</v>
      </c>
      <c r="AU1480" s="133" t="s">
        <v>80</v>
      </c>
      <c r="AY1480" s="17" t="s">
        <v>149</v>
      </c>
      <c r="BE1480" s="134">
        <f>IF(N1480="základní",J1480,0)</f>
        <v>0</v>
      </c>
      <c r="BF1480" s="134">
        <f>IF(N1480="snížená",J1480,0)</f>
        <v>0</v>
      </c>
      <c r="BG1480" s="134">
        <f>IF(N1480="zákl. přenesená",J1480,0)</f>
        <v>0</v>
      </c>
      <c r="BH1480" s="134">
        <f>IF(N1480="sníž. přenesená",J1480,0)</f>
        <v>0</v>
      </c>
      <c r="BI1480" s="134">
        <f>IF(N1480="nulová",J1480,0)</f>
        <v>0</v>
      </c>
      <c r="BJ1480" s="17" t="s">
        <v>78</v>
      </c>
      <c r="BK1480" s="134">
        <f>ROUND(I1480*H1480,2)</f>
        <v>0</v>
      </c>
      <c r="BL1480" s="17" t="s">
        <v>251</v>
      </c>
      <c r="BM1480" s="133" t="s">
        <v>2940</v>
      </c>
    </row>
    <row r="1481" spans="2:65" s="1" customFormat="1" ht="11.25">
      <c r="B1481" s="32"/>
      <c r="D1481" s="135" t="s">
        <v>158</v>
      </c>
      <c r="F1481" s="136" t="s">
        <v>2941</v>
      </c>
      <c r="I1481" s="137"/>
      <c r="L1481" s="32"/>
      <c r="M1481" s="138"/>
      <c r="T1481" s="53"/>
      <c r="AT1481" s="17" t="s">
        <v>158</v>
      </c>
      <c r="AU1481" s="17" t="s">
        <v>80</v>
      </c>
    </row>
    <row r="1482" spans="2:65" s="12" customFormat="1" ht="11.25">
      <c r="B1482" s="141"/>
      <c r="D1482" s="139" t="s">
        <v>162</v>
      </c>
      <c r="E1482" s="142" t="s">
        <v>19</v>
      </c>
      <c r="F1482" s="143" t="s">
        <v>2942</v>
      </c>
      <c r="H1482" s="144">
        <v>9.4</v>
      </c>
      <c r="I1482" s="145"/>
      <c r="L1482" s="141"/>
      <c r="M1482" s="146"/>
      <c r="T1482" s="147"/>
      <c r="AT1482" s="142" t="s">
        <v>162</v>
      </c>
      <c r="AU1482" s="142" t="s">
        <v>80</v>
      </c>
      <c r="AV1482" s="12" t="s">
        <v>80</v>
      </c>
      <c r="AW1482" s="12" t="s">
        <v>34</v>
      </c>
      <c r="AX1482" s="12" t="s">
        <v>73</v>
      </c>
      <c r="AY1482" s="142" t="s">
        <v>149</v>
      </c>
    </row>
    <row r="1483" spans="2:65" s="12" customFormat="1" ht="11.25">
      <c r="B1483" s="141"/>
      <c r="D1483" s="139" t="s">
        <v>162</v>
      </c>
      <c r="E1483" s="142" t="s">
        <v>19</v>
      </c>
      <c r="F1483" s="143" t="s">
        <v>2943</v>
      </c>
      <c r="H1483" s="144">
        <v>21.08</v>
      </c>
      <c r="I1483" s="145"/>
      <c r="L1483" s="141"/>
      <c r="M1483" s="146"/>
      <c r="T1483" s="147"/>
      <c r="AT1483" s="142" t="s">
        <v>162</v>
      </c>
      <c r="AU1483" s="142" t="s">
        <v>80</v>
      </c>
      <c r="AV1483" s="12" t="s">
        <v>80</v>
      </c>
      <c r="AW1483" s="12" t="s">
        <v>34</v>
      </c>
      <c r="AX1483" s="12" t="s">
        <v>73</v>
      </c>
      <c r="AY1483" s="142" t="s">
        <v>149</v>
      </c>
    </row>
    <row r="1484" spans="2:65" s="12" customFormat="1" ht="11.25">
      <c r="B1484" s="141"/>
      <c r="D1484" s="139" t="s">
        <v>162</v>
      </c>
      <c r="E1484" s="142" t="s">
        <v>19</v>
      </c>
      <c r="F1484" s="143" t="s">
        <v>2944</v>
      </c>
      <c r="H1484" s="144">
        <v>37</v>
      </c>
      <c r="I1484" s="145"/>
      <c r="L1484" s="141"/>
      <c r="M1484" s="146"/>
      <c r="T1484" s="147"/>
      <c r="AT1484" s="142" t="s">
        <v>162</v>
      </c>
      <c r="AU1484" s="142" t="s">
        <v>80</v>
      </c>
      <c r="AV1484" s="12" t="s">
        <v>80</v>
      </c>
      <c r="AW1484" s="12" t="s">
        <v>34</v>
      </c>
      <c r="AX1484" s="12" t="s">
        <v>73</v>
      </c>
      <c r="AY1484" s="142" t="s">
        <v>149</v>
      </c>
    </row>
    <row r="1485" spans="2:65" s="12" customFormat="1" ht="11.25">
      <c r="B1485" s="141"/>
      <c r="D1485" s="139" t="s">
        <v>162</v>
      </c>
      <c r="E1485" s="142" t="s">
        <v>19</v>
      </c>
      <c r="F1485" s="143" t="s">
        <v>2945</v>
      </c>
      <c r="H1485" s="144">
        <v>21.04</v>
      </c>
      <c r="I1485" s="145"/>
      <c r="L1485" s="141"/>
      <c r="M1485" s="146"/>
      <c r="T1485" s="147"/>
      <c r="AT1485" s="142" t="s">
        <v>162</v>
      </c>
      <c r="AU1485" s="142" t="s">
        <v>80</v>
      </c>
      <c r="AV1485" s="12" t="s">
        <v>80</v>
      </c>
      <c r="AW1485" s="12" t="s">
        <v>34</v>
      </c>
      <c r="AX1485" s="12" t="s">
        <v>73</v>
      </c>
      <c r="AY1485" s="142" t="s">
        <v>149</v>
      </c>
    </row>
    <row r="1486" spans="2:65" s="12" customFormat="1" ht="11.25">
      <c r="B1486" s="141"/>
      <c r="D1486" s="139" t="s">
        <v>162</v>
      </c>
      <c r="E1486" s="142" t="s">
        <v>19</v>
      </c>
      <c r="F1486" s="143" t="s">
        <v>2946</v>
      </c>
      <c r="H1486" s="144">
        <v>19.739999999999998</v>
      </c>
      <c r="I1486" s="145"/>
      <c r="L1486" s="141"/>
      <c r="M1486" s="146"/>
      <c r="T1486" s="147"/>
      <c r="AT1486" s="142" t="s">
        <v>162</v>
      </c>
      <c r="AU1486" s="142" t="s">
        <v>80</v>
      </c>
      <c r="AV1486" s="12" t="s">
        <v>80</v>
      </c>
      <c r="AW1486" s="12" t="s">
        <v>34</v>
      </c>
      <c r="AX1486" s="12" t="s">
        <v>73</v>
      </c>
      <c r="AY1486" s="142" t="s">
        <v>149</v>
      </c>
    </row>
    <row r="1487" spans="2:65" s="14" customFormat="1" ht="11.25">
      <c r="B1487" s="155"/>
      <c r="D1487" s="139" t="s">
        <v>162</v>
      </c>
      <c r="E1487" s="156" t="s">
        <v>19</v>
      </c>
      <c r="F1487" s="157" t="s">
        <v>171</v>
      </c>
      <c r="H1487" s="158">
        <v>108.26</v>
      </c>
      <c r="I1487" s="159"/>
      <c r="L1487" s="155"/>
      <c r="M1487" s="160"/>
      <c r="T1487" s="161"/>
      <c r="AT1487" s="156" t="s">
        <v>162</v>
      </c>
      <c r="AU1487" s="156" t="s">
        <v>80</v>
      </c>
      <c r="AV1487" s="14" t="s">
        <v>156</v>
      </c>
      <c r="AW1487" s="14" t="s">
        <v>34</v>
      </c>
      <c r="AX1487" s="14" t="s">
        <v>78</v>
      </c>
      <c r="AY1487" s="156" t="s">
        <v>149</v>
      </c>
    </row>
    <row r="1488" spans="2:65" s="1" customFormat="1" ht="24.2" customHeight="1">
      <c r="B1488" s="32"/>
      <c r="C1488" s="122" t="s">
        <v>2947</v>
      </c>
      <c r="D1488" s="122" t="s">
        <v>151</v>
      </c>
      <c r="E1488" s="123" t="s">
        <v>2948</v>
      </c>
      <c r="F1488" s="124" t="s">
        <v>2949</v>
      </c>
      <c r="G1488" s="125" t="s">
        <v>154</v>
      </c>
      <c r="H1488" s="126">
        <v>134.44499999999999</v>
      </c>
      <c r="I1488" s="127"/>
      <c r="J1488" s="128">
        <f>ROUND(I1488*H1488,2)</f>
        <v>0</v>
      </c>
      <c r="K1488" s="124" t="s">
        <v>155</v>
      </c>
      <c r="L1488" s="32"/>
      <c r="M1488" s="129" t="s">
        <v>19</v>
      </c>
      <c r="N1488" s="130" t="s">
        <v>44</v>
      </c>
      <c r="P1488" s="131">
        <f>O1488*H1488</f>
        <v>0</v>
      </c>
      <c r="Q1488" s="131">
        <v>6.8900000000000003E-3</v>
      </c>
      <c r="R1488" s="131">
        <f>Q1488*H1488</f>
        <v>0.92632605000000001</v>
      </c>
      <c r="S1488" s="131">
        <v>0</v>
      </c>
      <c r="T1488" s="132">
        <f>S1488*H1488</f>
        <v>0</v>
      </c>
      <c r="AR1488" s="133" t="s">
        <v>251</v>
      </c>
      <c r="AT1488" s="133" t="s">
        <v>151</v>
      </c>
      <c r="AU1488" s="133" t="s">
        <v>80</v>
      </c>
      <c r="AY1488" s="17" t="s">
        <v>149</v>
      </c>
      <c r="BE1488" s="134">
        <f>IF(N1488="základní",J1488,0)</f>
        <v>0</v>
      </c>
      <c r="BF1488" s="134">
        <f>IF(N1488="snížená",J1488,0)</f>
        <v>0</v>
      </c>
      <c r="BG1488" s="134">
        <f>IF(N1488="zákl. přenesená",J1488,0)</f>
        <v>0</v>
      </c>
      <c r="BH1488" s="134">
        <f>IF(N1488="sníž. přenesená",J1488,0)</f>
        <v>0</v>
      </c>
      <c r="BI1488" s="134">
        <f>IF(N1488="nulová",J1488,0)</f>
        <v>0</v>
      </c>
      <c r="BJ1488" s="17" t="s">
        <v>78</v>
      </c>
      <c r="BK1488" s="134">
        <f>ROUND(I1488*H1488,2)</f>
        <v>0</v>
      </c>
      <c r="BL1488" s="17" t="s">
        <v>251</v>
      </c>
      <c r="BM1488" s="133" t="s">
        <v>2950</v>
      </c>
    </row>
    <row r="1489" spans="2:65" s="1" customFormat="1" ht="11.25">
      <c r="B1489" s="32"/>
      <c r="D1489" s="135" t="s">
        <v>158</v>
      </c>
      <c r="F1489" s="136" t="s">
        <v>2951</v>
      </c>
      <c r="I1489" s="137"/>
      <c r="L1489" s="32"/>
      <c r="M1489" s="138"/>
      <c r="T1489" s="53"/>
      <c r="AT1489" s="17" t="s">
        <v>158</v>
      </c>
      <c r="AU1489" s="17" t="s">
        <v>80</v>
      </c>
    </row>
    <row r="1490" spans="2:65" s="1" customFormat="1" ht="24.2" customHeight="1">
      <c r="B1490" s="32"/>
      <c r="C1490" s="162" t="s">
        <v>2952</v>
      </c>
      <c r="D1490" s="162" t="s">
        <v>245</v>
      </c>
      <c r="E1490" s="163" t="s">
        <v>2953</v>
      </c>
      <c r="F1490" s="164" t="s">
        <v>2954</v>
      </c>
      <c r="G1490" s="165" t="s">
        <v>154</v>
      </c>
      <c r="H1490" s="166">
        <v>136.274</v>
      </c>
      <c r="I1490" s="167"/>
      <c r="J1490" s="168">
        <f>ROUND(I1490*H1490,2)</f>
        <v>0</v>
      </c>
      <c r="K1490" s="164" t="s">
        <v>155</v>
      </c>
      <c r="L1490" s="169"/>
      <c r="M1490" s="170" t="s">
        <v>19</v>
      </c>
      <c r="N1490" s="171" t="s">
        <v>44</v>
      </c>
      <c r="P1490" s="131">
        <f>O1490*H1490</f>
        <v>0</v>
      </c>
      <c r="Q1490" s="131">
        <v>1.9199999999999998E-2</v>
      </c>
      <c r="R1490" s="131">
        <f>Q1490*H1490</f>
        <v>2.6164607999999996</v>
      </c>
      <c r="S1490" s="131">
        <v>0</v>
      </c>
      <c r="T1490" s="132">
        <f>S1490*H1490</f>
        <v>0</v>
      </c>
      <c r="AR1490" s="133" t="s">
        <v>350</v>
      </c>
      <c r="AT1490" s="133" t="s">
        <v>245</v>
      </c>
      <c r="AU1490" s="133" t="s">
        <v>80</v>
      </c>
      <c r="AY1490" s="17" t="s">
        <v>149</v>
      </c>
      <c r="BE1490" s="134">
        <f>IF(N1490="základní",J1490,0)</f>
        <v>0</v>
      </c>
      <c r="BF1490" s="134">
        <f>IF(N1490="snížená",J1490,0)</f>
        <v>0</v>
      </c>
      <c r="BG1490" s="134">
        <f>IF(N1490="zákl. přenesená",J1490,0)</f>
        <v>0</v>
      </c>
      <c r="BH1490" s="134">
        <f>IF(N1490="sníž. přenesená",J1490,0)</f>
        <v>0</v>
      </c>
      <c r="BI1490" s="134">
        <f>IF(N1490="nulová",J1490,0)</f>
        <v>0</v>
      </c>
      <c r="BJ1490" s="17" t="s">
        <v>78</v>
      </c>
      <c r="BK1490" s="134">
        <f>ROUND(I1490*H1490,2)</f>
        <v>0</v>
      </c>
      <c r="BL1490" s="17" t="s">
        <v>251</v>
      </c>
      <c r="BM1490" s="133" t="s">
        <v>2955</v>
      </c>
    </row>
    <row r="1491" spans="2:65" s="12" customFormat="1" ht="11.25">
      <c r="B1491" s="141"/>
      <c r="D1491" s="139" t="s">
        <v>162</v>
      </c>
      <c r="E1491" s="142" t="s">
        <v>19</v>
      </c>
      <c r="F1491" s="143" t="s">
        <v>2956</v>
      </c>
      <c r="H1491" s="144">
        <v>5</v>
      </c>
      <c r="I1491" s="145"/>
      <c r="L1491" s="141"/>
      <c r="M1491" s="146"/>
      <c r="T1491" s="147"/>
      <c r="AT1491" s="142" t="s">
        <v>162</v>
      </c>
      <c r="AU1491" s="142" t="s">
        <v>80</v>
      </c>
      <c r="AV1491" s="12" t="s">
        <v>80</v>
      </c>
      <c r="AW1491" s="12" t="s">
        <v>34</v>
      </c>
      <c r="AX1491" s="12" t="s">
        <v>73</v>
      </c>
      <c r="AY1491" s="142" t="s">
        <v>149</v>
      </c>
    </row>
    <row r="1492" spans="2:65" s="12" customFormat="1" ht="11.25">
      <c r="B1492" s="141"/>
      <c r="D1492" s="139" t="s">
        <v>162</v>
      </c>
      <c r="E1492" s="142" t="s">
        <v>19</v>
      </c>
      <c r="F1492" s="143" t="s">
        <v>2957</v>
      </c>
      <c r="H1492" s="144">
        <v>14.5</v>
      </c>
      <c r="I1492" s="145"/>
      <c r="L1492" s="141"/>
      <c r="M1492" s="146"/>
      <c r="T1492" s="147"/>
      <c r="AT1492" s="142" t="s">
        <v>162</v>
      </c>
      <c r="AU1492" s="142" t="s">
        <v>80</v>
      </c>
      <c r="AV1492" s="12" t="s">
        <v>80</v>
      </c>
      <c r="AW1492" s="12" t="s">
        <v>34</v>
      </c>
      <c r="AX1492" s="12" t="s">
        <v>73</v>
      </c>
      <c r="AY1492" s="142" t="s">
        <v>149</v>
      </c>
    </row>
    <row r="1493" spans="2:65" s="12" customFormat="1" ht="11.25">
      <c r="B1493" s="141"/>
      <c r="D1493" s="139" t="s">
        <v>162</v>
      </c>
      <c r="E1493" s="142" t="s">
        <v>19</v>
      </c>
      <c r="F1493" s="143" t="s">
        <v>2958</v>
      </c>
      <c r="H1493" s="144">
        <v>29.28</v>
      </c>
      <c r="I1493" s="145"/>
      <c r="L1493" s="141"/>
      <c r="M1493" s="146"/>
      <c r="T1493" s="147"/>
      <c r="AT1493" s="142" t="s">
        <v>162</v>
      </c>
      <c r="AU1493" s="142" t="s">
        <v>80</v>
      </c>
      <c r="AV1493" s="12" t="s">
        <v>80</v>
      </c>
      <c r="AW1493" s="12" t="s">
        <v>34</v>
      </c>
      <c r="AX1493" s="12" t="s">
        <v>73</v>
      </c>
      <c r="AY1493" s="142" t="s">
        <v>149</v>
      </c>
    </row>
    <row r="1494" spans="2:65" s="12" customFormat="1" ht="11.25">
      <c r="B1494" s="141"/>
      <c r="D1494" s="139" t="s">
        <v>162</v>
      </c>
      <c r="E1494" s="142" t="s">
        <v>19</v>
      </c>
      <c r="F1494" s="143" t="s">
        <v>2959</v>
      </c>
      <c r="H1494" s="144">
        <v>2.9</v>
      </c>
      <c r="I1494" s="145"/>
      <c r="L1494" s="141"/>
      <c r="M1494" s="146"/>
      <c r="T1494" s="147"/>
      <c r="AT1494" s="142" t="s">
        <v>162</v>
      </c>
      <c r="AU1494" s="142" t="s">
        <v>80</v>
      </c>
      <c r="AV1494" s="12" t="s">
        <v>80</v>
      </c>
      <c r="AW1494" s="12" t="s">
        <v>34</v>
      </c>
      <c r="AX1494" s="12" t="s">
        <v>73</v>
      </c>
      <c r="AY1494" s="142" t="s">
        <v>149</v>
      </c>
    </row>
    <row r="1495" spans="2:65" s="12" customFormat="1" ht="11.25">
      <c r="B1495" s="141"/>
      <c r="D1495" s="139" t="s">
        <v>162</v>
      </c>
      <c r="E1495" s="142" t="s">
        <v>19</v>
      </c>
      <c r="F1495" s="143" t="s">
        <v>2960</v>
      </c>
      <c r="H1495" s="144">
        <v>1.5</v>
      </c>
      <c r="I1495" s="145"/>
      <c r="L1495" s="141"/>
      <c r="M1495" s="146"/>
      <c r="T1495" s="147"/>
      <c r="AT1495" s="142" t="s">
        <v>162</v>
      </c>
      <c r="AU1495" s="142" t="s">
        <v>80</v>
      </c>
      <c r="AV1495" s="12" t="s">
        <v>80</v>
      </c>
      <c r="AW1495" s="12" t="s">
        <v>34</v>
      </c>
      <c r="AX1495" s="12" t="s">
        <v>73</v>
      </c>
      <c r="AY1495" s="142" t="s">
        <v>149</v>
      </c>
    </row>
    <row r="1496" spans="2:65" s="12" customFormat="1" ht="11.25">
      <c r="B1496" s="141"/>
      <c r="D1496" s="139" t="s">
        <v>162</v>
      </c>
      <c r="E1496" s="142" t="s">
        <v>19</v>
      </c>
      <c r="F1496" s="143" t="s">
        <v>2961</v>
      </c>
      <c r="H1496" s="144">
        <v>6.2</v>
      </c>
      <c r="I1496" s="145"/>
      <c r="L1496" s="141"/>
      <c r="M1496" s="146"/>
      <c r="T1496" s="147"/>
      <c r="AT1496" s="142" t="s">
        <v>162</v>
      </c>
      <c r="AU1496" s="142" t="s">
        <v>80</v>
      </c>
      <c r="AV1496" s="12" t="s">
        <v>80</v>
      </c>
      <c r="AW1496" s="12" t="s">
        <v>34</v>
      </c>
      <c r="AX1496" s="12" t="s">
        <v>73</v>
      </c>
      <c r="AY1496" s="142" t="s">
        <v>149</v>
      </c>
    </row>
    <row r="1497" spans="2:65" s="12" customFormat="1" ht="11.25">
      <c r="B1497" s="141"/>
      <c r="D1497" s="139" t="s">
        <v>162</v>
      </c>
      <c r="E1497" s="142" t="s">
        <v>19</v>
      </c>
      <c r="F1497" s="143" t="s">
        <v>2962</v>
      </c>
      <c r="H1497" s="144">
        <v>2.6</v>
      </c>
      <c r="I1497" s="145"/>
      <c r="L1497" s="141"/>
      <c r="M1497" s="146"/>
      <c r="T1497" s="147"/>
      <c r="AT1497" s="142" t="s">
        <v>162</v>
      </c>
      <c r="AU1497" s="142" t="s">
        <v>80</v>
      </c>
      <c r="AV1497" s="12" t="s">
        <v>80</v>
      </c>
      <c r="AW1497" s="12" t="s">
        <v>34</v>
      </c>
      <c r="AX1497" s="12" t="s">
        <v>73</v>
      </c>
      <c r="AY1497" s="142" t="s">
        <v>149</v>
      </c>
    </row>
    <row r="1498" spans="2:65" s="12" customFormat="1" ht="11.25">
      <c r="B1498" s="141"/>
      <c r="D1498" s="139" t="s">
        <v>162</v>
      </c>
      <c r="E1498" s="142" t="s">
        <v>19</v>
      </c>
      <c r="F1498" s="143" t="s">
        <v>2963</v>
      </c>
      <c r="H1498" s="144">
        <v>7.3</v>
      </c>
      <c r="I1498" s="145"/>
      <c r="L1498" s="141"/>
      <c r="M1498" s="146"/>
      <c r="T1498" s="147"/>
      <c r="AT1498" s="142" t="s">
        <v>162</v>
      </c>
      <c r="AU1498" s="142" t="s">
        <v>80</v>
      </c>
      <c r="AV1498" s="12" t="s">
        <v>80</v>
      </c>
      <c r="AW1498" s="12" t="s">
        <v>34</v>
      </c>
      <c r="AX1498" s="12" t="s">
        <v>73</v>
      </c>
      <c r="AY1498" s="142" t="s">
        <v>149</v>
      </c>
    </row>
    <row r="1499" spans="2:65" s="12" customFormat="1" ht="11.25">
      <c r="B1499" s="141"/>
      <c r="D1499" s="139" t="s">
        <v>162</v>
      </c>
      <c r="E1499" s="142" t="s">
        <v>19</v>
      </c>
      <c r="F1499" s="143" t="s">
        <v>2964</v>
      </c>
      <c r="H1499" s="144">
        <v>18.5</v>
      </c>
      <c r="I1499" s="145"/>
      <c r="L1499" s="141"/>
      <c r="M1499" s="146"/>
      <c r="T1499" s="147"/>
      <c r="AT1499" s="142" t="s">
        <v>162</v>
      </c>
      <c r="AU1499" s="142" t="s">
        <v>80</v>
      </c>
      <c r="AV1499" s="12" t="s">
        <v>80</v>
      </c>
      <c r="AW1499" s="12" t="s">
        <v>34</v>
      </c>
      <c r="AX1499" s="12" t="s">
        <v>73</v>
      </c>
      <c r="AY1499" s="142" t="s">
        <v>149</v>
      </c>
    </row>
    <row r="1500" spans="2:65" s="12" customFormat="1" ht="11.25">
      <c r="B1500" s="141"/>
      <c r="D1500" s="139" t="s">
        <v>162</v>
      </c>
      <c r="E1500" s="142" t="s">
        <v>19</v>
      </c>
      <c r="F1500" s="143" t="s">
        <v>2965</v>
      </c>
      <c r="H1500" s="144">
        <v>21.7</v>
      </c>
      <c r="I1500" s="145"/>
      <c r="L1500" s="141"/>
      <c r="M1500" s="146"/>
      <c r="T1500" s="147"/>
      <c r="AT1500" s="142" t="s">
        <v>162</v>
      </c>
      <c r="AU1500" s="142" t="s">
        <v>80</v>
      </c>
      <c r="AV1500" s="12" t="s">
        <v>80</v>
      </c>
      <c r="AW1500" s="12" t="s">
        <v>34</v>
      </c>
      <c r="AX1500" s="12" t="s">
        <v>73</v>
      </c>
      <c r="AY1500" s="142" t="s">
        <v>149</v>
      </c>
    </row>
    <row r="1501" spans="2:65" s="12" customFormat="1" ht="11.25">
      <c r="B1501" s="141"/>
      <c r="D1501" s="139" t="s">
        <v>162</v>
      </c>
      <c r="E1501" s="142" t="s">
        <v>19</v>
      </c>
      <c r="F1501" s="143" t="s">
        <v>2966</v>
      </c>
      <c r="H1501" s="144">
        <v>14.404999999999999</v>
      </c>
      <c r="I1501" s="145"/>
      <c r="L1501" s="141"/>
      <c r="M1501" s="146"/>
      <c r="T1501" s="147"/>
      <c r="AT1501" s="142" t="s">
        <v>162</v>
      </c>
      <c r="AU1501" s="142" t="s">
        <v>80</v>
      </c>
      <c r="AV1501" s="12" t="s">
        <v>80</v>
      </c>
      <c r="AW1501" s="12" t="s">
        <v>34</v>
      </c>
      <c r="AX1501" s="12" t="s">
        <v>73</v>
      </c>
      <c r="AY1501" s="142" t="s">
        <v>149</v>
      </c>
    </row>
    <row r="1502" spans="2:65" s="14" customFormat="1" ht="11.25">
      <c r="B1502" s="155"/>
      <c r="D1502" s="139" t="s">
        <v>162</v>
      </c>
      <c r="E1502" s="156" t="s">
        <v>19</v>
      </c>
      <c r="F1502" s="157" t="s">
        <v>171</v>
      </c>
      <c r="H1502" s="158">
        <v>123.88500000000001</v>
      </c>
      <c r="I1502" s="159"/>
      <c r="L1502" s="155"/>
      <c r="M1502" s="160"/>
      <c r="T1502" s="161"/>
      <c r="AT1502" s="156" t="s">
        <v>162</v>
      </c>
      <c r="AU1502" s="156" t="s">
        <v>80</v>
      </c>
      <c r="AV1502" s="14" t="s">
        <v>156</v>
      </c>
      <c r="AW1502" s="14" t="s">
        <v>34</v>
      </c>
      <c r="AX1502" s="14" t="s">
        <v>78</v>
      </c>
      <c r="AY1502" s="156" t="s">
        <v>149</v>
      </c>
    </row>
    <row r="1503" spans="2:65" s="12" customFormat="1" ht="11.25">
      <c r="B1503" s="141"/>
      <c r="D1503" s="139" t="s">
        <v>162</v>
      </c>
      <c r="F1503" s="143" t="s">
        <v>2967</v>
      </c>
      <c r="H1503" s="144">
        <v>136.274</v>
      </c>
      <c r="I1503" s="145"/>
      <c r="L1503" s="141"/>
      <c r="M1503" s="146"/>
      <c r="T1503" s="147"/>
      <c r="AT1503" s="142" t="s">
        <v>162</v>
      </c>
      <c r="AU1503" s="142" t="s">
        <v>80</v>
      </c>
      <c r="AV1503" s="12" t="s">
        <v>80</v>
      </c>
      <c r="AW1503" s="12" t="s">
        <v>4</v>
      </c>
      <c r="AX1503" s="12" t="s">
        <v>78</v>
      </c>
      <c r="AY1503" s="142" t="s">
        <v>149</v>
      </c>
    </row>
    <row r="1504" spans="2:65" s="1" customFormat="1" ht="24.2" customHeight="1">
      <c r="B1504" s="32"/>
      <c r="C1504" s="162" t="s">
        <v>2968</v>
      </c>
      <c r="D1504" s="162" t="s">
        <v>245</v>
      </c>
      <c r="E1504" s="163" t="s">
        <v>2969</v>
      </c>
      <c r="F1504" s="164" t="s">
        <v>2970</v>
      </c>
      <c r="G1504" s="165" t="s">
        <v>154</v>
      </c>
      <c r="H1504" s="166">
        <v>11.616</v>
      </c>
      <c r="I1504" s="167"/>
      <c r="J1504" s="168">
        <f>ROUND(I1504*H1504,2)</f>
        <v>0</v>
      </c>
      <c r="K1504" s="164" t="s">
        <v>155</v>
      </c>
      <c r="L1504" s="169"/>
      <c r="M1504" s="170" t="s">
        <v>19</v>
      </c>
      <c r="N1504" s="171" t="s">
        <v>44</v>
      </c>
      <c r="P1504" s="131">
        <f>O1504*H1504</f>
        <v>0</v>
      </c>
      <c r="Q1504" s="131">
        <v>3.3000000000000002E-2</v>
      </c>
      <c r="R1504" s="131">
        <f>Q1504*H1504</f>
        <v>0.383328</v>
      </c>
      <c r="S1504" s="131">
        <v>0</v>
      </c>
      <c r="T1504" s="132">
        <f>S1504*H1504</f>
        <v>0</v>
      </c>
      <c r="AR1504" s="133" t="s">
        <v>350</v>
      </c>
      <c r="AT1504" s="133" t="s">
        <v>245</v>
      </c>
      <c r="AU1504" s="133" t="s">
        <v>80</v>
      </c>
      <c r="AY1504" s="17" t="s">
        <v>149</v>
      </c>
      <c r="BE1504" s="134">
        <f>IF(N1504="základní",J1504,0)</f>
        <v>0</v>
      </c>
      <c r="BF1504" s="134">
        <f>IF(N1504="snížená",J1504,0)</f>
        <v>0</v>
      </c>
      <c r="BG1504" s="134">
        <f>IF(N1504="zákl. přenesená",J1504,0)</f>
        <v>0</v>
      </c>
      <c r="BH1504" s="134">
        <f>IF(N1504="sníž. přenesená",J1504,0)</f>
        <v>0</v>
      </c>
      <c r="BI1504" s="134">
        <f>IF(N1504="nulová",J1504,0)</f>
        <v>0</v>
      </c>
      <c r="BJ1504" s="17" t="s">
        <v>78</v>
      </c>
      <c r="BK1504" s="134">
        <f>ROUND(I1504*H1504,2)</f>
        <v>0</v>
      </c>
      <c r="BL1504" s="17" t="s">
        <v>251</v>
      </c>
      <c r="BM1504" s="133" t="s">
        <v>2971</v>
      </c>
    </row>
    <row r="1505" spans="2:65" s="12" customFormat="1" ht="11.25">
      <c r="B1505" s="141"/>
      <c r="D1505" s="139" t="s">
        <v>162</v>
      </c>
      <c r="E1505" s="142" t="s">
        <v>19</v>
      </c>
      <c r="F1505" s="143" t="s">
        <v>807</v>
      </c>
      <c r="H1505" s="144">
        <v>10.56</v>
      </c>
      <c r="I1505" s="145"/>
      <c r="L1505" s="141"/>
      <c r="M1505" s="146"/>
      <c r="T1505" s="147"/>
      <c r="AT1505" s="142" t="s">
        <v>162</v>
      </c>
      <c r="AU1505" s="142" t="s">
        <v>80</v>
      </c>
      <c r="AV1505" s="12" t="s">
        <v>80</v>
      </c>
      <c r="AW1505" s="12" t="s">
        <v>34</v>
      </c>
      <c r="AX1505" s="12" t="s">
        <v>78</v>
      </c>
      <c r="AY1505" s="142" t="s">
        <v>149</v>
      </c>
    </row>
    <row r="1506" spans="2:65" s="12" customFormat="1" ht="11.25">
      <c r="B1506" s="141"/>
      <c r="D1506" s="139" t="s">
        <v>162</v>
      </c>
      <c r="F1506" s="143" t="s">
        <v>2972</v>
      </c>
      <c r="H1506" s="144">
        <v>11.616</v>
      </c>
      <c r="I1506" s="145"/>
      <c r="L1506" s="141"/>
      <c r="M1506" s="146"/>
      <c r="T1506" s="147"/>
      <c r="AT1506" s="142" t="s">
        <v>162</v>
      </c>
      <c r="AU1506" s="142" t="s">
        <v>80</v>
      </c>
      <c r="AV1506" s="12" t="s">
        <v>80</v>
      </c>
      <c r="AW1506" s="12" t="s">
        <v>4</v>
      </c>
      <c r="AX1506" s="12" t="s">
        <v>78</v>
      </c>
      <c r="AY1506" s="142" t="s">
        <v>149</v>
      </c>
    </row>
    <row r="1507" spans="2:65" s="1" customFormat="1" ht="16.5" customHeight="1">
      <c r="B1507" s="32"/>
      <c r="C1507" s="122" t="s">
        <v>2973</v>
      </c>
      <c r="D1507" s="122" t="s">
        <v>151</v>
      </c>
      <c r="E1507" s="123" t="s">
        <v>2974</v>
      </c>
      <c r="F1507" s="124" t="s">
        <v>2975</v>
      </c>
      <c r="G1507" s="125" t="s">
        <v>154</v>
      </c>
      <c r="H1507" s="126">
        <v>10.56</v>
      </c>
      <c r="I1507" s="127"/>
      <c r="J1507" s="128">
        <f>ROUND(I1507*H1507,2)</f>
        <v>0</v>
      </c>
      <c r="K1507" s="124" t="s">
        <v>155</v>
      </c>
      <c r="L1507" s="32"/>
      <c r="M1507" s="129" t="s">
        <v>19</v>
      </c>
      <c r="N1507" s="130" t="s">
        <v>44</v>
      </c>
      <c r="P1507" s="131">
        <f>O1507*H1507</f>
        <v>0</v>
      </c>
      <c r="Q1507" s="131">
        <v>1.5E-3</v>
      </c>
      <c r="R1507" s="131">
        <f>Q1507*H1507</f>
        <v>1.584E-2</v>
      </c>
      <c r="S1507" s="131">
        <v>0</v>
      </c>
      <c r="T1507" s="132">
        <f>S1507*H1507</f>
        <v>0</v>
      </c>
      <c r="AR1507" s="133" t="s">
        <v>251</v>
      </c>
      <c r="AT1507" s="133" t="s">
        <v>151</v>
      </c>
      <c r="AU1507" s="133" t="s">
        <v>80</v>
      </c>
      <c r="AY1507" s="17" t="s">
        <v>149</v>
      </c>
      <c r="BE1507" s="134">
        <f>IF(N1507="základní",J1507,0)</f>
        <v>0</v>
      </c>
      <c r="BF1507" s="134">
        <f>IF(N1507="snížená",J1507,0)</f>
        <v>0</v>
      </c>
      <c r="BG1507" s="134">
        <f>IF(N1507="zákl. přenesená",J1507,0)</f>
        <v>0</v>
      </c>
      <c r="BH1507" s="134">
        <f>IF(N1507="sníž. přenesená",J1507,0)</f>
        <v>0</v>
      </c>
      <c r="BI1507" s="134">
        <f>IF(N1507="nulová",J1507,0)</f>
        <v>0</v>
      </c>
      <c r="BJ1507" s="17" t="s">
        <v>78</v>
      </c>
      <c r="BK1507" s="134">
        <f>ROUND(I1507*H1507,2)</f>
        <v>0</v>
      </c>
      <c r="BL1507" s="17" t="s">
        <v>251</v>
      </c>
      <c r="BM1507" s="133" t="s">
        <v>2976</v>
      </c>
    </row>
    <row r="1508" spans="2:65" s="1" customFormat="1" ht="11.25">
      <c r="B1508" s="32"/>
      <c r="D1508" s="135" t="s">
        <v>158</v>
      </c>
      <c r="F1508" s="136" t="s">
        <v>2977</v>
      </c>
      <c r="I1508" s="137"/>
      <c r="L1508" s="32"/>
      <c r="M1508" s="138"/>
      <c r="T1508" s="53"/>
      <c r="AT1508" s="17" t="s">
        <v>158</v>
      </c>
      <c r="AU1508" s="17" t="s">
        <v>80</v>
      </c>
    </row>
    <row r="1509" spans="2:65" s="1" customFormat="1" ht="24.2" customHeight="1">
      <c r="B1509" s="32"/>
      <c r="C1509" s="122" t="s">
        <v>2978</v>
      </c>
      <c r="D1509" s="122" t="s">
        <v>151</v>
      </c>
      <c r="E1509" s="123" t="s">
        <v>2979</v>
      </c>
      <c r="F1509" s="124" t="s">
        <v>2980</v>
      </c>
      <c r="G1509" s="125" t="s">
        <v>248</v>
      </c>
      <c r="H1509" s="126">
        <v>4.5810000000000004</v>
      </c>
      <c r="I1509" s="127"/>
      <c r="J1509" s="128">
        <f>ROUND(I1509*H1509,2)</f>
        <v>0</v>
      </c>
      <c r="K1509" s="124" t="s">
        <v>155</v>
      </c>
      <c r="L1509" s="32"/>
      <c r="M1509" s="129" t="s">
        <v>19</v>
      </c>
      <c r="N1509" s="130" t="s">
        <v>44</v>
      </c>
      <c r="P1509" s="131">
        <f>O1509*H1509</f>
        <v>0</v>
      </c>
      <c r="Q1509" s="131">
        <v>0</v>
      </c>
      <c r="R1509" s="131">
        <f>Q1509*H1509</f>
        <v>0</v>
      </c>
      <c r="S1509" s="131">
        <v>0</v>
      </c>
      <c r="T1509" s="132">
        <f>S1509*H1509</f>
        <v>0</v>
      </c>
      <c r="AR1509" s="133" t="s">
        <v>251</v>
      </c>
      <c r="AT1509" s="133" t="s">
        <v>151</v>
      </c>
      <c r="AU1509" s="133" t="s">
        <v>80</v>
      </c>
      <c r="AY1509" s="17" t="s">
        <v>149</v>
      </c>
      <c r="BE1509" s="134">
        <f>IF(N1509="základní",J1509,0)</f>
        <v>0</v>
      </c>
      <c r="BF1509" s="134">
        <f>IF(N1509="snížená",J1509,0)</f>
        <v>0</v>
      </c>
      <c r="BG1509" s="134">
        <f>IF(N1509="zákl. přenesená",J1509,0)</f>
        <v>0</v>
      </c>
      <c r="BH1509" s="134">
        <f>IF(N1509="sníž. přenesená",J1509,0)</f>
        <v>0</v>
      </c>
      <c r="BI1509" s="134">
        <f>IF(N1509="nulová",J1509,0)</f>
        <v>0</v>
      </c>
      <c r="BJ1509" s="17" t="s">
        <v>78</v>
      </c>
      <c r="BK1509" s="134">
        <f>ROUND(I1509*H1509,2)</f>
        <v>0</v>
      </c>
      <c r="BL1509" s="17" t="s">
        <v>251</v>
      </c>
      <c r="BM1509" s="133" t="s">
        <v>2981</v>
      </c>
    </row>
    <row r="1510" spans="2:65" s="1" customFormat="1" ht="11.25">
      <c r="B1510" s="32"/>
      <c r="D1510" s="135" t="s">
        <v>158</v>
      </c>
      <c r="F1510" s="136" t="s">
        <v>2982</v>
      </c>
      <c r="I1510" s="137"/>
      <c r="L1510" s="32"/>
      <c r="M1510" s="138"/>
      <c r="T1510" s="53"/>
      <c r="AT1510" s="17" t="s">
        <v>158</v>
      </c>
      <c r="AU1510" s="17" t="s">
        <v>80</v>
      </c>
    </row>
    <row r="1511" spans="2:65" s="11" customFormat="1" ht="22.9" customHeight="1">
      <c r="B1511" s="110"/>
      <c r="D1511" s="111" t="s">
        <v>72</v>
      </c>
      <c r="E1511" s="120" t="s">
        <v>2983</v>
      </c>
      <c r="F1511" s="120" t="s">
        <v>2984</v>
      </c>
      <c r="I1511" s="113"/>
      <c r="J1511" s="121">
        <f>BK1511</f>
        <v>0</v>
      </c>
      <c r="L1511" s="110"/>
      <c r="M1511" s="115"/>
      <c r="P1511" s="116">
        <f>SUM(P1512:P1575)</f>
        <v>0</v>
      </c>
      <c r="R1511" s="116">
        <f>SUM(R1512:R1575)</f>
        <v>1.1780031599999996</v>
      </c>
      <c r="T1511" s="117">
        <f>SUM(T1512:T1575)</f>
        <v>0</v>
      </c>
      <c r="AR1511" s="111" t="s">
        <v>80</v>
      </c>
      <c r="AT1511" s="118" t="s">
        <v>72</v>
      </c>
      <c r="AU1511" s="118" t="s">
        <v>78</v>
      </c>
      <c r="AY1511" s="111" t="s">
        <v>149</v>
      </c>
      <c r="BK1511" s="119">
        <f>SUM(BK1512:BK1575)</f>
        <v>0</v>
      </c>
    </row>
    <row r="1512" spans="2:65" s="1" customFormat="1" ht="16.5" customHeight="1">
      <c r="B1512" s="32"/>
      <c r="C1512" s="122" t="s">
        <v>2985</v>
      </c>
      <c r="D1512" s="122" t="s">
        <v>151</v>
      </c>
      <c r="E1512" s="123" t="s">
        <v>2986</v>
      </c>
      <c r="F1512" s="124" t="s">
        <v>2987</v>
      </c>
      <c r="G1512" s="125" t="s">
        <v>154</v>
      </c>
      <c r="H1512" s="126">
        <v>163.19999999999999</v>
      </c>
      <c r="I1512" s="127"/>
      <c r="J1512" s="128">
        <f>ROUND(I1512*H1512,2)</f>
        <v>0</v>
      </c>
      <c r="K1512" s="124" t="s">
        <v>155</v>
      </c>
      <c r="L1512" s="32"/>
      <c r="M1512" s="129" t="s">
        <v>19</v>
      </c>
      <c r="N1512" s="130" t="s">
        <v>44</v>
      </c>
      <c r="P1512" s="131">
        <f>O1512*H1512</f>
        <v>0</v>
      </c>
      <c r="Q1512" s="131">
        <v>0</v>
      </c>
      <c r="R1512" s="131">
        <f>Q1512*H1512</f>
        <v>0</v>
      </c>
      <c r="S1512" s="131">
        <v>0</v>
      </c>
      <c r="T1512" s="132">
        <f>S1512*H1512</f>
        <v>0</v>
      </c>
      <c r="AR1512" s="133" t="s">
        <v>251</v>
      </c>
      <c r="AT1512" s="133" t="s">
        <v>151</v>
      </c>
      <c r="AU1512" s="133" t="s">
        <v>80</v>
      </c>
      <c r="AY1512" s="17" t="s">
        <v>149</v>
      </c>
      <c r="BE1512" s="134">
        <f>IF(N1512="základní",J1512,0)</f>
        <v>0</v>
      </c>
      <c r="BF1512" s="134">
        <f>IF(N1512="snížená",J1512,0)</f>
        <v>0</v>
      </c>
      <c r="BG1512" s="134">
        <f>IF(N1512="zákl. přenesená",J1512,0)</f>
        <v>0</v>
      </c>
      <c r="BH1512" s="134">
        <f>IF(N1512="sníž. přenesená",J1512,0)</f>
        <v>0</v>
      </c>
      <c r="BI1512" s="134">
        <f>IF(N1512="nulová",J1512,0)</f>
        <v>0</v>
      </c>
      <c r="BJ1512" s="17" t="s">
        <v>78</v>
      </c>
      <c r="BK1512" s="134">
        <f>ROUND(I1512*H1512,2)</f>
        <v>0</v>
      </c>
      <c r="BL1512" s="17" t="s">
        <v>251</v>
      </c>
      <c r="BM1512" s="133" t="s">
        <v>2988</v>
      </c>
    </row>
    <row r="1513" spans="2:65" s="1" customFormat="1" ht="11.25">
      <c r="B1513" s="32"/>
      <c r="D1513" s="135" t="s">
        <v>158</v>
      </c>
      <c r="F1513" s="136" t="s">
        <v>2989</v>
      </c>
      <c r="I1513" s="137"/>
      <c r="L1513" s="32"/>
      <c r="M1513" s="138"/>
      <c r="T1513" s="53"/>
      <c r="AT1513" s="17" t="s">
        <v>158</v>
      </c>
      <c r="AU1513" s="17" t="s">
        <v>80</v>
      </c>
    </row>
    <row r="1514" spans="2:65" s="12" customFormat="1" ht="11.25">
      <c r="B1514" s="141"/>
      <c r="D1514" s="139" t="s">
        <v>162</v>
      </c>
      <c r="E1514" s="142" t="s">
        <v>19</v>
      </c>
      <c r="F1514" s="143" t="s">
        <v>2990</v>
      </c>
      <c r="H1514" s="144">
        <v>72.8</v>
      </c>
      <c r="I1514" s="145"/>
      <c r="L1514" s="141"/>
      <c r="M1514" s="146"/>
      <c r="T1514" s="147"/>
      <c r="AT1514" s="142" t="s">
        <v>162</v>
      </c>
      <c r="AU1514" s="142" t="s">
        <v>80</v>
      </c>
      <c r="AV1514" s="12" t="s">
        <v>80</v>
      </c>
      <c r="AW1514" s="12" t="s">
        <v>34</v>
      </c>
      <c r="AX1514" s="12" t="s">
        <v>73</v>
      </c>
      <c r="AY1514" s="142" t="s">
        <v>149</v>
      </c>
    </row>
    <row r="1515" spans="2:65" s="12" customFormat="1" ht="11.25">
      <c r="B1515" s="141"/>
      <c r="D1515" s="139" t="s">
        <v>162</v>
      </c>
      <c r="E1515" s="142" t="s">
        <v>19</v>
      </c>
      <c r="F1515" s="143" t="s">
        <v>2991</v>
      </c>
      <c r="H1515" s="144">
        <v>18.600000000000001</v>
      </c>
      <c r="I1515" s="145"/>
      <c r="L1515" s="141"/>
      <c r="M1515" s="146"/>
      <c r="T1515" s="147"/>
      <c r="AT1515" s="142" t="s">
        <v>162</v>
      </c>
      <c r="AU1515" s="142" t="s">
        <v>80</v>
      </c>
      <c r="AV1515" s="12" t="s">
        <v>80</v>
      </c>
      <c r="AW1515" s="12" t="s">
        <v>34</v>
      </c>
      <c r="AX1515" s="12" t="s">
        <v>73</v>
      </c>
      <c r="AY1515" s="142" t="s">
        <v>149</v>
      </c>
    </row>
    <row r="1516" spans="2:65" s="12" customFormat="1" ht="11.25">
      <c r="B1516" s="141"/>
      <c r="D1516" s="139" t="s">
        <v>162</v>
      </c>
      <c r="E1516" s="142" t="s">
        <v>19</v>
      </c>
      <c r="F1516" s="143" t="s">
        <v>2992</v>
      </c>
      <c r="H1516" s="144">
        <v>25.9</v>
      </c>
      <c r="I1516" s="145"/>
      <c r="L1516" s="141"/>
      <c r="M1516" s="146"/>
      <c r="T1516" s="147"/>
      <c r="AT1516" s="142" t="s">
        <v>162</v>
      </c>
      <c r="AU1516" s="142" t="s">
        <v>80</v>
      </c>
      <c r="AV1516" s="12" t="s">
        <v>80</v>
      </c>
      <c r="AW1516" s="12" t="s">
        <v>34</v>
      </c>
      <c r="AX1516" s="12" t="s">
        <v>73</v>
      </c>
      <c r="AY1516" s="142" t="s">
        <v>149</v>
      </c>
    </row>
    <row r="1517" spans="2:65" s="12" customFormat="1" ht="11.25">
      <c r="B1517" s="141"/>
      <c r="D1517" s="139" t="s">
        <v>162</v>
      </c>
      <c r="E1517" s="142" t="s">
        <v>19</v>
      </c>
      <c r="F1517" s="143" t="s">
        <v>2993</v>
      </c>
      <c r="H1517" s="144">
        <v>14.3</v>
      </c>
      <c r="I1517" s="145"/>
      <c r="L1517" s="141"/>
      <c r="M1517" s="146"/>
      <c r="T1517" s="147"/>
      <c r="AT1517" s="142" t="s">
        <v>162</v>
      </c>
      <c r="AU1517" s="142" t="s">
        <v>80</v>
      </c>
      <c r="AV1517" s="12" t="s">
        <v>80</v>
      </c>
      <c r="AW1517" s="12" t="s">
        <v>34</v>
      </c>
      <c r="AX1517" s="12" t="s">
        <v>73</v>
      </c>
      <c r="AY1517" s="142" t="s">
        <v>149</v>
      </c>
    </row>
    <row r="1518" spans="2:65" s="13" customFormat="1" ht="11.25">
      <c r="B1518" s="148"/>
      <c r="D1518" s="139" t="s">
        <v>162</v>
      </c>
      <c r="E1518" s="149" t="s">
        <v>19</v>
      </c>
      <c r="F1518" s="150" t="s">
        <v>2994</v>
      </c>
      <c r="H1518" s="151">
        <v>131.6</v>
      </c>
      <c r="I1518" s="152"/>
      <c r="L1518" s="148"/>
      <c r="M1518" s="153"/>
      <c r="T1518" s="154"/>
      <c r="AT1518" s="149" t="s">
        <v>162</v>
      </c>
      <c r="AU1518" s="149" t="s">
        <v>80</v>
      </c>
      <c r="AV1518" s="13" t="s">
        <v>168</v>
      </c>
      <c r="AW1518" s="13" t="s">
        <v>34</v>
      </c>
      <c r="AX1518" s="13" t="s">
        <v>73</v>
      </c>
      <c r="AY1518" s="149" t="s">
        <v>149</v>
      </c>
    </row>
    <row r="1519" spans="2:65" s="12" customFormat="1" ht="11.25">
      <c r="B1519" s="141"/>
      <c r="D1519" s="139" t="s">
        <v>162</v>
      </c>
      <c r="E1519" s="142" t="s">
        <v>19</v>
      </c>
      <c r="F1519" s="143" t="s">
        <v>2995</v>
      </c>
      <c r="H1519" s="144">
        <v>12.4</v>
      </c>
      <c r="I1519" s="145"/>
      <c r="L1519" s="141"/>
      <c r="M1519" s="146"/>
      <c r="T1519" s="147"/>
      <c r="AT1519" s="142" t="s">
        <v>162</v>
      </c>
      <c r="AU1519" s="142" t="s">
        <v>80</v>
      </c>
      <c r="AV1519" s="12" t="s">
        <v>80</v>
      </c>
      <c r="AW1519" s="12" t="s">
        <v>34</v>
      </c>
      <c r="AX1519" s="12" t="s">
        <v>73</v>
      </c>
      <c r="AY1519" s="142" t="s">
        <v>149</v>
      </c>
    </row>
    <row r="1520" spans="2:65" s="12" customFormat="1" ht="11.25">
      <c r="B1520" s="141"/>
      <c r="D1520" s="139" t="s">
        <v>162</v>
      </c>
      <c r="E1520" s="142" t="s">
        <v>19</v>
      </c>
      <c r="F1520" s="143" t="s">
        <v>2996</v>
      </c>
      <c r="H1520" s="144">
        <v>6.8</v>
      </c>
      <c r="I1520" s="145"/>
      <c r="L1520" s="141"/>
      <c r="M1520" s="146"/>
      <c r="T1520" s="147"/>
      <c r="AT1520" s="142" t="s">
        <v>162</v>
      </c>
      <c r="AU1520" s="142" t="s">
        <v>80</v>
      </c>
      <c r="AV1520" s="12" t="s">
        <v>80</v>
      </c>
      <c r="AW1520" s="12" t="s">
        <v>34</v>
      </c>
      <c r="AX1520" s="12" t="s">
        <v>73</v>
      </c>
      <c r="AY1520" s="142" t="s">
        <v>149</v>
      </c>
    </row>
    <row r="1521" spans="2:65" s="12" customFormat="1" ht="11.25">
      <c r="B1521" s="141"/>
      <c r="D1521" s="139" t="s">
        <v>162</v>
      </c>
      <c r="E1521" s="142" t="s">
        <v>19</v>
      </c>
      <c r="F1521" s="143" t="s">
        <v>2997</v>
      </c>
      <c r="H1521" s="144">
        <v>2.8</v>
      </c>
      <c r="I1521" s="145"/>
      <c r="L1521" s="141"/>
      <c r="M1521" s="146"/>
      <c r="T1521" s="147"/>
      <c r="AT1521" s="142" t="s">
        <v>162</v>
      </c>
      <c r="AU1521" s="142" t="s">
        <v>80</v>
      </c>
      <c r="AV1521" s="12" t="s">
        <v>80</v>
      </c>
      <c r="AW1521" s="12" t="s">
        <v>34</v>
      </c>
      <c r="AX1521" s="12" t="s">
        <v>73</v>
      </c>
      <c r="AY1521" s="142" t="s">
        <v>149</v>
      </c>
    </row>
    <row r="1522" spans="2:65" s="12" customFormat="1" ht="11.25">
      <c r="B1522" s="141"/>
      <c r="D1522" s="139" t="s">
        <v>162</v>
      </c>
      <c r="E1522" s="142" t="s">
        <v>19</v>
      </c>
      <c r="F1522" s="143" t="s">
        <v>2998</v>
      </c>
      <c r="H1522" s="144">
        <v>9.6</v>
      </c>
      <c r="I1522" s="145"/>
      <c r="L1522" s="141"/>
      <c r="M1522" s="146"/>
      <c r="T1522" s="147"/>
      <c r="AT1522" s="142" t="s">
        <v>162</v>
      </c>
      <c r="AU1522" s="142" t="s">
        <v>80</v>
      </c>
      <c r="AV1522" s="12" t="s">
        <v>80</v>
      </c>
      <c r="AW1522" s="12" t="s">
        <v>34</v>
      </c>
      <c r="AX1522" s="12" t="s">
        <v>73</v>
      </c>
      <c r="AY1522" s="142" t="s">
        <v>149</v>
      </c>
    </row>
    <row r="1523" spans="2:65" s="13" customFormat="1" ht="11.25">
      <c r="B1523" s="148"/>
      <c r="D1523" s="139" t="s">
        <v>162</v>
      </c>
      <c r="E1523" s="149" t="s">
        <v>19</v>
      </c>
      <c r="F1523" s="150" t="s">
        <v>2999</v>
      </c>
      <c r="H1523" s="151">
        <v>31.6</v>
      </c>
      <c r="I1523" s="152"/>
      <c r="L1523" s="148"/>
      <c r="M1523" s="153"/>
      <c r="T1523" s="154"/>
      <c r="AT1523" s="149" t="s">
        <v>162</v>
      </c>
      <c r="AU1523" s="149" t="s">
        <v>80</v>
      </c>
      <c r="AV1523" s="13" t="s">
        <v>168</v>
      </c>
      <c r="AW1523" s="13" t="s">
        <v>34</v>
      </c>
      <c r="AX1523" s="13" t="s">
        <v>73</v>
      </c>
      <c r="AY1523" s="149" t="s">
        <v>149</v>
      </c>
    </row>
    <row r="1524" spans="2:65" s="14" customFormat="1" ht="11.25">
      <c r="B1524" s="155"/>
      <c r="D1524" s="139" t="s">
        <v>162</v>
      </c>
      <c r="E1524" s="156" t="s">
        <v>19</v>
      </c>
      <c r="F1524" s="157" t="s">
        <v>171</v>
      </c>
      <c r="H1524" s="158">
        <v>163.19999999999999</v>
      </c>
      <c r="I1524" s="159"/>
      <c r="L1524" s="155"/>
      <c r="M1524" s="160"/>
      <c r="T1524" s="161"/>
      <c r="AT1524" s="156" t="s">
        <v>162</v>
      </c>
      <c r="AU1524" s="156" t="s">
        <v>80</v>
      </c>
      <c r="AV1524" s="14" t="s">
        <v>156</v>
      </c>
      <c r="AW1524" s="14" t="s">
        <v>34</v>
      </c>
      <c r="AX1524" s="14" t="s">
        <v>78</v>
      </c>
      <c r="AY1524" s="156" t="s">
        <v>149</v>
      </c>
    </row>
    <row r="1525" spans="2:65" s="1" customFormat="1" ht="16.5" customHeight="1">
      <c r="B1525" s="32"/>
      <c r="C1525" s="122" t="s">
        <v>3000</v>
      </c>
      <c r="D1525" s="122" t="s">
        <v>151</v>
      </c>
      <c r="E1525" s="123" t="s">
        <v>3001</v>
      </c>
      <c r="F1525" s="124" t="s">
        <v>3002</v>
      </c>
      <c r="G1525" s="125" t="s">
        <v>154</v>
      </c>
      <c r="H1525" s="126">
        <v>163.19999999999999</v>
      </c>
      <c r="I1525" s="127"/>
      <c r="J1525" s="128">
        <f>ROUND(I1525*H1525,2)</f>
        <v>0</v>
      </c>
      <c r="K1525" s="124" t="s">
        <v>155</v>
      </c>
      <c r="L1525" s="32"/>
      <c r="M1525" s="129" t="s">
        <v>19</v>
      </c>
      <c r="N1525" s="130" t="s">
        <v>44</v>
      </c>
      <c r="P1525" s="131">
        <f>O1525*H1525</f>
        <v>0</v>
      </c>
      <c r="Q1525" s="131">
        <v>0</v>
      </c>
      <c r="R1525" s="131">
        <f>Q1525*H1525</f>
        <v>0</v>
      </c>
      <c r="S1525" s="131">
        <v>0</v>
      </c>
      <c r="T1525" s="132">
        <f>S1525*H1525</f>
        <v>0</v>
      </c>
      <c r="AR1525" s="133" t="s">
        <v>251</v>
      </c>
      <c r="AT1525" s="133" t="s">
        <v>151</v>
      </c>
      <c r="AU1525" s="133" t="s">
        <v>80</v>
      </c>
      <c r="AY1525" s="17" t="s">
        <v>149</v>
      </c>
      <c r="BE1525" s="134">
        <f>IF(N1525="základní",J1525,0)</f>
        <v>0</v>
      </c>
      <c r="BF1525" s="134">
        <f>IF(N1525="snížená",J1525,0)</f>
        <v>0</v>
      </c>
      <c r="BG1525" s="134">
        <f>IF(N1525="zákl. přenesená",J1525,0)</f>
        <v>0</v>
      </c>
      <c r="BH1525" s="134">
        <f>IF(N1525="sníž. přenesená",J1525,0)</f>
        <v>0</v>
      </c>
      <c r="BI1525" s="134">
        <f>IF(N1525="nulová",J1525,0)</f>
        <v>0</v>
      </c>
      <c r="BJ1525" s="17" t="s">
        <v>78</v>
      </c>
      <c r="BK1525" s="134">
        <f>ROUND(I1525*H1525,2)</f>
        <v>0</v>
      </c>
      <c r="BL1525" s="17" t="s">
        <v>251</v>
      </c>
      <c r="BM1525" s="133" t="s">
        <v>3003</v>
      </c>
    </row>
    <row r="1526" spans="2:65" s="1" customFormat="1" ht="11.25">
      <c r="B1526" s="32"/>
      <c r="D1526" s="135" t="s">
        <v>158</v>
      </c>
      <c r="F1526" s="136" t="s">
        <v>3004</v>
      </c>
      <c r="I1526" s="137"/>
      <c r="L1526" s="32"/>
      <c r="M1526" s="138"/>
      <c r="T1526" s="53"/>
      <c r="AT1526" s="17" t="s">
        <v>158</v>
      </c>
      <c r="AU1526" s="17" t="s">
        <v>80</v>
      </c>
    </row>
    <row r="1527" spans="2:65" s="1" customFormat="1" ht="16.5" customHeight="1">
      <c r="B1527" s="32"/>
      <c r="C1527" s="122" t="s">
        <v>3005</v>
      </c>
      <c r="D1527" s="122" t="s">
        <v>151</v>
      </c>
      <c r="E1527" s="123" t="s">
        <v>3006</v>
      </c>
      <c r="F1527" s="124" t="s">
        <v>3007</v>
      </c>
      <c r="G1527" s="125" t="s">
        <v>154</v>
      </c>
      <c r="H1527" s="126">
        <v>163.19999999999999</v>
      </c>
      <c r="I1527" s="127"/>
      <c r="J1527" s="128">
        <f>ROUND(I1527*H1527,2)</f>
        <v>0</v>
      </c>
      <c r="K1527" s="124" t="s">
        <v>155</v>
      </c>
      <c r="L1527" s="32"/>
      <c r="M1527" s="129" t="s">
        <v>19</v>
      </c>
      <c r="N1527" s="130" t="s">
        <v>44</v>
      </c>
      <c r="P1527" s="131">
        <f>O1527*H1527</f>
        <v>0</v>
      </c>
      <c r="Q1527" s="131">
        <v>3.0000000000000001E-5</v>
      </c>
      <c r="R1527" s="131">
        <f>Q1527*H1527</f>
        <v>4.8960000000000002E-3</v>
      </c>
      <c r="S1527" s="131">
        <v>0</v>
      </c>
      <c r="T1527" s="132">
        <f>S1527*H1527</f>
        <v>0</v>
      </c>
      <c r="AR1527" s="133" t="s">
        <v>251</v>
      </c>
      <c r="AT1527" s="133" t="s">
        <v>151</v>
      </c>
      <c r="AU1527" s="133" t="s">
        <v>80</v>
      </c>
      <c r="AY1527" s="17" t="s">
        <v>149</v>
      </c>
      <c r="BE1527" s="134">
        <f>IF(N1527="základní",J1527,0)</f>
        <v>0</v>
      </c>
      <c r="BF1527" s="134">
        <f>IF(N1527="snížená",J1527,0)</f>
        <v>0</v>
      </c>
      <c r="BG1527" s="134">
        <f>IF(N1527="zákl. přenesená",J1527,0)</f>
        <v>0</v>
      </c>
      <c r="BH1527" s="134">
        <f>IF(N1527="sníž. přenesená",J1527,0)</f>
        <v>0</v>
      </c>
      <c r="BI1527" s="134">
        <f>IF(N1527="nulová",J1527,0)</f>
        <v>0</v>
      </c>
      <c r="BJ1527" s="17" t="s">
        <v>78</v>
      </c>
      <c r="BK1527" s="134">
        <f>ROUND(I1527*H1527,2)</f>
        <v>0</v>
      </c>
      <c r="BL1527" s="17" t="s">
        <v>251</v>
      </c>
      <c r="BM1527" s="133" t="s">
        <v>3008</v>
      </c>
    </row>
    <row r="1528" spans="2:65" s="1" customFormat="1" ht="11.25">
      <c r="B1528" s="32"/>
      <c r="D1528" s="135" t="s">
        <v>158</v>
      </c>
      <c r="F1528" s="136" t="s">
        <v>3009</v>
      </c>
      <c r="I1528" s="137"/>
      <c r="L1528" s="32"/>
      <c r="M1528" s="138"/>
      <c r="T1528" s="53"/>
      <c r="AT1528" s="17" t="s">
        <v>158</v>
      </c>
      <c r="AU1528" s="17" t="s">
        <v>80</v>
      </c>
    </row>
    <row r="1529" spans="2:65" s="1" customFormat="1" ht="16.5" customHeight="1">
      <c r="B1529" s="32"/>
      <c r="C1529" s="122" t="s">
        <v>3010</v>
      </c>
      <c r="D1529" s="122" t="s">
        <v>151</v>
      </c>
      <c r="E1529" s="123" t="s">
        <v>3011</v>
      </c>
      <c r="F1529" s="124" t="s">
        <v>3012</v>
      </c>
      <c r="G1529" s="125" t="s">
        <v>154</v>
      </c>
      <c r="H1529" s="126">
        <v>163.19999999999999</v>
      </c>
      <c r="I1529" s="127"/>
      <c r="J1529" s="128">
        <f>ROUND(I1529*H1529,2)</f>
        <v>0</v>
      </c>
      <c r="K1529" s="124" t="s">
        <v>155</v>
      </c>
      <c r="L1529" s="32"/>
      <c r="M1529" s="129" t="s">
        <v>19</v>
      </c>
      <c r="N1529" s="130" t="s">
        <v>44</v>
      </c>
      <c r="P1529" s="131">
        <f>O1529*H1529</f>
        <v>0</v>
      </c>
      <c r="Q1529" s="131">
        <v>2.0000000000000001E-4</v>
      </c>
      <c r="R1529" s="131">
        <f>Q1529*H1529</f>
        <v>3.2640000000000002E-2</v>
      </c>
      <c r="S1529" s="131">
        <v>0</v>
      </c>
      <c r="T1529" s="132">
        <f>S1529*H1529</f>
        <v>0</v>
      </c>
      <c r="AR1529" s="133" t="s">
        <v>251</v>
      </c>
      <c r="AT1529" s="133" t="s">
        <v>151</v>
      </c>
      <c r="AU1529" s="133" t="s">
        <v>80</v>
      </c>
      <c r="AY1529" s="17" t="s">
        <v>149</v>
      </c>
      <c r="BE1529" s="134">
        <f>IF(N1529="základní",J1529,0)</f>
        <v>0</v>
      </c>
      <c r="BF1529" s="134">
        <f>IF(N1529="snížená",J1529,0)</f>
        <v>0</v>
      </c>
      <c r="BG1529" s="134">
        <f>IF(N1529="zákl. přenesená",J1529,0)</f>
        <v>0</v>
      </c>
      <c r="BH1529" s="134">
        <f>IF(N1529="sníž. přenesená",J1529,0)</f>
        <v>0</v>
      </c>
      <c r="BI1529" s="134">
        <f>IF(N1529="nulová",J1529,0)</f>
        <v>0</v>
      </c>
      <c r="BJ1529" s="17" t="s">
        <v>78</v>
      </c>
      <c r="BK1529" s="134">
        <f>ROUND(I1529*H1529,2)</f>
        <v>0</v>
      </c>
      <c r="BL1529" s="17" t="s">
        <v>251</v>
      </c>
      <c r="BM1529" s="133" t="s">
        <v>3013</v>
      </c>
    </row>
    <row r="1530" spans="2:65" s="1" customFormat="1" ht="11.25">
      <c r="B1530" s="32"/>
      <c r="D1530" s="135" t="s">
        <v>158</v>
      </c>
      <c r="F1530" s="136" t="s">
        <v>3014</v>
      </c>
      <c r="I1530" s="137"/>
      <c r="L1530" s="32"/>
      <c r="M1530" s="138"/>
      <c r="T1530" s="53"/>
      <c r="AT1530" s="17" t="s">
        <v>158</v>
      </c>
      <c r="AU1530" s="17" t="s">
        <v>80</v>
      </c>
    </row>
    <row r="1531" spans="2:65" s="1" customFormat="1" ht="21.75" customHeight="1">
      <c r="B1531" s="32"/>
      <c r="C1531" s="122" t="s">
        <v>3015</v>
      </c>
      <c r="D1531" s="122" t="s">
        <v>151</v>
      </c>
      <c r="E1531" s="123" t="s">
        <v>3016</v>
      </c>
      <c r="F1531" s="124" t="s">
        <v>3017</v>
      </c>
      <c r="G1531" s="125" t="s">
        <v>154</v>
      </c>
      <c r="H1531" s="126">
        <v>163.19999999999999</v>
      </c>
      <c r="I1531" s="127"/>
      <c r="J1531" s="128">
        <f>ROUND(I1531*H1531,2)</f>
        <v>0</v>
      </c>
      <c r="K1531" s="124" t="s">
        <v>155</v>
      </c>
      <c r="L1531" s="32"/>
      <c r="M1531" s="129" t="s">
        <v>19</v>
      </c>
      <c r="N1531" s="130" t="s">
        <v>44</v>
      </c>
      <c r="P1531" s="131">
        <f>O1531*H1531</f>
        <v>0</v>
      </c>
      <c r="Q1531" s="131">
        <v>4.4999999999999997E-3</v>
      </c>
      <c r="R1531" s="131">
        <f>Q1531*H1531</f>
        <v>0.73439999999999994</v>
      </c>
      <c r="S1531" s="131">
        <v>0</v>
      </c>
      <c r="T1531" s="132">
        <f>S1531*H1531</f>
        <v>0</v>
      </c>
      <c r="AR1531" s="133" t="s">
        <v>251</v>
      </c>
      <c r="AT1531" s="133" t="s">
        <v>151</v>
      </c>
      <c r="AU1531" s="133" t="s">
        <v>80</v>
      </c>
      <c r="AY1531" s="17" t="s">
        <v>149</v>
      </c>
      <c r="BE1531" s="134">
        <f>IF(N1531="základní",J1531,0)</f>
        <v>0</v>
      </c>
      <c r="BF1531" s="134">
        <f>IF(N1531="snížená",J1531,0)</f>
        <v>0</v>
      </c>
      <c r="BG1531" s="134">
        <f>IF(N1531="zákl. přenesená",J1531,0)</f>
        <v>0</v>
      </c>
      <c r="BH1531" s="134">
        <f>IF(N1531="sníž. přenesená",J1531,0)</f>
        <v>0</v>
      </c>
      <c r="BI1531" s="134">
        <f>IF(N1531="nulová",J1531,0)</f>
        <v>0</v>
      </c>
      <c r="BJ1531" s="17" t="s">
        <v>78</v>
      </c>
      <c r="BK1531" s="134">
        <f>ROUND(I1531*H1531,2)</f>
        <v>0</v>
      </c>
      <c r="BL1531" s="17" t="s">
        <v>251</v>
      </c>
      <c r="BM1531" s="133" t="s">
        <v>3018</v>
      </c>
    </row>
    <row r="1532" spans="2:65" s="1" customFormat="1" ht="11.25">
      <c r="B1532" s="32"/>
      <c r="D1532" s="135" t="s">
        <v>158</v>
      </c>
      <c r="F1532" s="136" t="s">
        <v>3019</v>
      </c>
      <c r="I1532" s="137"/>
      <c r="L1532" s="32"/>
      <c r="M1532" s="138"/>
      <c r="T1532" s="53"/>
      <c r="AT1532" s="17" t="s">
        <v>158</v>
      </c>
      <c r="AU1532" s="17" t="s">
        <v>80</v>
      </c>
    </row>
    <row r="1533" spans="2:65" s="1" customFormat="1" ht="16.5" customHeight="1">
      <c r="B1533" s="32"/>
      <c r="C1533" s="122" t="s">
        <v>3020</v>
      </c>
      <c r="D1533" s="122" t="s">
        <v>151</v>
      </c>
      <c r="E1533" s="123" t="s">
        <v>3021</v>
      </c>
      <c r="F1533" s="124" t="s">
        <v>3022</v>
      </c>
      <c r="G1533" s="125" t="s">
        <v>154</v>
      </c>
      <c r="H1533" s="126">
        <v>131.6</v>
      </c>
      <c r="I1533" s="127"/>
      <c r="J1533" s="128">
        <f>ROUND(I1533*H1533,2)</f>
        <v>0</v>
      </c>
      <c r="K1533" s="124" t="s">
        <v>155</v>
      </c>
      <c r="L1533" s="32"/>
      <c r="M1533" s="129" t="s">
        <v>19</v>
      </c>
      <c r="N1533" s="130" t="s">
        <v>44</v>
      </c>
      <c r="P1533" s="131">
        <f>O1533*H1533</f>
        <v>0</v>
      </c>
      <c r="Q1533" s="131">
        <v>5.0000000000000001E-4</v>
      </c>
      <c r="R1533" s="131">
        <f>Q1533*H1533</f>
        <v>6.5799999999999997E-2</v>
      </c>
      <c r="S1533" s="131">
        <v>0</v>
      </c>
      <c r="T1533" s="132">
        <f>S1533*H1533</f>
        <v>0</v>
      </c>
      <c r="AR1533" s="133" t="s">
        <v>251</v>
      </c>
      <c r="AT1533" s="133" t="s">
        <v>151</v>
      </c>
      <c r="AU1533" s="133" t="s">
        <v>80</v>
      </c>
      <c r="AY1533" s="17" t="s">
        <v>149</v>
      </c>
      <c r="BE1533" s="134">
        <f>IF(N1533="základní",J1533,0)</f>
        <v>0</v>
      </c>
      <c r="BF1533" s="134">
        <f>IF(N1533="snížená",J1533,0)</f>
        <v>0</v>
      </c>
      <c r="BG1533" s="134">
        <f>IF(N1533="zákl. přenesená",J1533,0)</f>
        <v>0</v>
      </c>
      <c r="BH1533" s="134">
        <f>IF(N1533="sníž. přenesená",J1533,0)</f>
        <v>0</v>
      </c>
      <c r="BI1533" s="134">
        <f>IF(N1533="nulová",J1533,0)</f>
        <v>0</v>
      </c>
      <c r="BJ1533" s="17" t="s">
        <v>78</v>
      </c>
      <c r="BK1533" s="134">
        <f>ROUND(I1533*H1533,2)</f>
        <v>0</v>
      </c>
      <c r="BL1533" s="17" t="s">
        <v>251</v>
      </c>
      <c r="BM1533" s="133" t="s">
        <v>3023</v>
      </c>
    </row>
    <row r="1534" spans="2:65" s="1" customFormat="1" ht="11.25">
      <c r="B1534" s="32"/>
      <c r="D1534" s="135" t="s">
        <v>158</v>
      </c>
      <c r="F1534" s="136" t="s">
        <v>3024</v>
      </c>
      <c r="I1534" s="137"/>
      <c r="L1534" s="32"/>
      <c r="M1534" s="138"/>
      <c r="T1534" s="53"/>
      <c r="AT1534" s="17" t="s">
        <v>158</v>
      </c>
      <c r="AU1534" s="17" t="s">
        <v>80</v>
      </c>
    </row>
    <row r="1535" spans="2:65" s="12" customFormat="1" ht="11.25">
      <c r="B1535" s="141"/>
      <c r="D1535" s="139" t="s">
        <v>162</v>
      </c>
      <c r="E1535" s="142" t="s">
        <v>19</v>
      </c>
      <c r="F1535" s="143" t="s">
        <v>2990</v>
      </c>
      <c r="H1535" s="144">
        <v>72.8</v>
      </c>
      <c r="I1535" s="145"/>
      <c r="L1535" s="141"/>
      <c r="M1535" s="146"/>
      <c r="T1535" s="147"/>
      <c r="AT1535" s="142" t="s">
        <v>162</v>
      </c>
      <c r="AU1535" s="142" t="s">
        <v>80</v>
      </c>
      <c r="AV1535" s="12" t="s">
        <v>80</v>
      </c>
      <c r="AW1535" s="12" t="s">
        <v>34</v>
      </c>
      <c r="AX1535" s="12" t="s">
        <v>73</v>
      </c>
      <c r="AY1535" s="142" t="s">
        <v>149</v>
      </c>
    </row>
    <row r="1536" spans="2:65" s="12" customFormat="1" ht="11.25">
      <c r="B1536" s="141"/>
      <c r="D1536" s="139" t="s">
        <v>162</v>
      </c>
      <c r="E1536" s="142" t="s">
        <v>19</v>
      </c>
      <c r="F1536" s="143" t="s">
        <v>2991</v>
      </c>
      <c r="H1536" s="144">
        <v>18.600000000000001</v>
      </c>
      <c r="I1536" s="145"/>
      <c r="L1536" s="141"/>
      <c r="M1536" s="146"/>
      <c r="T1536" s="147"/>
      <c r="AT1536" s="142" t="s">
        <v>162</v>
      </c>
      <c r="AU1536" s="142" t="s">
        <v>80</v>
      </c>
      <c r="AV1536" s="12" t="s">
        <v>80</v>
      </c>
      <c r="AW1536" s="12" t="s">
        <v>34</v>
      </c>
      <c r="AX1536" s="12" t="s">
        <v>73</v>
      </c>
      <c r="AY1536" s="142" t="s">
        <v>149</v>
      </c>
    </row>
    <row r="1537" spans="2:65" s="12" customFormat="1" ht="11.25">
      <c r="B1537" s="141"/>
      <c r="D1537" s="139" t="s">
        <v>162</v>
      </c>
      <c r="E1537" s="142" t="s">
        <v>19</v>
      </c>
      <c r="F1537" s="143" t="s">
        <v>2992</v>
      </c>
      <c r="H1537" s="144">
        <v>25.9</v>
      </c>
      <c r="I1537" s="145"/>
      <c r="L1537" s="141"/>
      <c r="M1537" s="146"/>
      <c r="T1537" s="147"/>
      <c r="AT1537" s="142" t="s">
        <v>162</v>
      </c>
      <c r="AU1537" s="142" t="s">
        <v>80</v>
      </c>
      <c r="AV1537" s="12" t="s">
        <v>80</v>
      </c>
      <c r="AW1537" s="12" t="s">
        <v>34</v>
      </c>
      <c r="AX1537" s="12" t="s">
        <v>73</v>
      </c>
      <c r="AY1537" s="142" t="s">
        <v>149</v>
      </c>
    </row>
    <row r="1538" spans="2:65" s="12" customFormat="1" ht="11.25">
      <c r="B1538" s="141"/>
      <c r="D1538" s="139" t="s">
        <v>162</v>
      </c>
      <c r="E1538" s="142" t="s">
        <v>19</v>
      </c>
      <c r="F1538" s="143" t="s">
        <v>2993</v>
      </c>
      <c r="H1538" s="144">
        <v>14.3</v>
      </c>
      <c r="I1538" s="145"/>
      <c r="L1538" s="141"/>
      <c r="M1538" s="146"/>
      <c r="T1538" s="147"/>
      <c r="AT1538" s="142" t="s">
        <v>162</v>
      </c>
      <c r="AU1538" s="142" t="s">
        <v>80</v>
      </c>
      <c r="AV1538" s="12" t="s">
        <v>80</v>
      </c>
      <c r="AW1538" s="12" t="s">
        <v>34</v>
      </c>
      <c r="AX1538" s="12" t="s">
        <v>73</v>
      </c>
      <c r="AY1538" s="142" t="s">
        <v>149</v>
      </c>
    </row>
    <row r="1539" spans="2:65" s="14" customFormat="1" ht="11.25">
      <c r="B1539" s="155"/>
      <c r="D1539" s="139" t="s">
        <v>162</v>
      </c>
      <c r="E1539" s="156" t="s">
        <v>19</v>
      </c>
      <c r="F1539" s="157" t="s">
        <v>171</v>
      </c>
      <c r="H1539" s="158">
        <v>131.6</v>
      </c>
      <c r="I1539" s="159"/>
      <c r="L1539" s="155"/>
      <c r="M1539" s="160"/>
      <c r="T1539" s="161"/>
      <c r="AT1539" s="156" t="s">
        <v>162</v>
      </c>
      <c r="AU1539" s="156" t="s">
        <v>80</v>
      </c>
      <c r="AV1539" s="14" t="s">
        <v>156</v>
      </c>
      <c r="AW1539" s="14" t="s">
        <v>34</v>
      </c>
      <c r="AX1539" s="14" t="s">
        <v>78</v>
      </c>
      <c r="AY1539" s="156" t="s">
        <v>149</v>
      </c>
    </row>
    <row r="1540" spans="2:65" s="1" customFormat="1" ht="21.75" customHeight="1">
      <c r="B1540" s="32"/>
      <c r="C1540" s="162" t="s">
        <v>3025</v>
      </c>
      <c r="D1540" s="162" t="s">
        <v>245</v>
      </c>
      <c r="E1540" s="163" t="s">
        <v>3026</v>
      </c>
      <c r="F1540" s="164" t="s">
        <v>3027</v>
      </c>
      <c r="G1540" s="165" t="s">
        <v>154</v>
      </c>
      <c r="H1540" s="166">
        <v>150.28299999999999</v>
      </c>
      <c r="I1540" s="167"/>
      <c r="J1540" s="168">
        <f>ROUND(I1540*H1540,2)</f>
        <v>0</v>
      </c>
      <c r="K1540" s="164" t="s">
        <v>155</v>
      </c>
      <c r="L1540" s="169"/>
      <c r="M1540" s="170" t="s">
        <v>19</v>
      </c>
      <c r="N1540" s="171" t="s">
        <v>44</v>
      </c>
      <c r="P1540" s="131">
        <f>O1540*H1540</f>
        <v>0</v>
      </c>
      <c r="Q1540" s="131">
        <v>1.32E-3</v>
      </c>
      <c r="R1540" s="131">
        <f>Q1540*H1540</f>
        <v>0.19837355999999998</v>
      </c>
      <c r="S1540" s="131">
        <v>0</v>
      </c>
      <c r="T1540" s="132">
        <f>S1540*H1540</f>
        <v>0</v>
      </c>
      <c r="AR1540" s="133" t="s">
        <v>350</v>
      </c>
      <c r="AT1540" s="133" t="s">
        <v>245</v>
      </c>
      <c r="AU1540" s="133" t="s">
        <v>80</v>
      </c>
      <c r="AY1540" s="17" t="s">
        <v>149</v>
      </c>
      <c r="BE1540" s="134">
        <f>IF(N1540="základní",J1540,0)</f>
        <v>0</v>
      </c>
      <c r="BF1540" s="134">
        <f>IF(N1540="snížená",J1540,0)</f>
        <v>0</v>
      </c>
      <c r="BG1540" s="134">
        <f>IF(N1540="zákl. přenesená",J1540,0)</f>
        <v>0</v>
      </c>
      <c r="BH1540" s="134">
        <f>IF(N1540="sníž. přenesená",J1540,0)</f>
        <v>0</v>
      </c>
      <c r="BI1540" s="134">
        <f>IF(N1540="nulová",J1540,0)</f>
        <v>0</v>
      </c>
      <c r="BJ1540" s="17" t="s">
        <v>78</v>
      </c>
      <c r="BK1540" s="134">
        <f>ROUND(I1540*H1540,2)</f>
        <v>0</v>
      </c>
      <c r="BL1540" s="17" t="s">
        <v>251</v>
      </c>
      <c r="BM1540" s="133" t="s">
        <v>3028</v>
      </c>
    </row>
    <row r="1541" spans="2:65" s="12" customFormat="1" ht="11.25">
      <c r="B1541" s="141"/>
      <c r="D1541" s="139" t="s">
        <v>162</v>
      </c>
      <c r="E1541" s="142" t="s">
        <v>19</v>
      </c>
      <c r="F1541" s="143" t="s">
        <v>3029</v>
      </c>
      <c r="H1541" s="144">
        <v>131.6</v>
      </c>
      <c r="I1541" s="145"/>
      <c r="L1541" s="141"/>
      <c r="M1541" s="146"/>
      <c r="T1541" s="147"/>
      <c r="AT1541" s="142" t="s">
        <v>162</v>
      </c>
      <c r="AU1541" s="142" t="s">
        <v>80</v>
      </c>
      <c r="AV1541" s="12" t="s">
        <v>80</v>
      </c>
      <c r="AW1541" s="12" t="s">
        <v>34</v>
      </c>
      <c r="AX1541" s="12" t="s">
        <v>73</v>
      </c>
      <c r="AY1541" s="142" t="s">
        <v>149</v>
      </c>
    </row>
    <row r="1542" spans="2:65" s="12" customFormat="1" ht="11.25">
      <c r="B1542" s="141"/>
      <c r="D1542" s="139" t="s">
        <v>162</v>
      </c>
      <c r="E1542" s="142" t="s">
        <v>19</v>
      </c>
      <c r="F1542" s="143" t="s">
        <v>3030</v>
      </c>
      <c r="H1542" s="144">
        <v>5.0209999999999999</v>
      </c>
      <c r="I1542" s="145"/>
      <c r="L1542" s="141"/>
      <c r="M1542" s="146"/>
      <c r="T1542" s="147"/>
      <c r="AT1542" s="142" t="s">
        <v>162</v>
      </c>
      <c r="AU1542" s="142" t="s">
        <v>80</v>
      </c>
      <c r="AV1542" s="12" t="s">
        <v>80</v>
      </c>
      <c r="AW1542" s="12" t="s">
        <v>34</v>
      </c>
      <c r="AX1542" s="12" t="s">
        <v>73</v>
      </c>
      <c r="AY1542" s="142" t="s">
        <v>149</v>
      </c>
    </row>
    <row r="1543" spans="2:65" s="14" customFormat="1" ht="11.25">
      <c r="B1543" s="155"/>
      <c r="D1543" s="139" t="s">
        <v>162</v>
      </c>
      <c r="E1543" s="156" t="s">
        <v>19</v>
      </c>
      <c r="F1543" s="157" t="s">
        <v>171</v>
      </c>
      <c r="H1543" s="158">
        <v>136.62100000000001</v>
      </c>
      <c r="I1543" s="159"/>
      <c r="L1543" s="155"/>
      <c r="M1543" s="160"/>
      <c r="T1543" s="161"/>
      <c r="AT1543" s="156" t="s">
        <v>162</v>
      </c>
      <c r="AU1543" s="156" t="s">
        <v>80</v>
      </c>
      <c r="AV1543" s="14" t="s">
        <v>156</v>
      </c>
      <c r="AW1543" s="14" t="s">
        <v>34</v>
      </c>
      <c r="AX1543" s="14" t="s">
        <v>78</v>
      </c>
      <c r="AY1543" s="156" t="s">
        <v>149</v>
      </c>
    </row>
    <row r="1544" spans="2:65" s="12" customFormat="1" ht="11.25">
      <c r="B1544" s="141"/>
      <c r="D1544" s="139" t="s">
        <v>162</v>
      </c>
      <c r="F1544" s="143" t="s">
        <v>3031</v>
      </c>
      <c r="H1544" s="144">
        <v>150.28299999999999</v>
      </c>
      <c r="I1544" s="145"/>
      <c r="L1544" s="141"/>
      <c r="M1544" s="146"/>
      <c r="T1544" s="147"/>
      <c r="AT1544" s="142" t="s">
        <v>162</v>
      </c>
      <c r="AU1544" s="142" t="s">
        <v>80</v>
      </c>
      <c r="AV1544" s="12" t="s">
        <v>80</v>
      </c>
      <c r="AW1544" s="12" t="s">
        <v>4</v>
      </c>
      <c r="AX1544" s="12" t="s">
        <v>78</v>
      </c>
      <c r="AY1544" s="142" t="s">
        <v>149</v>
      </c>
    </row>
    <row r="1545" spans="2:65" s="1" customFormat="1" ht="16.5" customHeight="1">
      <c r="B1545" s="32"/>
      <c r="C1545" s="122" t="s">
        <v>3032</v>
      </c>
      <c r="D1545" s="122" t="s">
        <v>151</v>
      </c>
      <c r="E1545" s="123" t="s">
        <v>3033</v>
      </c>
      <c r="F1545" s="124" t="s">
        <v>3034</v>
      </c>
      <c r="G1545" s="125" t="s">
        <v>154</v>
      </c>
      <c r="H1545" s="126">
        <v>31.6</v>
      </c>
      <c r="I1545" s="127"/>
      <c r="J1545" s="128">
        <f>ROUND(I1545*H1545,2)</f>
        <v>0</v>
      </c>
      <c r="K1545" s="124" t="s">
        <v>155</v>
      </c>
      <c r="L1545" s="32"/>
      <c r="M1545" s="129" t="s">
        <v>19</v>
      </c>
      <c r="N1545" s="130" t="s">
        <v>44</v>
      </c>
      <c r="P1545" s="131">
        <f>O1545*H1545</f>
        <v>0</v>
      </c>
      <c r="Q1545" s="131">
        <v>2.9999999999999997E-4</v>
      </c>
      <c r="R1545" s="131">
        <f>Q1545*H1545</f>
        <v>9.4799999999999988E-3</v>
      </c>
      <c r="S1545" s="131">
        <v>0</v>
      </c>
      <c r="T1545" s="132">
        <f>S1545*H1545</f>
        <v>0</v>
      </c>
      <c r="AR1545" s="133" t="s">
        <v>251</v>
      </c>
      <c r="AT1545" s="133" t="s">
        <v>151</v>
      </c>
      <c r="AU1545" s="133" t="s">
        <v>80</v>
      </c>
      <c r="AY1545" s="17" t="s">
        <v>149</v>
      </c>
      <c r="BE1545" s="134">
        <f>IF(N1545="základní",J1545,0)</f>
        <v>0</v>
      </c>
      <c r="BF1545" s="134">
        <f>IF(N1545="snížená",J1545,0)</f>
        <v>0</v>
      </c>
      <c r="BG1545" s="134">
        <f>IF(N1545="zákl. přenesená",J1545,0)</f>
        <v>0</v>
      </c>
      <c r="BH1545" s="134">
        <f>IF(N1545="sníž. přenesená",J1545,0)</f>
        <v>0</v>
      </c>
      <c r="BI1545" s="134">
        <f>IF(N1545="nulová",J1545,0)</f>
        <v>0</v>
      </c>
      <c r="BJ1545" s="17" t="s">
        <v>78</v>
      </c>
      <c r="BK1545" s="134">
        <f>ROUND(I1545*H1545,2)</f>
        <v>0</v>
      </c>
      <c r="BL1545" s="17" t="s">
        <v>251</v>
      </c>
      <c r="BM1545" s="133" t="s">
        <v>3035</v>
      </c>
    </row>
    <row r="1546" spans="2:65" s="1" customFormat="1" ht="11.25">
      <c r="B1546" s="32"/>
      <c r="D1546" s="135" t="s">
        <v>158</v>
      </c>
      <c r="F1546" s="136" t="s">
        <v>3036</v>
      </c>
      <c r="I1546" s="137"/>
      <c r="L1546" s="32"/>
      <c r="M1546" s="138"/>
      <c r="T1546" s="53"/>
      <c r="AT1546" s="17" t="s">
        <v>158</v>
      </c>
      <c r="AU1546" s="17" t="s">
        <v>80</v>
      </c>
    </row>
    <row r="1547" spans="2:65" s="12" customFormat="1" ht="11.25">
      <c r="B1547" s="141"/>
      <c r="D1547" s="139" t="s">
        <v>162</v>
      </c>
      <c r="E1547" s="142" t="s">
        <v>19</v>
      </c>
      <c r="F1547" s="143" t="s">
        <v>2995</v>
      </c>
      <c r="H1547" s="144">
        <v>12.4</v>
      </c>
      <c r="I1547" s="145"/>
      <c r="L1547" s="141"/>
      <c r="M1547" s="146"/>
      <c r="T1547" s="147"/>
      <c r="AT1547" s="142" t="s">
        <v>162</v>
      </c>
      <c r="AU1547" s="142" t="s">
        <v>80</v>
      </c>
      <c r="AV1547" s="12" t="s">
        <v>80</v>
      </c>
      <c r="AW1547" s="12" t="s">
        <v>34</v>
      </c>
      <c r="AX1547" s="12" t="s">
        <v>73</v>
      </c>
      <c r="AY1547" s="142" t="s">
        <v>149</v>
      </c>
    </row>
    <row r="1548" spans="2:65" s="12" customFormat="1" ht="11.25">
      <c r="B1548" s="141"/>
      <c r="D1548" s="139" t="s">
        <v>162</v>
      </c>
      <c r="E1548" s="142" t="s">
        <v>19</v>
      </c>
      <c r="F1548" s="143" t="s">
        <v>2996</v>
      </c>
      <c r="H1548" s="144">
        <v>6.8</v>
      </c>
      <c r="I1548" s="145"/>
      <c r="L1548" s="141"/>
      <c r="M1548" s="146"/>
      <c r="T1548" s="147"/>
      <c r="AT1548" s="142" t="s">
        <v>162</v>
      </c>
      <c r="AU1548" s="142" t="s">
        <v>80</v>
      </c>
      <c r="AV1548" s="12" t="s">
        <v>80</v>
      </c>
      <c r="AW1548" s="12" t="s">
        <v>34</v>
      </c>
      <c r="AX1548" s="12" t="s">
        <v>73</v>
      </c>
      <c r="AY1548" s="142" t="s">
        <v>149</v>
      </c>
    </row>
    <row r="1549" spans="2:65" s="12" customFormat="1" ht="11.25">
      <c r="B1549" s="141"/>
      <c r="D1549" s="139" t="s">
        <v>162</v>
      </c>
      <c r="E1549" s="142" t="s">
        <v>19</v>
      </c>
      <c r="F1549" s="143" t="s">
        <v>2997</v>
      </c>
      <c r="H1549" s="144">
        <v>2.8</v>
      </c>
      <c r="I1549" s="145"/>
      <c r="L1549" s="141"/>
      <c r="M1549" s="146"/>
      <c r="T1549" s="147"/>
      <c r="AT1549" s="142" t="s">
        <v>162</v>
      </c>
      <c r="AU1549" s="142" t="s">
        <v>80</v>
      </c>
      <c r="AV1549" s="12" t="s">
        <v>80</v>
      </c>
      <c r="AW1549" s="12" t="s">
        <v>34</v>
      </c>
      <c r="AX1549" s="12" t="s">
        <v>73</v>
      </c>
      <c r="AY1549" s="142" t="s">
        <v>149</v>
      </c>
    </row>
    <row r="1550" spans="2:65" s="12" customFormat="1" ht="11.25">
      <c r="B1550" s="141"/>
      <c r="D1550" s="139" t="s">
        <v>162</v>
      </c>
      <c r="E1550" s="142" t="s">
        <v>19</v>
      </c>
      <c r="F1550" s="143" t="s">
        <v>2998</v>
      </c>
      <c r="H1550" s="144">
        <v>9.6</v>
      </c>
      <c r="I1550" s="145"/>
      <c r="L1550" s="141"/>
      <c r="M1550" s="146"/>
      <c r="T1550" s="147"/>
      <c r="AT1550" s="142" t="s">
        <v>162</v>
      </c>
      <c r="AU1550" s="142" t="s">
        <v>80</v>
      </c>
      <c r="AV1550" s="12" t="s">
        <v>80</v>
      </c>
      <c r="AW1550" s="12" t="s">
        <v>34</v>
      </c>
      <c r="AX1550" s="12" t="s">
        <v>73</v>
      </c>
      <c r="AY1550" s="142" t="s">
        <v>149</v>
      </c>
    </row>
    <row r="1551" spans="2:65" s="14" customFormat="1" ht="11.25">
      <c r="B1551" s="155"/>
      <c r="D1551" s="139" t="s">
        <v>162</v>
      </c>
      <c r="E1551" s="156" t="s">
        <v>19</v>
      </c>
      <c r="F1551" s="157" t="s">
        <v>171</v>
      </c>
      <c r="H1551" s="158">
        <v>31.6</v>
      </c>
      <c r="I1551" s="159"/>
      <c r="L1551" s="155"/>
      <c r="M1551" s="160"/>
      <c r="T1551" s="161"/>
      <c r="AT1551" s="156" t="s">
        <v>162</v>
      </c>
      <c r="AU1551" s="156" t="s">
        <v>80</v>
      </c>
      <c r="AV1551" s="14" t="s">
        <v>156</v>
      </c>
      <c r="AW1551" s="14" t="s">
        <v>34</v>
      </c>
      <c r="AX1551" s="14" t="s">
        <v>78</v>
      </c>
      <c r="AY1551" s="156" t="s">
        <v>149</v>
      </c>
    </row>
    <row r="1552" spans="2:65" s="1" customFormat="1" ht="16.5" customHeight="1">
      <c r="B1552" s="32"/>
      <c r="C1552" s="162" t="s">
        <v>3037</v>
      </c>
      <c r="D1552" s="162" t="s">
        <v>245</v>
      </c>
      <c r="E1552" s="163" t="s">
        <v>3038</v>
      </c>
      <c r="F1552" s="164" t="s">
        <v>3039</v>
      </c>
      <c r="G1552" s="165" t="s">
        <v>154</v>
      </c>
      <c r="H1552" s="166">
        <v>34.76</v>
      </c>
      <c r="I1552" s="167"/>
      <c r="J1552" s="168">
        <f>ROUND(I1552*H1552,2)</f>
        <v>0</v>
      </c>
      <c r="K1552" s="164" t="s">
        <v>155</v>
      </c>
      <c r="L1552" s="169"/>
      <c r="M1552" s="170" t="s">
        <v>19</v>
      </c>
      <c r="N1552" s="171" t="s">
        <v>44</v>
      </c>
      <c r="P1552" s="131">
        <f>O1552*H1552</f>
        <v>0</v>
      </c>
      <c r="Q1552" s="131">
        <v>2.64E-3</v>
      </c>
      <c r="R1552" s="131">
        <f>Q1552*H1552</f>
        <v>9.1766399999999998E-2</v>
      </c>
      <c r="S1552" s="131">
        <v>0</v>
      </c>
      <c r="T1552" s="132">
        <f>S1552*H1552</f>
        <v>0</v>
      </c>
      <c r="AR1552" s="133" t="s">
        <v>350</v>
      </c>
      <c r="AT1552" s="133" t="s">
        <v>245</v>
      </c>
      <c r="AU1552" s="133" t="s">
        <v>80</v>
      </c>
      <c r="AY1552" s="17" t="s">
        <v>149</v>
      </c>
      <c r="BE1552" s="134">
        <f>IF(N1552="základní",J1552,0)</f>
        <v>0</v>
      </c>
      <c r="BF1552" s="134">
        <f>IF(N1552="snížená",J1552,0)</f>
        <v>0</v>
      </c>
      <c r="BG1552" s="134">
        <f>IF(N1552="zákl. přenesená",J1552,0)</f>
        <v>0</v>
      </c>
      <c r="BH1552" s="134">
        <f>IF(N1552="sníž. přenesená",J1552,0)</f>
        <v>0</v>
      </c>
      <c r="BI1552" s="134">
        <f>IF(N1552="nulová",J1552,0)</f>
        <v>0</v>
      </c>
      <c r="BJ1552" s="17" t="s">
        <v>78</v>
      </c>
      <c r="BK1552" s="134">
        <f>ROUND(I1552*H1552,2)</f>
        <v>0</v>
      </c>
      <c r="BL1552" s="17" t="s">
        <v>251</v>
      </c>
      <c r="BM1552" s="133" t="s">
        <v>3040</v>
      </c>
    </row>
    <row r="1553" spans="2:65" s="12" customFormat="1" ht="11.25">
      <c r="B1553" s="141"/>
      <c r="D1553" s="139" t="s">
        <v>162</v>
      </c>
      <c r="F1553" s="143" t="s">
        <v>3041</v>
      </c>
      <c r="H1553" s="144">
        <v>34.76</v>
      </c>
      <c r="I1553" s="145"/>
      <c r="L1553" s="141"/>
      <c r="M1553" s="146"/>
      <c r="T1553" s="147"/>
      <c r="AT1553" s="142" t="s">
        <v>162</v>
      </c>
      <c r="AU1553" s="142" t="s">
        <v>80</v>
      </c>
      <c r="AV1553" s="12" t="s">
        <v>80</v>
      </c>
      <c r="AW1553" s="12" t="s">
        <v>4</v>
      </c>
      <c r="AX1553" s="12" t="s">
        <v>78</v>
      </c>
      <c r="AY1553" s="142" t="s">
        <v>149</v>
      </c>
    </row>
    <row r="1554" spans="2:65" s="1" customFormat="1" ht="16.5" customHeight="1">
      <c r="B1554" s="32"/>
      <c r="C1554" s="122" t="s">
        <v>3042</v>
      </c>
      <c r="D1554" s="122" t="s">
        <v>151</v>
      </c>
      <c r="E1554" s="123" t="s">
        <v>3043</v>
      </c>
      <c r="F1554" s="124" t="s">
        <v>3044</v>
      </c>
      <c r="G1554" s="125" t="s">
        <v>388</v>
      </c>
      <c r="H1554" s="126">
        <v>52.2</v>
      </c>
      <c r="I1554" s="127"/>
      <c r="J1554" s="128">
        <f>ROUND(I1554*H1554,2)</f>
        <v>0</v>
      </c>
      <c r="K1554" s="124" t="s">
        <v>155</v>
      </c>
      <c r="L1554" s="32"/>
      <c r="M1554" s="129" t="s">
        <v>19</v>
      </c>
      <c r="N1554" s="130" t="s">
        <v>44</v>
      </c>
      <c r="P1554" s="131">
        <f>O1554*H1554</f>
        <v>0</v>
      </c>
      <c r="Q1554" s="131">
        <v>1.0000000000000001E-5</v>
      </c>
      <c r="R1554" s="131">
        <f>Q1554*H1554</f>
        <v>5.2200000000000011E-4</v>
      </c>
      <c r="S1554" s="131">
        <v>0</v>
      </c>
      <c r="T1554" s="132">
        <f>S1554*H1554</f>
        <v>0</v>
      </c>
      <c r="AR1554" s="133" t="s">
        <v>251</v>
      </c>
      <c r="AT1554" s="133" t="s">
        <v>151</v>
      </c>
      <c r="AU1554" s="133" t="s">
        <v>80</v>
      </c>
      <c r="AY1554" s="17" t="s">
        <v>149</v>
      </c>
      <c r="BE1554" s="134">
        <f>IF(N1554="základní",J1554,0)</f>
        <v>0</v>
      </c>
      <c r="BF1554" s="134">
        <f>IF(N1554="snížená",J1554,0)</f>
        <v>0</v>
      </c>
      <c r="BG1554" s="134">
        <f>IF(N1554="zákl. přenesená",J1554,0)</f>
        <v>0</v>
      </c>
      <c r="BH1554" s="134">
        <f>IF(N1554="sníž. přenesená",J1554,0)</f>
        <v>0</v>
      </c>
      <c r="BI1554" s="134">
        <f>IF(N1554="nulová",J1554,0)</f>
        <v>0</v>
      </c>
      <c r="BJ1554" s="17" t="s">
        <v>78</v>
      </c>
      <c r="BK1554" s="134">
        <f>ROUND(I1554*H1554,2)</f>
        <v>0</v>
      </c>
      <c r="BL1554" s="17" t="s">
        <v>251</v>
      </c>
      <c r="BM1554" s="133" t="s">
        <v>3045</v>
      </c>
    </row>
    <row r="1555" spans="2:65" s="1" customFormat="1" ht="11.25">
      <c r="B1555" s="32"/>
      <c r="D1555" s="135" t="s">
        <v>158</v>
      </c>
      <c r="F1555" s="136" t="s">
        <v>3046</v>
      </c>
      <c r="I1555" s="137"/>
      <c r="L1555" s="32"/>
      <c r="M1555" s="138"/>
      <c r="T1555" s="53"/>
      <c r="AT1555" s="17" t="s">
        <v>158</v>
      </c>
      <c r="AU1555" s="17" t="s">
        <v>80</v>
      </c>
    </row>
    <row r="1556" spans="2:65" s="12" customFormat="1" ht="11.25">
      <c r="B1556" s="141"/>
      <c r="D1556" s="139" t="s">
        <v>162</v>
      </c>
      <c r="E1556" s="142" t="s">
        <v>19</v>
      </c>
      <c r="F1556" s="143" t="s">
        <v>3047</v>
      </c>
      <c r="H1556" s="144">
        <v>14.6</v>
      </c>
      <c r="I1556" s="145"/>
      <c r="L1556" s="141"/>
      <c r="M1556" s="146"/>
      <c r="T1556" s="147"/>
      <c r="AT1556" s="142" t="s">
        <v>162</v>
      </c>
      <c r="AU1556" s="142" t="s">
        <v>80</v>
      </c>
      <c r="AV1556" s="12" t="s">
        <v>80</v>
      </c>
      <c r="AW1556" s="12" t="s">
        <v>34</v>
      </c>
      <c r="AX1556" s="12" t="s">
        <v>73</v>
      </c>
      <c r="AY1556" s="142" t="s">
        <v>149</v>
      </c>
    </row>
    <row r="1557" spans="2:65" s="12" customFormat="1" ht="11.25">
      <c r="B1557" s="141"/>
      <c r="D1557" s="139" t="s">
        <v>162</v>
      </c>
      <c r="E1557" s="142" t="s">
        <v>19</v>
      </c>
      <c r="F1557" s="143" t="s">
        <v>3048</v>
      </c>
      <c r="H1557" s="144">
        <v>11.2</v>
      </c>
      <c r="I1557" s="145"/>
      <c r="L1557" s="141"/>
      <c r="M1557" s="146"/>
      <c r="T1557" s="147"/>
      <c r="AT1557" s="142" t="s">
        <v>162</v>
      </c>
      <c r="AU1557" s="142" t="s">
        <v>80</v>
      </c>
      <c r="AV1557" s="12" t="s">
        <v>80</v>
      </c>
      <c r="AW1557" s="12" t="s">
        <v>34</v>
      </c>
      <c r="AX1557" s="12" t="s">
        <v>73</v>
      </c>
      <c r="AY1557" s="142" t="s">
        <v>149</v>
      </c>
    </row>
    <row r="1558" spans="2:65" s="12" customFormat="1" ht="11.25">
      <c r="B1558" s="141"/>
      <c r="D1558" s="139" t="s">
        <v>162</v>
      </c>
      <c r="E1558" s="142" t="s">
        <v>19</v>
      </c>
      <c r="F1558" s="143" t="s">
        <v>3049</v>
      </c>
      <c r="H1558" s="144">
        <v>11</v>
      </c>
      <c r="I1558" s="145"/>
      <c r="L1558" s="141"/>
      <c r="M1558" s="146"/>
      <c r="T1558" s="147"/>
      <c r="AT1558" s="142" t="s">
        <v>162</v>
      </c>
      <c r="AU1558" s="142" t="s">
        <v>80</v>
      </c>
      <c r="AV1558" s="12" t="s">
        <v>80</v>
      </c>
      <c r="AW1558" s="12" t="s">
        <v>34</v>
      </c>
      <c r="AX1558" s="12" t="s">
        <v>73</v>
      </c>
      <c r="AY1558" s="142" t="s">
        <v>149</v>
      </c>
    </row>
    <row r="1559" spans="2:65" s="12" customFormat="1" ht="11.25">
      <c r="B1559" s="141"/>
      <c r="D1559" s="139" t="s">
        <v>162</v>
      </c>
      <c r="E1559" s="142" t="s">
        <v>19</v>
      </c>
      <c r="F1559" s="143" t="s">
        <v>3050</v>
      </c>
      <c r="H1559" s="144">
        <v>15.4</v>
      </c>
      <c r="I1559" s="145"/>
      <c r="L1559" s="141"/>
      <c r="M1559" s="146"/>
      <c r="T1559" s="147"/>
      <c r="AT1559" s="142" t="s">
        <v>162</v>
      </c>
      <c r="AU1559" s="142" t="s">
        <v>80</v>
      </c>
      <c r="AV1559" s="12" t="s">
        <v>80</v>
      </c>
      <c r="AW1559" s="12" t="s">
        <v>34</v>
      </c>
      <c r="AX1559" s="12" t="s">
        <v>73</v>
      </c>
      <c r="AY1559" s="142" t="s">
        <v>149</v>
      </c>
    </row>
    <row r="1560" spans="2:65" s="14" customFormat="1" ht="11.25">
      <c r="B1560" s="155"/>
      <c r="D1560" s="139" t="s">
        <v>162</v>
      </c>
      <c r="E1560" s="156" t="s">
        <v>19</v>
      </c>
      <c r="F1560" s="157" t="s">
        <v>171</v>
      </c>
      <c r="H1560" s="158">
        <v>52.2</v>
      </c>
      <c r="I1560" s="159"/>
      <c r="L1560" s="155"/>
      <c r="M1560" s="160"/>
      <c r="T1560" s="161"/>
      <c r="AT1560" s="156" t="s">
        <v>162</v>
      </c>
      <c r="AU1560" s="156" t="s">
        <v>80</v>
      </c>
      <c r="AV1560" s="14" t="s">
        <v>156</v>
      </c>
      <c r="AW1560" s="14" t="s">
        <v>34</v>
      </c>
      <c r="AX1560" s="14" t="s">
        <v>78</v>
      </c>
      <c r="AY1560" s="156" t="s">
        <v>149</v>
      </c>
    </row>
    <row r="1561" spans="2:65" s="1" customFormat="1" ht="16.5" customHeight="1">
      <c r="B1561" s="32"/>
      <c r="C1561" s="162" t="s">
        <v>3051</v>
      </c>
      <c r="D1561" s="162" t="s">
        <v>245</v>
      </c>
      <c r="E1561" s="163" t="s">
        <v>3052</v>
      </c>
      <c r="F1561" s="164" t="s">
        <v>3053</v>
      </c>
      <c r="G1561" s="165" t="s">
        <v>388</v>
      </c>
      <c r="H1561" s="166">
        <v>53.244</v>
      </c>
      <c r="I1561" s="167"/>
      <c r="J1561" s="168">
        <f>ROUND(I1561*H1561,2)</f>
        <v>0</v>
      </c>
      <c r="K1561" s="164" t="s">
        <v>155</v>
      </c>
      <c r="L1561" s="169"/>
      <c r="M1561" s="170" t="s">
        <v>19</v>
      </c>
      <c r="N1561" s="171" t="s">
        <v>44</v>
      </c>
      <c r="P1561" s="131">
        <f>O1561*H1561</f>
        <v>0</v>
      </c>
      <c r="Q1561" s="131">
        <v>3.5E-4</v>
      </c>
      <c r="R1561" s="131">
        <f>Q1561*H1561</f>
        <v>1.86354E-2</v>
      </c>
      <c r="S1561" s="131">
        <v>0</v>
      </c>
      <c r="T1561" s="132">
        <f>S1561*H1561</f>
        <v>0</v>
      </c>
      <c r="AR1561" s="133" t="s">
        <v>350</v>
      </c>
      <c r="AT1561" s="133" t="s">
        <v>245</v>
      </c>
      <c r="AU1561" s="133" t="s">
        <v>80</v>
      </c>
      <c r="AY1561" s="17" t="s">
        <v>149</v>
      </c>
      <c r="BE1561" s="134">
        <f>IF(N1561="základní",J1561,0)</f>
        <v>0</v>
      </c>
      <c r="BF1561" s="134">
        <f>IF(N1561="snížená",J1561,0)</f>
        <v>0</v>
      </c>
      <c r="BG1561" s="134">
        <f>IF(N1561="zákl. přenesená",J1561,0)</f>
        <v>0</v>
      </c>
      <c r="BH1561" s="134">
        <f>IF(N1561="sníž. přenesená",J1561,0)</f>
        <v>0</v>
      </c>
      <c r="BI1561" s="134">
        <f>IF(N1561="nulová",J1561,0)</f>
        <v>0</v>
      </c>
      <c r="BJ1561" s="17" t="s">
        <v>78</v>
      </c>
      <c r="BK1561" s="134">
        <f>ROUND(I1561*H1561,2)</f>
        <v>0</v>
      </c>
      <c r="BL1561" s="17" t="s">
        <v>251</v>
      </c>
      <c r="BM1561" s="133" t="s">
        <v>3054</v>
      </c>
    </row>
    <row r="1562" spans="2:65" s="12" customFormat="1" ht="11.25">
      <c r="B1562" s="141"/>
      <c r="D1562" s="139" t="s">
        <v>162</v>
      </c>
      <c r="F1562" s="143" t="s">
        <v>3055</v>
      </c>
      <c r="H1562" s="144">
        <v>53.244</v>
      </c>
      <c r="I1562" s="145"/>
      <c r="L1562" s="141"/>
      <c r="M1562" s="146"/>
      <c r="T1562" s="147"/>
      <c r="AT1562" s="142" t="s">
        <v>162</v>
      </c>
      <c r="AU1562" s="142" t="s">
        <v>80</v>
      </c>
      <c r="AV1562" s="12" t="s">
        <v>80</v>
      </c>
      <c r="AW1562" s="12" t="s">
        <v>4</v>
      </c>
      <c r="AX1562" s="12" t="s">
        <v>78</v>
      </c>
      <c r="AY1562" s="142" t="s">
        <v>149</v>
      </c>
    </row>
    <row r="1563" spans="2:65" s="1" customFormat="1" ht="16.5" customHeight="1">
      <c r="B1563" s="32"/>
      <c r="C1563" s="122" t="s">
        <v>3056</v>
      </c>
      <c r="D1563" s="122" t="s">
        <v>151</v>
      </c>
      <c r="E1563" s="123" t="s">
        <v>3057</v>
      </c>
      <c r="F1563" s="124" t="s">
        <v>3058</v>
      </c>
      <c r="G1563" s="125" t="s">
        <v>388</v>
      </c>
      <c r="H1563" s="126">
        <v>100.42</v>
      </c>
      <c r="I1563" s="127"/>
      <c r="J1563" s="128">
        <f>ROUND(I1563*H1563,2)</f>
        <v>0</v>
      </c>
      <c r="K1563" s="124" t="s">
        <v>155</v>
      </c>
      <c r="L1563" s="32"/>
      <c r="M1563" s="129" t="s">
        <v>19</v>
      </c>
      <c r="N1563" s="130" t="s">
        <v>44</v>
      </c>
      <c r="P1563" s="131">
        <f>O1563*H1563</f>
        <v>0</v>
      </c>
      <c r="Q1563" s="131">
        <v>1.0000000000000001E-5</v>
      </c>
      <c r="R1563" s="131">
        <f>Q1563*H1563</f>
        <v>1.0042E-3</v>
      </c>
      <c r="S1563" s="131">
        <v>0</v>
      </c>
      <c r="T1563" s="132">
        <f>S1563*H1563</f>
        <v>0</v>
      </c>
      <c r="AR1563" s="133" t="s">
        <v>251</v>
      </c>
      <c r="AT1563" s="133" t="s">
        <v>151</v>
      </c>
      <c r="AU1563" s="133" t="s">
        <v>80</v>
      </c>
      <c r="AY1563" s="17" t="s">
        <v>149</v>
      </c>
      <c r="BE1563" s="134">
        <f>IF(N1563="základní",J1563,0)</f>
        <v>0</v>
      </c>
      <c r="BF1563" s="134">
        <f>IF(N1563="snížená",J1563,0)</f>
        <v>0</v>
      </c>
      <c r="BG1563" s="134">
        <f>IF(N1563="zákl. přenesená",J1563,0)</f>
        <v>0</v>
      </c>
      <c r="BH1563" s="134">
        <f>IF(N1563="sníž. přenesená",J1563,0)</f>
        <v>0</v>
      </c>
      <c r="BI1563" s="134">
        <f>IF(N1563="nulová",J1563,0)</f>
        <v>0</v>
      </c>
      <c r="BJ1563" s="17" t="s">
        <v>78</v>
      </c>
      <c r="BK1563" s="134">
        <f>ROUND(I1563*H1563,2)</f>
        <v>0</v>
      </c>
      <c r="BL1563" s="17" t="s">
        <v>251</v>
      </c>
      <c r="BM1563" s="133" t="s">
        <v>3059</v>
      </c>
    </row>
    <row r="1564" spans="2:65" s="1" customFormat="1" ht="11.25">
      <c r="B1564" s="32"/>
      <c r="D1564" s="135" t="s">
        <v>158</v>
      </c>
      <c r="F1564" s="136" t="s">
        <v>3060</v>
      </c>
      <c r="I1564" s="137"/>
      <c r="L1564" s="32"/>
      <c r="M1564" s="138"/>
      <c r="T1564" s="53"/>
      <c r="AT1564" s="17" t="s">
        <v>158</v>
      </c>
      <c r="AU1564" s="17" t="s">
        <v>80</v>
      </c>
    </row>
    <row r="1565" spans="2:65" s="12" customFormat="1" ht="11.25">
      <c r="B1565" s="141"/>
      <c r="D1565" s="139" t="s">
        <v>162</v>
      </c>
      <c r="E1565" s="142" t="s">
        <v>19</v>
      </c>
      <c r="F1565" s="143" t="s">
        <v>3061</v>
      </c>
      <c r="H1565" s="144">
        <v>42.36</v>
      </c>
      <c r="I1565" s="145"/>
      <c r="L1565" s="141"/>
      <c r="M1565" s="146"/>
      <c r="T1565" s="147"/>
      <c r="AT1565" s="142" t="s">
        <v>162</v>
      </c>
      <c r="AU1565" s="142" t="s">
        <v>80</v>
      </c>
      <c r="AV1565" s="12" t="s">
        <v>80</v>
      </c>
      <c r="AW1565" s="12" t="s">
        <v>34</v>
      </c>
      <c r="AX1565" s="12" t="s">
        <v>73</v>
      </c>
      <c r="AY1565" s="142" t="s">
        <v>149</v>
      </c>
    </row>
    <row r="1566" spans="2:65" s="12" customFormat="1" ht="11.25">
      <c r="B1566" s="141"/>
      <c r="D1566" s="139" t="s">
        <v>162</v>
      </c>
      <c r="E1566" s="142" t="s">
        <v>19</v>
      </c>
      <c r="F1566" s="143" t="s">
        <v>3062</v>
      </c>
      <c r="H1566" s="144">
        <v>20.420000000000002</v>
      </c>
      <c r="I1566" s="145"/>
      <c r="L1566" s="141"/>
      <c r="M1566" s="146"/>
      <c r="T1566" s="147"/>
      <c r="AT1566" s="142" t="s">
        <v>162</v>
      </c>
      <c r="AU1566" s="142" t="s">
        <v>80</v>
      </c>
      <c r="AV1566" s="12" t="s">
        <v>80</v>
      </c>
      <c r="AW1566" s="12" t="s">
        <v>34</v>
      </c>
      <c r="AX1566" s="12" t="s">
        <v>73</v>
      </c>
      <c r="AY1566" s="142" t="s">
        <v>149</v>
      </c>
    </row>
    <row r="1567" spans="2:65" s="12" customFormat="1" ht="11.25">
      <c r="B1567" s="141"/>
      <c r="D1567" s="139" t="s">
        <v>162</v>
      </c>
      <c r="E1567" s="142" t="s">
        <v>19</v>
      </c>
      <c r="F1567" s="143" t="s">
        <v>3063</v>
      </c>
      <c r="H1567" s="144">
        <v>21.5</v>
      </c>
      <c r="I1567" s="145"/>
      <c r="L1567" s="141"/>
      <c r="M1567" s="146"/>
      <c r="T1567" s="147"/>
      <c r="AT1567" s="142" t="s">
        <v>162</v>
      </c>
      <c r="AU1567" s="142" t="s">
        <v>80</v>
      </c>
      <c r="AV1567" s="12" t="s">
        <v>80</v>
      </c>
      <c r="AW1567" s="12" t="s">
        <v>34</v>
      </c>
      <c r="AX1567" s="12" t="s">
        <v>73</v>
      </c>
      <c r="AY1567" s="142" t="s">
        <v>149</v>
      </c>
    </row>
    <row r="1568" spans="2:65" s="12" customFormat="1" ht="11.25">
      <c r="B1568" s="141"/>
      <c r="D1568" s="139" t="s">
        <v>162</v>
      </c>
      <c r="E1568" s="142" t="s">
        <v>19</v>
      </c>
      <c r="F1568" s="143" t="s">
        <v>3064</v>
      </c>
      <c r="H1568" s="144">
        <v>16.14</v>
      </c>
      <c r="I1568" s="145"/>
      <c r="L1568" s="141"/>
      <c r="M1568" s="146"/>
      <c r="T1568" s="147"/>
      <c r="AT1568" s="142" t="s">
        <v>162</v>
      </c>
      <c r="AU1568" s="142" t="s">
        <v>80</v>
      </c>
      <c r="AV1568" s="12" t="s">
        <v>80</v>
      </c>
      <c r="AW1568" s="12" t="s">
        <v>34</v>
      </c>
      <c r="AX1568" s="12" t="s">
        <v>73</v>
      </c>
      <c r="AY1568" s="142" t="s">
        <v>149</v>
      </c>
    </row>
    <row r="1569" spans="2:65" s="14" customFormat="1" ht="11.25">
      <c r="B1569" s="155"/>
      <c r="D1569" s="139" t="s">
        <v>162</v>
      </c>
      <c r="E1569" s="156" t="s">
        <v>19</v>
      </c>
      <c r="F1569" s="157" t="s">
        <v>171</v>
      </c>
      <c r="H1569" s="158">
        <v>100.42</v>
      </c>
      <c r="I1569" s="159"/>
      <c r="L1569" s="155"/>
      <c r="M1569" s="160"/>
      <c r="T1569" s="161"/>
      <c r="AT1569" s="156" t="s">
        <v>162</v>
      </c>
      <c r="AU1569" s="156" t="s">
        <v>80</v>
      </c>
      <c r="AV1569" s="14" t="s">
        <v>156</v>
      </c>
      <c r="AW1569" s="14" t="s">
        <v>34</v>
      </c>
      <c r="AX1569" s="14" t="s">
        <v>78</v>
      </c>
      <c r="AY1569" s="156" t="s">
        <v>149</v>
      </c>
    </row>
    <row r="1570" spans="2:65" s="1" customFormat="1" ht="16.5" customHeight="1">
      <c r="B1570" s="32"/>
      <c r="C1570" s="162" t="s">
        <v>3065</v>
      </c>
      <c r="D1570" s="162" t="s">
        <v>245</v>
      </c>
      <c r="E1570" s="163" t="s">
        <v>3066</v>
      </c>
      <c r="F1570" s="164" t="s">
        <v>3067</v>
      </c>
      <c r="G1570" s="165" t="s">
        <v>388</v>
      </c>
      <c r="H1570" s="166">
        <v>102.428</v>
      </c>
      <c r="I1570" s="167"/>
      <c r="J1570" s="168">
        <f>ROUND(I1570*H1570,2)</f>
        <v>0</v>
      </c>
      <c r="K1570" s="164" t="s">
        <v>155</v>
      </c>
      <c r="L1570" s="169"/>
      <c r="M1570" s="170" t="s">
        <v>19</v>
      </c>
      <c r="N1570" s="171" t="s">
        <v>44</v>
      </c>
      <c r="P1570" s="131">
        <f>O1570*H1570</f>
        <v>0</v>
      </c>
      <c r="Q1570" s="131">
        <v>2.0000000000000001E-4</v>
      </c>
      <c r="R1570" s="131">
        <f>Q1570*H1570</f>
        <v>2.04856E-2</v>
      </c>
      <c r="S1570" s="131">
        <v>0</v>
      </c>
      <c r="T1570" s="132">
        <f>S1570*H1570</f>
        <v>0</v>
      </c>
      <c r="AR1570" s="133" t="s">
        <v>350</v>
      </c>
      <c r="AT1570" s="133" t="s">
        <v>245</v>
      </c>
      <c r="AU1570" s="133" t="s">
        <v>80</v>
      </c>
      <c r="AY1570" s="17" t="s">
        <v>149</v>
      </c>
      <c r="BE1570" s="134">
        <f>IF(N1570="základní",J1570,0)</f>
        <v>0</v>
      </c>
      <c r="BF1570" s="134">
        <f>IF(N1570="snížená",J1570,0)</f>
        <v>0</v>
      </c>
      <c r="BG1570" s="134">
        <f>IF(N1570="zákl. přenesená",J1570,0)</f>
        <v>0</v>
      </c>
      <c r="BH1570" s="134">
        <f>IF(N1570="sníž. přenesená",J1570,0)</f>
        <v>0</v>
      </c>
      <c r="BI1570" s="134">
        <f>IF(N1570="nulová",J1570,0)</f>
        <v>0</v>
      </c>
      <c r="BJ1570" s="17" t="s">
        <v>78</v>
      </c>
      <c r="BK1570" s="134">
        <f>ROUND(I1570*H1570,2)</f>
        <v>0</v>
      </c>
      <c r="BL1570" s="17" t="s">
        <v>251</v>
      </c>
      <c r="BM1570" s="133" t="s">
        <v>3068</v>
      </c>
    </row>
    <row r="1571" spans="2:65" s="12" customFormat="1" ht="11.25">
      <c r="B1571" s="141"/>
      <c r="D1571" s="139" t="s">
        <v>162</v>
      </c>
      <c r="F1571" s="143" t="s">
        <v>3069</v>
      </c>
      <c r="H1571" s="144">
        <v>102.428</v>
      </c>
      <c r="I1571" s="145"/>
      <c r="L1571" s="141"/>
      <c r="M1571" s="146"/>
      <c r="T1571" s="147"/>
      <c r="AT1571" s="142" t="s">
        <v>162</v>
      </c>
      <c r="AU1571" s="142" t="s">
        <v>80</v>
      </c>
      <c r="AV1571" s="12" t="s">
        <v>80</v>
      </c>
      <c r="AW1571" s="12" t="s">
        <v>4</v>
      </c>
      <c r="AX1571" s="12" t="s">
        <v>78</v>
      </c>
      <c r="AY1571" s="142" t="s">
        <v>149</v>
      </c>
    </row>
    <row r="1572" spans="2:65" s="1" customFormat="1" ht="16.5" customHeight="1">
      <c r="B1572" s="32"/>
      <c r="C1572" s="122" t="s">
        <v>3070</v>
      </c>
      <c r="D1572" s="122" t="s">
        <v>151</v>
      </c>
      <c r="E1572" s="123" t="s">
        <v>3071</v>
      </c>
      <c r="F1572" s="124" t="s">
        <v>3072</v>
      </c>
      <c r="G1572" s="125" t="s">
        <v>388</v>
      </c>
      <c r="H1572" s="126">
        <v>100.42</v>
      </c>
      <c r="I1572" s="127"/>
      <c r="J1572" s="128">
        <f>ROUND(I1572*H1572,2)</f>
        <v>0</v>
      </c>
      <c r="K1572" s="124" t="s">
        <v>155</v>
      </c>
      <c r="L1572" s="32"/>
      <c r="M1572" s="129" t="s">
        <v>19</v>
      </c>
      <c r="N1572" s="130" t="s">
        <v>44</v>
      </c>
      <c r="P1572" s="131">
        <f>O1572*H1572</f>
        <v>0</v>
      </c>
      <c r="Q1572" s="131">
        <v>0</v>
      </c>
      <c r="R1572" s="131">
        <f>Q1572*H1572</f>
        <v>0</v>
      </c>
      <c r="S1572" s="131">
        <v>0</v>
      </c>
      <c r="T1572" s="132">
        <f>S1572*H1572</f>
        <v>0</v>
      </c>
      <c r="AR1572" s="133" t="s">
        <v>251</v>
      </c>
      <c r="AT1572" s="133" t="s">
        <v>151</v>
      </c>
      <c r="AU1572" s="133" t="s">
        <v>80</v>
      </c>
      <c r="AY1572" s="17" t="s">
        <v>149</v>
      </c>
      <c r="BE1572" s="134">
        <f>IF(N1572="základní",J1572,0)</f>
        <v>0</v>
      </c>
      <c r="BF1572" s="134">
        <f>IF(N1572="snížená",J1572,0)</f>
        <v>0</v>
      </c>
      <c r="BG1572" s="134">
        <f>IF(N1572="zákl. přenesená",J1572,0)</f>
        <v>0</v>
      </c>
      <c r="BH1572" s="134">
        <f>IF(N1572="sníž. přenesená",J1572,0)</f>
        <v>0</v>
      </c>
      <c r="BI1572" s="134">
        <f>IF(N1572="nulová",J1572,0)</f>
        <v>0</v>
      </c>
      <c r="BJ1572" s="17" t="s">
        <v>78</v>
      </c>
      <c r="BK1572" s="134">
        <f>ROUND(I1572*H1572,2)</f>
        <v>0</v>
      </c>
      <c r="BL1572" s="17" t="s">
        <v>251</v>
      </c>
      <c r="BM1572" s="133" t="s">
        <v>3073</v>
      </c>
    </row>
    <row r="1573" spans="2:65" s="1" customFormat="1" ht="11.25">
      <c r="B1573" s="32"/>
      <c r="D1573" s="135" t="s">
        <v>158</v>
      </c>
      <c r="F1573" s="136" t="s">
        <v>3074</v>
      </c>
      <c r="I1573" s="137"/>
      <c r="L1573" s="32"/>
      <c r="M1573" s="138"/>
      <c r="T1573" s="53"/>
      <c r="AT1573" s="17" t="s">
        <v>158</v>
      </c>
      <c r="AU1573" s="17" t="s">
        <v>80</v>
      </c>
    </row>
    <row r="1574" spans="2:65" s="1" customFormat="1" ht="24.2" customHeight="1">
      <c r="B1574" s="32"/>
      <c r="C1574" s="122" t="s">
        <v>3075</v>
      </c>
      <c r="D1574" s="122" t="s">
        <v>151</v>
      </c>
      <c r="E1574" s="123" t="s">
        <v>3076</v>
      </c>
      <c r="F1574" s="124" t="s">
        <v>3077</v>
      </c>
      <c r="G1574" s="125" t="s">
        <v>248</v>
      </c>
      <c r="H1574" s="126">
        <v>1.1779999999999999</v>
      </c>
      <c r="I1574" s="127"/>
      <c r="J1574" s="128">
        <f>ROUND(I1574*H1574,2)</f>
        <v>0</v>
      </c>
      <c r="K1574" s="124" t="s">
        <v>155</v>
      </c>
      <c r="L1574" s="32"/>
      <c r="M1574" s="129" t="s">
        <v>19</v>
      </c>
      <c r="N1574" s="130" t="s">
        <v>44</v>
      </c>
      <c r="P1574" s="131">
        <f>O1574*H1574</f>
        <v>0</v>
      </c>
      <c r="Q1574" s="131">
        <v>0</v>
      </c>
      <c r="R1574" s="131">
        <f>Q1574*H1574</f>
        <v>0</v>
      </c>
      <c r="S1574" s="131">
        <v>0</v>
      </c>
      <c r="T1574" s="132">
        <f>S1574*H1574</f>
        <v>0</v>
      </c>
      <c r="AR1574" s="133" t="s">
        <v>251</v>
      </c>
      <c r="AT1574" s="133" t="s">
        <v>151</v>
      </c>
      <c r="AU1574" s="133" t="s">
        <v>80</v>
      </c>
      <c r="AY1574" s="17" t="s">
        <v>149</v>
      </c>
      <c r="BE1574" s="134">
        <f>IF(N1574="základní",J1574,0)</f>
        <v>0</v>
      </c>
      <c r="BF1574" s="134">
        <f>IF(N1574="snížená",J1574,0)</f>
        <v>0</v>
      </c>
      <c r="BG1574" s="134">
        <f>IF(N1574="zákl. přenesená",J1574,0)</f>
        <v>0</v>
      </c>
      <c r="BH1574" s="134">
        <f>IF(N1574="sníž. přenesená",J1574,0)</f>
        <v>0</v>
      </c>
      <c r="BI1574" s="134">
        <f>IF(N1574="nulová",J1574,0)</f>
        <v>0</v>
      </c>
      <c r="BJ1574" s="17" t="s">
        <v>78</v>
      </c>
      <c r="BK1574" s="134">
        <f>ROUND(I1574*H1574,2)</f>
        <v>0</v>
      </c>
      <c r="BL1574" s="17" t="s">
        <v>251</v>
      </c>
      <c r="BM1574" s="133" t="s">
        <v>3078</v>
      </c>
    </row>
    <row r="1575" spans="2:65" s="1" customFormat="1" ht="11.25">
      <c r="B1575" s="32"/>
      <c r="D1575" s="135" t="s">
        <v>158</v>
      </c>
      <c r="F1575" s="136" t="s">
        <v>3079</v>
      </c>
      <c r="I1575" s="137"/>
      <c r="L1575" s="32"/>
      <c r="M1575" s="138"/>
      <c r="T1575" s="53"/>
      <c r="AT1575" s="17" t="s">
        <v>158</v>
      </c>
      <c r="AU1575" s="17" t="s">
        <v>80</v>
      </c>
    </row>
    <row r="1576" spans="2:65" s="11" customFormat="1" ht="22.9" customHeight="1">
      <c r="B1576" s="110"/>
      <c r="D1576" s="111" t="s">
        <v>72</v>
      </c>
      <c r="E1576" s="120" t="s">
        <v>3080</v>
      </c>
      <c r="F1576" s="120" t="s">
        <v>3081</v>
      </c>
      <c r="I1576" s="113"/>
      <c r="J1576" s="121">
        <f>BK1576</f>
        <v>0</v>
      </c>
      <c r="L1576" s="110"/>
      <c r="M1576" s="115"/>
      <c r="P1576" s="116">
        <f>SUM(P1577:P1595)</f>
        <v>0</v>
      </c>
      <c r="R1576" s="116">
        <f>SUM(R1577:R1595)</f>
        <v>2.3301695999999996</v>
      </c>
      <c r="T1576" s="117">
        <f>SUM(T1577:T1595)</f>
        <v>0</v>
      </c>
      <c r="AR1576" s="111" t="s">
        <v>80</v>
      </c>
      <c r="AT1576" s="118" t="s">
        <v>72</v>
      </c>
      <c r="AU1576" s="118" t="s">
        <v>78</v>
      </c>
      <c r="AY1576" s="111" t="s">
        <v>149</v>
      </c>
      <c r="BK1576" s="119">
        <f>SUM(BK1577:BK1595)</f>
        <v>0</v>
      </c>
    </row>
    <row r="1577" spans="2:65" s="1" customFormat="1" ht="16.5" customHeight="1">
      <c r="B1577" s="32"/>
      <c r="C1577" s="122" t="s">
        <v>3082</v>
      </c>
      <c r="D1577" s="122" t="s">
        <v>151</v>
      </c>
      <c r="E1577" s="123" t="s">
        <v>3083</v>
      </c>
      <c r="F1577" s="124" t="s">
        <v>3084</v>
      </c>
      <c r="G1577" s="125" t="s">
        <v>154</v>
      </c>
      <c r="H1577" s="126">
        <v>120.36</v>
      </c>
      <c r="I1577" s="127"/>
      <c r="J1577" s="128">
        <f>ROUND(I1577*H1577,2)</f>
        <v>0</v>
      </c>
      <c r="K1577" s="124" t="s">
        <v>155</v>
      </c>
      <c r="L1577" s="32"/>
      <c r="M1577" s="129" t="s">
        <v>19</v>
      </c>
      <c r="N1577" s="130" t="s">
        <v>44</v>
      </c>
      <c r="P1577" s="131">
        <f>O1577*H1577</f>
        <v>0</v>
      </c>
      <c r="Q1577" s="131">
        <v>2.9999999999999997E-4</v>
      </c>
      <c r="R1577" s="131">
        <f>Q1577*H1577</f>
        <v>3.6107999999999994E-2</v>
      </c>
      <c r="S1577" s="131">
        <v>0</v>
      </c>
      <c r="T1577" s="132">
        <f>S1577*H1577</f>
        <v>0</v>
      </c>
      <c r="AR1577" s="133" t="s">
        <v>251</v>
      </c>
      <c r="AT1577" s="133" t="s">
        <v>151</v>
      </c>
      <c r="AU1577" s="133" t="s">
        <v>80</v>
      </c>
      <c r="AY1577" s="17" t="s">
        <v>149</v>
      </c>
      <c r="BE1577" s="134">
        <f>IF(N1577="základní",J1577,0)</f>
        <v>0</v>
      </c>
      <c r="BF1577" s="134">
        <f>IF(N1577="snížená",J1577,0)</f>
        <v>0</v>
      </c>
      <c r="BG1577" s="134">
        <f>IF(N1577="zákl. přenesená",J1577,0)</f>
        <v>0</v>
      </c>
      <c r="BH1577" s="134">
        <f>IF(N1577="sníž. přenesená",J1577,0)</f>
        <v>0</v>
      </c>
      <c r="BI1577" s="134">
        <f>IF(N1577="nulová",J1577,0)</f>
        <v>0</v>
      </c>
      <c r="BJ1577" s="17" t="s">
        <v>78</v>
      </c>
      <c r="BK1577" s="134">
        <f>ROUND(I1577*H1577,2)</f>
        <v>0</v>
      </c>
      <c r="BL1577" s="17" t="s">
        <v>251</v>
      </c>
      <c r="BM1577" s="133" t="s">
        <v>3085</v>
      </c>
    </row>
    <row r="1578" spans="2:65" s="1" customFormat="1" ht="11.25">
      <c r="B1578" s="32"/>
      <c r="D1578" s="135" t="s">
        <v>158</v>
      </c>
      <c r="F1578" s="136" t="s">
        <v>3086</v>
      </c>
      <c r="I1578" s="137"/>
      <c r="L1578" s="32"/>
      <c r="M1578" s="138"/>
      <c r="T1578" s="53"/>
      <c r="AT1578" s="17" t="s">
        <v>158</v>
      </c>
      <c r="AU1578" s="17" t="s">
        <v>80</v>
      </c>
    </row>
    <row r="1579" spans="2:65" s="12" customFormat="1" ht="11.25">
      <c r="B1579" s="141"/>
      <c r="D1579" s="139" t="s">
        <v>162</v>
      </c>
      <c r="E1579" s="142" t="s">
        <v>19</v>
      </c>
      <c r="F1579" s="143" t="s">
        <v>3087</v>
      </c>
      <c r="H1579" s="144">
        <v>20</v>
      </c>
      <c r="I1579" s="145"/>
      <c r="L1579" s="141"/>
      <c r="M1579" s="146"/>
      <c r="T1579" s="147"/>
      <c r="AT1579" s="142" t="s">
        <v>162</v>
      </c>
      <c r="AU1579" s="142" t="s">
        <v>80</v>
      </c>
      <c r="AV1579" s="12" t="s">
        <v>80</v>
      </c>
      <c r="AW1579" s="12" t="s">
        <v>34</v>
      </c>
      <c r="AX1579" s="12" t="s">
        <v>73</v>
      </c>
      <c r="AY1579" s="142" t="s">
        <v>149</v>
      </c>
    </row>
    <row r="1580" spans="2:65" s="12" customFormat="1" ht="11.25">
      <c r="B1580" s="141"/>
      <c r="D1580" s="139" t="s">
        <v>162</v>
      </c>
      <c r="E1580" s="142" t="s">
        <v>19</v>
      </c>
      <c r="F1580" s="143" t="s">
        <v>3088</v>
      </c>
      <c r="H1580" s="144">
        <v>10</v>
      </c>
      <c r="I1580" s="145"/>
      <c r="L1580" s="141"/>
      <c r="M1580" s="146"/>
      <c r="T1580" s="147"/>
      <c r="AT1580" s="142" t="s">
        <v>162</v>
      </c>
      <c r="AU1580" s="142" t="s">
        <v>80</v>
      </c>
      <c r="AV1580" s="12" t="s">
        <v>80</v>
      </c>
      <c r="AW1580" s="12" t="s">
        <v>34</v>
      </c>
      <c r="AX1580" s="12" t="s">
        <v>73</v>
      </c>
      <c r="AY1580" s="142" t="s">
        <v>149</v>
      </c>
    </row>
    <row r="1581" spans="2:65" s="12" customFormat="1" ht="11.25">
      <c r="B1581" s="141"/>
      <c r="D1581" s="139" t="s">
        <v>162</v>
      </c>
      <c r="E1581" s="142" t="s">
        <v>19</v>
      </c>
      <c r="F1581" s="143" t="s">
        <v>3089</v>
      </c>
      <c r="H1581" s="144">
        <v>5.4</v>
      </c>
      <c r="I1581" s="145"/>
      <c r="L1581" s="141"/>
      <c r="M1581" s="146"/>
      <c r="T1581" s="147"/>
      <c r="AT1581" s="142" t="s">
        <v>162</v>
      </c>
      <c r="AU1581" s="142" t="s">
        <v>80</v>
      </c>
      <c r="AV1581" s="12" t="s">
        <v>80</v>
      </c>
      <c r="AW1581" s="12" t="s">
        <v>34</v>
      </c>
      <c r="AX1581" s="12" t="s">
        <v>73</v>
      </c>
      <c r="AY1581" s="142" t="s">
        <v>149</v>
      </c>
    </row>
    <row r="1582" spans="2:65" s="12" customFormat="1" ht="11.25">
      <c r="B1582" s="141"/>
      <c r="D1582" s="139" t="s">
        <v>162</v>
      </c>
      <c r="E1582" s="142" t="s">
        <v>19</v>
      </c>
      <c r="F1582" s="143" t="s">
        <v>3090</v>
      </c>
      <c r="H1582" s="144">
        <v>34.76</v>
      </c>
      <c r="I1582" s="145"/>
      <c r="L1582" s="141"/>
      <c r="M1582" s="146"/>
      <c r="T1582" s="147"/>
      <c r="AT1582" s="142" t="s">
        <v>162</v>
      </c>
      <c r="AU1582" s="142" t="s">
        <v>80</v>
      </c>
      <c r="AV1582" s="12" t="s">
        <v>80</v>
      </c>
      <c r="AW1582" s="12" t="s">
        <v>34</v>
      </c>
      <c r="AX1582" s="12" t="s">
        <v>73</v>
      </c>
      <c r="AY1582" s="142" t="s">
        <v>149</v>
      </c>
    </row>
    <row r="1583" spans="2:65" s="12" customFormat="1" ht="11.25">
      <c r="B1583" s="141"/>
      <c r="D1583" s="139" t="s">
        <v>162</v>
      </c>
      <c r="E1583" s="142" t="s">
        <v>19</v>
      </c>
      <c r="F1583" s="143" t="s">
        <v>3091</v>
      </c>
      <c r="H1583" s="144">
        <v>22.04</v>
      </c>
      <c r="I1583" s="145"/>
      <c r="L1583" s="141"/>
      <c r="M1583" s="146"/>
      <c r="T1583" s="147"/>
      <c r="AT1583" s="142" t="s">
        <v>162</v>
      </c>
      <c r="AU1583" s="142" t="s">
        <v>80</v>
      </c>
      <c r="AV1583" s="12" t="s">
        <v>80</v>
      </c>
      <c r="AW1583" s="12" t="s">
        <v>34</v>
      </c>
      <c r="AX1583" s="12" t="s">
        <v>73</v>
      </c>
      <c r="AY1583" s="142" t="s">
        <v>149</v>
      </c>
    </row>
    <row r="1584" spans="2:65" s="12" customFormat="1" ht="11.25">
      <c r="B1584" s="141"/>
      <c r="D1584" s="139" t="s">
        <v>162</v>
      </c>
      <c r="E1584" s="142" t="s">
        <v>19</v>
      </c>
      <c r="F1584" s="143" t="s">
        <v>3092</v>
      </c>
      <c r="H1584" s="144">
        <v>28.16</v>
      </c>
      <c r="I1584" s="145"/>
      <c r="L1584" s="141"/>
      <c r="M1584" s="146"/>
      <c r="T1584" s="147"/>
      <c r="AT1584" s="142" t="s">
        <v>162</v>
      </c>
      <c r="AU1584" s="142" t="s">
        <v>80</v>
      </c>
      <c r="AV1584" s="12" t="s">
        <v>80</v>
      </c>
      <c r="AW1584" s="12" t="s">
        <v>34</v>
      </c>
      <c r="AX1584" s="12" t="s">
        <v>73</v>
      </c>
      <c r="AY1584" s="142" t="s">
        <v>149</v>
      </c>
    </row>
    <row r="1585" spans="2:65" s="14" customFormat="1" ht="11.25">
      <c r="B1585" s="155"/>
      <c r="D1585" s="139" t="s">
        <v>162</v>
      </c>
      <c r="E1585" s="156" t="s">
        <v>19</v>
      </c>
      <c r="F1585" s="157" t="s">
        <v>171</v>
      </c>
      <c r="H1585" s="158">
        <v>120.36</v>
      </c>
      <c r="I1585" s="159"/>
      <c r="L1585" s="155"/>
      <c r="M1585" s="160"/>
      <c r="T1585" s="161"/>
      <c r="AT1585" s="156" t="s">
        <v>162</v>
      </c>
      <c r="AU1585" s="156" t="s">
        <v>80</v>
      </c>
      <c r="AV1585" s="14" t="s">
        <v>156</v>
      </c>
      <c r="AW1585" s="14" t="s">
        <v>34</v>
      </c>
      <c r="AX1585" s="14" t="s">
        <v>78</v>
      </c>
      <c r="AY1585" s="156" t="s">
        <v>149</v>
      </c>
    </row>
    <row r="1586" spans="2:65" s="1" customFormat="1" ht="24.2" customHeight="1">
      <c r="B1586" s="32"/>
      <c r="C1586" s="122" t="s">
        <v>3093</v>
      </c>
      <c r="D1586" s="122" t="s">
        <v>151</v>
      </c>
      <c r="E1586" s="123" t="s">
        <v>3094</v>
      </c>
      <c r="F1586" s="124" t="s">
        <v>3095</v>
      </c>
      <c r="G1586" s="125" t="s">
        <v>154</v>
      </c>
      <c r="H1586" s="126">
        <v>120.36</v>
      </c>
      <c r="I1586" s="127"/>
      <c r="J1586" s="128">
        <f>ROUND(I1586*H1586,2)</f>
        <v>0</v>
      </c>
      <c r="K1586" s="124" t="s">
        <v>155</v>
      </c>
      <c r="L1586" s="32"/>
      <c r="M1586" s="129" t="s">
        <v>19</v>
      </c>
      <c r="N1586" s="130" t="s">
        <v>44</v>
      </c>
      <c r="P1586" s="131">
        <f>O1586*H1586</f>
        <v>0</v>
      </c>
      <c r="Q1586" s="131">
        <v>5.1999999999999998E-3</v>
      </c>
      <c r="R1586" s="131">
        <f>Q1586*H1586</f>
        <v>0.62587199999999998</v>
      </c>
      <c r="S1586" s="131">
        <v>0</v>
      </c>
      <c r="T1586" s="132">
        <f>S1586*H1586</f>
        <v>0</v>
      </c>
      <c r="AR1586" s="133" t="s">
        <v>251</v>
      </c>
      <c r="AT1586" s="133" t="s">
        <v>151</v>
      </c>
      <c r="AU1586" s="133" t="s">
        <v>80</v>
      </c>
      <c r="AY1586" s="17" t="s">
        <v>149</v>
      </c>
      <c r="BE1586" s="134">
        <f>IF(N1586="základní",J1586,0)</f>
        <v>0</v>
      </c>
      <c r="BF1586" s="134">
        <f>IF(N1586="snížená",J1586,0)</f>
        <v>0</v>
      </c>
      <c r="BG1586" s="134">
        <f>IF(N1586="zákl. přenesená",J1586,0)</f>
        <v>0</v>
      </c>
      <c r="BH1586" s="134">
        <f>IF(N1586="sníž. přenesená",J1586,0)</f>
        <v>0</v>
      </c>
      <c r="BI1586" s="134">
        <f>IF(N1586="nulová",J1586,0)</f>
        <v>0</v>
      </c>
      <c r="BJ1586" s="17" t="s">
        <v>78</v>
      </c>
      <c r="BK1586" s="134">
        <f>ROUND(I1586*H1586,2)</f>
        <v>0</v>
      </c>
      <c r="BL1586" s="17" t="s">
        <v>251</v>
      </c>
      <c r="BM1586" s="133" t="s">
        <v>3096</v>
      </c>
    </row>
    <row r="1587" spans="2:65" s="1" customFormat="1" ht="11.25">
      <c r="B1587" s="32"/>
      <c r="D1587" s="135" t="s">
        <v>158</v>
      </c>
      <c r="F1587" s="136" t="s">
        <v>3097</v>
      </c>
      <c r="I1587" s="137"/>
      <c r="L1587" s="32"/>
      <c r="M1587" s="138"/>
      <c r="T1587" s="53"/>
      <c r="AT1587" s="17" t="s">
        <v>158</v>
      </c>
      <c r="AU1587" s="17" t="s">
        <v>80</v>
      </c>
    </row>
    <row r="1588" spans="2:65" s="1" customFormat="1" ht="16.5" customHeight="1">
      <c r="B1588" s="32"/>
      <c r="C1588" s="162" t="s">
        <v>3098</v>
      </c>
      <c r="D1588" s="162" t="s">
        <v>245</v>
      </c>
      <c r="E1588" s="163" t="s">
        <v>3099</v>
      </c>
      <c r="F1588" s="164" t="s">
        <v>3100</v>
      </c>
      <c r="G1588" s="165" t="s">
        <v>154</v>
      </c>
      <c r="H1588" s="166">
        <v>132.39599999999999</v>
      </c>
      <c r="I1588" s="167"/>
      <c r="J1588" s="168">
        <f>ROUND(I1588*H1588,2)</f>
        <v>0</v>
      </c>
      <c r="K1588" s="164" t="s">
        <v>155</v>
      </c>
      <c r="L1588" s="169"/>
      <c r="M1588" s="170" t="s">
        <v>19</v>
      </c>
      <c r="N1588" s="171" t="s">
        <v>44</v>
      </c>
      <c r="P1588" s="131">
        <f>O1588*H1588</f>
        <v>0</v>
      </c>
      <c r="Q1588" s="131">
        <v>1.26E-2</v>
      </c>
      <c r="R1588" s="131">
        <f>Q1588*H1588</f>
        <v>1.6681895999999998</v>
      </c>
      <c r="S1588" s="131">
        <v>0</v>
      </c>
      <c r="T1588" s="132">
        <f>S1588*H1588</f>
        <v>0</v>
      </c>
      <c r="AR1588" s="133" t="s">
        <v>350</v>
      </c>
      <c r="AT1588" s="133" t="s">
        <v>245</v>
      </c>
      <c r="AU1588" s="133" t="s">
        <v>80</v>
      </c>
      <c r="AY1588" s="17" t="s">
        <v>149</v>
      </c>
      <c r="BE1588" s="134">
        <f>IF(N1588="základní",J1588,0)</f>
        <v>0</v>
      </c>
      <c r="BF1588" s="134">
        <f>IF(N1588="snížená",J1588,0)</f>
        <v>0</v>
      </c>
      <c r="BG1588" s="134">
        <f>IF(N1588="zákl. přenesená",J1588,0)</f>
        <v>0</v>
      </c>
      <c r="BH1588" s="134">
        <f>IF(N1588="sníž. přenesená",J1588,0)</f>
        <v>0</v>
      </c>
      <c r="BI1588" s="134">
        <f>IF(N1588="nulová",J1588,0)</f>
        <v>0</v>
      </c>
      <c r="BJ1588" s="17" t="s">
        <v>78</v>
      </c>
      <c r="BK1588" s="134">
        <f>ROUND(I1588*H1588,2)</f>
        <v>0</v>
      </c>
      <c r="BL1588" s="17" t="s">
        <v>251</v>
      </c>
      <c r="BM1588" s="133" t="s">
        <v>3101</v>
      </c>
    </row>
    <row r="1589" spans="2:65" s="12" customFormat="1" ht="11.25">
      <c r="B1589" s="141"/>
      <c r="D1589" s="139" t="s">
        <v>162</v>
      </c>
      <c r="F1589" s="143" t="s">
        <v>3102</v>
      </c>
      <c r="H1589" s="144">
        <v>132.39599999999999</v>
      </c>
      <c r="I1589" s="145"/>
      <c r="L1589" s="141"/>
      <c r="M1589" s="146"/>
      <c r="T1589" s="147"/>
      <c r="AT1589" s="142" t="s">
        <v>162</v>
      </c>
      <c r="AU1589" s="142" t="s">
        <v>80</v>
      </c>
      <c r="AV1589" s="12" t="s">
        <v>80</v>
      </c>
      <c r="AW1589" s="12" t="s">
        <v>4</v>
      </c>
      <c r="AX1589" s="12" t="s">
        <v>78</v>
      </c>
      <c r="AY1589" s="142" t="s">
        <v>149</v>
      </c>
    </row>
    <row r="1590" spans="2:65" s="1" customFormat="1" ht="16.5" customHeight="1">
      <c r="B1590" s="32"/>
      <c r="C1590" s="122" t="s">
        <v>3103</v>
      </c>
      <c r="D1590" s="122" t="s">
        <v>151</v>
      </c>
      <c r="E1590" s="123" t="s">
        <v>3104</v>
      </c>
      <c r="F1590" s="124" t="s">
        <v>3105</v>
      </c>
      <c r="G1590" s="125" t="s">
        <v>330</v>
      </c>
      <c r="H1590" s="126">
        <v>18</v>
      </c>
      <c r="I1590" s="127"/>
      <c r="J1590" s="128">
        <f>ROUND(I1590*H1590,2)</f>
        <v>0</v>
      </c>
      <c r="K1590" s="124" t="s">
        <v>155</v>
      </c>
      <c r="L1590" s="32"/>
      <c r="M1590" s="129" t="s">
        <v>19</v>
      </c>
      <c r="N1590" s="130" t="s">
        <v>44</v>
      </c>
      <c r="P1590" s="131">
        <f>O1590*H1590</f>
        <v>0</v>
      </c>
      <c r="Q1590" s="131">
        <v>0</v>
      </c>
      <c r="R1590" s="131">
        <f>Q1590*H1590</f>
        <v>0</v>
      </c>
      <c r="S1590" s="131">
        <v>0</v>
      </c>
      <c r="T1590" s="132">
        <f>S1590*H1590</f>
        <v>0</v>
      </c>
      <c r="AR1590" s="133" t="s">
        <v>251</v>
      </c>
      <c r="AT1590" s="133" t="s">
        <v>151</v>
      </c>
      <c r="AU1590" s="133" t="s">
        <v>80</v>
      </c>
      <c r="AY1590" s="17" t="s">
        <v>149</v>
      </c>
      <c r="BE1590" s="134">
        <f>IF(N1590="základní",J1590,0)</f>
        <v>0</v>
      </c>
      <c r="BF1590" s="134">
        <f>IF(N1590="snížená",J1590,0)</f>
        <v>0</v>
      </c>
      <c r="BG1590" s="134">
        <f>IF(N1590="zákl. přenesená",J1590,0)</f>
        <v>0</v>
      </c>
      <c r="BH1590" s="134">
        <f>IF(N1590="sníž. přenesená",J1590,0)</f>
        <v>0</v>
      </c>
      <c r="BI1590" s="134">
        <f>IF(N1590="nulová",J1590,0)</f>
        <v>0</v>
      </c>
      <c r="BJ1590" s="17" t="s">
        <v>78</v>
      </c>
      <c r="BK1590" s="134">
        <f>ROUND(I1590*H1590,2)</f>
        <v>0</v>
      </c>
      <c r="BL1590" s="17" t="s">
        <v>251</v>
      </c>
      <c r="BM1590" s="133" t="s">
        <v>3106</v>
      </c>
    </row>
    <row r="1591" spans="2:65" s="1" customFormat="1" ht="11.25">
      <c r="B1591" s="32"/>
      <c r="D1591" s="135" t="s">
        <v>158</v>
      </c>
      <c r="F1591" s="136" t="s">
        <v>3107</v>
      </c>
      <c r="I1591" s="137"/>
      <c r="L1591" s="32"/>
      <c r="M1591" s="138"/>
      <c r="T1591" s="53"/>
      <c r="AT1591" s="17" t="s">
        <v>158</v>
      </c>
      <c r="AU1591" s="17" t="s">
        <v>80</v>
      </c>
    </row>
    <row r="1592" spans="2:65" s="1" customFormat="1" ht="16.5" customHeight="1">
      <c r="B1592" s="32"/>
      <c r="C1592" s="122" t="s">
        <v>3108</v>
      </c>
      <c r="D1592" s="122" t="s">
        <v>151</v>
      </c>
      <c r="E1592" s="123" t="s">
        <v>3109</v>
      </c>
      <c r="F1592" s="124" t="s">
        <v>3110</v>
      </c>
      <c r="G1592" s="125" t="s">
        <v>330</v>
      </c>
      <c r="H1592" s="126">
        <v>10</v>
      </c>
      <c r="I1592" s="127"/>
      <c r="J1592" s="128">
        <f>ROUND(I1592*H1592,2)</f>
        <v>0</v>
      </c>
      <c r="K1592" s="124" t="s">
        <v>155</v>
      </c>
      <c r="L1592" s="32"/>
      <c r="M1592" s="129" t="s">
        <v>19</v>
      </c>
      <c r="N1592" s="130" t="s">
        <v>44</v>
      </c>
      <c r="P1592" s="131">
        <f>O1592*H1592</f>
        <v>0</v>
      </c>
      <c r="Q1592" s="131">
        <v>0</v>
      </c>
      <c r="R1592" s="131">
        <f>Q1592*H1592</f>
        <v>0</v>
      </c>
      <c r="S1592" s="131">
        <v>0</v>
      </c>
      <c r="T1592" s="132">
        <f>S1592*H1592</f>
        <v>0</v>
      </c>
      <c r="AR1592" s="133" t="s">
        <v>251</v>
      </c>
      <c r="AT1592" s="133" t="s">
        <v>151</v>
      </c>
      <c r="AU1592" s="133" t="s">
        <v>80</v>
      </c>
      <c r="AY1592" s="17" t="s">
        <v>149</v>
      </c>
      <c r="BE1592" s="134">
        <f>IF(N1592="základní",J1592,0)</f>
        <v>0</v>
      </c>
      <c r="BF1592" s="134">
        <f>IF(N1592="snížená",J1592,0)</f>
        <v>0</v>
      </c>
      <c r="BG1592" s="134">
        <f>IF(N1592="zákl. přenesená",J1592,0)</f>
        <v>0</v>
      </c>
      <c r="BH1592" s="134">
        <f>IF(N1592="sníž. přenesená",J1592,0)</f>
        <v>0</v>
      </c>
      <c r="BI1592" s="134">
        <f>IF(N1592="nulová",J1592,0)</f>
        <v>0</v>
      </c>
      <c r="BJ1592" s="17" t="s">
        <v>78</v>
      </c>
      <c r="BK1592" s="134">
        <f>ROUND(I1592*H1592,2)</f>
        <v>0</v>
      </c>
      <c r="BL1592" s="17" t="s">
        <v>251</v>
      </c>
      <c r="BM1592" s="133" t="s">
        <v>3111</v>
      </c>
    </row>
    <row r="1593" spans="2:65" s="1" customFormat="1" ht="11.25">
      <c r="B1593" s="32"/>
      <c r="D1593" s="135" t="s">
        <v>158</v>
      </c>
      <c r="F1593" s="136" t="s">
        <v>3112</v>
      </c>
      <c r="I1593" s="137"/>
      <c r="L1593" s="32"/>
      <c r="M1593" s="138"/>
      <c r="T1593" s="53"/>
      <c r="AT1593" s="17" t="s">
        <v>158</v>
      </c>
      <c r="AU1593" s="17" t="s">
        <v>80</v>
      </c>
    </row>
    <row r="1594" spans="2:65" s="1" customFormat="1" ht="24.2" customHeight="1">
      <c r="B1594" s="32"/>
      <c r="C1594" s="122" t="s">
        <v>3113</v>
      </c>
      <c r="D1594" s="122" t="s">
        <v>151</v>
      </c>
      <c r="E1594" s="123" t="s">
        <v>3114</v>
      </c>
      <c r="F1594" s="124" t="s">
        <v>3115</v>
      </c>
      <c r="G1594" s="125" t="s">
        <v>248</v>
      </c>
      <c r="H1594" s="126">
        <v>2.33</v>
      </c>
      <c r="I1594" s="127"/>
      <c r="J1594" s="128">
        <f>ROUND(I1594*H1594,2)</f>
        <v>0</v>
      </c>
      <c r="K1594" s="124" t="s">
        <v>155</v>
      </c>
      <c r="L1594" s="32"/>
      <c r="M1594" s="129" t="s">
        <v>19</v>
      </c>
      <c r="N1594" s="130" t="s">
        <v>44</v>
      </c>
      <c r="P1594" s="131">
        <f>O1594*H1594</f>
        <v>0</v>
      </c>
      <c r="Q1594" s="131">
        <v>0</v>
      </c>
      <c r="R1594" s="131">
        <f>Q1594*H1594</f>
        <v>0</v>
      </c>
      <c r="S1594" s="131">
        <v>0</v>
      </c>
      <c r="T1594" s="132">
        <f>S1594*H1594</f>
        <v>0</v>
      </c>
      <c r="AR1594" s="133" t="s">
        <v>251</v>
      </c>
      <c r="AT1594" s="133" t="s">
        <v>151</v>
      </c>
      <c r="AU1594" s="133" t="s">
        <v>80</v>
      </c>
      <c r="AY1594" s="17" t="s">
        <v>149</v>
      </c>
      <c r="BE1594" s="134">
        <f>IF(N1594="základní",J1594,0)</f>
        <v>0</v>
      </c>
      <c r="BF1594" s="134">
        <f>IF(N1594="snížená",J1594,0)</f>
        <v>0</v>
      </c>
      <c r="BG1594" s="134">
        <f>IF(N1594="zákl. přenesená",J1594,0)</f>
        <v>0</v>
      </c>
      <c r="BH1594" s="134">
        <f>IF(N1594="sníž. přenesená",J1594,0)</f>
        <v>0</v>
      </c>
      <c r="BI1594" s="134">
        <f>IF(N1594="nulová",J1594,0)</f>
        <v>0</v>
      </c>
      <c r="BJ1594" s="17" t="s">
        <v>78</v>
      </c>
      <c r="BK1594" s="134">
        <f>ROUND(I1594*H1594,2)</f>
        <v>0</v>
      </c>
      <c r="BL1594" s="17" t="s">
        <v>251</v>
      </c>
      <c r="BM1594" s="133" t="s">
        <v>3116</v>
      </c>
    </row>
    <row r="1595" spans="2:65" s="1" customFormat="1" ht="11.25">
      <c r="B1595" s="32"/>
      <c r="D1595" s="135" t="s">
        <v>158</v>
      </c>
      <c r="F1595" s="136" t="s">
        <v>3117</v>
      </c>
      <c r="I1595" s="137"/>
      <c r="L1595" s="32"/>
      <c r="M1595" s="138"/>
      <c r="T1595" s="53"/>
      <c r="AT1595" s="17" t="s">
        <v>158</v>
      </c>
      <c r="AU1595" s="17" t="s">
        <v>80</v>
      </c>
    </row>
    <row r="1596" spans="2:65" s="11" customFormat="1" ht="22.9" customHeight="1">
      <c r="B1596" s="110"/>
      <c r="D1596" s="111" t="s">
        <v>72</v>
      </c>
      <c r="E1596" s="120" t="s">
        <v>3118</v>
      </c>
      <c r="F1596" s="120" t="s">
        <v>3119</v>
      </c>
      <c r="I1596" s="113"/>
      <c r="J1596" s="121">
        <f>BK1596</f>
        <v>0</v>
      </c>
      <c r="L1596" s="110"/>
      <c r="M1596" s="115"/>
      <c r="P1596" s="116">
        <f>SUM(P1597:P1610)</f>
        <v>0</v>
      </c>
      <c r="R1596" s="116">
        <f>SUM(R1597:R1610)</f>
        <v>3.4684310000000003E-2</v>
      </c>
      <c r="T1596" s="117">
        <f>SUM(T1597:T1610)</f>
        <v>0</v>
      </c>
      <c r="AR1596" s="111" t="s">
        <v>80</v>
      </c>
      <c r="AT1596" s="118" t="s">
        <v>72</v>
      </c>
      <c r="AU1596" s="118" t="s">
        <v>78</v>
      </c>
      <c r="AY1596" s="111" t="s">
        <v>149</v>
      </c>
      <c r="BK1596" s="119">
        <f>SUM(BK1597:BK1610)</f>
        <v>0</v>
      </c>
    </row>
    <row r="1597" spans="2:65" s="1" customFormat="1" ht="16.5" customHeight="1">
      <c r="B1597" s="32"/>
      <c r="C1597" s="122" t="s">
        <v>3120</v>
      </c>
      <c r="D1597" s="122" t="s">
        <v>151</v>
      </c>
      <c r="E1597" s="123" t="s">
        <v>3121</v>
      </c>
      <c r="F1597" s="124" t="s">
        <v>3122</v>
      </c>
      <c r="G1597" s="125" t="s">
        <v>154</v>
      </c>
      <c r="H1597" s="126">
        <v>28.881</v>
      </c>
      <c r="I1597" s="127"/>
      <c r="J1597" s="128">
        <f>ROUND(I1597*H1597,2)</f>
        <v>0</v>
      </c>
      <c r="K1597" s="124" t="s">
        <v>155</v>
      </c>
      <c r="L1597" s="32"/>
      <c r="M1597" s="129" t="s">
        <v>19</v>
      </c>
      <c r="N1597" s="130" t="s">
        <v>44</v>
      </c>
      <c r="P1597" s="131">
        <f>O1597*H1597</f>
        <v>0</v>
      </c>
      <c r="Q1597" s="131">
        <v>1.3999999999999999E-4</v>
      </c>
      <c r="R1597" s="131">
        <f>Q1597*H1597</f>
        <v>4.0433399999999994E-3</v>
      </c>
      <c r="S1597" s="131">
        <v>0</v>
      </c>
      <c r="T1597" s="132">
        <f>S1597*H1597</f>
        <v>0</v>
      </c>
      <c r="AR1597" s="133" t="s">
        <v>251</v>
      </c>
      <c r="AT1597" s="133" t="s">
        <v>151</v>
      </c>
      <c r="AU1597" s="133" t="s">
        <v>80</v>
      </c>
      <c r="AY1597" s="17" t="s">
        <v>149</v>
      </c>
      <c r="BE1597" s="134">
        <f>IF(N1597="základní",J1597,0)</f>
        <v>0</v>
      </c>
      <c r="BF1597" s="134">
        <f>IF(N1597="snížená",J1597,0)</f>
        <v>0</v>
      </c>
      <c r="BG1597" s="134">
        <f>IF(N1597="zákl. přenesená",J1597,0)</f>
        <v>0</v>
      </c>
      <c r="BH1597" s="134">
        <f>IF(N1597="sníž. přenesená",J1597,0)</f>
        <v>0</v>
      </c>
      <c r="BI1597" s="134">
        <f>IF(N1597="nulová",J1597,0)</f>
        <v>0</v>
      </c>
      <c r="BJ1597" s="17" t="s">
        <v>78</v>
      </c>
      <c r="BK1597" s="134">
        <f>ROUND(I1597*H1597,2)</f>
        <v>0</v>
      </c>
      <c r="BL1597" s="17" t="s">
        <v>251</v>
      </c>
      <c r="BM1597" s="133" t="s">
        <v>3123</v>
      </c>
    </row>
    <row r="1598" spans="2:65" s="1" customFormat="1" ht="11.25">
      <c r="B1598" s="32"/>
      <c r="D1598" s="135" t="s">
        <v>158</v>
      </c>
      <c r="F1598" s="136" t="s">
        <v>3124</v>
      </c>
      <c r="I1598" s="137"/>
      <c r="L1598" s="32"/>
      <c r="M1598" s="138"/>
      <c r="T1598" s="53"/>
      <c r="AT1598" s="17" t="s">
        <v>158</v>
      </c>
      <c r="AU1598" s="17" t="s">
        <v>80</v>
      </c>
    </row>
    <row r="1599" spans="2:65" s="1" customFormat="1" ht="19.5">
      <c r="B1599" s="32"/>
      <c r="D1599" s="139" t="s">
        <v>160</v>
      </c>
      <c r="F1599" s="140" t="s">
        <v>3125</v>
      </c>
      <c r="I1599" s="137"/>
      <c r="L1599" s="32"/>
      <c r="M1599" s="138"/>
      <c r="T1599" s="53"/>
      <c r="AT1599" s="17" t="s">
        <v>160</v>
      </c>
      <c r="AU1599" s="17" t="s">
        <v>80</v>
      </c>
    </row>
    <row r="1600" spans="2:65" s="12" customFormat="1" ht="11.25">
      <c r="B1600" s="141"/>
      <c r="D1600" s="139" t="s">
        <v>162</v>
      </c>
      <c r="E1600" s="142" t="s">
        <v>19</v>
      </c>
      <c r="F1600" s="143" t="s">
        <v>3126</v>
      </c>
      <c r="H1600" s="144">
        <v>28.881</v>
      </c>
      <c r="I1600" s="145"/>
      <c r="L1600" s="141"/>
      <c r="M1600" s="146"/>
      <c r="T1600" s="147"/>
      <c r="AT1600" s="142" t="s">
        <v>162</v>
      </c>
      <c r="AU1600" s="142" t="s">
        <v>80</v>
      </c>
      <c r="AV1600" s="12" t="s">
        <v>80</v>
      </c>
      <c r="AW1600" s="12" t="s">
        <v>34</v>
      </c>
      <c r="AX1600" s="12" t="s">
        <v>78</v>
      </c>
      <c r="AY1600" s="142" t="s">
        <v>149</v>
      </c>
    </row>
    <row r="1601" spans="2:65" s="1" customFormat="1" ht="16.5" customHeight="1">
      <c r="B1601" s="32"/>
      <c r="C1601" s="122" t="s">
        <v>3127</v>
      </c>
      <c r="D1601" s="122" t="s">
        <v>151</v>
      </c>
      <c r="E1601" s="123" t="s">
        <v>3128</v>
      </c>
      <c r="F1601" s="124" t="s">
        <v>3129</v>
      </c>
      <c r="G1601" s="125" t="s">
        <v>154</v>
      </c>
      <c r="H1601" s="126">
        <v>28.881</v>
      </c>
      <c r="I1601" s="127"/>
      <c r="J1601" s="128">
        <f>ROUND(I1601*H1601,2)</f>
        <v>0</v>
      </c>
      <c r="K1601" s="124" t="s">
        <v>155</v>
      </c>
      <c r="L1601" s="32"/>
      <c r="M1601" s="129" t="s">
        <v>19</v>
      </c>
      <c r="N1601" s="130" t="s">
        <v>44</v>
      </c>
      <c r="P1601" s="131">
        <f>O1601*H1601</f>
        <v>0</v>
      </c>
      <c r="Q1601" s="131">
        <v>1.7000000000000001E-4</v>
      </c>
      <c r="R1601" s="131">
        <f>Q1601*H1601</f>
        <v>4.9097700000000008E-3</v>
      </c>
      <c r="S1601" s="131">
        <v>0</v>
      </c>
      <c r="T1601" s="132">
        <f>S1601*H1601</f>
        <v>0</v>
      </c>
      <c r="AR1601" s="133" t="s">
        <v>251</v>
      </c>
      <c r="AT1601" s="133" t="s">
        <v>151</v>
      </c>
      <c r="AU1601" s="133" t="s">
        <v>80</v>
      </c>
      <c r="AY1601" s="17" t="s">
        <v>149</v>
      </c>
      <c r="BE1601" s="134">
        <f>IF(N1601="základní",J1601,0)</f>
        <v>0</v>
      </c>
      <c r="BF1601" s="134">
        <f>IF(N1601="snížená",J1601,0)</f>
        <v>0</v>
      </c>
      <c r="BG1601" s="134">
        <f>IF(N1601="zákl. přenesená",J1601,0)</f>
        <v>0</v>
      </c>
      <c r="BH1601" s="134">
        <f>IF(N1601="sníž. přenesená",J1601,0)</f>
        <v>0</v>
      </c>
      <c r="BI1601" s="134">
        <f>IF(N1601="nulová",J1601,0)</f>
        <v>0</v>
      </c>
      <c r="BJ1601" s="17" t="s">
        <v>78</v>
      </c>
      <c r="BK1601" s="134">
        <f>ROUND(I1601*H1601,2)</f>
        <v>0</v>
      </c>
      <c r="BL1601" s="17" t="s">
        <v>251</v>
      </c>
      <c r="BM1601" s="133" t="s">
        <v>3130</v>
      </c>
    </row>
    <row r="1602" spans="2:65" s="1" customFormat="1" ht="11.25">
      <c r="B1602" s="32"/>
      <c r="D1602" s="135" t="s">
        <v>158</v>
      </c>
      <c r="F1602" s="136" t="s">
        <v>3131</v>
      </c>
      <c r="I1602" s="137"/>
      <c r="L1602" s="32"/>
      <c r="M1602" s="138"/>
      <c r="T1602" s="53"/>
      <c r="AT1602" s="17" t="s">
        <v>158</v>
      </c>
      <c r="AU1602" s="17" t="s">
        <v>80</v>
      </c>
    </row>
    <row r="1603" spans="2:65" s="1" customFormat="1" ht="24.2" customHeight="1">
      <c r="B1603" s="32"/>
      <c r="C1603" s="122" t="s">
        <v>3132</v>
      </c>
      <c r="D1603" s="122" t="s">
        <v>151</v>
      </c>
      <c r="E1603" s="123" t="s">
        <v>3133</v>
      </c>
      <c r="F1603" s="124" t="s">
        <v>3134</v>
      </c>
      <c r="G1603" s="125" t="s">
        <v>154</v>
      </c>
      <c r="H1603" s="126">
        <v>29.92</v>
      </c>
      <c r="I1603" s="127"/>
      <c r="J1603" s="128">
        <f>ROUND(I1603*H1603,2)</f>
        <v>0</v>
      </c>
      <c r="K1603" s="124" t="s">
        <v>155</v>
      </c>
      <c r="L1603" s="32"/>
      <c r="M1603" s="129" t="s">
        <v>19</v>
      </c>
      <c r="N1603" s="130" t="s">
        <v>44</v>
      </c>
      <c r="P1603" s="131">
        <f>O1603*H1603</f>
        <v>0</v>
      </c>
      <c r="Q1603" s="131">
        <v>1.3999999999999999E-4</v>
      </c>
      <c r="R1603" s="131">
        <f>Q1603*H1603</f>
        <v>4.1887999999999995E-3</v>
      </c>
      <c r="S1603" s="131">
        <v>0</v>
      </c>
      <c r="T1603" s="132">
        <f>S1603*H1603</f>
        <v>0</v>
      </c>
      <c r="AR1603" s="133" t="s">
        <v>251</v>
      </c>
      <c r="AT1603" s="133" t="s">
        <v>151</v>
      </c>
      <c r="AU1603" s="133" t="s">
        <v>80</v>
      </c>
      <c r="AY1603" s="17" t="s">
        <v>149</v>
      </c>
      <c r="BE1603" s="134">
        <f>IF(N1603="základní",J1603,0)</f>
        <v>0</v>
      </c>
      <c r="BF1603" s="134">
        <f>IF(N1603="snížená",J1603,0)</f>
        <v>0</v>
      </c>
      <c r="BG1603" s="134">
        <f>IF(N1603="zákl. přenesená",J1603,0)</f>
        <v>0</v>
      </c>
      <c r="BH1603" s="134">
        <f>IF(N1603="sníž. přenesená",J1603,0)</f>
        <v>0</v>
      </c>
      <c r="BI1603" s="134">
        <f>IF(N1603="nulová",J1603,0)</f>
        <v>0</v>
      </c>
      <c r="BJ1603" s="17" t="s">
        <v>78</v>
      </c>
      <c r="BK1603" s="134">
        <f>ROUND(I1603*H1603,2)</f>
        <v>0</v>
      </c>
      <c r="BL1603" s="17" t="s">
        <v>251</v>
      </c>
      <c r="BM1603" s="133" t="s">
        <v>3135</v>
      </c>
    </row>
    <row r="1604" spans="2:65" s="1" customFormat="1" ht="11.25">
      <c r="B1604" s="32"/>
      <c r="D1604" s="135" t="s">
        <v>158</v>
      </c>
      <c r="F1604" s="136" t="s">
        <v>3136</v>
      </c>
      <c r="I1604" s="137"/>
      <c r="L1604" s="32"/>
      <c r="M1604" s="138"/>
      <c r="T1604" s="53"/>
      <c r="AT1604" s="17" t="s">
        <v>158</v>
      </c>
      <c r="AU1604" s="17" t="s">
        <v>80</v>
      </c>
    </row>
    <row r="1605" spans="2:65" s="12" customFormat="1" ht="11.25">
      <c r="B1605" s="141"/>
      <c r="D1605" s="139" t="s">
        <v>162</v>
      </c>
      <c r="E1605" s="142" t="s">
        <v>19</v>
      </c>
      <c r="F1605" s="143" t="s">
        <v>318</v>
      </c>
      <c r="H1605" s="144">
        <v>5.5</v>
      </c>
      <c r="I1605" s="145"/>
      <c r="L1605" s="141"/>
      <c r="M1605" s="146"/>
      <c r="T1605" s="147"/>
      <c r="AT1605" s="142" t="s">
        <v>162</v>
      </c>
      <c r="AU1605" s="142" t="s">
        <v>80</v>
      </c>
      <c r="AV1605" s="12" t="s">
        <v>80</v>
      </c>
      <c r="AW1605" s="12" t="s">
        <v>34</v>
      </c>
      <c r="AX1605" s="12" t="s">
        <v>73</v>
      </c>
      <c r="AY1605" s="142" t="s">
        <v>149</v>
      </c>
    </row>
    <row r="1606" spans="2:65" s="12" customFormat="1" ht="11.25">
      <c r="B1606" s="141"/>
      <c r="D1606" s="139" t="s">
        <v>162</v>
      </c>
      <c r="E1606" s="142" t="s">
        <v>19</v>
      </c>
      <c r="F1606" s="143" t="s">
        <v>319</v>
      </c>
      <c r="H1606" s="144">
        <v>16.148</v>
      </c>
      <c r="I1606" s="145"/>
      <c r="L1606" s="141"/>
      <c r="M1606" s="146"/>
      <c r="T1606" s="147"/>
      <c r="AT1606" s="142" t="s">
        <v>162</v>
      </c>
      <c r="AU1606" s="142" t="s">
        <v>80</v>
      </c>
      <c r="AV1606" s="12" t="s">
        <v>80</v>
      </c>
      <c r="AW1606" s="12" t="s">
        <v>34</v>
      </c>
      <c r="AX1606" s="12" t="s">
        <v>73</v>
      </c>
      <c r="AY1606" s="142" t="s">
        <v>149</v>
      </c>
    </row>
    <row r="1607" spans="2:65" s="12" customFormat="1" ht="11.25">
      <c r="B1607" s="141"/>
      <c r="D1607" s="139" t="s">
        <v>162</v>
      </c>
      <c r="E1607" s="142" t="s">
        <v>19</v>
      </c>
      <c r="F1607" s="143" t="s">
        <v>320</v>
      </c>
      <c r="H1607" s="144">
        <v>8.2720000000000002</v>
      </c>
      <c r="I1607" s="145"/>
      <c r="L1607" s="141"/>
      <c r="M1607" s="146"/>
      <c r="T1607" s="147"/>
      <c r="AT1607" s="142" t="s">
        <v>162</v>
      </c>
      <c r="AU1607" s="142" t="s">
        <v>80</v>
      </c>
      <c r="AV1607" s="12" t="s">
        <v>80</v>
      </c>
      <c r="AW1607" s="12" t="s">
        <v>34</v>
      </c>
      <c r="AX1607" s="12" t="s">
        <v>73</v>
      </c>
      <c r="AY1607" s="142" t="s">
        <v>149</v>
      </c>
    </row>
    <row r="1608" spans="2:65" s="14" customFormat="1" ht="11.25">
      <c r="B1608" s="155"/>
      <c r="D1608" s="139" t="s">
        <v>162</v>
      </c>
      <c r="E1608" s="156" t="s">
        <v>19</v>
      </c>
      <c r="F1608" s="157" t="s">
        <v>3137</v>
      </c>
      <c r="H1608" s="158">
        <v>29.92</v>
      </c>
      <c r="I1608" s="159"/>
      <c r="L1608" s="155"/>
      <c r="M1608" s="160"/>
      <c r="T1608" s="161"/>
      <c r="AT1608" s="156" t="s">
        <v>162</v>
      </c>
      <c r="AU1608" s="156" t="s">
        <v>80</v>
      </c>
      <c r="AV1608" s="14" t="s">
        <v>156</v>
      </c>
      <c r="AW1608" s="14" t="s">
        <v>34</v>
      </c>
      <c r="AX1608" s="14" t="s">
        <v>78</v>
      </c>
      <c r="AY1608" s="156" t="s">
        <v>149</v>
      </c>
    </row>
    <row r="1609" spans="2:65" s="1" customFormat="1" ht="24.2" customHeight="1">
      <c r="B1609" s="32"/>
      <c r="C1609" s="122" t="s">
        <v>3138</v>
      </c>
      <c r="D1609" s="122" t="s">
        <v>151</v>
      </c>
      <c r="E1609" s="123" t="s">
        <v>3139</v>
      </c>
      <c r="F1609" s="124" t="s">
        <v>3140</v>
      </c>
      <c r="G1609" s="125" t="s">
        <v>154</v>
      </c>
      <c r="H1609" s="126">
        <v>29.92</v>
      </c>
      <c r="I1609" s="127"/>
      <c r="J1609" s="128">
        <f>ROUND(I1609*H1609,2)</f>
        <v>0</v>
      </c>
      <c r="K1609" s="124" t="s">
        <v>155</v>
      </c>
      <c r="L1609" s="32"/>
      <c r="M1609" s="129" t="s">
        <v>19</v>
      </c>
      <c r="N1609" s="130" t="s">
        <v>44</v>
      </c>
      <c r="P1609" s="131">
        <f>O1609*H1609</f>
        <v>0</v>
      </c>
      <c r="Q1609" s="131">
        <v>7.2000000000000005E-4</v>
      </c>
      <c r="R1609" s="131">
        <f>Q1609*H1609</f>
        <v>2.1542400000000003E-2</v>
      </c>
      <c r="S1609" s="131">
        <v>0</v>
      </c>
      <c r="T1609" s="132">
        <f>S1609*H1609</f>
        <v>0</v>
      </c>
      <c r="AR1609" s="133" t="s">
        <v>251</v>
      </c>
      <c r="AT1609" s="133" t="s">
        <v>151</v>
      </c>
      <c r="AU1609" s="133" t="s">
        <v>80</v>
      </c>
      <c r="AY1609" s="17" t="s">
        <v>149</v>
      </c>
      <c r="BE1609" s="134">
        <f>IF(N1609="základní",J1609,0)</f>
        <v>0</v>
      </c>
      <c r="BF1609" s="134">
        <f>IF(N1609="snížená",J1609,0)</f>
        <v>0</v>
      </c>
      <c r="BG1609" s="134">
        <f>IF(N1609="zákl. přenesená",J1609,0)</f>
        <v>0</v>
      </c>
      <c r="BH1609" s="134">
        <f>IF(N1609="sníž. přenesená",J1609,0)</f>
        <v>0</v>
      </c>
      <c r="BI1609" s="134">
        <f>IF(N1609="nulová",J1609,0)</f>
        <v>0</v>
      </c>
      <c r="BJ1609" s="17" t="s">
        <v>78</v>
      </c>
      <c r="BK1609" s="134">
        <f>ROUND(I1609*H1609,2)</f>
        <v>0</v>
      </c>
      <c r="BL1609" s="17" t="s">
        <v>251</v>
      </c>
      <c r="BM1609" s="133" t="s">
        <v>3141</v>
      </c>
    </row>
    <row r="1610" spans="2:65" s="1" customFormat="1" ht="11.25">
      <c r="B1610" s="32"/>
      <c r="D1610" s="135" t="s">
        <v>158</v>
      </c>
      <c r="F1610" s="136" t="s">
        <v>3142</v>
      </c>
      <c r="I1610" s="137"/>
      <c r="L1610" s="32"/>
      <c r="M1610" s="138"/>
      <c r="T1610" s="53"/>
      <c r="AT1610" s="17" t="s">
        <v>158</v>
      </c>
      <c r="AU1610" s="17" t="s">
        <v>80</v>
      </c>
    </row>
    <row r="1611" spans="2:65" s="11" customFormat="1" ht="22.9" customHeight="1">
      <c r="B1611" s="110"/>
      <c r="D1611" s="111" t="s">
        <v>72</v>
      </c>
      <c r="E1611" s="120" t="s">
        <v>3143</v>
      </c>
      <c r="F1611" s="120" t="s">
        <v>3144</v>
      </c>
      <c r="I1611" s="113"/>
      <c r="J1611" s="121">
        <f>BK1611</f>
        <v>0</v>
      </c>
      <c r="L1611" s="110"/>
      <c r="M1611" s="115"/>
      <c r="P1611" s="116">
        <f>SUM(P1612:P1637)</f>
        <v>0</v>
      </c>
      <c r="R1611" s="116">
        <f>SUM(R1612:R1637)</f>
        <v>0.22497301</v>
      </c>
      <c r="T1611" s="117">
        <f>SUM(T1612:T1637)</f>
        <v>0.11636534999999999</v>
      </c>
      <c r="AR1611" s="111" t="s">
        <v>80</v>
      </c>
      <c r="AT1611" s="118" t="s">
        <v>72</v>
      </c>
      <c r="AU1611" s="118" t="s">
        <v>78</v>
      </c>
      <c r="AY1611" s="111" t="s">
        <v>149</v>
      </c>
      <c r="BK1611" s="119">
        <f>SUM(BK1612:BK1637)</f>
        <v>0</v>
      </c>
    </row>
    <row r="1612" spans="2:65" s="1" customFormat="1" ht="16.5" customHeight="1">
      <c r="B1612" s="32"/>
      <c r="C1612" s="122" t="s">
        <v>3145</v>
      </c>
      <c r="D1612" s="122" t="s">
        <v>151</v>
      </c>
      <c r="E1612" s="123" t="s">
        <v>3146</v>
      </c>
      <c r="F1612" s="124" t="s">
        <v>3147</v>
      </c>
      <c r="G1612" s="125" t="s">
        <v>154</v>
      </c>
      <c r="H1612" s="126">
        <v>775.76900000000001</v>
      </c>
      <c r="I1612" s="127"/>
      <c r="J1612" s="128">
        <f>ROUND(I1612*H1612,2)</f>
        <v>0</v>
      </c>
      <c r="K1612" s="124" t="s">
        <v>155</v>
      </c>
      <c r="L1612" s="32"/>
      <c r="M1612" s="129" t="s">
        <v>19</v>
      </c>
      <c r="N1612" s="130" t="s">
        <v>44</v>
      </c>
      <c r="P1612" s="131">
        <f>O1612*H1612</f>
        <v>0</v>
      </c>
      <c r="Q1612" s="131">
        <v>0</v>
      </c>
      <c r="R1612" s="131">
        <f>Q1612*H1612</f>
        <v>0</v>
      </c>
      <c r="S1612" s="131">
        <v>1.4999999999999999E-4</v>
      </c>
      <c r="T1612" s="132">
        <f>S1612*H1612</f>
        <v>0.11636534999999999</v>
      </c>
      <c r="AR1612" s="133" t="s">
        <v>251</v>
      </c>
      <c r="AT1612" s="133" t="s">
        <v>151</v>
      </c>
      <c r="AU1612" s="133" t="s">
        <v>80</v>
      </c>
      <c r="AY1612" s="17" t="s">
        <v>149</v>
      </c>
      <c r="BE1612" s="134">
        <f>IF(N1612="základní",J1612,0)</f>
        <v>0</v>
      </c>
      <c r="BF1612" s="134">
        <f>IF(N1612="snížená",J1612,0)</f>
        <v>0</v>
      </c>
      <c r="BG1612" s="134">
        <f>IF(N1612="zákl. přenesená",J1612,0)</f>
        <v>0</v>
      </c>
      <c r="BH1612" s="134">
        <f>IF(N1612="sníž. přenesená",J1612,0)</f>
        <v>0</v>
      </c>
      <c r="BI1612" s="134">
        <f>IF(N1612="nulová",J1612,0)</f>
        <v>0</v>
      </c>
      <c r="BJ1612" s="17" t="s">
        <v>78</v>
      </c>
      <c r="BK1612" s="134">
        <f>ROUND(I1612*H1612,2)</f>
        <v>0</v>
      </c>
      <c r="BL1612" s="17" t="s">
        <v>251</v>
      </c>
      <c r="BM1612" s="133" t="s">
        <v>3148</v>
      </c>
    </row>
    <row r="1613" spans="2:65" s="1" customFormat="1" ht="11.25">
      <c r="B1613" s="32"/>
      <c r="D1613" s="135" t="s">
        <v>158</v>
      </c>
      <c r="F1613" s="136" t="s">
        <v>3149</v>
      </c>
      <c r="I1613" s="137"/>
      <c r="L1613" s="32"/>
      <c r="M1613" s="138"/>
      <c r="T1613" s="53"/>
      <c r="AT1613" s="17" t="s">
        <v>158</v>
      </c>
      <c r="AU1613" s="17" t="s">
        <v>80</v>
      </c>
    </row>
    <row r="1614" spans="2:65" s="12" customFormat="1" ht="11.25">
      <c r="B1614" s="141"/>
      <c r="D1614" s="139" t="s">
        <v>162</v>
      </c>
      <c r="E1614" s="142" t="s">
        <v>19</v>
      </c>
      <c r="F1614" s="143" t="s">
        <v>3150</v>
      </c>
      <c r="H1614" s="144">
        <v>146.55199999999999</v>
      </c>
      <c r="I1614" s="145"/>
      <c r="L1614" s="141"/>
      <c r="M1614" s="146"/>
      <c r="T1614" s="147"/>
      <c r="AT1614" s="142" t="s">
        <v>162</v>
      </c>
      <c r="AU1614" s="142" t="s">
        <v>80</v>
      </c>
      <c r="AV1614" s="12" t="s">
        <v>80</v>
      </c>
      <c r="AW1614" s="12" t="s">
        <v>34</v>
      </c>
      <c r="AX1614" s="12" t="s">
        <v>73</v>
      </c>
      <c r="AY1614" s="142" t="s">
        <v>149</v>
      </c>
    </row>
    <row r="1615" spans="2:65" s="12" customFormat="1" ht="11.25">
      <c r="B1615" s="141"/>
      <c r="D1615" s="139" t="s">
        <v>162</v>
      </c>
      <c r="E1615" s="142" t="s">
        <v>19</v>
      </c>
      <c r="F1615" s="143" t="s">
        <v>3151</v>
      </c>
      <c r="H1615" s="144">
        <v>26.936</v>
      </c>
      <c r="I1615" s="145"/>
      <c r="L1615" s="141"/>
      <c r="M1615" s="146"/>
      <c r="T1615" s="147"/>
      <c r="AT1615" s="142" t="s">
        <v>162</v>
      </c>
      <c r="AU1615" s="142" t="s">
        <v>80</v>
      </c>
      <c r="AV1615" s="12" t="s">
        <v>80</v>
      </c>
      <c r="AW1615" s="12" t="s">
        <v>34</v>
      </c>
      <c r="AX1615" s="12" t="s">
        <v>73</v>
      </c>
      <c r="AY1615" s="142" t="s">
        <v>149</v>
      </c>
    </row>
    <row r="1616" spans="2:65" s="12" customFormat="1" ht="11.25">
      <c r="B1616" s="141"/>
      <c r="D1616" s="139" t="s">
        <v>162</v>
      </c>
      <c r="E1616" s="142" t="s">
        <v>19</v>
      </c>
      <c r="F1616" s="143" t="s">
        <v>3152</v>
      </c>
      <c r="H1616" s="144">
        <v>64.736000000000004</v>
      </c>
      <c r="I1616" s="145"/>
      <c r="L1616" s="141"/>
      <c r="M1616" s="146"/>
      <c r="T1616" s="147"/>
      <c r="AT1616" s="142" t="s">
        <v>162</v>
      </c>
      <c r="AU1616" s="142" t="s">
        <v>80</v>
      </c>
      <c r="AV1616" s="12" t="s">
        <v>80</v>
      </c>
      <c r="AW1616" s="12" t="s">
        <v>34</v>
      </c>
      <c r="AX1616" s="12" t="s">
        <v>73</v>
      </c>
      <c r="AY1616" s="142" t="s">
        <v>149</v>
      </c>
    </row>
    <row r="1617" spans="2:51" s="12" customFormat="1" ht="11.25">
      <c r="B1617" s="141"/>
      <c r="D1617" s="139" t="s">
        <v>162</v>
      </c>
      <c r="E1617" s="142" t="s">
        <v>19</v>
      </c>
      <c r="F1617" s="143" t="s">
        <v>3153</v>
      </c>
      <c r="H1617" s="144">
        <v>28.56</v>
      </c>
      <c r="I1617" s="145"/>
      <c r="L1617" s="141"/>
      <c r="M1617" s="146"/>
      <c r="T1617" s="147"/>
      <c r="AT1617" s="142" t="s">
        <v>162</v>
      </c>
      <c r="AU1617" s="142" t="s">
        <v>80</v>
      </c>
      <c r="AV1617" s="12" t="s">
        <v>80</v>
      </c>
      <c r="AW1617" s="12" t="s">
        <v>34</v>
      </c>
      <c r="AX1617" s="12" t="s">
        <v>73</v>
      </c>
      <c r="AY1617" s="142" t="s">
        <v>149</v>
      </c>
    </row>
    <row r="1618" spans="2:51" s="12" customFormat="1" ht="11.25">
      <c r="B1618" s="141"/>
      <c r="D1618" s="139" t="s">
        <v>162</v>
      </c>
      <c r="E1618" s="142" t="s">
        <v>19</v>
      </c>
      <c r="F1618" s="143" t="s">
        <v>3154</v>
      </c>
      <c r="H1618" s="144">
        <v>49.448</v>
      </c>
      <c r="I1618" s="145"/>
      <c r="L1618" s="141"/>
      <c r="M1618" s="146"/>
      <c r="T1618" s="147"/>
      <c r="AT1618" s="142" t="s">
        <v>162</v>
      </c>
      <c r="AU1618" s="142" t="s">
        <v>80</v>
      </c>
      <c r="AV1618" s="12" t="s">
        <v>80</v>
      </c>
      <c r="AW1618" s="12" t="s">
        <v>34</v>
      </c>
      <c r="AX1618" s="12" t="s">
        <v>73</v>
      </c>
      <c r="AY1618" s="142" t="s">
        <v>149</v>
      </c>
    </row>
    <row r="1619" spans="2:51" s="12" customFormat="1" ht="11.25">
      <c r="B1619" s="141"/>
      <c r="D1619" s="139" t="s">
        <v>162</v>
      </c>
      <c r="E1619" s="142" t="s">
        <v>19</v>
      </c>
      <c r="F1619" s="143" t="s">
        <v>3155</v>
      </c>
      <c r="H1619" s="144">
        <v>59.125</v>
      </c>
      <c r="I1619" s="145"/>
      <c r="L1619" s="141"/>
      <c r="M1619" s="146"/>
      <c r="T1619" s="147"/>
      <c r="AT1619" s="142" t="s">
        <v>162</v>
      </c>
      <c r="AU1619" s="142" t="s">
        <v>80</v>
      </c>
      <c r="AV1619" s="12" t="s">
        <v>80</v>
      </c>
      <c r="AW1619" s="12" t="s">
        <v>34</v>
      </c>
      <c r="AX1619" s="12" t="s">
        <v>73</v>
      </c>
      <c r="AY1619" s="142" t="s">
        <v>149</v>
      </c>
    </row>
    <row r="1620" spans="2:51" s="12" customFormat="1" ht="11.25">
      <c r="B1620" s="141"/>
      <c r="D1620" s="139" t="s">
        <v>162</v>
      </c>
      <c r="E1620" s="142" t="s">
        <v>19</v>
      </c>
      <c r="F1620" s="143" t="s">
        <v>3156</v>
      </c>
      <c r="H1620" s="144">
        <v>45.192</v>
      </c>
      <c r="I1620" s="145"/>
      <c r="L1620" s="141"/>
      <c r="M1620" s="146"/>
      <c r="T1620" s="147"/>
      <c r="AT1620" s="142" t="s">
        <v>162</v>
      </c>
      <c r="AU1620" s="142" t="s">
        <v>80</v>
      </c>
      <c r="AV1620" s="12" t="s">
        <v>80</v>
      </c>
      <c r="AW1620" s="12" t="s">
        <v>34</v>
      </c>
      <c r="AX1620" s="12" t="s">
        <v>73</v>
      </c>
      <c r="AY1620" s="142" t="s">
        <v>149</v>
      </c>
    </row>
    <row r="1621" spans="2:51" s="12" customFormat="1" ht="11.25">
      <c r="B1621" s="141"/>
      <c r="D1621" s="139" t="s">
        <v>162</v>
      </c>
      <c r="E1621" s="142" t="s">
        <v>19</v>
      </c>
      <c r="F1621" s="143" t="s">
        <v>3157</v>
      </c>
      <c r="H1621" s="144">
        <v>40.880000000000003</v>
      </c>
      <c r="I1621" s="145"/>
      <c r="L1621" s="141"/>
      <c r="M1621" s="146"/>
      <c r="T1621" s="147"/>
      <c r="AT1621" s="142" t="s">
        <v>162</v>
      </c>
      <c r="AU1621" s="142" t="s">
        <v>80</v>
      </c>
      <c r="AV1621" s="12" t="s">
        <v>80</v>
      </c>
      <c r="AW1621" s="12" t="s">
        <v>34</v>
      </c>
      <c r="AX1621" s="12" t="s">
        <v>73</v>
      </c>
      <c r="AY1621" s="142" t="s">
        <v>149</v>
      </c>
    </row>
    <row r="1622" spans="2:51" s="12" customFormat="1" ht="11.25">
      <c r="B1622" s="141"/>
      <c r="D1622" s="139" t="s">
        <v>162</v>
      </c>
      <c r="E1622" s="142" t="s">
        <v>19</v>
      </c>
      <c r="F1622" s="143" t="s">
        <v>3158</v>
      </c>
      <c r="H1622" s="144">
        <v>107.57599999999999</v>
      </c>
      <c r="I1622" s="145"/>
      <c r="L1622" s="141"/>
      <c r="M1622" s="146"/>
      <c r="T1622" s="147"/>
      <c r="AT1622" s="142" t="s">
        <v>162</v>
      </c>
      <c r="AU1622" s="142" t="s">
        <v>80</v>
      </c>
      <c r="AV1622" s="12" t="s">
        <v>80</v>
      </c>
      <c r="AW1622" s="12" t="s">
        <v>34</v>
      </c>
      <c r="AX1622" s="12" t="s">
        <v>73</v>
      </c>
      <c r="AY1622" s="142" t="s">
        <v>149</v>
      </c>
    </row>
    <row r="1623" spans="2:51" s="12" customFormat="1" ht="11.25">
      <c r="B1623" s="141"/>
      <c r="D1623" s="139" t="s">
        <v>162</v>
      </c>
      <c r="E1623" s="142" t="s">
        <v>19</v>
      </c>
      <c r="F1623" s="143" t="s">
        <v>3159</v>
      </c>
      <c r="H1623" s="144">
        <v>28</v>
      </c>
      <c r="I1623" s="145"/>
      <c r="L1623" s="141"/>
      <c r="M1623" s="146"/>
      <c r="T1623" s="147"/>
      <c r="AT1623" s="142" t="s">
        <v>162</v>
      </c>
      <c r="AU1623" s="142" t="s">
        <v>80</v>
      </c>
      <c r="AV1623" s="12" t="s">
        <v>80</v>
      </c>
      <c r="AW1623" s="12" t="s">
        <v>34</v>
      </c>
      <c r="AX1623" s="12" t="s">
        <v>73</v>
      </c>
      <c r="AY1623" s="142" t="s">
        <v>149</v>
      </c>
    </row>
    <row r="1624" spans="2:51" s="12" customFormat="1" ht="11.25">
      <c r="B1624" s="141"/>
      <c r="D1624" s="139" t="s">
        <v>162</v>
      </c>
      <c r="E1624" s="142" t="s">
        <v>19</v>
      </c>
      <c r="F1624" s="143" t="s">
        <v>3160</v>
      </c>
      <c r="H1624" s="144">
        <v>13.664</v>
      </c>
      <c r="I1624" s="145"/>
      <c r="L1624" s="141"/>
      <c r="M1624" s="146"/>
      <c r="T1624" s="147"/>
      <c r="AT1624" s="142" t="s">
        <v>162</v>
      </c>
      <c r="AU1624" s="142" t="s">
        <v>80</v>
      </c>
      <c r="AV1624" s="12" t="s">
        <v>80</v>
      </c>
      <c r="AW1624" s="12" t="s">
        <v>34</v>
      </c>
      <c r="AX1624" s="12" t="s">
        <v>73</v>
      </c>
      <c r="AY1624" s="142" t="s">
        <v>149</v>
      </c>
    </row>
    <row r="1625" spans="2:51" s="12" customFormat="1" ht="11.25">
      <c r="B1625" s="141"/>
      <c r="D1625" s="139" t="s">
        <v>162</v>
      </c>
      <c r="E1625" s="142" t="s">
        <v>19</v>
      </c>
      <c r="F1625" s="143" t="s">
        <v>3161</v>
      </c>
      <c r="H1625" s="144">
        <v>31.192</v>
      </c>
      <c r="I1625" s="145"/>
      <c r="L1625" s="141"/>
      <c r="M1625" s="146"/>
      <c r="T1625" s="147"/>
      <c r="AT1625" s="142" t="s">
        <v>162</v>
      </c>
      <c r="AU1625" s="142" t="s">
        <v>80</v>
      </c>
      <c r="AV1625" s="12" t="s">
        <v>80</v>
      </c>
      <c r="AW1625" s="12" t="s">
        <v>34</v>
      </c>
      <c r="AX1625" s="12" t="s">
        <v>73</v>
      </c>
      <c r="AY1625" s="142" t="s">
        <v>149</v>
      </c>
    </row>
    <row r="1626" spans="2:51" s="12" customFormat="1" ht="11.25">
      <c r="B1626" s="141"/>
      <c r="D1626" s="139" t="s">
        <v>162</v>
      </c>
      <c r="E1626" s="142" t="s">
        <v>19</v>
      </c>
      <c r="F1626" s="143" t="s">
        <v>3162</v>
      </c>
      <c r="H1626" s="144">
        <v>11.2</v>
      </c>
      <c r="I1626" s="145"/>
      <c r="L1626" s="141"/>
      <c r="M1626" s="146"/>
      <c r="T1626" s="147"/>
      <c r="AT1626" s="142" t="s">
        <v>162</v>
      </c>
      <c r="AU1626" s="142" t="s">
        <v>80</v>
      </c>
      <c r="AV1626" s="12" t="s">
        <v>80</v>
      </c>
      <c r="AW1626" s="12" t="s">
        <v>34</v>
      </c>
      <c r="AX1626" s="12" t="s">
        <v>73</v>
      </c>
      <c r="AY1626" s="142" t="s">
        <v>149</v>
      </c>
    </row>
    <row r="1627" spans="2:51" s="12" customFormat="1" ht="11.25">
      <c r="B1627" s="141"/>
      <c r="D1627" s="139" t="s">
        <v>162</v>
      </c>
      <c r="E1627" s="142" t="s">
        <v>19</v>
      </c>
      <c r="F1627" s="143" t="s">
        <v>3163</v>
      </c>
      <c r="H1627" s="144">
        <v>42.56</v>
      </c>
      <c r="I1627" s="145"/>
      <c r="L1627" s="141"/>
      <c r="M1627" s="146"/>
      <c r="T1627" s="147"/>
      <c r="AT1627" s="142" t="s">
        <v>162</v>
      </c>
      <c r="AU1627" s="142" t="s">
        <v>80</v>
      </c>
      <c r="AV1627" s="12" t="s">
        <v>80</v>
      </c>
      <c r="AW1627" s="12" t="s">
        <v>34</v>
      </c>
      <c r="AX1627" s="12" t="s">
        <v>73</v>
      </c>
      <c r="AY1627" s="142" t="s">
        <v>149</v>
      </c>
    </row>
    <row r="1628" spans="2:51" s="12" customFormat="1" ht="11.25">
      <c r="B1628" s="141"/>
      <c r="D1628" s="139" t="s">
        <v>162</v>
      </c>
      <c r="E1628" s="142" t="s">
        <v>19</v>
      </c>
      <c r="F1628" s="143" t="s">
        <v>3164</v>
      </c>
      <c r="H1628" s="144">
        <v>29.288</v>
      </c>
      <c r="I1628" s="145"/>
      <c r="L1628" s="141"/>
      <c r="M1628" s="146"/>
      <c r="T1628" s="147"/>
      <c r="AT1628" s="142" t="s">
        <v>162</v>
      </c>
      <c r="AU1628" s="142" t="s">
        <v>80</v>
      </c>
      <c r="AV1628" s="12" t="s">
        <v>80</v>
      </c>
      <c r="AW1628" s="12" t="s">
        <v>34</v>
      </c>
      <c r="AX1628" s="12" t="s">
        <v>73</v>
      </c>
      <c r="AY1628" s="142" t="s">
        <v>149</v>
      </c>
    </row>
    <row r="1629" spans="2:51" s="12" customFormat="1" ht="11.25">
      <c r="B1629" s="141"/>
      <c r="D1629" s="139" t="s">
        <v>162</v>
      </c>
      <c r="E1629" s="142" t="s">
        <v>19</v>
      </c>
      <c r="F1629" s="143" t="s">
        <v>3165</v>
      </c>
      <c r="H1629" s="144">
        <v>36.4</v>
      </c>
      <c r="I1629" s="145"/>
      <c r="L1629" s="141"/>
      <c r="M1629" s="146"/>
      <c r="T1629" s="147"/>
      <c r="AT1629" s="142" t="s">
        <v>162</v>
      </c>
      <c r="AU1629" s="142" t="s">
        <v>80</v>
      </c>
      <c r="AV1629" s="12" t="s">
        <v>80</v>
      </c>
      <c r="AW1629" s="12" t="s">
        <v>34</v>
      </c>
      <c r="AX1629" s="12" t="s">
        <v>73</v>
      </c>
      <c r="AY1629" s="142" t="s">
        <v>149</v>
      </c>
    </row>
    <row r="1630" spans="2:51" s="12" customFormat="1" ht="11.25">
      <c r="B1630" s="141"/>
      <c r="D1630" s="139" t="s">
        <v>162</v>
      </c>
      <c r="E1630" s="142" t="s">
        <v>19</v>
      </c>
      <c r="F1630" s="143" t="s">
        <v>3166</v>
      </c>
      <c r="H1630" s="144">
        <v>20.02</v>
      </c>
      <c r="I1630" s="145"/>
      <c r="L1630" s="141"/>
      <c r="M1630" s="146"/>
      <c r="T1630" s="147"/>
      <c r="AT1630" s="142" t="s">
        <v>162</v>
      </c>
      <c r="AU1630" s="142" t="s">
        <v>80</v>
      </c>
      <c r="AV1630" s="12" t="s">
        <v>80</v>
      </c>
      <c r="AW1630" s="12" t="s">
        <v>34</v>
      </c>
      <c r="AX1630" s="12" t="s">
        <v>73</v>
      </c>
      <c r="AY1630" s="142" t="s">
        <v>149</v>
      </c>
    </row>
    <row r="1631" spans="2:51" s="12" customFormat="1" ht="11.25">
      <c r="B1631" s="141"/>
      <c r="D1631" s="139" t="s">
        <v>162</v>
      </c>
      <c r="E1631" s="142" t="s">
        <v>19</v>
      </c>
      <c r="F1631" s="143" t="s">
        <v>3167</v>
      </c>
      <c r="H1631" s="144">
        <v>59.192</v>
      </c>
      <c r="I1631" s="145"/>
      <c r="L1631" s="141"/>
      <c r="M1631" s="146"/>
      <c r="T1631" s="147"/>
      <c r="AT1631" s="142" t="s">
        <v>162</v>
      </c>
      <c r="AU1631" s="142" t="s">
        <v>80</v>
      </c>
      <c r="AV1631" s="12" t="s">
        <v>80</v>
      </c>
      <c r="AW1631" s="12" t="s">
        <v>34</v>
      </c>
      <c r="AX1631" s="12" t="s">
        <v>73</v>
      </c>
      <c r="AY1631" s="142" t="s">
        <v>149</v>
      </c>
    </row>
    <row r="1632" spans="2:51" s="12" customFormat="1" ht="11.25">
      <c r="B1632" s="141"/>
      <c r="D1632" s="139" t="s">
        <v>162</v>
      </c>
      <c r="E1632" s="142" t="s">
        <v>19</v>
      </c>
      <c r="F1632" s="143" t="s">
        <v>3168</v>
      </c>
      <c r="H1632" s="144">
        <v>55.607999999999997</v>
      </c>
      <c r="I1632" s="145"/>
      <c r="L1632" s="141"/>
      <c r="M1632" s="146"/>
      <c r="T1632" s="147"/>
      <c r="AT1632" s="142" t="s">
        <v>162</v>
      </c>
      <c r="AU1632" s="142" t="s">
        <v>80</v>
      </c>
      <c r="AV1632" s="12" t="s">
        <v>80</v>
      </c>
      <c r="AW1632" s="12" t="s">
        <v>34</v>
      </c>
      <c r="AX1632" s="12" t="s">
        <v>73</v>
      </c>
      <c r="AY1632" s="142" t="s">
        <v>149</v>
      </c>
    </row>
    <row r="1633" spans="2:65" s="13" customFormat="1" ht="11.25">
      <c r="B1633" s="148"/>
      <c r="D1633" s="139" t="s">
        <v>162</v>
      </c>
      <c r="E1633" s="149" t="s">
        <v>19</v>
      </c>
      <c r="F1633" s="150" t="s">
        <v>3169</v>
      </c>
      <c r="H1633" s="151">
        <v>896.12900000000002</v>
      </c>
      <c r="I1633" s="152"/>
      <c r="L1633" s="148"/>
      <c r="M1633" s="153"/>
      <c r="T1633" s="154"/>
      <c r="AT1633" s="149" t="s">
        <v>162</v>
      </c>
      <c r="AU1633" s="149" t="s">
        <v>80</v>
      </c>
      <c r="AV1633" s="13" t="s">
        <v>168</v>
      </c>
      <c r="AW1633" s="13" t="s">
        <v>34</v>
      </c>
      <c r="AX1633" s="13" t="s">
        <v>73</v>
      </c>
      <c r="AY1633" s="149" t="s">
        <v>149</v>
      </c>
    </row>
    <row r="1634" spans="2:65" s="12" customFormat="1" ht="11.25">
      <c r="B1634" s="141"/>
      <c r="D1634" s="139" t="s">
        <v>162</v>
      </c>
      <c r="E1634" s="142" t="s">
        <v>19</v>
      </c>
      <c r="F1634" s="143" t="s">
        <v>591</v>
      </c>
      <c r="H1634" s="144">
        <v>-120.36</v>
      </c>
      <c r="I1634" s="145"/>
      <c r="L1634" s="141"/>
      <c r="M1634" s="146"/>
      <c r="T1634" s="147"/>
      <c r="AT1634" s="142" t="s">
        <v>162</v>
      </c>
      <c r="AU1634" s="142" t="s">
        <v>80</v>
      </c>
      <c r="AV1634" s="12" t="s">
        <v>80</v>
      </c>
      <c r="AW1634" s="12" t="s">
        <v>34</v>
      </c>
      <c r="AX1634" s="12" t="s">
        <v>73</v>
      </c>
      <c r="AY1634" s="142" t="s">
        <v>149</v>
      </c>
    </row>
    <row r="1635" spans="2:65" s="14" customFormat="1" ht="11.25">
      <c r="B1635" s="155"/>
      <c r="D1635" s="139" t="s">
        <v>162</v>
      </c>
      <c r="E1635" s="156" t="s">
        <v>19</v>
      </c>
      <c r="F1635" s="157" t="s">
        <v>171</v>
      </c>
      <c r="H1635" s="158">
        <v>775.76900000000001</v>
      </c>
      <c r="I1635" s="159"/>
      <c r="L1635" s="155"/>
      <c r="M1635" s="160"/>
      <c r="T1635" s="161"/>
      <c r="AT1635" s="156" t="s">
        <v>162</v>
      </c>
      <c r="AU1635" s="156" t="s">
        <v>80</v>
      </c>
      <c r="AV1635" s="14" t="s">
        <v>156</v>
      </c>
      <c r="AW1635" s="14" t="s">
        <v>34</v>
      </c>
      <c r="AX1635" s="14" t="s">
        <v>78</v>
      </c>
      <c r="AY1635" s="156" t="s">
        <v>149</v>
      </c>
    </row>
    <row r="1636" spans="2:65" s="1" customFormat="1" ht="24.2" customHeight="1">
      <c r="B1636" s="32"/>
      <c r="C1636" s="122" t="s">
        <v>3170</v>
      </c>
      <c r="D1636" s="122" t="s">
        <v>151</v>
      </c>
      <c r="E1636" s="123" t="s">
        <v>3171</v>
      </c>
      <c r="F1636" s="124" t="s">
        <v>3172</v>
      </c>
      <c r="G1636" s="125" t="s">
        <v>154</v>
      </c>
      <c r="H1636" s="126">
        <v>775.76900000000001</v>
      </c>
      <c r="I1636" s="127"/>
      <c r="J1636" s="128">
        <f>ROUND(I1636*H1636,2)</f>
        <v>0</v>
      </c>
      <c r="K1636" s="124" t="s">
        <v>155</v>
      </c>
      <c r="L1636" s="32"/>
      <c r="M1636" s="129" t="s">
        <v>19</v>
      </c>
      <c r="N1636" s="130" t="s">
        <v>44</v>
      </c>
      <c r="P1636" s="131">
        <f>O1636*H1636</f>
        <v>0</v>
      </c>
      <c r="Q1636" s="131">
        <v>2.9E-4</v>
      </c>
      <c r="R1636" s="131">
        <f>Q1636*H1636</f>
        <v>0.22497301</v>
      </c>
      <c r="S1636" s="131">
        <v>0</v>
      </c>
      <c r="T1636" s="132">
        <f>S1636*H1636</f>
        <v>0</v>
      </c>
      <c r="AR1636" s="133" t="s">
        <v>251</v>
      </c>
      <c r="AT1636" s="133" t="s">
        <v>151</v>
      </c>
      <c r="AU1636" s="133" t="s">
        <v>80</v>
      </c>
      <c r="AY1636" s="17" t="s">
        <v>149</v>
      </c>
      <c r="BE1636" s="134">
        <f>IF(N1636="základní",J1636,0)</f>
        <v>0</v>
      </c>
      <c r="BF1636" s="134">
        <f>IF(N1636="snížená",J1636,0)</f>
        <v>0</v>
      </c>
      <c r="BG1636" s="134">
        <f>IF(N1636="zákl. přenesená",J1636,0)</f>
        <v>0</v>
      </c>
      <c r="BH1636" s="134">
        <f>IF(N1636="sníž. přenesená",J1636,0)</f>
        <v>0</v>
      </c>
      <c r="BI1636" s="134">
        <f>IF(N1636="nulová",J1636,0)</f>
        <v>0</v>
      </c>
      <c r="BJ1636" s="17" t="s">
        <v>78</v>
      </c>
      <c r="BK1636" s="134">
        <f>ROUND(I1636*H1636,2)</f>
        <v>0</v>
      </c>
      <c r="BL1636" s="17" t="s">
        <v>251</v>
      </c>
      <c r="BM1636" s="133" t="s">
        <v>3173</v>
      </c>
    </row>
    <row r="1637" spans="2:65" s="1" customFormat="1" ht="11.25">
      <c r="B1637" s="32"/>
      <c r="D1637" s="135" t="s">
        <v>158</v>
      </c>
      <c r="F1637" s="136" t="s">
        <v>3174</v>
      </c>
      <c r="I1637" s="137"/>
      <c r="L1637" s="32"/>
      <c r="M1637" s="138"/>
      <c r="T1637" s="53"/>
      <c r="AT1637" s="17" t="s">
        <v>158</v>
      </c>
      <c r="AU1637" s="17" t="s">
        <v>80</v>
      </c>
    </row>
    <row r="1638" spans="2:65" s="11" customFormat="1" ht="25.9" customHeight="1">
      <c r="B1638" s="110"/>
      <c r="D1638" s="111" t="s">
        <v>72</v>
      </c>
      <c r="E1638" s="112" t="s">
        <v>3175</v>
      </c>
      <c r="F1638" s="112" t="s">
        <v>3176</v>
      </c>
      <c r="I1638" s="113"/>
      <c r="J1638" s="114">
        <f>BK1638</f>
        <v>0</v>
      </c>
      <c r="L1638" s="110"/>
      <c r="M1638" s="115"/>
      <c r="P1638" s="116">
        <f>P1639+P1645+P1652+P1661</f>
        <v>0</v>
      </c>
      <c r="R1638" s="116">
        <f>R1639+R1645+R1652+R1661</f>
        <v>0</v>
      </c>
      <c r="T1638" s="117">
        <f>T1639+T1645+T1652+T1661</f>
        <v>0</v>
      </c>
      <c r="AR1638" s="111" t="s">
        <v>189</v>
      </c>
      <c r="AT1638" s="118" t="s">
        <v>72</v>
      </c>
      <c r="AU1638" s="118" t="s">
        <v>73</v>
      </c>
      <c r="AY1638" s="111" t="s">
        <v>149</v>
      </c>
      <c r="BK1638" s="119">
        <f>BK1639+BK1645+BK1652+BK1661</f>
        <v>0</v>
      </c>
    </row>
    <row r="1639" spans="2:65" s="11" customFormat="1" ht="22.9" customHeight="1">
      <c r="B1639" s="110"/>
      <c r="D1639" s="111" t="s">
        <v>72</v>
      </c>
      <c r="E1639" s="120" t="s">
        <v>3177</v>
      </c>
      <c r="F1639" s="120" t="s">
        <v>3178</v>
      </c>
      <c r="I1639" s="113"/>
      <c r="J1639" s="121">
        <f>BK1639</f>
        <v>0</v>
      </c>
      <c r="L1639" s="110"/>
      <c r="M1639" s="115"/>
      <c r="P1639" s="116">
        <f>SUM(P1640:P1644)</f>
        <v>0</v>
      </c>
      <c r="R1639" s="116">
        <f>SUM(R1640:R1644)</f>
        <v>0</v>
      </c>
      <c r="T1639" s="117">
        <f>SUM(T1640:T1644)</f>
        <v>0</v>
      </c>
      <c r="AR1639" s="111" t="s">
        <v>189</v>
      </c>
      <c r="AT1639" s="118" t="s">
        <v>72</v>
      </c>
      <c r="AU1639" s="118" t="s">
        <v>78</v>
      </c>
      <c r="AY1639" s="111" t="s">
        <v>149</v>
      </c>
      <c r="BK1639" s="119">
        <f>SUM(BK1640:BK1644)</f>
        <v>0</v>
      </c>
    </row>
    <row r="1640" spans="2:65" s="1" customFormat="1" ht="37.9" customHeight="1">
      <c r="B1640" s="32"/>
      <c r="C1640" s="122" t="s">
        <v>3179</v>
      </c>
      <c r="D1640" s="122" t="s">
        <v>151</v>
      </c>
      <c r="E1640" s="123" t="s">
        <v>3180</v>
      </c>
      <c r="F1640" s="124" t="s">
        <v>3181</v>
      </c>
      <c r="G1640" s="125" t="s">
        <v>3182</v>
      </c>
      <c r="H1640" s="126">
        <v>1</v>
      </c>
      <c r="I1640" s="127"/>
      <c r="J1640" s="128">
        <f>ROUND(I1640*H1640,2)</f>
        <v>0</v>
      </c>
      <c r="K1640" s="124" t="s">
        <v>497</v>
      </c>
      <c r="L1640" s="32"/>
      <c r="M1640" s="129" t="s">
        <v>19</v>
      </c>
      <c r="N1640" s="130" t="s">
        <v>44</v>
      </c>
      <c r="P1640" s="131">
        <f>O1640*H1640</f>
        <v>0</v>
      </c>
      <c r="Q1640" s="131">
        <v>0</v>
      </c>
      <c r="R1640" s="131">
        <f>Q1640*H1640</f>
        <v>0</v>
      </c>
      <c r="S1640" s="131">
        <v>0</v>
      </c>
      <c r="T1640" s="132">
        <f>S1640*H1640</f>
        <v>0</v>
      </c>
      <c r="AR1640" s="133" t="s">
        <v>3183</v>
      </c>
      <c r="AT1640" s="133" t="s">
        <v>151</v>
      </c>
      <c r="AU1640" s="133" t="s">
        <v>80</v>
      </c>
      <c r="AY1640" s="17" t="s">
        <v>149</v>
      </c>
      <c r="BE1640" s="134">
        <f>IF(N1640="základní",J1640,0)</f>
        <v>0</v>
      </c>
      <c r="BF1640" s="134">
        <f>IF(N1640="snížená",J1640,0)</f>
        <v>0</v>
      </c>
      <c r="BG1640" s="134">
        <f>IF(N1640="zákl. přenesená",J1640,0)</f>
        <v>0</v>
      </c>
      <c r="BH1640" s="134">
        <f>IF(N1640="sníž. přenesená",J1640,0)</f>
        <v>0</v>
      </c>
      <c r="BI1640" s="134">
        <f>IF(N1640="nulová",J1640,0)</f>
        <v>0</v>
      </c>
      <c r="BJ1640" s="17" t="s">
        <v>78</v>
      </c>
      <c r="BK1640" s="134">
        <f>ROUND(I1640*H1640,2)</f>
        <v>0</v>
      </c>
      <c r="BL1640" s="17" t="s">
        <v>3183</v>
      </c>
      <c r="BM1640" s="133" t="s">
        <v>3184</v>
      </c>
    </row>
    <row r="1641" spans="2:65" s="1" customFormat="1" ht="24.2" customHeight="1">
      <c r="B1641" s="32"/>
      <c r="C1641" s="122" t="s">
        <v>3185</v>
      </c>
      <c r="D1641" s="122" t="s">
        <v>151</v>
      </c>
      <c r="E1641" s="123" t="s">
        <v>3186</v>
      </c>
      <c r="F1641" s="124" t="s">
        <v>3187</v>
      </c>
      <c r="G1641" s="125" t="s">
        <v>3182</v>
      </c>
      <c r="H1641" s="126">
        <v>1</v>
      </c>
      <c r="I1641" s="127"/>
      <c r="J1641" s="128">
        <f>ROUND(I1641*H1641,2)</f>
        <v>0</v>
      </c>
      <c r="K1641" s="124" t="s">
        <v>497</v>
      </c>
      <c r="L1641" s="32"/>
      <c r="M1641" s="129" t="s">
        <v>19</v>
      </c>
      <c r="N1641" s="130" t="s">
        <v>44</v>
      </c>
      <c r="P1641" s="131">
        <f>O1641*H1641</f>
        <v>0</v>
      </c>
      <c r="Q1641" s="131">
        <v>0</v>
      </c>
      <c r="R1641" s="131">
        <f>Q1641*H1641</f>
        <v>0</v>
      </c>
      <c r="S1641" s="131">
        <v>0</v>
      </c>
      <c r="T1641" s="132">
        <f>S1641*H1641</f>
        <v>0</v>
      </c>
      <c r="AR1641" s="133" t="s">
        <v>3183</v>
      </c>
      <c r="AT1641" s="133" t="s">
        <v>151</v>
      </c>
      <c r="AU1641" s="133" t="s">
        <v>80</v>
      </c>
      <c r="AY1641" s="17" t="s">
        <v>149</v>
      </c>
      <c r="BE1641" s="134">
        <f>IF(N1641="základní",J1641,0)</f>
        <v>0</v>
      </c>
      <c r="BF1641" s="134">
        <f>IF(N1641="snížená",J1641,0)</f>
        <v>0</v>
      </c>
      <c r="BG1641" s="134">
        <f>IF(N1641="zákl. přenesená",J1641,0)</f>
        <v>0</v>
      </c>
      <c r="BH1641" s="134">
        <f>IF(N1641="sníž. přenesená",J1641,0)</f>
        <v>0</v>
      </c>
      <c r="BI1641" s="134">
        <f>IF(N1641="nulová",J1641,0)</f>
        <v>0</v>
      </c>
      <c r="BJ1641" s="17" t="s">
        <v>78</v>
      </c>
      <c r="BK1641" s="134">
        <f>ROUND(I1641*H1641,2)</f>
        <v>0</v>
      </c>
      <c r="BL1641" s="17" t="s">
        <v>3183</v>
      </c>
      <c r="BM1641" s="133" t="s">
        <v>3188</v>
      </c>
    </row>
    <row r="1642" spans="2:65" s="1" customFormat="1" ht="16.5" customHeight="1">
      <c r="B1642" s="32"/>
      <c r="C1642" s="122" t="s">
        <v>3189</v>
      </c>
      <c r="D1642" s="122" t="s">
        <v>151</v>
      </c>
      <c r="E1642" s="123" t="s">
        <v>3190</v>
      </c>
      <c r="F1642" s="124" t="s">
        <v>3191</v>
      </c>
      <c r="G1642" s="125" t="s">
        <v>3182</v>
      </c>
      <c r="H1642" s="126">
        <v>1</v>
      </c>
      <c r="I1642" s="127"/>
      <c r="J1642" s="128">
        <f>ROUND(I1642*H1642,2)</f>
        <v>0</v>
      </c>
      <c r="K1642" s="124" t="s">
        <v>497</v>
      </c>
      <c r="L1642" s="32"/>
      <c r="M1642" s="129" t="s">
        <v>19</v>
      </c>
      <c r="N1642" s="130" t="s">
        <v>44</v>
      </c>
      <c r="P1642" s="131">
        <f>O1642*H1642</f>
        <v>0</v>
      </c>
      <c r="Q1642" s="131">
        <v>0</v>
      </c>
      <c r="R1642" s="131">
        <f>Q1642*H1642</f>
        <v>0</v>
      </c>
      <c r="S1642" s="131">
        <v>0</v>
      </c>
      <c r="T1642" s="132">
        <f>S1642*H1642</f>
        <v>0</v>
      </c>
      <c r="AR1642" s="133" t="s">
        <v>3183</v>
      </c>
      <c r="AT1642" s="133" t="s">
        <v>151</v>
      </c>
      <c r="AU1642" s="133" t="s">
        <v>80</v>
      </c>
      <c r="AY1642" s="17" t="s">
        <v>149</v>
      </c>
      <c r="BE1642" s="134">
        <f>IF(N1642="základní",J1642,0)</f>
        <v>0</v>
      </c>
      <c r="BF1642" s="134">
        <f>IF(N1642="snížená",J1642,0)</f>
        <v>0</v>
      </c>
      <c r="BG1642" s="134">
        <f>IF(N1642="zákl. přenesená",J1642,0)</f>
        <v>0</v>
      </c>
      <c r="BH1642" s="134">
        <f>IF(N1642="sníž. přenesená",J1642,0)</f>
        <v>0</v>
      </c>
      <c r="BI1642" s="134">
        <f>IF(N1642="nulová",J1642,0)</f>
        <v>0</v>
      </c>
      <c r="BJ1642" s="17" t="s">
        <v>78</v>
      </c>
      <c r="BK1642" s="134">
        <f>ROUND(I1642*H1642,2)</f>
        <v>0</v>
      </c>
      <c r="BL1642" s="17" t="s">
        <v>3183</v>
      </c>
      <c r="BM1642" s="133" t="s">
        <v>3192</v>
      </c>
    </row>
    <row r="1643" spans="2:65" s="1" customFormat="1" ht="24.2" customHeight="1">
      <c r="B1643" s="32"/>
      <c r="C1643" s="122" t="s">
        <v>3193</v>
      </c>
      <c r="D1643" s="122" t="s">
        <v>151</v>
      </c>
      <c r="E1643" s="123" t="s">
        <v>3194</v>
      </c>
      <c r="F1643" s="124" t="s">
        <v>3195</v>
      </c>
      <c r="G1643" s="125" t="s">
        <v>3182</v>
      </c>
      <c r="H1643" s="126">
        <v>1</v>
      </c>
      <c r="I1643" s="127"/>
      <c r="J1643" s="128">
        <f>ROUND(I1643*H1643,2)</f>
        <v>0</v>
      </c>
      <c r="K1643" s="124" t="s">
        <v>497</v>
      </c>
      <c r="L1643" s="32"/>
      <c r="M1643" s="129" t="s">
        <v>19</v>
      </c>
      <c r="N1643" s="130" t="s">
        <v>44</v>
      </c>
      <c r="P1643" s="131">
        <f>O1643*H1643</f>
        <v>0</v>
      </c>
      <c r="Q1643" s="131">
        <v>0</v>
      </c>
      <c r="R1643" s="131">
        <f>Q1643*H1643</f>
        <v>0</v>
      </c>
      <c r="S1643" s="131">
        <v>0</v>
      </c>
      <c r="T1643" s="132">
        <f>S1643*H1643</f>
        <v>0</v>
      </c>
      <c r="AR1643" s="133" t="s">
        <v>3183</v>
      </c>
      <c r="AT1643" s="133" t="s">
        <v>151</v>
      </c>
      <c r="AU1643" s="133" t="s">
        <v>80</v>
      </c>
      <c r="AY1643" s="17" t="s">
        <v>149</v>
      </c>
      <c r="BE1643" s="134">
        <f>IF(N1643="základní",J1643,0)</f>
        <v>0</v>
      </c>
      <c r="BF1643" s="134">
        <f>IF(N1643="snížená",J1643,0)</f>
        <v>0</v>
      </c>
      <c r="BG1643" s="134">
        <f>IF(N1643="zákl. přenesená",J1643,0)</f>
        <v>0</v>
      </c>
      <c r="BH1643" s="134">
        <f>IF(N1643="sníž. přenesená",J1643,0)</f>
        <v>0</v>
      </c>
      <c r="BI1643" s="134">
        <f>IF(N1643="nulová",J1643,0)</f>
        <v>0</v>
      </c>
      <c r="BJ1643" s="17" t="s">
        <v>78</v>
      </c>
      <c r="BK1643" s="134">
        <f>ROUND(I1643*H1643,2)</f>
        <v>0</v>
      </c>
      <c r="BL1643" s="17" t="s">
        <v>3183</v>
      </c>
      <c r="BM1643" s="133" t="s">
        <v>3196</v>
      </c>
    </row>
    <row r="1644" spans="2:65" s="1" customFormat="1" ht="16.5" customHeight="1">
      <c r="B1644" s="32"/>
      <c r="C1644" s="122" t="s">
        <v>3197</v>
      </c>
      <c r="D1644" s="122" t="s">
        <v>151</v>
      </c>
      <c r="E1644" s="123" t="s">
        <v>3198</v>
      </c>
      <c r="F1644" s="124" t="s">
        <v>3199</v>
      </c>
      <c r="G1644" s="125" t="s">
        <v>3182</v>
      </c>
      <c r="H1644" s="126">
        <v>1</v>
      </c>
      <c r="I1644" s="127"/>
      <c r="J1644" s="128">
        <f>ROUND(I1644*H1644,2)</f>
        <v>0</v>
      </c>
      <c r="K1644" s="124" t="s">
        <v>497</v>
      </c>
      <c r="L1644" s="32"/>
      <c r="M1644" s="129" t="s">
        <v>19</v>
      </c>
      <c r="N1644" s="130" t="s">
        <v>44</v>
      </c>
      <c r="P1644" s="131">
        <f>O1644*H1644</f>
        <v>0</v>
      </c>
      <c r="Q1644" s="131">
        <v>0</v>
      </c>
      <c r="R1644" s="131">
        <f>Q1644*H1644</f>
        <v>0</v>
      </c>
      <c r="S1644" s="131">
        <v>0</v>
      </c>
      <c r="T1644" s="132">
        <f>S1644*H1644</f>
        <v>0</v>
      </c>
      <c r="AR1644" s="133" t="s">
        <v>3183</v>
      </c>
      <c r="AT1644" s="133" t="s">
        <v>151</v>
      </c>
      <c r="AU1644" s="133" t="s">
        <v>80</v>
      </c>
      <c r="AY1644" s="17" t="s">
        <v>149</v>
      </c>
      <c r="BE1644" s="134">
        <f>IF(N1644="základní",J1644,0)</f>
        <v>0</v>
      </c>
      <c r="BF1644" s="134">
        <f>IF(N1644="snížená",J1644,0)</f>
        <v>0</v>
      </c>
      <c r="BG1644" s="134">
        <f>IF(N1644="zákl. přenesená",J1644,0)</f>
        <v>0</v>
      </c>
      <c r="BH1644" s="134">
        <f>IF(N1644="sníž. přenesená",J1644,0)</f>
        <v>0</v>
      </c>
      <c r="BI1644" s="134">
        <f>IF(N1644="nulová",J1644,0)</f>
        <v>0</v>
      </c>
      <c r="BJ1644" s="17" t="s">
        <v>78</v>
      </c>
      <c r="BK1644" s="134">
        <f>ROUND(I1644*H1644,2)</f>
        <v>0</v>
      </c>
      <c r="BL1644" s="17" t="s">
        <v>3183</v>
      </c>
      <c r="BM1644" s="133" t="s">
        <v>3200</v>
      </c>
    </row>
    <row r="1645" spans="2:65" s="11" customFormat="1" ht="22.9" customHeight="1">
      <c r="B1645" s="110"/>
      <c r="D1645" s="111" t="s">
        <v>72</v>
      </c>
      <c r="E1645" s="120" t="s">
        <v>3201</v>
      </c>
      <c r="F1645" s="120" t="s">
        <v>3202</v>
      </c>
      <c r="I1645" s="113"/>
      <c r="J1645" s="121">
        <f>BK1645</f>
        <v>0</v>
      </c>
      <c r="L1645" s="110"/>
      <c r="M1645" s="115"/>
      <c r="P1645" s="116">
        <f>SUM(P1646:P1651)</f>
        <v>0</v>
      </c>
      <c r="R1645" s="116">
        <f>SUM(R1646:R1651)</f>
        <v>0</v>
      </c>
      <c r="T1645" s="117">
        <f>SUM(T1646:T1651)</f>
        <v>0</v>
      </c>
      <c r="AR1645" s="111" t="s">
        <v>189</v>
      </c>
      <c r="AT1645" s="118" t="s">
        <v>72</v>
      </c>
      <c r="AU1645" s="118" t="s">
        <v>78</v>
      </c>
      <c r="AY1645" s="111" t="s">
        <v>149</v>
      </c>
      <c r="BK1645" s="119">
        <f>SUM(BK1646:BK1651)</f>
        <v>0</v>
      </c>
    </row>
    <row r="1646" spans="2:65" s="1" customFormat="1" ht="16.5" customHeight="1">
      <c r="B1646" s="32"/>
      <c r="C1646" s="122" t="s">
        <v>3203</v>
      </c>
      <c r="D1646" s="122" t="s">
        <v>151</v>
      </c>
      <c r="E1646" s="123" t="s">
        <v>3204</v>
      </c>
      <c r="F1646" s="124" t="s">
        <v>3202</v>
      </c>
      <c r="G1646" s="125" t="s">
        <v>3182</v>
      </c>
      <c r="H1646" s="126">
        <v>1</v>
      </c>
      <c r="I1646" s="127"/>
      <c r="J1646" s="128">
        <f>ROUND(I1646*H1646,2)</f>
        <v>0</v>
      </c>
      <c r="K1646" s="124" t="s">
        <v>155</v>
      </c>
      <c r="L1646" s="32"/>
      <c r="M1646" s="129" t="s">
        <v>19</v>
      </c>
      <c r="N1646" s="130" t="s">
        <v>44</v>
      </c>
      <c r="P1646" s="131">
        <f>O1646*H1646</f>
        <v>0</v>
      </c>
      <c r="Q1646" s="131">
        <v>0</v>
      </c>
      <c r="R1646" s="131">
        <f>Q1646*H1646</f>
        <v>0</v>
      </c>
      <c r="S1646" s="131">
        <v>0</v>
      </c>
      <c r="T1646" s="132">
        <f>S1646*H1646</f>
        <v>0</v>
      </c>
      <c r="AR1646" s="133" t="s">
        <v>3183</v>
      </c>
      <c r="AT1646" s="133" t="s">
        <v>151</v>
      </c>
      <c r="AU1646" s="133" t="s">
        <v>80</v>
      </c>
      <c r="AY1646" s="17" t="s">
        <v>149</v>
      </c>
      <c r="BE1646" s="134">
        <f>IF(N1646="základní",J1646,0)</f>
        <v>0</v>
      </c>
      <c r="BF1646" s="134">
        <f>IF(N1646="snížená",J1646,0)</f>
        <v>0</v>
      </c>
      <c r="BG1646" s="134">
        <f>IF(N1646="zákl. přenesená",J1646,0)</f>
        <v>0</v>
      </c>
      <c r="BH1646" s="134">
        <f>IF(N1646="sníž. přenesená",J1646,0)</f>
        <v>0</v>
      </c>
      <c r="BI1646" s="134">
        <f>IF(N1646="nulová",J1646,0)</f>
        <v>0</v>
      </c>
      <c r="BJ1646" s="17" t="s">
        <v>78</v>
      </c>
      <c r="BK1646" s="134">
        <f>ROUND(I1646*H1646,2)</f>
        <v>0</v>
      </c>
      <c r="BL1646" s="17" t="s">
        <v>3183</v>
      </c>
      <c r="BM1646" s="133" t="s">
        <v>3205</v>
      </c>
    </row>
    <row r="1647" spans="2:65" s="1" customFormat="1" ht="11.25">
      <c r="B1647" s="32"/>
      <c r="D1647" s="135" t="s">
        <v>158</v>
      </c>
      <c r="F1647" s="136" t="s">
        <v>3206</v>
      </c>
      <c r="I1647" s="137"/>
      <c r="L1647" s="32"/>
      <c r="M1647" s="138"/>
      <c r="T1647" s="53"/>
      <c r="AT1647" s="17" t="s">
        <v>158</v>
      </c>
      <c r="AU1647" s="17" t="s">
        <v>80</v>
      </c>
    </row>
    <row r="1648" spans="2:65" s="1" customFormat="1" ht="16.5" customHeight="1">
      <c r="B1648" s="32"/>
      <c r="C1648" s="122" t="s">
        <v>3207</v>
      </c>
      <c r="D1648" s="122" t="s">
        <v>151</v>
      </c>
      <c r="E1648" s="123" t="s">
        <v>3208</v>
      </c>
      <c r="F1648" s="124" t="s">
        <v>3209</v>
      </c>
      <c r="G1648" s="125" t="s">
        <v>3182</v>
      </c>
      <c r="H1648" s="126">
        <v>1</v>
      </c>
      <c r="I1648" s="127"/>
      <c r="J1648" s="128">
        <f>ROUND(I1648*H1648,2)</f>
        <v>0</v>
      </c>
      <c r="K1648" s="124" t="s">
        <v>497</v>
      </c>
      <c r="L1648" s="32"/>
      <c r="M1648" s="129" t="s">
        <v>19</v>
      </c>
      <c r="N1648" s="130" t="s">
        <v>44</v>
      </c>
      <c r="P1648" s="131">
        <f>O1648*H1648</f>
        <v>0</v>
      </c>
      <c r="Q1648" s="131">
        <v>0</v>
      </c>
      <c r="R1648" s="131">
        <f>Q1648*H1648</f>
        <v>0</v>
      </c>
      <c r="S1648" s="131">
        <v>0</v>
      </c>
      <c r="T1648" s="132">
        <f>S1648*H1648</f>
        <v>0</v>
      </c>
      <c r="AR1648" s="133" t="s">
        <v>3183</v>
      </c>
      <c r="AT1648" s="133" t="s">
        <v>151</v>
      </c>
      <c r="AU1648" s="133" t="s">
        <v>80</v>
      </c>
      <c r="AY1648" s="17" t="s">
        <v>149</v>
      </c>
      <c r="BE1648" s="134">
        <f>IF(N1648="základní",J1648,0)</f>
        <v>0</v>
      </c>
      <c r="BF1648" s="134">
        <f>IF(N1648="snížená",J1648,0)</f>
        <v>0</v>
      </c>
      <c r="BG1648" s="134">
        <f>IF(N1648="zákl. přenesená",J1648,0)</f>
        <v>0</v>
      </c>
      <c r="BH1648" s="134">
        <f>IF(N1648="sníž. přenesená",J1648,0)</f>
        <v>0</v>
      </c>
      <c r="BI1648" s="134">
        <f>IF(N1648="nulová",J1648,0)</f>
        <v>0</v>
      </c>
      <c r="BJ1648" s="17" t="s">
        <v>78</v>
      </c>
      <c r="BK1648" s="134">
        <f>ROUND(I1648*H1648,2)</f>
        <v>0</v>
      </c>
      <c r="BL1648" s="17" t="s">
        <v>3183</v>
      </c>
      <c r="BM1648" s="133" t="s">
        <v>3210</v>
      </c>
    </row>
    <row r="1649" spans="2:65" s="1" customFormat="1" ht="24.2" customHeight="1">
      <c r="B1649" s="32"/>
      <c r="C1649" s="122" t="s">
        <v>3211</v>
      </c>
      <c r="D1649" s="122" t="s">
        <v>151</v>
      </c>
      <c r="E1649" s="123" t="s">
        <v>3212</v>
      </c>
      <c r="F1649" s="124" t="s">
        <v>3213</v>
      </c>
      <c r="G1649" s="125" t="s">
        <v>3182</v>
      </c>
      <c r="H1649" s="126">
        <v>1</v>
      </c>
      <c r="I1649" s="127"/>
      <c r="J1649" s="128">
        <f>ROUND(I1649*H1649,2)</f>
        <v>0</v>
      </c>
      <c r="K1649" s="124" t="s">
        <v>497</v>
      </c>
      <c r="L1649" s="32"/>
      <c r="M1649" s="129" t="s">
        <v>19</v>
      </c>
      <c r="N1649" s="130" t="s">
        <v>44</v>
      </c>
      <c r="P1649" s="131">
        <f>O1649*H1649</f>
        <v>0</v>
      </c>
      <c r="Q1649" s="131">
        <v>0</v>
      </c>
      <c r="R1649" s="131">
        <f>Q1649*H1649</f>
        <v>0</v>
      </c>
      <c r="S1649" s="131">
        <v>0</v>
      </c>
      <c r="T1649" s="132">
        <f>S1649*H1649</f>
        <v>0</v>
      </c>
      <c r="AR1649" s="133" t="s">
        <v>3183</v>
      </c>
      <c r="AT1649" s="133" t="s">
        <v>151</v>
      </c>
      <c r="AU1649" s="133" t="s">
        <v>80</v>
      </c>
      <c r="AY1649" s="17" t="s">
        <v>149</v>
      </c>
      <c r="BE1649" s="134">
        <f>IF(N1649="základní",J1649,0)</f>
        <v>0</v>
      </c>
      <c r="BF1649" s="134">
        <f>IF(N1649="snížená",J1649,0)</f>
        <v>0</v>
      </c>
      <c r="BG1649" s="134">
        <f>IF(N1649="zákl. přenesená",J1649,0)</f>
        <v>0</v>
      </c>
      <c r="BH1649" s="134">
        <f>IF(N1649="sníž. přenesená",J1649,0)</f>
        <v>0</v>
      </c>
      <c r="BI1649" s="134">
        <f>IF(N1649="nulová",J1649,0)</f>
        <v>0</v>
      </c>
      <c r="BJ1649" s="17" t="s">
        <v>78</v>
      </c>
      <c r="BK1649" s="134">
        <f>ROUND(I1649*H1649,2)</f>
        <v>0</v>
      </c>
      <c r="BL1649" s="17" t="s">
        <v>3183</v>
      </c>
      <c r="BM1649" s="133" t="s">
        <v>3214</v>
      </c>
    </row>
    <row r="1650" spans="2:65" s="1" customFormat="1" ht="16.5" customHeight="1">
      <c r="B1650" s="32"/>
      <c r="C1650" s="122" t="s">
        <v>3215</v>
      </c>
      <c r="D1650" s="122" t="s">
        <v>151</v>
      </c>
      <c r="E1650" s="123" t="s">
        <v>3216</v>
      </c>
      <c r="F1650" s="124" t="s">
        <v>3217</v>
      </c>
      <c r="G1650" s="125" t="s">
        <v>3182</v>
      </c>
      <c r="H1650" s="126">
        <v>1</v>
      </c>
      <c r="I1650" s="127"/>
      <c r="J1650" s="128">
        <f>ROUND(I1650*H1650,2)</f>
        <v>0</v>
      </c>
      <c r="K1650" s="124" t="s">
        <v>497</v>
      </c>
      <c r="L1650" s="32"/>
      <c r="M1650" s="129" t="s">
        <v>19</v>
      </c>
      <c r="N1650" s="130" t="s">
        <v>44</v>
      </c>
      <c r="P1650" s="131">
        <f>O1650*H1650</f>
        <v>0</v>
      </c>
      <c r="Q1650" s="131">
        <v>0</v>
      </c>
      <c r="R1650" s="131">
        <f>Q1650*H1650</f>
        <v>0</v>
      </c>
      <c r="S1650" s="131">
        <v>0</v>
      </c>
      <c r="T1650" s="132">
        <f>S1650*H1650</f>
        <v>0</v>
      </c>
      <c r="AR1650" s="133" t="s">
        <v>3183</v>
      </c>
      <c r="AT1650" s="133" t="s">
        <v>151</v>
      </c>
      <c r="AU1650" s="133" t="s">
        <v>80</v>
      </c>
      <c r="AY1650" s="17" t="s">
        <v>149</v>
      </c>
      <c r="BE1650" s="134">
        <f>IF(N1650="základní",J1650,0)</f>
        <v>0</v>
      </c>
      <c r="BF1650" s="134">
        <f>IF(N1650="snížená",J1650,0)</f>
        <v>0</v>
      </c>
      <c r="BG1650" s="134">
        <f>IF(N1650="zákl. přenesená",J1650,0)</f>
        <v>0</v>
      </c>
      <c r="BH1650" s="134">
        <f>IF(N1650="sníž. přenesená",J1650,0)</f>
        <v>0</v>
      </c>
      <c r="BI1650" s="134">
        <f>IF(N1650="nulová",J1650,0)</f>
        <v>0</v>
      </c>
      <c r="BJ1650" s="17" t="s">
        <v>78</v>
      </c>
      <c r="BK1650" s="134">
        <f>ROUND(I1650*H1650,2)</f>
        <v>0</v>
      </c>
      <c r="BL1650" s="17" t="s">
        <v>3183</v>
      </c>
      <c r="BM1650" s="133" t="s">
        <v>3218</v>
      </c>
    </row>
    <row r="1651" spans="2:65" s="1" customFormat="1" ht="24.2" customHeight="1">
      <c r="B1651" s="32"/>
      <c r="C1651" s="122" t="s">
        <v>3219</v>
      </c>
      <c r="D1651" s="122" t="s">
        <v>151</v>
      </c>
      <c r="E1651" s="123" t="s">
        <v>3220</v>
      </c>
      <c r="F1651" s="124" t="s">
        <v>3221</v>
      </c>
      <c r="G1651" s="125" t="s">
        <v>3182</v>
      </c>
      <c r="H1651" s="126">
        <v>1</v>
      </c>
      <c r="I1651" s="127"/>
      <c r="J1651" s="128">
        <f>ROUND(I1651*H1651,2)</f>
        <v>0</v>
      </c>
      <c r="K1651" s="124" t="s">
        <v>497</v>
      </c>
      <c r="L1651" s="32"/>
      <c r="M1651" s="129" t="s">
        <v>19</v>
      </c>
      <c r="N1651" s="130" t="s">
        <v>44</v>
      </c>
      <c r="P1651" s="131">
        <f>O1651*H1651</f>
        <v>0</v>
      </c>
      <c r="Q1651" s="131">
        <v>0</v>
      </c>
      <c r="R1651" s="131">
        <f>Q1651*H1651</f>
        <v>0</v>
      </c>
      <c r="S1651" s="131">
        <v>0</v>
      </c>
      <c r="T1651" s="132">
        <f>S1651*H1651</f>
        <v>0</v>
      </c>
      <c r="AR1651" s="133" t="s">
        <v>3183</v>
      </c>
      <c r="AT1651" s="133" t="s">
        <v>151</v>
      </c>
      <c r="AU1651" s="133" t="s">
        <v>80</v>
      </c>
      <c r="AY1651" s="17" t="s">
        <v>149</v>
      </c>
      <c r="BE1651" s="134">
        <f>IF(N1651="základní",J1651,0)</f>
        <v>0</v>
      </c>
      <c r="BF1651" s="134">
        <f>IF(N1651="snížená",J1651,0)</f>
        <v>0</v>
      </c>
      <c r="BG1651" s="134">
        <f>IF(N1651="zákl. přenesená",J1651,0)</f>
        <v>0</v>
      </c>
      <c r="BH1651" s="134">
        <f>IF(N1651="sníž. přenesená",J1651,0)</f>
        <v>0</v>
      </c>
      <c r="BI1651" s="134">
        <f>IF(N1651="nulová",J1651,0)</f>
        <v>0</v>
      </c>
      <c r="BJ1651" s="17" t="s">
        <v>78</v>
      </c>
      <c r="BK1651" s="134">
        <f>ROUND(I1651*H1651,2)</f>
        <v>0</v>
      </c>
      <c r="BL1651" s="17" t="s">
        <v>3183</v>
      </c>
      <c r="BM1651" s="133" t="s">
        <v>3222</v>
      </c>
    </row>
    <row r="1652" spans="2:65" s="11" customFormat="1" ht="22.9" customHeight="1">
      <c r="B1652" s="110"/>
      <c r="D1652" s="111" t="s">
        <v>72</v>
      </c>
      <c r="E1652" s="120" t="s">
        <v>3223</v>
      </c>
      <c r="F1652" s="120" t="s">
        <v>3224</v>
      </c>
      <c r="I1652" s="113"/>
      <c r="J1652" s="121">
        <f>BK1652</f>
        <v>0</v>
      </c>
      <c r="L1652" s="110"/>
      <c r="M1652" s="115"/>
      <c r="P1652" s="116">
        <f>SUM(P1653:P1660)</f>
        <v>0</v>
      </c>
      <c r="R1652" s="116">
        <f>SUM(R1653:R1660)</f>
        <v>0</v>
      </c>
      <c r="T1652" s="117">
        <f>SUM(T1653:T1660)</f>
        <v>0</v>
      </c>
      <c r="AR1652" s="111" t="s">
        <v>189</v>
      </c>
      <c r="AT1652" s="118" t="s">
        <v>72</v>
      </c>
      <c r="AU1652" s="118" t="s">
        <v>78</v>
      </c>
      <c r="AY1652" s="111" t="s">
        <v>149</v>
      </c>
      <c r="BK1652" s="119">
        <f>SUM(BK1653:BK1660)</f>
        <v>0</v>
      </c>
    </row>
    <row r="1653" spans="2:65" s="1" customFormat="1" ht="16.5" customHeight="1">
      <c r="B1653" s="32"/>
      <c r="C1653" s="122" t="s">
        <v>3225</v>
      </c>
      <c r="D1653" s="122" t="s">
        <v>151</v>
      </c>
      <c r="E1653" s="123" t="s">
        <v>3226</v>
      </c>
      <c r="F1653" s="124" t="s">
        <v>3227</v>
      </c>
      <c r="G1653" s="125" t="s">
        <v>3182</v>
      </c>
      <c r="H1653" s="126">
        <v>1</v>
      </c>
      <c r="I1653" s="127"/>
      <c r="J1653" s="128">
        <f>ROUND(I1653*H1653,2)</f>
        <v>0</v>
      </c>
      <c r="K1653" s="124" t="s">
        <v>155</v>
      </c>
      <c r="L1653" s="32"/>
      <c r="M1653" s="129" t="s">
        <v>19</v>
      </c>
      <c r="N1653" s="130" t="s">
        <v>44</v>
      </c>
      <c r="P1653" s="131">
        <f>O1653*H1653</f>
        <v>0</v>
      </c>
      <c r="Q1653" s="131">
        <v>0</v>
      </c>
      <c r="R1653" s="131">
        <f>Q1653*H1653</f>
        <v>0</v>
      </c>
      <c r="S1653" s="131">
        <v>0</v>
      </c>
      <c r="T1653" s="132">
        <f>S1653*H1653</f>
        <v>0</v>
      </c>
      <c r="AR1653" s="133" t="s">
        <v>3183</v>
      </c>
      <c r="AT1653" s="133" t="s">
        <v>151</v>
      </c>
      <c r="AU1653" s="133" t="s">
        <v>80</v>
      </c>
      <c r="AY1653" s="17" t="s">
        <v>149</v>
      </c>
      <c r="BE1653" s="134">
        <f>IF(N1653="základní",J1653,0)</f>
        <v>0</v>
      </c>
      <c r="BF1653" s="134">
        <f>IF(N1653="snížená",J1653,0)</f>
        <v>0</v>
      </c>
      <c r="BG1653" s="134">
        <f>IF(N1653="zákl. přenesená",J1653,0)</f>
        <v>0</v>
      </c>
      <c r="BH1653" s="134">
        <f>IF(N1653="sníž. přenesená",J1653,0)</f>
        <v>0</v>
      </c>
      <c r="BI1653" s="134">
        <f>IF(N1653="nulová",J1653,0)</f>
        <v>0</v>
      </c>
      <c r="BJ1653" s="17" t="s">
        <v>78</v>
      </c>
      <c r="BK1653" s="134">
        <f>ROUND(I1653*H1653,2)</f>
        <v>0</v>
      </c>
      <c r="BL1653" s="17" t="s">
        <v>3183</v>
      </c>
      <c r="BM1653" s="133" t="s">
        <v>3228</v>
      </c>
    </row>
    <row r="1654" spans="2:65" s="1" customFormat="1" ht="11.25">
      <c r="B1654" s="32"/>
      <c r="D1654" s="135" t="s">
        <v>158</v>
      </c>
      <c r="F1654" s="136" t="s">
        <v>3229</v>
      </c>
      <c r="I1654" s="137"/>
      <c r="L1654" s="32"/>
      <c r="M1654" s="138"/>
      <c r="T1654" s="53"/>
      <c r="AT1654" s="17" t="s">
        <v>158</v>
      </c>
      <c r="AU1654" s="17" t="s">
        <v>80</v>
      </c>
    </row>
    <row r="1655" spans="2:65" s="1" customFormat="1" ht="16.5" customHeight="1">
      <c r="B1655" s="32"/>
      <c r="C1655" s="122" t="s">
        <v>3230</v>
      </c>
      <c r="D1655" s="122" t="s">
        <v>151</v>
      </c>
      <c r="E1655" s="123" t="s">
        <v>3231</v>
      </c>
      <c r="F1655" s="124" t="s">
        <v>3232</v>
      </c>
      <c r="G1655" s="125" t="s">
        <v>3182</v>
      </c>
      <c r="H1655" s="126">
        <v>2</v>
      </c>
      <c r="I1655" s="127"/>
      <c r="J1655" s="128">
        <f>ROUND(I1655*H1655,2)</f>
        <v>0</v>
      </c>
      <c r="K1655" s="124" t="s">
        <v>155</v>
      </c>
      <c r="L1655" s="32"/>
      <c r="M1655" s="129" t="s">
        <v>19</v>
      </c>
      <c r="N1655" s="130" t="s">
        <v>44</v>
      </c>
      <c r="P1655" s="131">
        <f>O1655*H1655</f>
        <v>0</v>
      </c>
      <c r="Q1655" s="131">
        <v>0</v>
      </c>
      <c r="R1655" s="131">
        <f>Q1655*H1655</f>
        <v>0</v>
      </c>
      <c r="S1655" s="131">
        <v>0</v>
      </c>
      <c r="T1655" s="132">
        <f>S1655*H1655</f>
        <v>0</v>
      </c>
      <c r="AR1655" s="133" t="s">
        <v>3183</v>
      </c>
      <c r="AT1655" s="133" t="s">
        <v>151</v>
      </c>
      <c r="AU1655" s="133" t="s">
        <v>80</v>
      </c>
      <c r="AY1655" s="17" t="s">
        <v>149</v>
      </c>
      <c r="BE1655" s="134">
        <f>IF(N1655="základní",J1655,0)</f>
        <v>0</v>
      </c>
      <c r="BF1655" s="134">
        <f>IF(N1655="snížená",J1655,0)</f>
        <v>0</v>
      </c>
      <c r="BG1655" s="134">
        <f>IF(N1655="zákl. přenesená",J1655,0)</f>
        <v>0</v>
      </c>
      <c r="BH1655" s="134">
        <f>IF(N1655="sníž. přenesená",J1655,0)</f>
        <v>0</v>
      </c>
      <c r="BI1655" s="134">
        <f>IF(N1655="nulová",J1655,0)</f>
        <v>0</v>
      </c>
      <c r="BJ1655" s="17" t="s">
        <v>78</v>
      </c>
      <c r="BK1655" s="134">
        <f>ROUND(I1655*H1655,2)</f>
        <v>0</v>
      </c>
      <c r="BL1655" s="17" t="s">
        <v>3183</v>
      </c>
      <c r="BM1655" s="133" t="s">
        <v>3233</v>
      </c>
    </row>
    <row r="1656" spans="2:65" s="1" customFormat="1" ht="11.25">
      <c r="B1656" s="32"/>
      <c r="D1656" s="135" t="s">
        <v>158</v>
      </c>
      <c r="F1656" s="136" t="s">
        <v>3234</v>
      </c>
      <c r="I1656" s="137"/>
      <c r="L1656" s="32"/>
      <c r="M1656" s="138"/>
      <c r="T1656" s="53"/>
      <c r="AT1656" s="17" t="s">
        <v>158</v>
      </c>
      <c r="AU1656" s="17" t="s">
        <v>80</v>
      </c>
    </row>
    <row r="1657" spans="2:65" s="1" customFormat="1" ht="29.25">
      <c r="B1657" s="32"/>
      <c r="D1657" s="139" t="s">
        <v>160</v>
      </c>
      <c r="F1657" s="140" t="s">
        <v>3235</v>
      </c>
      <c r="I1657" s="137"/>
      <c r="L1657" s="32"/>
      <c r="M1657" s="138"/>
      <c r="T1657" s="53"/>
      <c r="AT1657" s="17" t="s">
        <v>160</v>
      </c>
      <c r="AU1657" s="17" t="s">
        <v>80</v>
      </c>
    </row>
    <row r="1658" spans="2:65" s="1" customFormat="1" ht="16.5" customHeight="1">
      <c r="B1658" s="32"/>
      <c r="C1658" s="122" t="s">
        <v>3236</v>
      </c>
      <c r="D1658" s="122" t="s">
        <v>151</v>
      </c>
      <c r="E1658" s="123" t="s">
        <v>3237</v>
      </c>
      <c r="F1658" s="124" t="s">
        <v>3238</v>
      </c>
      <c r="G1658" s="125" t="s">
        <v>3182</v>
      </c>
      <c r="H1658" s="126">
        <v>2</v>
      </c>
      <c r="I1658" s="127"/>
      <c r="J1658" s="128">
        <f>ROUND(I1658*H1658,2)</f>
        <v>0</v>
      </c>
      <c r="K1658" s="124" t="s">
        <v>155</v>
      </c>
      <c r="L1658" s="32"/>
      <c r="M1658" s="129" t="s">
        <v>19</v>
      </c>
      <c r="N1658" s="130" t="s">
        <v>44</v>
      </c>
      <c r="P1658" s="131">
        <f>O1658*H1658</f>
        <v>0</v>
      </c>
      <c r="Q1658" s="131">
        <v>0</v>
      </c>
      <c r="R1658" s="131">
        <f>Q1658*H1658</f>
        <v>0</v>
      </c>
      <c r="S1658" s="131">
        <v>0</v>
      </c>
      <c r="T1658" s="132">
        <f>S1658*H1658</f>
        <v>0</v>
      </c>
      <c r="AR1658" s="133" t="s">
        <v>3183</v>
      </c>
      <c r="AT1658" s="133" t="s">
        <v>151</v>
      </c>
      <c r="AU1658" s="133" t="s">
        <v>80</v>
      </c>
      <c r="AY1658" s="17" t="s">
        <v>149</v>
      </c>
      <c r="BE1658" s="134">
        <f>IF(N1658="základní",J1658,0)</f>
        <v>0</v>
      </c>
      <c r="BF1658" s="134">
        <f>IF(N1658="snížená",J1658,0)</f>
        <v>0</v>
      </c>
      <c r="BG1658" s="134">
        <f>IF(N1658="zákl. přenesená",J1658,0)</f>
        <v>0</v>
      </c>
      <c r="BH1658" s="134">
        <f>IF(N1658="sníž. přenesená",J1658,0)</f>
        <v>0</v>
      </c>
      <c r="BI1658" s="134">
        <f>IF(N1658="nulová",J1658,0)</f>
        <v>0</v>
      </c>
      <c r="BJ1658" s="17" t="s">
        <v>78</v>
      </c>
      <c r="BK1658" s="134">
        <f>ROUND(I1658*H1658,2)</f>
        <v>0</v>
      </c>
      <c r="BL1658" s="17" t="s">
        <v>3183</v>
      </c>
      <c r="BM1658" s="133" t="s">
        <v>3239</v>
      </c>
    </row>
    <row r="1659" spans="2:65" s="1" customFormat="1" ht="11.25">
      <c r="B1659" s="32"/>
      <c r="D1659" s="135" t="s">
        <v>158</v>
      </c>
      <c r="F1659" s="136" t="s">
        <v>3240</v>
      </c>
      <c r="I1659" s="137"/>
      <c r="L1659" s="32"/>
      <c r="M1659" s="138"/>
      <c r="T1659" s="53"/>
      <c r="AT1659" s="17" t="s">
        <v>158</v>
      </c>
      <c r="AU1659" s="17" t="s">
        <v>80</v>
      </c>
    </row>
    <row r="1660" spans="2:65" s="1" customFormat="1" ht="29.25">
      <c r="B1660" s="32"/>
      <c r="D1660" s="139" t="s">
        <v>160</v>
      </c>
      <c r="F1660" s="140" t="s">
        <v>3241</v>
      </c>
      <c r="I1660" s="137"/>
      <c r="L1660" s="32"/>
      <c r="M1660" s="138"/>
      <c r="T1660" s="53"/>
      <c r="AT1660" s="17" t="s">
        <v>160</v>
      </c>
      <c r="AU1660" s="17" t="s">
        <v>80</v>
      </c>
    </row>
    <row r="1661" spans="2:65" s="11" customFormat="1" ht="22.9" customHeight="1">
      <c r="B1661" s="110"/>
      <c r="D1661" s="111" t="s">
        <v>72</v>
      </c>
      <c r="E1661" s="120" t="s">
        <v>3242</v>
      </c>
      <c r="F1661" s="120" t="s">
        <v>3243</v>
      </c>
      <c r="I1661" s="113"/>
      <c r="J1661" s="121">
        <f>BK1661</f>
        <v>0</v>
      </c>
      <c r="L1661" s="110"/>
      <c r="M1661" s="115"/>
      <c r="P1661" s="116">
        <f>P1662</f>
        <v>0</v>
      </c>
      <c r="R1661" s="116">
        <f>R1662</f>
        <v>0</v>
      </c>
      <c r="T1661" s="117">
        <f>T1662</f>
        <v>0</v>
      </c>
      <c r="AR1661" s="111" t="s">
        <v>189</v>
      </c>
      <c r="AT1661" s="118" t="s">
        <v>72</v>
      </c>
      <c r="AU1661" s="118" t="s">
        <v>78</v>
      </c>
      <c r="AY1661" s="111" t="s">
        <v>149</v>
      </c>
      <c r="BK1661" s="119">
        <f>BK1662</f>
        <v>0</v>
      </c>
    </row>
    <row r="1662" spans="2:65" s="1" customFormat="1" ht="44.25" customHeight="1">
      <c r="B1662" s="32"/>
      <c r="C1662" s="122" t="s">
        <v>3244</v>
      </c>
      <c r="D1662" s="122" t="s">
        <v>151</v>
      </c>
      <c r="E1662" s="123" t="s">
        <v>3245</v>
      </c>
      <c r="F1662" s="124" t="s">
        <v>3246</v>
      </c>
      <c r="G1662" s="125" t="s">
        <v>3182</v>
      </c>
      <c r="H1662" s="126">
        <v>1</v>
      </c>
      <c r="I1662" s="127"/>
      <c r="J1662" s="128">
        <f>ROUND(I1662*H1662,2)</f>
        <v>0</v>
      </c>
      <c r="K1662" s="124" t="s">
        <v>497</v>
      </c>
      <c r="L1662" s="32"/>
      <c r="M1662" s="129" t="s">
        <v>19</v>
      </c>
      <c r="N1662" s="130" t="s">
        <v>44</v>
      </c>
      <c r="P1662" s="131">
        <f>O1662*H1662</f>
        <v>0</v>
      </c>
      <c r="Q1662" s="131">
        <v>0</v>
      </c>
      <c r="R1662" s="131">
        <f>Q1662*H1662</f>
        <v>0</v>
      </c>
      <c r="S1662" s="131">
        <v>0</v>
      </c>
      <c r="T1662" s="132">
        <f>S1662*H1662</f>
        <v>0</v>
      </c>
      <c r="AR1662" s="133" t="s">
        <v>3183</v>
      </c>
      <c r="AT1662" s="133" t="s">
        <v>151</v>
      </c>
      <c r="AU1662" s="133" t="s">
        <v>80</v>
      </c>
      <c r="AY1662" s="17" t="s">
        <v>149</v>
      </c>
      <c r="BE1662" s="134">
        <f>IF(N1662="základní",J1662,0)</f>
        <v>0</v>
      </c>
      <c r="BF1662" s="134">
        <f>IF(N1662="snížená",J1662,0)</f>
        <v>0</v>
      </c>
      <c r="BG1662" s="134">
        <f>IF(N1662="zákl. přenesená",J1662,0)</f>
        <v>0</v>
      </c>
      <c r="BH1662" s="134">
        <f>IF(N1662="sníž. přenesená",J1662,0)</f>
        <v>0</v>
      </c>
      <c r="BI1662" s="134">
        <f>IF(N1662="nulová",J1662,0)</f>
        <v>0</v>
      </c>
      <c r="BJ1662" s="17" t="s">
        <v>78</v>
      </c>
      <c r="BK1662" s="134">
        <f>ROUND(I1662*H1662,2)</f>
        <v>0</v>
      </c>
      <c r="BL1662" s="17" t="s">
        <v>3183</v>
      </c>
      <c r="BM1662" s="133" t="s">
        <v>3247</v>
      </c>
    </row>
    <row r="1663" spans="2:65" s="11" customFormat="1" ht="25.9" customHeight="1">
      <c r="B1663" s="110"/>
      <c r="D1663" s="111" t="s">
        <v>72</v>
      </c>
      <c r="E1663" s="112" t="s">
        <v>3248</v>
      </c>
      <c r="F1663" s="112" t="s">
        <v>3249</v>
      </c>
      <c r="I1663" s="113"/>
      <c r="J1663" s="114">
        <f>BK1663</f>
        <v>0</v>
      </c>
      <c r="L1663" s="110"/>
      <c r="M1663" s="115"/>
      <c r="P1663" s="116">
        <f>P1664</f>
        <v>0</v>
      </c>
      <c r="R1663" s="116">
        <f>R1664</f>
        <v>0</v>
      </c>
      <c r="T1663" s="117">
        <f>T1664</f>
        <v>0</v>
      </c>
      <c r="AR1663" s="111" t="s">
        <v>156</v>
      </c>
      <c r="AT1663" s="118" t="s">
        <v>72</v>
      </c>
      <c r="AU1663" s="118" t="s">
        <v>73</v>
      </c>
      <c r="AY1663" s="111" t="s">
        <v>149</v>
      </c>
      <c r="BK1663" s="119">
        <f>BK1664</f>
        <v>0</v>
      </c>
    </row>
    <row r="1664" spans="2:65" s="1" customFormat="1" ht="16.5" customHeight="1">
      <c r="B1664" s="32"/>
      <c r="C1664" s="122" t="s">
        <v>3250</v>
      </c>
      <c r="D1664" s="122" t="s">
        <v>151</v>
      </c>
      <c r="E1664" s="123" t="s">
        <v>3251</v>
      </c>
      <c r="F1664" s="124" t="s">
        <v>3252</v>
      </c>
      <c r="G1664" s="125" t="s">
        <v>916</v>
      </c>
      <c r="H1664" s="126">
        <v>1</v>
      </c>
      <c r="I1664" s="127"/>
      <c r="J1664" s="128">
        <f>ROUND(I1664*H1664,2)</f>
        <v>0</v>
      </c>
      <c r="K1664" s="124" t="s">
        <v>497</v>
      </c>
      <c r="L1664" s="32"/>
      <c r="M1664" s="172" t="s">
        <v>19</v>
      </c>
      <c r="N1664" s="173" t="s">
        <v>44</v>
      </c>
      <c r="O1664" s="174"/>
      <c r="P1664" s="175">
        <f>O1664*H1664</f>
        <v>0</v>
      </c>
      <c r="Q1664" s="175">
        <v>0</v>
      </c>
      <c r="R1664" s="175">
        <f>Q1664*H1664</f>
        <v>0</v>
      </c>
      <c r="S1664" s="175">
        <v>0</v>
      </c>
      <c r="T1664" s="176">
        <f>S1664*H1664</f>
        <v>0</v>
      </c>
      <c r="AR1664" s="133" t="s">
        <v>3253</v>
      </c>
      <c r="AT1664" s="133" t="s">
        <v>151</v>
      </c>
      <c r="AU1664" s="133" t="s">
        <v>78</v>
      </c>
      <c r="AY1664" s="17" t="s">
        <v>149</v>
      </c>
      <c r="BE1664" s="134">
        <f>IF(N1664="základní",J1664,0)</f>
        <v>0</v>
      </c>
      <c r="BF1664" s="134">
        <f>IF(N1664="snížená",J1664,0)</f>
        <v>0</v>
      </c>
      <c r="BG1664" s="134">
        <f>IF(N1664="zákl. přenesená",J1664,0)</f>
        <v>0</v>
      </c>
      <c r="BH1664" s="134">
        <f>IF(N1664="sníž. přenesená",J1664,0)</f>
        <v>0</v>
      </c>
      <c r="BI1664" s="134">
        <f>IF(N1664="nulová",J1664,0)</f>
        <v>0</v>
      </c>
      <c r="BJ1664" s="17" t="s">
        <v>78</v>
      </c>
      <c r="BK1664" s="134">
        <f>ROUND(I1664*H1664,2)</f>
        <v>0</v>
      </c>
      <c r="BL1664" s="17" t="s">
        <v>3253</v>
      </c>
      <c r="BM1664" s="133" t="s">
        <v>3254</v>
      </c>
    </row>
    <row r="1665" spans="2:12" s="1" customFormat="1" ht="6.95" customHeight="1">
      <c r="B1665" s="41"/>
      <c r="C1665" s="42"/>
      <c r="D1665" s="42"/>
      <c r="E1665" s="42"/>
      <c r="F1665" s="42"/>
      <c r="G1665" s="42"/>
      <c r="H1665" s="42"/>
      <c r="I1665" s="42"/>
      <c r="J1665" s="42"/>
      <c r="K1665" s="42"/>
      <c r="L1665" s="32"/>
    </row>
  </sheetData>
  <sheetProtection algorithmName="SHA-512" hashValue="+bO9alG267x9FD8hJSiPY5zwpuK5SKcyJflCSajMRwMBuHt64+Zi/1EgpLAMk9wO4lzEcE7mf85UmmcS5iMIxA==" saltValue="E5fS68rAzLebxnHjFcx2OTqKXRCr4O586qL5mxSTMTxz47A6Pkj348C/ROoMaMh0lZP9u0UgJwIzw7Lvdk6Asw==" spinCount="100000" sheet="1" objects="1" scenarios="1" formatColumns="0" formatRows="0" autoFilter="0"/>
  <autoFilter ref="C120:K1664" xr:uid="{00000000-0009-0000-0000-000001000000}"/>
  <mergeCells count="6">
    <mergeCell ref="E113:H113"/>
    <mergeCell ref="L2:V2"/>
    <mergeCell ref="E7:H7"/>
    <mergeCell ref="E16:H16"/>
    <mergeCell ref="E25:H25"/>
    <mergeCell ref="E46:H46"/>
  </mergeCells>
  <hyperlinks>
    <hyperlink ref="F125" r:id="rId1" xr:uid="{00000000-0004-0000-0100-000000000000}"/>
    <hyperlink ref="F136" r:id="rId2" xr:uid="{00000000-0004-0000-0100-000001000000}"/>
    <hyperlink ref="F139" r:id="rId3" xr:uid="{00000000-0004-0000-0100-000002000000}"/>
    <hyperlink ref="F144" r:id="rId4" xr:uid="{00000000-0004-0000-0100-000003000000}"/>
    <hyperlink ref="F148" r:id="rId5" xr:uid="{00000000-0004-0000-0100-000004000000}"/>
    <hyperlink ref="F153" r:id="rId6" xr:uid="{00000000-0004-0000-0100-000005000000}"/>
    <hyperlink ref="F156" r:id="rId7" xr:uid="{00000000-0004-0000-0100-000006000000}"/>
    <hyperlink ref="F160" r:id="rId8" xr:uid="{00000000-0004-0000-0100-000007000000}"/>
    <hyperlink ref="F163" r:id="rId9" xr:uid="{00000000-0004-0000-0100-000008000000}"/>
    <hyperlink ref="F165" r:id="rId10" xr:uid="{00000000-0004-0000-0100-000009000000}"/>
    <hyperlink ref="F167" r:id="rId11" xr:uid="{00000000-0004-0000-0100-00000A000000}"/>
    <hyperlink ref="F170" r:id="rId12" xr:uid="{00000000-0004-0000-0100-00000B000000}"/>
    <hyperlink ref="F173" r:id="rId13" xr:uid="{00000000-0004-0000-0100-00000C000000}"/>
    <hyperlink ref="F175" r:id="rId14" xr:uid="{00000000-0004-0000-0100-00000D000000}"/>
    <hyperlink ref="F179" r:id="rId15" xr:uid="{00000000-0004-0000-0100-00000E000000}"/>
    <hyperlink ref="F184" r:id="rId16" xr:uid="{00000000-0004-0000-0100-00000F000000}"/>
    <hyperlink ref="F192" r:id="rId17" xr:uid="{00000000-0004-0000-0100-000010000000}"/>
    <hyperlink ref="F197" r:id="rId18" xr:uid="{00000000-0004-0000-0100-000011000000}"/>
    <hyperlink ref="F205" r:id="rId19" xr:uid="{00000000-0004-0000-0100-000012000000}"/>
    <hyperlink ref="F210" r:id="rId20" xr:uid="{00000000-0004-0000-0100-000013000000}"/>
    <hyperlink ref="F214" r:id="rId21" xr:uid="{00000000-0004-0000-0100-000014000000}"/>
    <hyperlink ref="F219" r:id="rId22" xr:uid="{00000000-0004-0000-0100-000015000000}"/>
    <hyperlink ref="F225" r:id="rId23" xr:uid="{00000000-0004-0000-0100-000016000000}"/>
    <hyperlink ref="F228" r:id="rId24" xr:uid="{00000000-0004-0000-0100-000017000000}"/>
    <hyperlink ref="F230" r:id="rId25" xr:uid="{00000000-0004-0000-0100-000018000000}"/>
    <hyperlink ref="F232" r:id="rId26" xr:uid="{00000000-0004-0000-0100-000019000000}"/>
    <hyperlink ref="F247" r:id="rId27" xr:uid="{00000000-0004-0000-0100-00001A000000}"/>
    <hyperlink ref="F250" r:id="rId28" xr:uid="{00000000-0004-0000-0100-00001B000000}"/>
    <hyperlink ref="F256" r:id="rId29" xr:uid="{00000000-0004-0000-0100-00001C000000}"/>
    <hyperlink ref="F262" r:id="rId30" xr:uid="{00000000-0004-0000-0100-00001D000000}"/>
    <hyperlink ref="F265" r:id="rId31" xr:uid="{00000000-0004-0000-0100-00001E000000}"/>
    <hyperlink ref="F268" r:id="rId32" xr:uid="{00000000-0004-0000-0100-00001F000000}"/>
    <hyperlink ref="F274" r:id="rId33" xr:uid="{00000000-0004-0000-0100-000020000000}"/>
    <hyperlink ref="F277" r:id="rId34" xr:uid="{00000000-0004-0000-0100-000021000000}"/>
    <hyperlink ref="F282" r:id="rId35" xr:uid="{00000000-0004-0000-0100-000022000000}"/>
    <hyperlink ref="F289" r:id="rId36" xr:uid="{00000000-0004-0000-0100-000023000000}"/>
    <hyperlink ref="F294" r:id="rId37" xr:uid="{00000000-0004-0000-0100-000024000000}"/>
    <hyperlink ref="F298" r:id="rId38" xr:uid="{00000000-0004-0000-0100-000025000000}"/>
    <hyperlink ref="F302" r:id="rId39" xr:uid="{00000000-0004-0000-0100-000026000000}"/>
    <hyperlink ref="F305" r:id="rId40" xr:uid="{00000000-0004-0000-0100-000027000000}"/>
    <hyperlink ref="F308" r:id="rId41" xr:uid="{00000000-0004-0000-0100-000028000000}"/>
    <hyperlink ref="F311" r:id="rId42" xr:uid="{00000000-0004-0000-0100-000029000000}"/>
    <hyperlink ref="F313" r:id="rId43" xr:uid="{00000000-0004-0000-0100-00002A000000}"/>
    <hyperlink ref="F319" r:id="rId44" xr:uid="{00000000-0004-0000-0100-00002B000000}"/>
    <hyperlink ref="F322" r:id="rId45" xr:uid="{00000000-0004-0000-0100-00002C000000}"/>
    <hyperlink ref="F325" r:id="rId46" xr:uid="{00000000-0004-0000-0100-00002D000000}"/>
    <hyperlink ref="F330" r:id="rId47" xr:uid="{00000000-0004-0000-0100-00002E000000}"/>
    <hyperlink ref="F335" r:id="rId48" xr:uid="{00000000-0004-0000-0100-00002F000000}"/>
    <hyperlink ref="F338" r:id="rId49" xr:uid="{00000000-0004-0000-0100-000030000000}"/>
    <hyperlink ref="F341" r:id="rId50" xr:uid="{00000000-0004-0000-0100-000031000000}"/>
    <hyperlink ref="F348" r:id="rId51" xr:uid="{00000000-0004-0000-0100-000032000000}"/>
    <hyperlink ref="F352" r:id="rId52" xr:uid="{00000000-0004-0000-0100-000033000000}"/>
    <hyperlink ref="F355" r:id="rId53" xr:uid="{00000000-0004-0000-0100-000034000000}"/>
    <hyperlink ref="F358" r:id="rId54" xr:uid="{00000000-0004-0000-0100-000035000000}"/>
    <hyperlink ref="F361" r:id="rId55" xr:uid="{00000000-0004-0000-0100-000036000000}"/>
    <hyperlink ref="F365" r:id="rId56" xr:uid="{00000000-0004-0000-0100-000037000000}"/>
    <hyperlink ref="F371" r:id="rId57" xr:uid="{00000000-0004-0000-0100-000038000000}"/>
    <hyperlink ref="F373" r:id="rId58" xr:uid="{00000000-0004-0000-0100-000039000000}"/>
    <hyperlink ref="F376" r:id="rId59" xr:uid="{00000000-0004-0000-0100-00003A000000}"/>
    <hyperlink ref="F382" r:id="rId60" xr:uid="{00000000-0004-0000-0100-00003B000000}"/>
    <hyperlink ref="F388" r:id="rId61" xr:uid="{00000000-0004-0000-0100-00003C000000}"/>
    <hyperlink ref="F395" r:id="rId62" xr:uid="{00000000-0004-0000-0100-00003D000000}"/>
    <hyperlink ref="F397" r:id="rId63" xr:uid="{00000000-0004-0000-0100-00003E000000}"/>
    <hyperlink ref="F399" r:id="rId64" xr:uid="{00000000-0004-0000-0100-00003F000000}"/>
    <hyperlink ref="F402" r:id="rId65" xr:uid="{00000000-0004-0000-0100-000040000000}"/>
    <hyperlink ref="F408" r:id="rId66" xr:uid="{00000000-0004-0000-0100-000041000000}"/>
    <hyperlink ref="F411" r:id="rId67" xr:uid="{00000000-0004-0000-0100-000042000000}"/>
    <hyperlink ref="F424" r:id="rId68" xr:uid="{00000000-0004-0000-0100-000043000000}"/>
    <hyperlink ref="F428" r:id="rId69" xr:uid="{00000000-0004-0000-0100-000044000000}"/>
    <hyperlink ref="F437" r:id="rId70" xr:uid="{00000000-0004-0000-0100-000045000000}"/>
    <hyperlink ref="F441" r:id="rId71" xr:uid="{00000000-0004-0000-0100-000046000000}"/>
    <hyperlink ref="F448" r:id="rId72" xr:uid="{00000000-0004-0000-0100-000047000000}"/>
    <hyperlink ref="F455" r:id="rId73" xr:uid="{00000000-0004-0000-0100-000048000000}"/>
    <hyperlink ref="F476" r:id="rId74" xr:uid="{00000000-0004-0000-0100-000049000000}"/>
    <hyperlink ref="F493" r:id="rId75" xr:uid="{00000000-0004-0000-0100-00004A000000}"/>
    <hyperlink ref="F497" r:id="rId76" xr:uid="{00000000-0004-0000-0100-00004B000000}"/>
    <hyperlink ref="F533" r:id="rId77" xr:uid="{00000000-0004-0000-0100-00004C000000}"/>
    <hyperlink ref="F538" r:id="rId78" xr:uid="{00000000-0004-0000-0100-00004D000000}"/>
    <hyperlink ref="F543" r:id="rId79" xr:uid="{00000000-0004-0000-0100-00004E000000}"/>
    <hyperlink ref="F547" r:id="rId80" xr:uid="{00000000-0004-0000-0100-00004F000000}"/>
    <hyperlink ref="F550" r:id="rId81" xr:uid="{00000000-0004-0000-0100-000050000000}"/>
    <hyperlink ref="F574" r:id="rId82" xr:uid="{00000000-0004-0000-0100-000051000000}"/>
    <hyperlink ref="F576" r:id="rId83" xr:uid="{00000000-0004-0000-0100-000052000000}"/>
    <hyperlink ref="F583" r:id="rId84" xr:uid="{00000000-0004-0000-0100-000053000000}"/>
    <hyperlink ref="F594" r:id="rId85" xr:uid="{00000000-0004-0000-0100-000054000000}"/>
    <hyperlink ref="F601" r:id="rId86" xr:uid="{00000000-0004-0000-0100-000055000000}"/>
    <hyperlink ref="F604" r:id="rId87" xr:uid="{00000000-0004-0000-0100-000056000000}"/>
    <hyperlink ref="F607" r:id="rId88" xr:uid="{00000000-0004-0000-0100-000057000000}"/>
    <hyperlink ref="F614" r:id="rId89" xr:uid="{00000000-0004-0000-0100-000058000000}"/>
    <hyperlink ref="F616" r:id="rId90" xr:uid="{00000000-0004-0000-0100-000059000000}"/>
    <hyperlink ref="F618" r:id="rId91" xr:uid="{00000000-0004-0000-0100-00005A000000}"/>
    <hyperlink ref="F620" r:id="rId92" xr:uid="{00000000-0004-0000-0100-00005B000000}"/>
    <hyperlink ref="F622" r:id="rId93" xr:uid="{00000000-0004-0000-0100-00005C000000}"/>
    <hyperlink ref="F627" r:id="rId94" xr:uid="{00000000-0004-0000-0100-00005D000000}"/>
    <hyperlink ref="F629" r:id="rId95" xr:uid="{00000000-0004-0000-0100-00005E000000}"/>
    <hyperlink ref="F631" r:id="rId96" xr:uid="{00000000-0004-0000-0100-00005F000000}"/>
    <hyperlink ref="F634" r:id="rId97" xr:uid="{00000000-0004-0000-0100-000060000000}"/>
    <hyperlink ref="F637" r:id="rId98" xr:uid="{00000000-0004-0000-0100-000061000000}"/>
    <hyperlink ref="F639" r:id="rId99" xr:uid="{00000000-0004-0000-0100-000062000000}"/>
    <hyperlink ref="F641" r:id="rId100" xr:uid="{00000000-0004-0000-0100-000063000000}"/>
    <hyperlink ref="F644" r:id="rId101" xr:uid="{00000000-0004-0000-0100-000064000000}"/>
    <hyperlink ref="F647" r:id="rId102" xr:uid="{00000000-0004-0000-0100-000065000000}"/>
    <hyperlink ref="F650" r:id="rId103" xr:uid="{00000000-0004-0000-0100-000066000000}"/>
    <hyperlink ref="F664" r:id="rId104" xr:uid="{00000000-0004-0000-0100-000067000000}"/>
    <hyperlink ref="F667" r:id="rId105" xr:uid="{00000000-0004-0000-0100-000068000000}"/>
    <hyperlink ref="F670" r:id="rId106" xr:uid="{00000000-0004-0000-0100-000069000000}"/>
    <hyperlink ref="F676" r:id="rId107" xr:uid="{00000000-0004-0000-0100-00006A000000}"/>
    <hyperlink ref="F682" r:id="rId108" xr:uid="{00000000-0004-0000-0100-00006B000000}"/>
    <hyperlink ref="F685" r:id="rId109" xr:uid="{00000000-0004-0000-0100-00006C000000}"/>
    <hyperlink ref="F688" r:id="rId110" xr:uid="{00000000-0004-0000-0100-00006D000000}"/>
    <hyperlink ref="F696" r:id="rId111" xr:uid="{00000000-0004-0000-0100-00006E000000}"/>
    <hyperlink ref="F703" r:id="rId112" xr:uid="{00000000-0004-0000-0100-00006F000000}"/>
    <hyperlink ref="F711" r:id="rId113" xr:uid="{00000000-0004-0000-0100-000070000000}"/>
    <hyperlink ref="F718" r:id="rId114" xr:uid="{00000000-0004-0000-0100-000071000000}"/>
    <hyperlink ref="F723" r:id="rId115" xr:uid="{00000000-0004-0000-0100-000072000000}"/>
    <hyperlink ref="F726" r:id="rId116" xr:uid="{00000000-0004-0000-0100-000073000000}"/>
    <hyperlink ref="F729" r:id="rId117" xr:uid="{00000000-0004-0000-0100-000074000000}"/>
    <hyperlink ref="F731" r:id="rId118" xr:uid="{00000000-0004-0000-0100-000075000000}"/>
    <hyperlink ref="F733" r:id="rId119" xr:uid="{00000000-0004-0000-0100-000076000000}"/>
    <hyperlink ref="F740" r:id="rId120" xr:uid="{00000000-0004-0000-0100-000077000000}"/>
    <hyperlink ref="F747" r:id="rId121" xr:uid="{00000000-0004-0000-0100-000078000000}"/>
    <hyperlink ref="F750" r:id="rId122" xr:uid="{00000000-0004-0000-0100-000079000000}"/>
    <hyperlink ref="F753" r:id="rId123" xr:uid="{00000000-0004-0000-0100-00007A000000}"/>
    <hyperlink ref="F756" r:id="rId124" xr:uid="{00000000-0004-0000-0100-00007B000000}"/>
    <hyperlink ref="F759" r:id="rId125" xr:uid="{00000000-0004-0000-0100-00007C000000}"/>
    <hyperlink ref="F762" r:id="rId126" xr:uid="{00000000-0004-0000-0100-00007D000000}"/>
    <hyperlink ref="F765" r:id="rId127" xr:uid="{00000000-0004-0000-0100-00007E000000}"/>
    <hyperlink ref="F768" r:id="rId128" xr:uid="{00000000-0004-0000-0100-00007F000000}"/>
    <hyperlink ref="F771" r:id="rId129" xr:uid="{00000000-0004-0000-0100-000080000000}"/>
    <hyperlink ref="F776" r:id="rId130" xr:uid="{00000000-0004-0000-0100-000081000000}"/>
    <hyperlink ref="F782" r:id="rId131" xr:uid="{00000000-0004-0000-0100-000082000000}"/>
    <hyperlink ref="F784" r:id="rId132" xr:uid="{00000000-0004-0000-0100-000083000000}"/>
    <hyperlink ref="F786" r:id="rId133" xr:uid="{00000000-0004-0000-0100-000084000000}"/>
    <hyperlink ref="F788" r:id="rId134" xr:uid="{00000000-0004-0000-0100-000085000000}"/>
    <hyperlink ref="F790" r:id="rId135" xr:uid="{00000000-0004-0000-0100-000086000000}"/>
    <hyperlink ref="F792" r:id="rId136" xr:uid="{00000000-0004-0000-0100-000087000000}"/>
    <hyperlink ref="F794" r:id="rId137" xr:uid="{00000000-0004-0000-0100-000088000000}"/>
    <hyperlink ref="F797" r:id="rId138" xr:uid="{00000000-0004-0000-0100-000089000000}"/>
    <hyperlink ref="F818" r:id="rId139" xr:uid="{00000000-0004-0000-0100-00008A000000}"/>
    <hyperlink ref="F822" r:id="rId140" xr:uid="{00000000-0004-0000-0100-00008B000000}"/>
    <hyperlink ref="F836" r:id="rId141" xr:uid="{00000000-0004-0000-0100-00008C000000}"/>
    <hyperlink ref="F838" r:id="rId142" xr:uid="{00000000-0004-0000-0100-00008D000000}"/>
    <hyperlink ref="F840" r:id="rId143" xr:uid="{00000000-0004-0000-0100-00008E000000}"/>
    <hyperlink ref="F850" r:id="rId144" xr:uid="{00000000-0004-0000-0100-00008F000000}"/>
    <hyperlink ref="F854" r:id="rId145" xr:uid="{00000000-0004-0000-0100-000090000000}"/>
    <hyperlink ref="F858" r:id="rId146" xr:uid="{00000000-0004-0000-0100-000091000000}"/>
    <hyperlink ref="F862" r:id="rId147" xr:uid="{00000000-0004-0000-0100-000092000000}"/>
    <hyperlink ref="F886" r:id="rId148" xr:uid="{00000000-0004-0000-0100-000093000000}"/>
    <hyperlink ref="F890" r:id="rId149" xr:uid="{00000000-0004-0000-0100-000094000000}"/>
    <hyperlink ref="F897" r:id="rId150" xr:uid="{00000000-0004-0000-0100-000095000000}"/>
    <hyperlink ref="F904" r:id="rId151" xr:uid="{00000000-0004-0000-0100-000096000000}"/>
    <hyperlink ref="F913" r:id="rId152" xr:uid="{00000000-0004-0000-0100-000097000000}"/>
    <hyperlink ref="F925" r:id="rId153" xr:uid="{00000000-0004-0000-0100-000098000000}"/>
    <hyperlink ref="F927" r:id="rId154" xr:uid="{00000000-0004-0000-0100-000099000000}"/>
    <hyperlink ref="F929" r:id="rId155" xr:uid="{00000000-0004-0000-0100-00009A000000}"/>
    <hyperlink ref="F931" r:id="rId156" xr:uid="{00000000-0004-0000-0100-00009B000000}"/>
    <hyperlink ref="F933" r:id="rId157" xr:uid="{00000000-0004-0000-0100-00009C000000}"/>
    <hyperlink ref="F935" r:id="rId158" xr:uid="{00000000-0004-0000-0100-00009D000000}"/>
    <hyperlink ref="F937" r:id="rId159" xr:uid="{00000000-0004-0000-0100-00009E000000}"/>
    <hyperlink ref="F939" r:id="rId160" xr:uid="{00000000-0004-0000-0100-00009F000000}"/>
    <hyperlink ref="F941" r:id="rId161" xr:uid="{00000000-0004-0000-0100-0000A0000000}"/>
    <hyperlink ref="F943" r:id="rId162" xr:uid="{00000000-0004-0000-0100-0000A1000000}"/>
    <hyperlink ref="F945" r:id="rId163" xr:uid="{00000000-0004-0000-0100-0000A2000000}"/>
    <hyperlink ref="F947" r:id="rId164" xr:uid="{00000000-0004-0000-0100-0000A3000000}"/>
    <hyperlink ref="F949" r:id="rId165" xr:uid="{00000000-0004-0000-0100-0000A4000000}"/>
    <hyperlink ref="F951" r:id="rId166" xr:uid="{00000000-0004-0000-0100-0000A5000000}"/>
    <hyperlink ref="F953" r:id="rId167" xr:uid="{00000000-0004-0000-0100-0000A6000000}"/>
    <hyperlink ref="F955" r:id="rId168" xr:uid="{00000000-0004-0000-0100-0000A7000000}"/>
    <hyperlink ref="F957" r:id="rId169" xr:uid="{00000000-0004-0000-0100-0000A8000000}"/>
    <hyperlink ref="F961" r:id="rId170" xr:uid="{00000000-0004-0000-0100-0000A9000000}"/>
    <hyperlink ref="F963" r:id="rId171" xr:uid="{00000000-0004-0000-0100-0000AA000000}"/>
    <hyperlink ref="F965" r:id="rId172" xr:uid="{00000000-0004-0000-0100-0000AB000000}"/>
    <hyperlink ref="F967" r:id="rId173" xr:uid="{00000000-0004-0000-0100-0000AC000000}"/>
    <hyperlink ref="F969" r:id="rId174" xr:uid="{00000000-0004-0000-0100-0000AD000000}"/>
    <hyperlink ref="F971" r:id="rId175" xr:uid="{00000000-0004-0000-0100-0000AE000000}"/>
    <hyperlink ref="F973" r:id="rId176" xr:uid="{00000000-0004-0000-0100-0000AF000000}"/>
    <hyperlink ref="F975" r:id="rId177" xr:uid="{00000000-0004-0000-0100-0000B0000000}"/>
    <hyperlink ref="F977" r:id="rId178" xr:uid="{00000000-0004-0000-0100-0000B1000000}"/>
    <hyperlink ref="F979" r:id="rId179" xr:uid="{00000000-0004-0000-0100-0000B2000000}"/>
    <hyperlink ref="F981" r:id="rId180" xr:uid="{00000000-0004-0000-0100-0000B3000000}"/>
    <hyperlink ref="F984" r:id="rId181" xr:uid="{00000000-0004-0000-0100-0000B4000000}"/>
    <hyperlink ref="F987" r:id="rId182" xr:uid="{00000000-0004-0000-0100-0000B5000000}"/>
    <hyperlink ref="F990" r:id="rId183" xr:uid="{00000000-0004-0000-0100-0000B6000000}"/>
    <hyperlink ref="F992" r:id="rId184" xr:uid="{00000000-0004-0000-0100-0000B7000000}"/>
    <hyperlink ref="F994" r:id="rId185" xr:uid="{00000000-0004-0000-0100-0000B8000000}"/>
    <hyperlink ref="F996" r:id="rId186" xr:uid="{00000000-0004-0000-0100-0000B9000000}"/>
    <hyperlink ref="F998" r:id="rId187" xr:uid="{00000000-0004-0000-0100-0000BA000000}"/>
    <hyperlink ref="F1001" r:id="rId188" xr:uid="{00000000-0004-0000-0100-0000BB000000}"/>
    <hyperlink ref="F1004" r:id="rId189" xr:uid="{00000000-0004-0000-0100-0000BC000000}"/>
    <hyperlink ref="F1007" r:id="rId190" xr:uid="{00000000-0004-0000-0100-0000BD000000}"/>
    <hyperlink ref="F1010" r:id="rId191" xr:uid="{00000000-0004-0000-0100-0000BE000000}"/>
    <hyperlink ref="F1013" r:id="rId192" xr:uid="{00000000-0004-0000-0100-0000BF000000}"/>
    <hyperlink ref="F1015" r:id="rId193" xr:uid="{00000000-0004-0000-0100-0000C0000000}"/>
    <hyperlink ref="F1018" r:id="rId194" xr:uid="{00000000-0004-0000-0100-0000C1000000}"/>
    <hyperlink ref="F1020" r:id="rId195" xr:uid="{00000000-0004-0000-0100-0000C2000000}"/>
    <hyperlink ref="F1022" r:id="rId196" xr:uid="{00000000-0004-0000-0100-0000C3000000}"/>
    <hyperlink ref="F1025" r:id="rId197" xr:uid="{00000000-0004-0000-0100-0000C4000000}"/>
    <hyperlink ref="F1029" r:id="rId198" xr:uid="{00000000-0004-0000-0100-0000C5000000}"/>
    <hyperlink ref="F1033" r:id="rId199" xr:uid="{00000000-0004-0000-0100-0000C6000000}"/>
    <hyperlink ref="F1036" r:id="rId200" xr:uid="{00000000-0004-0000-0100-0000C7000000}"/>
    <hyperlink ref="F1038" r:id="rId201" xr:uid="{00000000-0004-0000-0100-0000C8000000}"/>
    <hyperlink ref="F1041" r:id="rId202" xr:uid="{00000000-0004-0000-0100-0000C9000000}"/>
    <hyperlink ref="F1044" r:id="rId203" xr:uid="{00000000-0004-0000-0100-0000CA000000}"/>
    <hyperlink ref="F1046" r:id="rId204" xr:uid="{00000000-0004-0000-0100-0000CB000000}"/>
    <hyperlink ref="F1048" r:id="rId205" xr:uid="{00000000-0004-0000-0100-0000CC000000}"/>
    <hyperlink ref="F1050" r:id="rId206" xr:uid="{00000000-0004-0000-0100-0000CD000000}"/>
    <hyperlink ref="F1052" r:id="rId207" xr:uid="{00000000-0004-0000-0100-0000CE000000}"/>
    <hyperlink ref="F1054" r:id="rId208" xr:uid="{00000000-0004-0000-0100-0000CF000000}"/>
    <hyperlink ref="F1056" r:id="rId209" xr:uid="{00000000-0004-0000-0100-0000D0000000}"/>
    <hyperlink ref="F1058" r:id="rId210" xr:uid="{00000000-0004-0000-0100-0000D1000000}"/>
    <hyperlink ref="F1060" r:id="rId211" xr:uid="{00000000-0004-0000-0100-0000D2000000}"/>
    <hyperlink ref="F1062" r:id="rId212" xr:uid="{00000000-0004-0000-0100-0000D3000000}"/>
    <hyperlink ref="F1185" r:id="rId213" xr:uid="{00000000-0004-0000-0100-0000D4000000}"/>
    <hyperlink ref="F1224" r:id="rId214" xr:uid="{00000000-0004-0000-0100-0000D5000000}"/>
    <hyperlink ref="F1229" r:id="rId215" xr:uid="{00000000-0004-0000-0100-0000D6000000}"/>
    <hyperlink ref="F1238" r:id="rId216" xr:uid="{00000000-0004-0000-0100-0000D7000000}"/>
    <hyperlink ref="F1249" r:id="rId217" xr:uid="{00000000-0004-0000-0100-0000D8000000}"/>
    <hyperlink ref="F1254" r:id="rId218" xr:uid="{00000000-0004-0000-0100-0000D9000000}"/>
    <hyperlink ref="F1259" r:id="rId219" xr:uid="{00000000-0004-0000-0100-0000DA000000}"/>
    <hyperlink ref="F1264" r:id="rId220" xr:uid="{00000000-0004-0000-0100-0000DB000000}"/>
    <hyperlink ref="F1269" r:id="rId221" xr:uid="{00000000-0004-0000-0100-0000DC000000}"/>
    <hyperlink ref="F1273" r:id="rId222" xr:uid="{00000000-0004-0000-0100-0000DD000000}"/>
    <hyperlink ref="F1277" r:id="rId223" xr:uid="{00000000-0004-0000-0100-0000DE000000}"/>
    <hyperlink ref="F1282" r:id="rId224" xr:uid="{00000000-0004-0000-0100-0000DF000000}"/>
    <hyperlink ref="F1284" r:id="rId225" xr:uid="{00000000-0004-0000-0100-0000E0000000}"/>
    <hyperlink ref="F1286" r:id="rId226" xr:uid="{00000000-0004-0000-0100-0000E1000000}"/>
    <hyperlink ref="F1288" r:id="rId227" xr:uid="{00000000-0004-0000-0100-0000E2000000}"/>
    <hyperlink ref="F1290" r:id="rId228" xr:uid="{00000000-0004-0000-0100-0000E3000000}"/>
    <hyperlink ref="F1296" r:id="rId229" xr:uid="{00000000-0004-0000-0100-0000E4000000}"/>
    <hyperlink ref="F1307" r:id="rId230" xr:uid="{00000000-0004-0000-0100-0000E5000000}"/>
    <hyperlink ref="F1311" r:id="rId231" xr:uid="{00000000-0004-0000-0100-0000E6000000}"/>
    <hyperlink ref="F1314" r:id="rId232" xr:uid="{00000000-0004-0000-0100-0000E7000000}"/>
    <hyperlink ref="F1317" r:id="rId233" xr:uid="{00000000-0004-0000-0100-0000E8000000}"/>
    <hyperlink ref="F1320" r:id="rId234" xr:uid="{00000000-0004-0000-0100-0000E9000000}"/>
    <hyperlink ref="F1325" r:id="rId235" xr:uid="{00000000-0004-0000-0100-0000EA000000}"/>
    <hyperlink ref="F1328" r:id="rId236" xr:uid="{00000000-0004-0000-0100-0000EB000000}"/>
    <hyperlink ref="F1332" r:id="rId237" xr:uid="{00000000-0004-0000-0100-0000EC000000}"/>
    <hyperlink ref="F1335" r:id="rId238" xr:uid="{00000000-0004-0000-0100-0000ED000000}"/>
    <hyperlink ref="F1344" r:id="rId239" xr:uid="{00000000-0004-0000-0100-0000EE000000}"/>
    <hyperlink ref="F1347" r:id="rId240" xr:uid="{00000000-0004-0000-0100-0000EF000000}"/>
    <hyperlink ref="F1350" r:id="rId241" xr:uid="{00000000-0004-0000-0100-0000F0000000}"/>
    <hyperlink ref="F1364" r:id="rId242" xr:uid="{00000000-0004-0000-0100-0000F1000000}"/>
    <hyperlink ref="F1367" r:id="rId243" xr:uid="{00000000-0004-0000-0100-0000F2000000}"/>
    <hyperlink ref="F1373" r:id="rId244" xr:uid="{00000000-0004-0000-0100-0000F3000000}"/>
    <hyperlink ref="F1377" r:id="rId245" xr:uid="{00000000-0004-0000-0100-0000F4000000}"/>
    <hyperlink ref="F1380" r:id="rId246" xr:uid="{00000000-0004-0000-0100-0000F5000000}"/>
    <hyperlink ref="F1383" r:id="rId247" xr:uid="{00000000-0004-0000-0100-0000F6000000}"/>
    <hyperlink ref="F1386" r:id="rId248" xr:uid="{00000000-0004-0000-0100-0000F7000000}"/>
    <hyperlink ref="F1392" r:id="rId249" xr:uid="{00000000-0004-0000-0100-0000F8000000}"/>
    <hyperlink ref="F1407" r:id="rId250" xr:uid="{00000000-0004-0000-0100-0000F9000000}"/>
    <hyperlink ref="F1411" r:id="rId251" xr:uid="{00000000-0004-0000-0100-0000FA000000}"/>
    <hyperlink ref="F1419" r:id="rId252" xr:uid="{00000000-0004-0000-0100-0000FB000000}"/>
    <hyperlink ref="F1426" r:id="rId253" xr:uid="{00000000-0004-0000-0100-0000FC000000}"/>
    <hyperlink ref="F1433" r:id="rId254" xr:uid="{00000000-0004-0000-0100-0000FD000000}"/>
    <hyperlink ref="F1450" r:id="rId255" xr:uid="{00000000-0004-0000-0100-0000FE000000}"/>
    <hyperlink ref="F1452" r:id="rId256" xr:uid="{00000000-0004-0000-0100-0000FF000000}"/>
    <hyperlink ref="F1456" r:id="rId257" xr:uid="{00000000-0004-0000-0100-000000010000}"/>
    <hyperlink ref="F1462" r:id="rId258" xr:uid="{00000000-0004-0000-0100-000001010000}"/>
    <hyperlink ref="F1474" r:id="rId259" xr:uid="{00000000-0004-0000-0100-000002010000}"/>
    <hyperlink ref="F1477" r:id="rId260" xr:uid="{00000000-0004-0000-0100-000003010000}"/>
    <hyperlink ref="F1479" r:id="rId261" xr:uid="{00000000-0004-0000-0100-000004010000}"/>
    <hyperlink ref="F1481" r:id="rId262" xr:uid="{00000000-0004-0000-0100-000005010000}"/>
    <hyperlink ref="F1489" r:id="rId263" xr:uid="{00000000-0004-0000-0100-000006010000}"/>
    <hyperlink ref="F1508" r:id="rId264" xr:uid="{00000000-0004-0000-0100-000007010000}"/>
    <hyperlink ref="F1510" r:id="rId265" xr:uid="{00000000-0004-0000-0100-000008010000}"/>
    <hyperlink ref="F1513" r:id="rId266" xr:uid="{00000000-0004-0000-0100-000009010000}"/>
    <hyperlink ref="F1526" r:id="rId267" xr:uid="{00000000-0004-0000-0100-00000A010000}"/>
    <hyperlink ref="F1528" r:id="rId268" xr:uid="{00000000-0004-0000-0100-00000B010000}"/>
    <hyperlink ref="F1530" r:id="rId269" xr:uid="{00000000-0004-0000-0100-00000C010000}"/>
    <hyperlink ref="F1532" r:id="rId270" xr:uid="{00000000-0004-0000-0100-00000D010000}"/>
    <hyperlink ref="F1534" r:id="rId271" xr:uid="{00000000-0004-0000-0100-00000E010000}"/>
    <hyperlink ref="F1546" r:id="rId272" xr:uid="{00000000-0004-0000-0100-00000F010000}"/>
    <hyperlink ref="F1555" r:id="rId273" xr:uid="{00000000-0004-0000-0100-000010010000}"/>
    <hyperlink ref="F1564" r:id="rId274" xr:uid="{00000000-0004-0000-0100-000011010000}"/>
    <hyperlink ref="F1573" r:id="rId275" xr:uid="{00000000-0004-0000-0100-000012010000}"/>
    <hyperlink ref="F1575" r:id="rId276" xr:uid="{00000000-0004-0000-0100-000013010000}"/>
    <hyperlink ref="F1578" r:id="rId277" xr:uid="{00000000-0004-0000-0100-000014010000}"/>
    <hyperlink ref="F1587" r:id="rId278" xr:uid="{00000000-0004-0000-0100-000015010000}"/>
    <hyperlink ref="F1591" r:id="rId279" xr:uid="{00000000-0004-0000-0100-000016010000}"/>
    <hyperlink ref="F1593" r:id="rId280" xr:uid="{00000000-0004-0000-0100-000017010000}"/>
    <hyperlink ref="F1595" r:id="rId281" xr:uid="{00000000-0004-0000-0100-000018010000}"/>
    <hyperlink ref="F1598" r:id="rId282" xr:uid="{00000000-0004-0000-0100-000019010000}"/>
    <hyperlink ref="F1602" r:id="rId283" xr:uid="{00000000-0004-0000-0100-00001A010000}"/>
    <hyperlink ref="F1604" r:id="rId284" xr:uid="{00000000-0004-0000-0100-00001B010000}"/>
    <hyperlink ref="F1610" r:id="rId285" xr:uid="{00000000-0004-0000-0100-00001C010000}"/>
    <hyperlink ref="F1613" r:id="rId286" xr:uid="{00000000-0004-0000-0100-00001D010000}"/>
    <hyperlink ref="F1637" r:id="rId287" xr:uid="{00000000-0004-0000-0100-00001E010000}"/>
    <hyperlink ref="F1647" r:id="rId288" xr:uid="{00000000-0004-0000-0100-00001F010000}"/>
    <hyperlink ref="F1654" r:id="rId289" xr:uid="{00000000-0004-0000-0100-000020010000}"/>
    <hyperlink ref="F1656" r:id="rId290" xr:uid="{00000000-0004-0000-0100-000021010000}"/>
    <hyperlink ref="F1659" r:id="rId291" xr:uid="{00000000-0004-0000-0100-00002201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topLeftCell="A16" zoomScale="110" zoomScaleNormal="110" workbookViewId="0"/>
  </sheetViews>
  <sheetFormatPr defaultRowHeight="15"/>
  <cols>
    <col min="1" max="1" width="8.33203125" style="177" customWidth="1"/>
    <col min="2" max="2" width="1.6640625" style="177" customWidth="1"/>
    <col min="3" max="4" width="5" style="177" customWidth="1"/>
    <col min="5" max="5" width="11.6640625" style="177" customWidth="1"/>
    <col min="6" max="6" width="9.1640625" style="177" customWidth="1"/>
    <col min="7" max="7" width="5" style="177" customWidth="1"/>
    <col min="8" max="8" width="77.83203125" style="177" customWidth="1"/>
    <col min="9" max="10" width="20" style="177" customWidth="1"/>
    <col min="11" max="11" width="1.6640625" style="177" customWidth="1"/>
  </cols>
  <sheetData>
    <row r="1" spans="2:11" customFormat="1" ht="37.5" customHeight="1"/>
    <row r="2" spans="2:11" customFormat="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5" customFormat="1" ht="45" customHeight="1">
      <c r="B3" s="181"/>
      <c r="C3" s="295" t="s">
        <v>3255</v>
      </c>
      <c r="D3" s="295"/>
      <c r="E3" s="295"/>
      <c r="F3" s="295"/>
      <c r="G3" s="295"/>
      <c r="H3" s="295"/>
      <c r="I3" s="295"/>
      <c r="J3" s="295"/>
      <c r="K3" s="182"/>
    </row>
    <row r="4" spans="2:11" customFormat="1" ht="25.5" customHeight="1">
      <c r="B4" s="183"/>
      <c r="C4" s="296" t="s">
        <v>3256</v>
      </c>
      <c r="D4" s="296"/>
      <c r="E4" s="296"/>
      <c r="F4" s="296"/>
      <c r="G4" s="296"/>
      <c r="H4" s="296"/>
      <c r="I4" s="296"/>
      <c r="J4" s="296"/>
      <c r="K4" s="184"/>
    </row>
    <row r="5" spans="2:11" customFormat="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customFormat="1" ht="15" customHeight="1">
      <c r="B6" s="183"/>
      <c r="C6" s="294" t="s">
        <v>3257</v>
      </c>
      <c r="D6" s="294"/>
      <c r="E6" s="294"/>
      <c r="F6" s="294"/>
      <c r="G6" s="294"/>
      <c r="H6" s="294"/>
      <c r="I6" s="294"/>
      <c r="J6" s="294"/>
      <c r="K6" s="184"/>
    </row>
    <row r="7" spans="2:11" customFormat="1" ht="15" customHeight="1">
      <c r="B7" s="187"/>
      <c r="C7" s="294" t="s">
        <v>3258</v>
      </c>
      <c r="D7" s="294"/>
      <c r="E7" s="294"/>
      <c r="F7" s="294"/>
      <c r="G7" s="294"/>
      <c r="H7" s="294"/>
      <c r="I7" s="294"/>
      <c r="J7" s="294"/>
      <c r="K7" s="184"/>
    </row>
    <row r="8" spans="2:11" customFormat="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customFormat="1" ht="15" customHeight="1">
      <c r="B9" s="187"/>
      <c r="C9" s="294" t="s">
        <v>3259</v>
      </c>
      <c r="D9" s="294"/>
      <c r="E9" s="294"/>
      <c r="F9" s="294"/>
      <c r="G9" s="294"/>
      <c r="H9" s="294"/>
      <c r="I9" s="294"/>
      <c r="J9" s="294"/>
      <c r="K9" s="184"/>
    </row>
    <row r="10" spans="2:11" customFormat="1" ht="15" customHeight="1">
      <c r="B10" s="187"/>
      <c r="C10" s="186"/>
      <c r="D10" s="294" t="s">
        <v>3260</v>
      </c>
      <c r="E10" s="294"/>
      <c r="F10" s="294"/>
      <c r="G10" s="294"/>
      <c r="H10" s="294"/>
      <c r="I10" s="294"/>
      <c r="J10" s="294"/>
      <c r="K10" s="184"/>
    </row>
    <row r="11" spans="2:11" customFormat="1" ht="15" customHeight="1">
      <c r="B11" s="187"/>
      <c r="C11" s="188"/>
      <c r="D11" s="294" t="s">
        <v>3261</v>
      </c>
      <c r="E11" s="294"/>
      <c r="F11" s="294"/>
      <c r="G11" s="294"/>
      <c r="H11" s="294"/>
      <c r="I11" s="294"/>
      <c r="J11" s="294"/>
      <c r="K11" s="184"/>
    </row>
    <row r="12" spans="2:11" customFormat="1" ht="15" customHeight="1">
      <c r="B12" s="187"/>
      <c r="C12" s="188"/>
      <c r="D12" s="186"/>
      <c r="E12" s="186"/>
      <c r="F12" s="186"/>
      <c r="G12" s="186"/>
      <c r="H12" s="186"/>
      <c r="I12" s="186"/>
      <c r="J12" s="186"/>
      <c r="K12" s="184"/>
    </row>
    <row r="13" spans="2:11" customFormat="1" ht="15" customHeight="1">
      <c r="B13" s="187"/>
      <c r="C13" s="188"/>
      <c r="D13" s="189" t="s">
        <v>3262</v>
      </c>
      <c r="E13" s="186"/>
      <c r="F13" s="186"/>
      <c r="G13" s="186"/>
      <c r="H13" s="186"/>
      <c r="I13" s="186"/>
      <c r="J13" s="186"/>
      <c r="K13" s="184"/>
    </row>
    <row r="14" spans="2:11" customFormat="1" ht="12.75" customHeight="1">
      <c r="B14" s="187"/>
      <c r="C14" s="188"/>
      <c r="D14" s="188"/>
      <c r="E14" s="188"/>
      <c r="F14" s="188"/>
      <c r="G14" s="188"/>
      <c r="H14" s="188"/>
      <c r="I14" s="188"/>
      <c r="J14" s="188"/>
      <c r="K14" s="184"/>
    </row>
    <row r="15" spans="2:11" customFormat="1" ht="15" customHeight="1">
      <c r="B15" s="187"/>
      <c r="C15" s="188"/>
      <c r="D15" s="294" t="s">
        <v>3263</v>
      </c>
      <c r="E15" s="294"/>
      <c r="F15" s="294"/>
      <c r="G15" s="294"/>
      <c r="H15" s="294"/>
      <c r="I15" s="294"/>
      <c r="J15" s="294"/>
      <c r="K15" s="184"/>
    </row>
    <row r="16" spans="2:11" customFormat="1" ht="15" customHeight="1">
      <c r="B16" s="187"/>
      <c r="C16" s="188"/>
      <c r="D16" s="294" t="s">
        <v>3264</v>
      </c>
      <c r="E16" s="294"/>
      <c r="F16" s="294"/>
      <c r="G16" s="294"/>
      <c r="H16" s="294"/>
      <c r="I16" s="294"/>
      <c r="J16" s="294"/>
      <c r="K16" s="184"/>
    </row>
    <row r="17" spans="2:11" customFormat="1" ht="15" customHeight="1">
      <c r="B17" s="187"/>
      <c r="C17" s="188"/>
      <c r="D17" s="294" t="s">
        <v>3265</v>
      </c>
      <c r="E17" s="294"/>
      <c r="F17" s="294"/>
      <c r="G17" s="294"/>
      <c r="H17" s="294"/>
      <c r="I17" s="294"/>
      <c r="J17" s="294"/>
      <c r="K17" s="184"/>
    </row>
    <row r="18" spans="2:11" customFormat="1" ht="15" customHeight="1">
      <c r="B18" s="187"/>
      <c r="C18" s="188"/>
      <c r="D18" s="188"/>
      <c r="E18" s="190" t="s">
        <v>77</v>
      </c>
      <c r="F18" s="294" t="s">
        <v>3266</v>
      </c>
      <c r="G18" s="294"/>
      <c r="H18" s="294"/>
      <c r="I18" s="294"/>
      <c r="J18" s="294"/>
      <c r="K18" s="184"/>
    </row>
    <row r="19" spans="2:11" customFormat="1" ht="15" customHeight="1">
      <c r="B19" s="187"/>
      <c r="C19" s="188"/>
      <c r="D19" s="188"/>
      <c r="E19" s="190" t="s">
        <v>3267</v>
      </c>
      <c r="F19" s="294" t="s">
        <v>3268</v>
      </c>
      <c r="G19" s="294"/>
      <c r="H19" s="294"/>
      <c r="I19" s="294"/>
      <c r="J19" s="294"/>
      <c r="K19" s="184"/>
    </row>
    <row r="20" spans="2:11" customFormat="1" ht="15" customHeight="1">
      <c r="B20" s="187"/>
      <c r="C20" s="188"/>
      <c r="D20" s="188"/>
      <c r="E20" s="190" t="s">
        <v>3269</v>
      </c>
      <c r="F20" s="294" t="s">
        <v>3270</v>
      </c>
      <c r="G20" s="294"/>
      <c r="H20" s="294"/>
      <c r="I20" s="294"/>
      <c r="J20" s="294"/>
      <c r="K20" s="184"/>
    </row>
    <row r="21" spans="2:11" customFormat="1" ht="15" customHeight="1">
      <c r="B21" s="187"/>
      <c r="C21" s="188"/>
      <c r="D21" s="188"/>
      <c r="E21" s="190" t="s">
        <v>3271</v>
      </c>
      <c r="F21" s="294" t="s">
        <v>3272</v>
      </c>
      <c r="G21" s="294"/>
      <c r="H21" s="294"/>
      <c r="I21" s="294"/>
      <c r="J21" s="294"/>
      <c r="K21" s="184"/>
    </row>
    <row r="22" spans="2:11" customFormat="1" ht="15" customHeight="1">
      <c r="B22" s="187"/>
      <c r="C22" s="188"/>
      <c r="D22" s="188"/>
      <c r="E22" s="190" t="s">
        <v>3273</v>
      </c>
      <c r="F22" s="294" t="s">
        <v>3248</v>
      </c>
      <c r="G22" s="294"/>
      <c r="H22" s="294"/>
      <c r="I22" s="294"/>
      <c r="J22" s="294"/>
      <c r="K22" s="184"/>
    </row>
    <row r="23" spans="2:11" customFormat="1" ht="15" customHeight="1">
      <c r="B23" s="187"/>
      <c r="C23" s="188"/>
      <c r="D23" s="188"/>
      <c r="E23" s="190" t="s">
        <v>3274</v>
      </c>
      <c r="F23" s="294" t="s">
        <v>3275</v>
      </c>
      <c r="G23" s="294"/>
      <c r="H23" s="294"/>
      <c r="I23" s="294"/>
      <c r="J23" s="294"/>
      <c r="K23" s="184"/>
    </row>
    <row r="24" spans="2:11" customFormat="1" ht="12.75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4"/>
    </row>
    <row r="25" spans="2:11" customFormat="1" ht="15" customHeight="1">
      <c r="B25" s="187"/>
      <c r="C25" s="294" t="s">
        <v>3276</v>
      </c>
      <c r="D25" s="294"/>
      <c r="E25" s="294"/>
      <c r="F25" s="294"/>
      <c r="G25" s="294"/>
      <c r="H25" s="294"/>
      <c r="I25" s="294"/>
      <c r="J25" s="294"/>
      <c r="K25" s="184"/>
    </row>
    <row r="26" spans="2:11" customFormat="1" ht="15" customHeight="1">
      <c r="B26" s="187"/>
      <c r="C26" s="294" t="s">
        <v>3277</v>
      </c>
      <c r="D26" s="294"/>
      <c r="E26" s="294"/>
      <c r="F26" s="294"/>
      <c r="G26" s="294"/>
      <c r="H26" s="294"/>
      <c r="I26" s="294"/>
      <c r="J26" s="294"/>
      <c r="K26" s="184"/>
    </row>
    <row r="27" spans="2:11" customFormat="1" ht="15" customHeight="1">
      <c r="B27" s="187"/>
      <c r="C27" s="186"/>
      <c r="D27" s="294" t="s">
        <v>3278</v>
      </c>
      <c r="E27" s="294"/>
      <c r="F27" s="294"/>
      <c r="G27" s="294"/>
      <c r="H27" s="294"/>
      <c r="I27" s="294"/>
      <c r="J27" s="294"/>
      <c r="K27" s="184"/>
    </row>
    <row r="28" spans="2:11" customFormat="1" ht="15" customHeight="1">
      <c r="B28" s="187"/>
      <c r="C28" s="188"/>
      <c r="D28" s="294" t="s">
        <v>3279</v>
      </c>
      <c r="E28" s="294"/>
      <c r="F28" s="294"/>
      <c r="G28" s="294"/>
      <c r="H28" s="294"/>
      <c r="I28" s="294"/>
      <c r="J28" s="294"/>
      <c r="K28" s="184"/>
    </row>
    <row r="29" spans="2:11" customFormat="1" ht="12.75" customHeight="1">
      <c r="B29" s="187"/>
      <c r="C29" s="188"/>
      <c r="D29" s="188"/>
      <c r="E29" s="188"/>
      <c r="F29" s="188"/>
      <c r="G29" s="188"/>
      <c r="H29" s="188"/>
      <c r="I29" s="188"/>
      <c r="J29" s="188"/>
      <c r="K29" s="184"/>
    </row>
    <row r="30" spans="2:11" customFormat="1" ht="15" customHeight="1">
      <c r="B30" s="187"/>
      <c r="C30" s="188"/>
      <c r="D30" s="294" t="s">
        <v>3280</v>
      </c>
      <c r="E30" s="294"/>
      <c r="F30" s="294"/>
      <c r="G30" s="294"/>
      <c r="H30" s="294"/>
      <c r="I30" s="294"/>
      <c r="J30" s="294"/>
      <c r="K30" s="184"/>
    </row>
    <row r="31" spans="2:11" customFormat="1" ht="15" customHeight="1">
      <c r="B31" s="187"/>
      <c r="C31" s="188"/>
      <c r="D31" s="294" t="s">
        <v>3281</v>
      </c>
      <c r="E31" s="294"/>
      <c r="F31" s="294"/>
      <c r="G31" s="294"/>
      <c r="H31" s="294"/>
      <c r="I31" s="294"/>
      <c r="J31" s="294"/>
      <c r="K31" s="184"/>
    </row>
    <row r="32" spans="2:11" customFormat="1" ht="12.75" customHeight="1">
      <c r="B32" s="187"/>
      <c r="C32" s="188"/>
      <c r="D32" s="188"/>
      <c r="E32" s="188"/>
      <c r="F32" s="188"/>
      <c r="G32" s="188"/>
      <c r="H32" s="188"/>
      <c r="I32" s="188"/>
      <c r="J32" s="188"/>
      <c r="K32" s="184"/>
    </row>
    <row r="33" spans="2:11" customFormat="1" ht="15" customHeight="1">
      <c r="B33" s="187"/>
      <c r="C33" s="188"/>
      <c r="D33" s="294" t="s">
        <v>3282</v>
      </c>
      <c r="E33" s="294"/>
      <c r="F33" s="294"/>
      <c r="G33" s="294"/>
      <c r="H33" s="294"/>
      <c r="I33" s="294"/>
      <c r="J33" s="294"/>
      <c r="K33" s="184"/>
    </row>
    <row r="34" spans="2:11" customFormat="1" ht="15" customHeight="1">
      <c r="B34" s="187"/>
      <c r="C34" s="188"/>
      <c r="D34" s="294" t="s">
        <v>3283</v>
      </c>
      <c r="E34" s="294"/>
      <c r="F34" s="294"/>
      <c r="G34" s="294"/>
      <c r="H34" s="294"/>
      <c r="I34" s="294"/>
      <c r="J34" s="294"/>
      <c r="K34" s="184"/>
    </row>
    <row r="35" spans="2:11" customFormat="1" ht="15" customHeight="1">
      <c r="B35" s="187"/>
      <c r="C35" s="188"/>
      <c r="D35" s="294" t="s">
        <v>3284</v>
      </c>
      <c r="E35" s="294"/>
      <c r="F35" s="294"/>
      <c r="G35" s="294"/>
      <c r="H35" s="294"/>
      <c r="I35" s="294"/>
      <c r="J35" s="294"/>
      <c r="K35" s="184"/>
    </row>
    <row r="36" spans="2:11" customFormat="1" ht="15" customHeight="1">
      <c r="B36" s="187"/>
      <c r="C36" s="188"/>
      <c r="D36" s="186"/>
      <c r="E36" s="189" t="s">
        <v>135</v>
      </c>
      <c r="F36" s="186"/>
      <c r="G36" s="294" t="s">
        <v>3285</v>
      </c>
      <c r="H36" s="294"/>
      <c r="I36" s="294"/>
      <c r="J36" s="294"/>
      <c r="K36" s="184"/>
    </row>
    <row r="37" spans="2:11" customFormat="1" ht="30.75" customHeight="1">
      <c r="B37" s="187"/>
      <c r="C37" s="188"/>
      <c r="D37" s="186"/>
      <c r="E37" s="189" t="s">
        <v>3286</v>
      </c>
      <c r="F37" s="186"/>
      <c r="G37" s="294" t="s">
        <v>3287</v>
      </c>
      <c r="H37" s="294"/>
      <c r="I37" s="294"/>
      <c r="J37" s="294"/>
      <c r="K37" s="184"/>
    </row>
    <row r="38" spans="2:11" customFormat="1" ht="15" customHeight="1">
      <c r="B38" s="187"/>
      <c r="C38" s="188"/>
      <c r="D38" s="186"/>
      <c r="E38" s="189" t="s">
        <v>54</v>
      </c>
      <c r="F38" s="186"/>
      <c r="G38" s="294" t="s">
        <v>3288</v>
      </c>
      <c r="H38" s="294"/>
      <c r="I38" s="294"/>
      <c r="J38" s="294"/>
      <c r="K38" s="184"/>
    </row>
    <row r="39" spans="2:11" customFormat="1" ht="15" customHeight="1">
      <c r="B39" s="187"/>
      <c r="C39" s="188"/>
      <c r="D39" s="186"/>
      <c r="E39" s="189" t="s">
        <v>55</v>
      </c>
      <c r="F39" s="186"/>
      <c r="G39" s="294" t="s">
        <v>3289</v>
      </c>
      <c r="H39" s="294"/>
      <c r="I39" s="294"/>
      <c r="J39" s="294"/>
      <c r="K39" s="184"/>
    </row>
    <row r="40" spans="2:11" customFormat="1" ht="15" customHeight="1">
      <c r="B40" s="187"/>
      <c r="C40" s="188"/>
      <c r="D40" s="186"/>
      <c r="E40" s="189" t="s">
        <v>136</v>
      </c>
      <c r="F40" s="186"/>
      <c r="G40" s="294" t="s">
        <v>3290</v>
      </c>
      <c r="H40" s="294"/>
      <c r="I40" s="294"/>
      <c r="J40" s="294"/>
      <c r="K40" s="184"/>
    </row>
    <row r="41" spans="2:11" customFormat="1" ht="15" customHeight="1">
      <c r="B41" s="187"/>
      <c r="C41" s="188"/>
      <c r="D41" s="186"/>
      <c r="E41" s="189" t="s">
        <v>137</v>
      </c>
      <c r="F41" s="186"/>
      <c r="G41" s="294" t="s">
        <v>3291</v>
      </c>
      <c r="H41" s="294"/>
      <c r="I41" s="294"/>
      <c r="J41" s="294"/>
      <c r="K41" s="184"/>
    </row>
    <row r="42" spans="2:11" customFormat="1" ht="15" customHeight="1">
      <c r="B42" s="187"/>
      <c r="C42" s="188"/>
      <c r="D42" s="186"/>
      <c r="E42" s="189" t="s">
        <v>3292</v>
      </c>
      <c r="F42" s="186"/>
      <c r="G42" s="294" t="s">
        <v>3293</v>
      </c>
      <c r="H42" s="294"/>
      <c r="I42" s="294"/>
      <c r="J42" s="294"/>
      <c r="K42" s="184"/>
    </row>
    <row r="43" spans="2:11" customFormat="1" ht="15" customHeight="1">
      <c r="B43" s="187"/>
      <c r="C43" s="188"/>
      <c r="D43" s="186"/>
      <c r="E43" s="189"/>
      <c r="F43" s="186"/>
      <c r="G43" s="294" t="s">
        <v>3294</v>
      </c>
      <c r="H43" s="294"/>
      <c r="I43" s="294"/>
      <c r="J43" s="294"/>
      <c r="K43" s="184"/>
    </row>
    <row r="44" spans="2:11" customFormat="1" ht="15" customHeight="1">
      <c r="B44" s="187"/>
      <c r="C44" s="188"/>
      <c r="D44" s="186"/>
      <c r="E44" s="189" t="s">
        <v>3295</v>
      </c>
      <c r="F44" s="186"/>
      <c r="G44" s="294" t="s">
        <v>3296</v>
      </c>
      <c r="H44" s="294"/>
      <c r="I44" s="294"/>
      <c r="J44" s="294"/>
      <c r="K44" s="184"/>
    </row>
    <row r="45" spans="2:11" customFormat="1" ht="15" customHeight="1">
      <c r="B45" s="187"/>
      <c r="C45" s="188"/>
      <c r="D45" s="186"/>
      <c r="E45" s="189" t="s">
        <v>139</v>
      </c>
      <c r="F45" s="186"/>
      <c r="G45" s="294" t="s">
        <v>3297</v>
      </c>
      <c r="H45" s="294"/>
      <c r="I45" s="294"/>
      <c r="J45" s="294"/>
      <c r="K45" s="184"/>
    </row>
    <row r="46" spans="2:11" customFormat="1" ht="12.75" customHeight="1">
      <c r="B46" s="187"/>
      <c r="C46" s="188"/>
      <c r="D46" s="186"/>
      <c r="E46" s="186"/>
      <c r="F46" s="186"/>
      <c r="G46" s="186"/>
      <c r="H46" s="186"/>
      <c r="I46" s="186"/>
      <c r="J46" s="186"/>
      <c r="K46" s="184"/>
    </row>
    <row r="47" spans="2:11" customFormat="1" ht="15" customHeight="1">
      <c r="B47" s="187"/>
      <c r="C47" s="188"/>
      <c r="D47" s="294" t="s">
        <v>3298</v>
      </c>
      <c r="E47" s="294"/>
      <c r="F47" s="294"/>
      <c r="G47" s="294"/>
      <c r="H47" s="294"/>
      <c r="I47" s="294"/>
      <c r="J47" s="294"/>
      <c r="K47" s="184"/>
    </row>
    <row r="48" spans="2:11" customFormat="1" ht="15" customHeight="1">
      <c r="B48" s="187"/>
      <c r="C48" s="188"/>
      <c r="D48" s="188"/>
      <c r="E48" s="294" t="s">
        <v>3299</v>
      </c>
      <c r="F48" s="294"/>
      <c r="G48" s="294"/>
      <c r="H48" s="294"/>
      <c r="I48" s="294"/>
      <c r="J48" s="294"/>
      <c r="K48" s="184"/>
    </row>
    <row r="49" spans="2:11" customFormat="1" ht="15" customHeight="1">
      <c r="B49" s="187"/>
      <c r="C49" s="188"/>
      <c r="D49" s="188"/>
      <c r="E49" s="294" t="s">
        <v>3300</v>
      </c>
      <c r="F49" s="294"/>
      <c r="G49" s="294"/>
      <c r="H49" s="294"/>
      <c r="I49" s="294"/>
      <c r="J49" s="294"/>
      <c r="K49" s="184"/>
    </row>
    <row r="50" spans="2:11" customFormat="1" ht="15" customHeight="1">
      <c r="B50" s="187"/>
      <c r="C50" s="188"/>
      <c r="D50" s="188"/>
      <c r="E50" s="294" t="s">
        <v>3301</v>
      </c>
      <c r="F50" s="294"/>
      <c r="G50" s="294"/>
      <c r="H50" s="294"/>
      <c r="I50" s="294"/>
      <c r="J50" s="294"/>
      <c r="K50" s="184"/>
    </row>
    <row r="51" spans="2:11" customFormat="1" ht="15" customHeight="1">
      <c r="B51" s="187"/>
      <c r="C51" s="188"/>
      <c r="D51" s="294" t="s">
        <v>3302</v>
      </c>
      <c r="E51" s="294"/>
      <c r="F51" s="294"/>
      <c r="G51" s="294"/>
      <c r="H51" s="294"/>
      <c r="I51" s="294"/>
      <c r="J51" s="294"/>
      <c r="K51" s="184"/>
    </row>
    <row r="52" spans="2:11" customFormat="1" ht="25.5" customHeight="1">
      <c r="B52" s="183"/>
      <c r="C52" s="296" t="s">
        <v>3303</v>
      </c>
      <c r="D52" s="296"/>
      <c r="E52" s="296"/>
      <c r="F52" s="296"/>
      <c r="G52" s="296"/>
      <c r="H52" s="296"/>
      <c r="I52" s="296"/>
      <c r="J52" s="296"/>
      <c r="K52" s="184"/>
    </row>
    <row r="53" spans="2:11" customFormat="1" ht="5.25" customHeight="1">
      <c r="B53" s="183"/>
      <c r="C53" s="185"/>
      <c r="D53" s="185"/>
      <c r="E53" s="185"/>
      <c r="F53" s="185"/>
      <c r="G53" s="185"/>
      <c r="H53" s="185"/>
      <c r="I53" s="185"/>
      <c r="J53" s="185"/>
      <c r="K53" s="184"/>
    </row>
    <row r="54" spans="2:11" customFormat="1" ht="15" customHeight="1">
      <c r="B54" s="183"/>
      <c r="C54" s="294" t="s">
        <v>3304</v>
      </c>
      <c r="D54" s="294"/>
      <c r="E54" s="294"/>
      <c r="F54" s="294"/>
      <c r="G54" s="294"/>
      <c r="H54" s="294"/>
      <c r="I54" s="294"/>
      <c r="J54" s="294"/>
      <c r="K54" s="184"/>
    </row>
    <row r="55" spans="2:11" customFormat="1" ht="15" customHeight="1">
      <c r="B55" s="183"/>
      <c r="C55" s="294" t="s">
        <v>3305</v>
      </c>
      <c r="D55" s="294"/>
      <c r="E55" s="294"/>
      <c r="F55" s="294"/>
      <c r="G55" s="294"/>
      <c r="H55" s="294"/>
      <c r="I55" s="294"/>
      <c r="J55" s="294"/>
      <c r="K55" s="184"/>
    </row>
    <row r="56" spans="2:11" customFormat="1" ht="12.75" customHeight="1">
      <c r="B56" s="183"/>
      <c r="C56" s="186"/>
      <c r="D56" s="186"/>
      <c r="E56" s="186"/>
      <c r="F56" s="186"/>
      <c r="G56" s="186"/>
      <c r="H56" s="186"/>
      <c r="I56" s="186"/>
      <c r="J56" s="186"/>
      <c r="K56" s="184"/>
    </row>
    <row r="57" spans="2:11" customFormat="1" ht="15" customHeight="1">
      <c r="B57" s="183"/>
      <c r="C57" s="294" t="s">
        <v>3306</v>
      </c>
      <c r="D57" s="294"/>
      <c r="E57" s="294"/>
      <c r="F57" s="294"/>
      <c r="G57" s="294"/>
      <c r="H57" s="294"/>
      <c r="I57" s="294"/>
      <c r="J57" s="294"/>
      <c r="K57" s="184"/>
    </row>
    <row r="58" spans="2:11" customFormat="1" ht="15" customHeight="1">
      <c r="B58" s="183"/>
      <c r="C58" s="188"/>
      <c r="D58" s="294" t="s">
        <v>3307</v>
      </c>
      <c r="E58" s="294"/>
      <c r="F58" s="294"/>
      <c r="G58" s="294"/>
      <c r="H58" s="294"/>
      <c r="I58" s="294"/>
      <c r="J58" s="294"/>
      <c r="K58" s="184"/>
    </row>
    <row r="59" spans="2:11" customFormat="1" ht="15" customHeight="1">
      <c r="B59" s="183"/>
      <c r="C59" s="188"/>
      <c r="D59" s="294" t="s">
        <v>3308</v>
      </c>
      <c r="E59" s="294"/>
      <c r="F59" s="294"/>
      <c r="G59" s="294"/>
      <c r="H59" s="294"/>
      <c r="I59" s="294"/>
      <c r="J59" s="294"/>
      <c r="K59" s="184"/>
    </row>
    <row r="60" spans="2:11" customFormat="1" ht="15" customHeight="1">
      <c r="B60" s="183"/>
      <c r="C60" s="188"/>
      <c r="D60" s="294" t="s">
        <v>3309</v>
      </c>
      <c r="E60" s="294"/>
      <c r="F60" s="294"/>
      <c r="G60" s="294"/>
      <c r="H60" s="294"/>
      <c r="I60" s="294"/>
      <c r="J60" s="294"/>
      <c r="K60" s="184"/>
    </row>
    <row r="61" spans="2:11" customFormat="1" ht="15" customHeight="1">
      <c r="B61" s="183"/>
      <c r="C61" s="188"/>
      <c r="D61" s="294" t="s">
        <v>3310</v>
      </c>
      <c r="E61" s="294"/>
      <c r="F61" s="294"/>
      <c r="G61" s="294"/>
      <c r="H61" s="294"/>
      <c r="I61" s="294"/>
      <c r="J61" s="294"/>
      <c r="K61" s="184"/>
    </row>
    <row r="62" spans="2:11" customFormat="1" ht="15" customHeight="1">
      <c r="B62" s="183"/>
      <c r="C62" s="188"/>
      <c r="D62" s="298" t="s">
        <v>3311</v>
      </c>
      <c r="E62" s="298"/>
      <c r="F62" s="298"/>
      <c r="G62" s="298"/>
      <c r="H62" s="298"/>
      <c r="I62" s="298"/>
      <c r="J62" s="298"/>
      <c r="K62" s="184"/>
    </row>
    <row r="63" spans="2:11" customFormat="1" ht="15" customHeight="1">
      <c r="B63" s="183"/>
      <c r="C63" s="188"/>
      <c r="D63" s="294" t="s">
        <v>3312</v>
      </c>
      <c r="E63" s="294"/>
      <c r="F63" s="294"/>
      <c r="G63" s="294"/>
      <c r="H63" s="294"/>
      <c r="I63" s="294"/>
      <c r="J63" s="294"/>
      <c r="K63" s="184"/>
    </row>
    <row r="64" spans="2:11" customFormat="1" ht="12.75" customHeight="1">
      <c r="B64" s="183"/>
      <c r="C64" s="188"/>
      <c r="D64" s="188"/>
      <c r="E64" s="191"/>
      <c r="F64" s="188"/>
      <c r="G64" s="188"/>
      <c r="H64" s="188"/>
      <c r="I64" s="188"/>
      <c r="J64" s="188"/>
      <c r="K64" s="184"/>
    </row>
    <row r="65" spans="2:11" customFormat="1" ht="15" customHeight="1">
      <c r="B65" s="183"/>
      <c r="C65" s="188"/>
      <c r="D65" s="294" t="s">
        <v>3313</v>
      </c>
      <c r="E65" s="294"/>
      <c r="F65" s="294"/>
      <c r="G65" s="294"/>
      <c r="H65" s="294"/>
      <c r="I65" s="294"/>
      <c r="J65" s="294"/>
      <c r="K65" s="184"/>
    </row>
    <row r="66" spans="2:11" customFormat="1" ht="15" customHeight="1">
      <c r="B66" s="183"/>
      <c r="C66" s="188"/>
      <c r="D66" s="298" t="s">
        <v>3314</v>
      </c>
      <c r="E66" s="298"/>
      <c r="F66" s="298"/>
      <c r="G66" s="298"/>
      <c r="H66" s="298"/>
      <c r="I66" s="298"/>
      <c r="J66" s="298"/>
      <c r="K66" s="184"/>
    </row>
    <row r="67" spans="2:11" customFormat="1" ht="15" customHeight="1">
      <c r="B67" s="183"/>
      <c r="C67" s="188"/>
      <c r="D67" s="294" t="s">
        <v>3315</v>
      </c>
      <c r="E67" s="294"/>
      <c r="F67" s="294"/>
      <c r="G67" s="294"/>
      <c r="H67" s="294"/>
      <c r="I67" s="294"/>
      <c r="J67" s="294"/>
      <c r="K67" s="184"/>
    </row>
    <row r="68" spans="2:11" customFormat="1" ht="15" customHeight="1">
      <c r="B68" s="183"/>
      <c r="C68" s="188"/>
      <c r="D68" s="294" t="s">
        <v>3316</v>
      </c>
      <c r="E68" s="294"/>
      <c r="F68" s="294"/>
      <c r="G68" s="294"/>
      <c r="H68" s="294"/>
      <c r="I68" s="294"/>
      <c r="J68" s="294"/>
      <c r="K68" s="184"/>
    </row>
    <row r="69" spans="2:11" customFormat="1" ht="15" customHeight="1">
      <c r="B69" s="183"/>
      <c r="C69" s="188"/>
      <c r="D69" s="294" t="s">
        <v>3317</v>
      </c>
      <c r="E69" s="294"/>
      <c r="F69" s="294"/>
      <c r="G69" s="294"/>
      <c r="H69" s="294"/>
      <c r="I69" s="294"/>
      <c r="J69" s="294"/>
      <c r="K69" s="184"/>
    </row>
    <row r="70" spans="2:11" customFormat="1" ht="15" customHeight="1">
      <c r="B70" s="183"/>
      <c r="C70" s="188"/>
      <c r="D70" s="294" t="s">
        <v>3318</v>
      </c>
      <c r="E70" s="294"/>
      <c r="F70" s="294"/>
      <c r="G70" s="294"/>
      <c r="H70" s="294"/>
      <c r="I70" s="294"/>
      <c r="J70" s="294"/>
      <c r="K70" s="184"/>
    </row>
    <row r="71" spans="2:11" customFormat="1" ht="12.75" customHeight="1">
      <c r="B71" s="192"/>
      <c r="C71" s="193"/>
      <c r="D71" s="193"/>
      <c r="E71" s="193"/>
      <c r="F71" s="193"/>
      <c r="G71" s="193"/>
      <c r="H71" s="193"/>
      <c r="I71" s="193"/>
      <c r="J71" s="193"/>
      <c r="K71" s="194"/>
    </row>
    <row r="72" spans="2:11" customFormat="1" ht="18.75" customHeight="1">
      <c r="B72" s="195"/>
      <c r="C72" s="195"/>
      <c r="D72" s="195"/>
      <c r="E72" s="195"/>
      <c r="F72" s="195"/>
      <c r="G72" s="195"/>
      <c r="H72" s="195"/>
      <c r="I72" s="195"/>
      <c r="J72" s="195"/>
      <c r="K72" s="196"/>
    </row>
    <row r="73" spans="2:11" customFormat="1" ht="18.75" customHeight="1">
      <c r="B73" s="196"/>
      <c r="C73" s="196"/>
      <c r="D73" s="196"/>
      <c r="E73" s="196"/>
      <c r="F73" s="196"/>
      <c r="G73" s="196"/>
      <c r="H73" s="196"/>
      <c r="I73" s="196"/>
      <c r="J73" s="196"/>
      <c r="K73" s="196"/>
    </row>
    <row r="74" spans="2:11" customFormat="1" ht="7.5" customHeight="1">
      <c r="B74" s="197"/>
      <c r="C74" s="198"/>
      <c r="D74" s="198"/>
      <c r="E74" s="198"/>
      <c r="F74" s="198"/>
      <c r="G74" s="198"/>
      <c r="H74" s="198"/>
      <c r="I74" s="198"/>
      <c r="J74" s="198"/>
      <c r="K74" s="199"/>
    </row>
    <row r="75" spans="2:11" customFormat="1" ht="45" customHeight="1">
      <c r="B75" s="200"/>
      <c r="C75" s="297" t="s">
        <v>3319</v>
      </c>
      <c r="D75" s="297"/>
      <c r="E75" s="297"/>
      <c r="F75" s="297"/>
      <c r="G75" s="297"/>
      <c r="H75" s="297"/>
      <c r="I75" s="297"/>
      <c r="J75" s="297"/>
      <c r="K75" s="201"/>
    </row>
    <row r="76" spans="2:11" customFormat="1" ht="17.25" customHeight="1">
      <c r="B76" s="200"/>
      <c r="C76" s="202" t="s">
        <v>3320</v>
      </c>
      <c r="D76" s="202"/>
      <c r="E76" s="202"/>
      <c r="F76" s="202" t="s">
        <v>3321</v>
      </c>
      <c r="G76" s="203"/>
      <c r="H76" s="202" t="s">
        <v>55</v>
      </c>
      <c r="I76" s="202" t="s">
        <v>58</v>
      </c>
      <c r="J76" s="202" t="s">
        <v>3322</v>
      </c>
      <c r="K76" s="201"/>
    </row>
    <row r="77" spans="2:11" customFormat="1" ht="17.25" customHeight="1">
      <c r="B77" s="200"/>
      <c r="C77" s="204" t="s">
        <v>3323</v>
      </c>
      <c r="D77" s="204"/>
      <c r="E77" s="204"/>
      <c r="F77" s="205" t="s">
        <v>3324</v>
      </c>
      <c r="G77" s="206"/>
      <c r="H77" s="204"/>
      <c r="I77" s="204"/>
      <c r="J77" s="204" t="s">
        <v>3325</v>
      </c>
      <c r="K77" s="201"/>
    </row>
    <row r="78" spans="2:11" customFormat="1" ht="5.25" customHeight="1">
      <c r="B78" s="200"/>
      <c r="C78" s="207"/>
      <c r="D78" s="207"/>
      <c r="E78" s="207"/>
      <c r="F78" s="207"/>
      <c r="G78" s="208"/>
      <c r="H78" s="207"/>
      <c r="I78" s="207"/>
      <c r="J78" s="207"/>
      <c r="K78" s="201"/>
    </row>
    <row r="79" spans="2:11" customFormat="1" ht="15" customHeight="1">
      <c r="B79" s="200"/>
      <c r="C79" s="189" t="s">
        <v>54</v>
      </c>
      <c r="D79" s="209"/>
      <c r="E79" s="209"/>
      <c r="F79" s="210" t="s">
        <v>3326</v>
      </c>
      <c r="G79" s="211"/>
      <c r="H79" s="189" t="s">
        <v>3327</v>
      </c>
      <c r="I79" s="189" t="s">
        <v>3328</v>
      </c>
      <c r="J79" s="189">
        <v>20</v>
      </c>
      <c r="K79" s="201"/>
    </row>
    <row r="80" spans="2:11" customFormat="1" ht="15" customHeight="1">
      <c r="B80" s="200"/>
      <c r="C80" s="189" t="s">
        <v>3329</v>
      </c>
      <c r="D80" s="189"/>
      <c r="E80" s="189"/>
      <c r="F80" s="210" t="s">
        <v>3326</v>
      </c>
      <c r="G80" s="211"/>
      <c r="H80" s="189" t="s">
        <v>3330</v>
      </c>
      <c r="I80" s="189" t="s">
        <v>3328</v>
      </c>
      <c r="J80" s="189">
        <v>120</v>
      </c>
      <c r="K80" s="201"/>
    </row>
    <row r="81" spans="2:11" customFormat="1" ht="15" customHeight="1">
      <c r="B81" s="212"/>
      <c r="C81" s="189" t="s">
        <v>3331</v>
      </c>
      <c r="D81" s="189"/>
      <c r="E81" s="189"/>
      <c r="F81" s="210" t="s">
        <v>3332</v>
      </c>
      <c r="G81" s="211"/>
      <c r="H81" s="189" t="s">
        <v>3333</v>
      </c>
      <c r="I81" s="189" t="s">
        <v>3328</v>
      </c>
      <c r="J81" s="189">
        <v>50</v>
      </c>
      <c r="K81" s="201"/>
    </row>
    <row r="82" spans="2:11" customFormat="1" ht="15" customHeight="1">
      <c r="B82" s="212"/>
      <c r="C82" s="189" t="s">
        <v>3334</v>
      </c>
      <c r="D82" s="189"/>
      <c r="E82" s="189"/>
      <c r="F82" s="210" t="s">
        <v>3326</v>
      </c>
      <c r="G82" s="211"/>
      <c r="H82" s="189" t="s">
        <v>3335</v>
      </c>
      <c r="I82" s="189" t="s">
        <v>3336</v>
      </c>
      <c r="J82" s="189"/>
      <c r="K82" s="201"/>
    </row>
    <row r="83" spans="2:11" customFormat="1" ht="15" customHeight="1">
      <c r="B83" s="212"/>
      <c r="C83" s="189" t="s">
        <v>3337</v>
      </c>
      <c r="D83" s="189"/>
      <c r="E83" s="189"/>
      <c r="F83" s="210" t="s">
        <v>3332</v>
      </c>
      <c r="G83" s="189"/>
      <c r="H83" s="189" t="s">
        <v>3338</v>
      </c>
      <c r="I83" s="189" t="s">
        <v>3328</v>
      </c>
      <c r="J83" s="189">
        <v>15</v>
      </c>
      <c r="K83" s="201"/>
    </row>
    <row r="84" spans="2:11" customFormat="1" ht="15" customHeight="1">
      <c r="B84" s="212"/>
      <c r="C84" s="189" t="s">
        <v>3339</v>
      </c>
      <c r="D84" s="189"/>
      <c r="E84" s="189"/>
      <c r="F84" s="210" t="s">
        <v>3332</v>
      </c>
      <c r="G84" s="189"/>
      <c r="H84" s="189" t="s">
        <v>3340</v>
      </c>
      <c r="I84" s="189" t="s">
        <v>3328</v>
      </c>
      <c r="J84" s="189">
        <v>15</v>
      </c>
      <c r="K84" s="201"/>
    </row>
    <row r="85" spans="2:11" customFormat="1" ht="15" customHeight="1">
      <c r="B85" s="212"/>
      <c r="C85" s="189" t="s">
        <v>3341</v>
      </c>
      <c r="D85" s="189"/>
      <c r="E85" s="189"/>
      <c r="F85" s="210" t="s">
        <v>3332</v>
      </c>
      <c r="G85" s="189"/>
      <c r="H85" s="189" t="s">
        <v>3342</v>
      </c>
      <c r="I85" s="189" t="s">
        <v>3328</v>
      </c>
      <c r="J85" s="189">
        <v>20</v>
      </c>
      <c r="K85" s="201"/>
    </row>
    <row r="86" spans="2:11" customFormat="1" ht="15" customHeight="1">
      <c r="B86" s="212"/>
      <c r="C86" s="189" t="s">
        <v>3343</v>
      </c>
      <c r="D86" s="189"/>
      <c r="E86" s="189"/>
      <c r="F86" s="210" t="s">
        <v>3332</v>
      </c>
      <c r="G86" s="189"/>
      <c r="H86" s="189" t="s">
        <v>3344</v>
      </c>
      <c r="I86" s="189" t="s">
        <v>3328</v>
      </c>
      <c r="J86" s="189">
        <v>20</v>
      </c>
      <c r="K86" s="201"/>
    </row>
    <row r="87" spans="2:11" customFormat="1" ht="15" customHeight="1">
      <c r="B87" s="212"/>
      <c r="C87" s="189" t="s">
        <v>3345</v>
      </c>
      <c r="D87" s="189"/>
      <c r="E87" s="189"/>
      <c r="F87" s="210" t="s">
        <v>3332</v>
      </c>
      <c r="G87" s="211"/>
      <c r="H87" s="189" t="s">
        <v>3346</v>
      </c>
      <c r="I87" s="189" t="s">
        <v>3328</v>
      </c>
      <c r="J87" s="189">
        <v>50</v>
      </c>
      <c r="K87" s="201"/>
    </row>
    <row r="88" spans="2:11" customFormat="1" ht="15" customHeight="1">
      <c r="B88" s="212"/>
      <c r="C88" s="189" t="s">
        <v>3347</v>
      </c>
      <c r="D88" s="189"/>
      <c r="E88" s="189"/>
      <c r="F88" s="210" t="s">
        <v>3332</v>
      </c>
      <c r="G88" s="211"/>
      <c r="H88" s="189" t="s">
        <v>3348</v>
      </c>
      <c r="I88" s="189" t="s">
        <v>3328</v>
      </c>
      <c r="J88" s="189">
        <v>20</v>
      </c>
      <c r="K88" s="201"/>
    </row>
    <row r="89" spans="2:11" customFormat="1" ht="15" customHeight="1">
      <c r="B89" s="212"/>
      <c r="C89" s="189" t="s">
        <v>3349</v>
      </c>
      <c r="D89" s="189"/>
      <c r="E89" s="189"/>
      <c r="F89" s="210" t="s">
        <v>3332</v>
      </c>
      <c r="G89" s="211"/>
      <c r="H89" s="189" t="s">
        <v>3350</v>
      </c>
      <c r="I89" s="189" t="s">
        <v>3328</v>
      </c>
      <c r="J89" s="189">
        <v>20</v>
      </c>
      <c r="K89" s="201"/>
    </row>
    <row r="90" spans="2:11" customFormat="1" ht="15" customHeight="1">
      <c r="B90" s="212"/>
      <c r="C90" s="189" t="s">
        <v>3351</v>
      </c>
      <c r="D90" s="189"/>
      <c r="E90" s="189"/>
      <c r="F90" s="210" t="s">
        <v>3332</v>
      </c>
      <c r="G90" s="211"/>
      <c r="H90" s="189" t="s">
        <v>3352</v>
      </c>
      <c r="I90" s="189" t="s">
        <v>3328</v>
      </c>
      <c r="J90" s="189">
        <v>50</v>
      </c>
      <c r="K90" s="201"/>
    </row>
    <row r="91" spans="2:11" customFormat="1" ht="15" customHeight="1">
      <c r="B91" s="212"/>
      <c r="C91" s="189" t="s">
        <v>3353</v>
      </c>
      <c r="D91" s="189"/>
      <c r="E91" s="189"/>
      <c r="F91" s="210" t="s">
        <v>3332</v>
      </c>
      <c r="G91" s="211"/>
      <c r="H91" s="189" t="s">
        <v>3353</v>
      </c>
      <c r="I91" s="189" t="s">
        <v>3328</v>
      </c>
      <c r="J91" s="189">
        <v>50</v>
      </c>
      <c r="K91" s="201"/>
    </row>
    <row r="92" spans="2:11" customFormat="1" ht="15" customHeight="1">
      <c r="B92" s="212"/>
      <c r="C92" s="189" t="s">
        <v>3354</v>
      </c>
      <c r="D92" s="189"/>
      <c r="E92" s="189"/>
      <c r="F92" s="210" t="s">
        <v>3332</v>
      </c>
      <c r="G92" s="211"/>
      <c r="H92" s="189" t="s">
        <v>3355</v>
      </c>
      <c r="I92" s="189" t="s">
        <v>3328</v>
      </c>
      <c r="J92" s="189">
        <v>255</v>
      </c>
      <c r="K92" s="201"/>
    </row>
    <row r="93" spans="2:11" customFormat="1" ht="15" customHeight="1">
      <c r="B93" s="212"/>
      <c r="C93" s="189" t="s">
        <v>3356</v>
      </c>
      <c r="D93" s="189"/>
      <c r="E93" s="189"/>
      <c r="F93" s="210" t="s">
        <v>3326</v>
      </c>
      <c r="G93" s="211"/>
      <c r="H93" s="189" t="s">
        <v>3357</v>
      </c>
      <c r="I93" s="189" t="s">
        <v>3358</v>
      </c>
      <c r="J93" s="189"/>
      <c r="K93" s="201"/>
    </row>
    <row r="94" spans="2:11" customFormat="1" ht="15" customHeight="1">
      <c r="B94" s="212"/>
      <c r="C94" s="189" t="s">
        <v>3359</v>
      </c>
      <c r="D94" s="189"/>
      <c r="E94" s="189"/>
      <c r="F94" s="210" t="s">
        <v>3326</v>
      </c>
      <c r="G94" s="211"/>
      <c r="H94" s="189" t="s">
        <v>3360</v>
      </c>
      <c r="I94" s="189" t="s">
        <v>3361</v>
      </c>
      <c r="J94" s="189"/>
      <c r="K94" s="201"/>
    </row>
    <row r="95" spans="2:11" customFormat="1" ht="15" customHeight="1">
      <c r="B95" s="212"/>
      <c r="C95" s="189" t="s">
        <v>3362</v>
      </c>
      <c r="D95" s="189"/>
      <c r="E95" s="189"/>
      <c r="F95" s="210" t="s">
        <v>3326</v>
      </c>
      <c r="G95" s="211"/>
      <c r="H95" s="189" t="s">
        <v>3362</v>
      </c>
      <c r="I95" s="189" t="s">
        <v>3361</v>
      </c>
      <c r="J95" s="189"/>
      <c r="K95" s="201"/>
    </row>
    <row r="96" spans="2:11" customFormat="1" ht="15" customHeight="1">
      <c r="B96" s="212"/>
      <c r="C96" s="189" t="s">
        <v>39</v>
      </c>
      <c r="D96" s="189"/>
      <c r="E96" s="189"/>
      <c r="F96" s="210" t="s">
        <v>3326</v>
      </c>
      <c r="G96" s="211"/>
      <c r="H96" s="189" t="s">
        <v>3363</v>
      </c>
      <c r="I96" s="189" t="s">
        <v>3361</v>
      </c>
      <c r="J96" s="189"/>
      <c r="K96" s="201"/>
    </row>
    <row r="97" spans="2:11" customFormat="1" ht="15" customHeight="1">
      <c r="B97" s="212"/>
      <c r="C97" s="189" t="s">
        <v>49</v>
      </c>
      <c r="D97" s="189"/>
      <c r="E97" s="189"/>
      <c r="F97" s="210" t="s">
        <v>3326</v>
      </c>
      <c r="G97" s="211"/>
      <c r="H97" s="189" t="s">
        <v>3364</v>
      </c>
      <c r="I97" s="189" t="s">
        <v>3361</v>
      </c>
      <c r="J97" s="189"/>
      <c r="K97" s="201"/>
    </row>
    <row r="98" spans="2:11" customFormat="1" ht="15" customHeight="1">
      <c r="B98" s="213"/>
      <c r="C98" s="214"/>
      <c r="D98" s="214"/>
      <c r="E98" s="214"/>
      <c r="F98" s="214"/>
      <c r="G98" s="214"/>
      <c r="H98" s="214"/>
      <c r="I98" s="214"/>
      <c r="J98" s="214"/>
      <c r="K98" s="215"/>
    </row>
    <row r="99" spans="2:11" customFormat="1" ht="18.75" customHeight="1">
      <c r="B99" s="216"/>
      <c r="C99" s="217"/>
      <c r="D99" s="217"/>
      <c r="E99" s="217"/>
      <c r="F99" s="217"/>
      <c r="G99" s="217"/>
      <c r="H99" s="217"/>
      <c r="I99" s="217"/>
      <c r="J99" s="217"/>
      <c r="K99" s="216"/>
    </row>
    <row r="100" spans="2:11" customFormat="1" ht="18.75" customHeight="1"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</row>
    <row r="101" spans="2:11" customFormat="1" ht="7.5" customHeight="1">
      <c r="B101" s="197"/>
      <c r="C101" s="198"/>
      <c r="D101" s="198"/>
      <c r="E101" s="198"/>
      <c r="F101" s="198"/>
      <c r="G101" s="198"/>
      <c r="H101" s="198"/>
      <c r="I101" s="198"/>
      <c r="J101" s="198"/>
      <c r="K101" s="199"/>
    </row>
    <row r="102" spans="2:11" customFormat="1" ht="45" customHeight="1">
      <c r="B102" s="200"/>
      <c r="C102" s="297" t="s">
        <v>3365</v>
      </c>
      <c r="D102" s="297"/>
      <c r="E102" s="297"/>
      <c r="F102" s="297"/>
      <c r="G102" s="297"/>
      <c r="H102" s="297"/>
      <c r="I102" s="297"/>
      <c r="J102" s="297"/>
      <c r="K102" s="201"/>
    </row>
    <row r="103" spans="2:11" customFormat="1" ht="17.25" customHeight="1">
      <c r="B103" s="200"/>
      <c r="C103" s="202" t="s">
        <v>3320</v>
      </c>
      <c r="D103" s="202"/>
      <c r="E103" s="202"/>
      <c r="F103" s="202" t="s">
        <v>3321</v>
      </c>
      <c r="G103" s="203"/>
      <c r="H103" s="202" t="s">
        <v>55</v>
      </c>
      <c r="I103" s="202" t="s">
        <v>58</v>
      </c>
      <c r="J103" s="202" t="s">
        <v>3322</v>
      </c>
      <c r="K103" s="201"/>
    </row>
    <row r="104" spans="2:11" customFormat="1" ht="17.25" customHeight="1">
      <c r="B104" s="200"/>
      <c r="C104" s="204" t="s">
        <v>3323</v>
      </c>
      <c r="D104" s="204"/>
      <c r="E104" s="204"/>
      <c r="F104" s="205" t="s">
        <v>3324</v>
      </c>
      <c r="G104" s="206"/>
      <c r="H104" s="204"/>
      <c r="I104" s="204"/>
      <c r="J104" s="204" t="s">
        <v>3325</v>
      </c>
      <c r="K104" s="201"/>
    </row>
    <row r="105" spans="2:11" customFormat="1" ht="5.25" customHeight="1">
      <c r="B105" s="200"/>
      <c r="C105" s="202"/>
      <c r="D105" s="202"/>
      <c r="E105" s="202"/>
      <c r="F105" s="202"/>
      <c r="G105" s="218"/>
      <c r="H105" s="202"/>
      <c r="I105" s="202"/>
      <c r="J105" s="202"/>
      <c r="K105" s="201"/>
    </row>
    <row r="106" spans="2:11" customFormat="1" ht="15" customHeight="1">
      <c r="B106" s="200"/>
      <c r="C106" s="189" t="s">
        <v>54</v>
      </c>
      <c r="D106" s="209"/>
      <c r="E106" s="209"/>
      <c r="F106" s="210" t="s">
        <v>3326</v>
      </c>
      <c r="G106" s="189"/>
      <c r="H106" s="189" t="s">
        <v>3366</v>
      </c>
      <c r="I106" s="189" t="s">
        <v>3328</v>
      </c>
      <c r="J106" s="189">
        <v>20</v>
      </c>
      <c r="K106" s="201"/>
    </row>
    <row r="107" spans="2:11" customFormat="1" ht="15" customHeight="1">
      <c r="B107" s="200"/>
      <c r="C107" s="189" t="s">
        <v>3329</v>
      </c>
      <c r="D107" s="189"/>
      <c r="E107" s="189"/>
      <c r="F107" s="210" t="s">
        <v>3326</v>
      </c>
      <c r="G107" s="189"/>
      <c r="H107" s="189" t="s">
        <v>3366</v>
      </c>
      <c r="I107" s="189" t="s">
        <v>3328</v>
      </c>
      <c r="J107" s="189">
        <v>120</v>
      </c>
      <c r="K107" s="201"/>
    </row>
    <row r="108" spans="2:11" customFormat="1" ht="15" customHeight="1">
      <c r="B108" s="212"/>
      <c r="C108" s="189" t="s">
        <v>3331</v>
      </c>
      <c r="D108" s="189"/>
      <c r="E108" s="189"/>
      <c r="F108" s="210" t="s">
        <v>3332</v>
      </c>
      <c r="G108" s="189"/>
      <c r="H108" s="189" t="s">
        <v>3366</v>
      </c>
      <c r="I108" s="189" t="s">
        <v>3328</v>
      </c>
      <c r="J108" s="189">
        <v>50</v>
      </c>
      <c r="K108" s="201"/>
    </row>
    <row r="109" spans="2:11" customFormat="1" ht="15" customHeight="1">
      <c r="B109" s="212"/>
      <c r="C109" s="189" t="s">
        <v>3334</v>
      </c>
      <c r="D109" s="189"/>
      <c r="E109" s="189"/>
      <c r="F109" s="210" t="s">
        <v>3326</v>
      </c>
      <c r="G109" s="189"/>
      <c r="H109" s="189" t="s">
        <v>3366</v>
      </c>
      <c r="I109" s="189" t="s">
        <v>3336</v>
      </c>
      <c r="J109" s="189"/>
      <c r="K109" s="201"/>
    </row>
    <row r="110" spans="2:11" customFormat="1" ht="15" customHeight="1">
      <c r="B110" s="212"/>
      <c r="C110" s="189" t="s">
        <v>3345</v>
      </c>
      <c r="D110" s="189"/>
      <c r="E110" s="189"/>
      <c r="F110" s="210" t="s">
        <v>3332</v>
      </c>
      <c r="G110" s="189"/>
      <c r="H110" s="189" t="s">
        <v>3366</v>
      </c>
      <c r="I110" s="189" t="s">
        <v>3328</v>
      </c>
      <c r="J110" s="189">
        <v>50</v>
      </c>
      <c r="K110" s="201"/>
    </row>
    <row r="111" spans="2:11" customFormat="1" ht="15" customHeight="1">
      <c r="B111" s="212"/>
      <c r="C111" s="189" t="s">
        <v>3353</v>
      </c>
      <c r="D111" s="189"/>
      <c r="E111" s="189"/>
      <c r="F111" s="210" t="s">
        <v>3332</v>
      </c>
      <c r="G111" s="189"/>
      <c r="H111" s="189" t="s">
        <v>3366</v>
      </c>
      <c r="I111" s="189" t="s">
        <v>3328</v>
      </c>
      <c r="J111" s="189">
        <v>50</v>
      </c>
      <c r="K111" s="201"/>
    </row>
    <row r="112" spans="2:11" customFormat="1" ht="15" customHeight="1">
      <c r="B112" s="212"/>
      <c r="C112" s="189" t="s">
        <v>3351</v>
      </c>
      <c r="D112" s="189"/>
      <c r="E112" s="189"/>
      <c r="F112" s="210" t="s">
        <v>3332</v>
      </c>
      <c r="G112" s="189"/>
      <c r="H112" s="189" t="s">
        <v>3366</v>
      </c>
      <c r="I112" s="189" t="s">
        <v>3328</v>
      </c>
      <c r="J112" s="189">
        <v>50</v>
      </c>
      <c r="K112" s="201"/>
    </row>
    <row r="113" spans="2:11" customFormat="1" ht="15" customHeight="1">
      <c r="B113" s="212"/>
      <c r="C113" s="189" t="s">
        <v>54</v>
      </c>
      <c r="D113" s="189"/>
      <c r="E113" s="189"/>
      <c r="F113" s="210" t="s">
        <v>3326</v>
      </c>
      <c r="G113" s="189"/>
      <c r="H113" s="189" t="s">
        <v>3367</v>
      </c>
      <c r="I113" s="189" t="s">
        <v>3328</v>
      </c>
      <c r="J113" s="189">
        <v>20</v>
      </c>
      <c r="K113" s="201"/>
    </row>
    <row r="114" spans="2:11" customFormat="1" ht="15" customHeight="1">
      <c r="B114" s="212"/>
      <c r="C114" s="189" t="s">
        <v>3368</v>
      </c>
      <c r="D114" s="189"/>
      <c r="E114" s="189"/>
      <c r="F114" s="210" t="s">
        <v>3326</v>
      </c>
      <c r="G114" s="189"/>
      <c r="H114" s="189" t="s">
        <v>3369</v>
      </c>
      <c r="I114" s="189" t="s">
        <v>3328</v>
      </c>
      <c r="J114" s="189">
        <v>120</v>
      </c>
      <c r="K114" s="201"/>
    </row>
    <row r="115" spans="2:11" customFormat="1" ht="15" customHeight="1">
      <c r="B115" s="212"/>
      <c r="C115" s="189" t="s">
        <v>39</v>
      </c>
      <c r="D115" s="189"/>
      <c r="E115" s="189"/>
      <c r="F115" s="210" t="s">
        <v>3326</v>
      </c>
      <c r="G115" s="189"/>
      <c r="H115" s="189" t="s">
        <v>3370</v>
      </c>
      <c r="I115" s="189" t="s">
        <v>3361</v>
      </c>
      <c r="J115" s="189"/>
      <c r="K115" s="201"/>
    </row>
    <row r="116" spans="2:11" customFormat="1" ht="15" customHeight="1">
      <c r="B116" s="212"/>
      <c r="C116" s="189" t="s">
        <v>49</v>
      </c>
      <c r="D116" s="189"/>
      <c r="E116" s="189"/>
      <c r="F116" s="210" t="s">
        <v>3326</v>
      </c>
      <c r="G116" s="189"/>
      <c r="H116" s="189" t="s">
        <v>3371</v>
      </c>
      <c r="I116" s="189" t="s">
        <v>3361</v>
      </c>
      <c r="J116" s="189"/>
      <c r="K116" s="201"/>
    </row>
    <row r="117" spans="2:11" customFormat="1" ht="15" customHeight="1">
      <c r="B117" s="212"/>
      <c r="C117" s="189" t="s">
        <v>58</v>
      </c>
      <c r="D117" s="189"/>
      <c r="E117" s="189"/>
      <c r="F117" s="210" t="s">
        <v>3326</v>
      </c>
      <c r="G117" s="189"/>
      <c r="H117" s="189" t="s">
        <v>3372</v>
      </c>
      <c r="I117" s="189" t="s">
        <v>3373</v>
      </c>
      <c r="J117" s="189"/>
      <c r="K117" s="201"/>
    </row>
    <row r="118" spans="2:11" customFormat="1" ht="15" customHeight="1">
      <c r="B118" s="213"/>
      <c r="C118" s="219"/>
      <c r="D118" s="219"/>
      <c r="E118" s="219"/>
      <c r="F118" s="219"/>
      <c r="G118" s="219"/>
      <c r="H118" s="219"/>
      <c r="I118" s="219"/>
      <c r="J118" s="219"/>
      <c r="K118" s="215"/>
    </row>
    <row r="119" spans="2:11" customFormat="1" ht="18.75" customHeight="1">
      <c r="B119" s="220"/>
      <c r="C119" s="221"/>
      <c r="D119" s="221"/>
      <c r="E119" s="221"/>
      <c r="F119" s="222"/>
      <c r="G119" s="221"/>
      <c r="H119" s="221"/>
      <c r="I119" s="221"/>
      <c r="J119" s="221"/>
      <c r="K119" s="220"/>
    </row>
    <row r="120" spans="2:11" customFormat="1" ht="18.75" customHeight="1"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</row>
    <row r="121" spans="2:11" customFormat="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customFormat="1" ht="45" customHeight="1">
      <c r="B122" s="226"/>
      <c r="C122" s="295" t="s">
        <v>3374</v>
      </c>
      <c r="D122" s="295"/>
      <c r="E122" s="295"/>
      <c r="F122" s="295"/>
      <c r="G122" s="295"/>
      <c r="H122" s="295"/>
      <c r="I122" s="295"/>
      <c r="J122" s="295"/>
      <c r="K122" s="227"/>
    </row>
    <row r="123" spans="2:11" customFormat="1" ht="17.25" customHeight="1">
      <c r="B123" s="228"/>
      <c r="C123" s="202" t="s">
        <v>3320</v>
      </c>
      <c r="D123" s="202"/>
      <c r="E123" s="202"/>
      <c r="F123" s="202" t="s">
        <v>3321</v>
      </c>
      <c r="G123" s="203"/>
      <c r="H123" s="202" t="s">
        <v>55</v>
      </c>
      <c r="I123" s="202" t="s">
        <v>58</v>
      </c>
      <c r="J123" s="202" t="s">
        <v>3322</v>
      </c>
      <c r="K123" s="229"/>
    </row>
    <row r="124" spans="2:11" customFormat="1" ht="17.25" customHeight="1">
      <c r="B124" s="228"/>
      <c r="C124" s="204" t="s">
        <v>3323</v>
      </c>
      <c r="D124" s="204"/>
      <c r="E124" s="204"/>
      <c r="F124" s="205" t="s">
        <v>3324</v>
      </c>
      <c r="G124" s="206"/>
      <c r="H124" s="204"/>
      <c r="I124" s="204"/>
      <c r="J124" s="204" t="s">
        <v>3325</v>
      </c>
      <c r="K124" s="229"/>
    </row>
    <row r="125" spans="2:11" customFormat="1" ht="5.25" customHeight="1">
      <c r="B125" s="230"/>
      <c r="C125" s="207"/>
      <c r="D125" s="207"/>
      <c r="E125" s="207"/>
      <c r="F125" s="207"/>
      <c r="G125" s="231"/>
      <c r="H125" s="207"/>
      <c r="I125" s="207"/>
      <c r="J125" s="207"/>
      <c r="K125" s="232"/>
    </row>
    <row r="126" spans="2:11" customFormat="1" ht="15" customHeight="1">
      <c r="B126" s="230"/>
      <c r="C126" s="189" t="s">
        <v>3329</v>
      </c>
      <c r="D126" s="209"/>
      <c r="E126" s="209"/>
      <c r="F126" s="210" t="s">
        <v>3326</v>
      </c>
      <c r="G126" s="189"/>
      <c r="H126" s="189" t="s">
        <v>3366</v>
      </c>
      <c r="I126" s="189" t="s">
        <v>3328</v>
      </c>
      <c r="J126" s="189">
        <v>120</v>
      </c>
      <c r="K126" s="233"/>
    </row>
    <row r="127" spans="2:11" customFormat="1" ht="15" customHeight="1">
      <c r="B127" s="230"/>
      <c r="C127" s="189" t="s">
        <v>3375</v>
      </c>
      <c r="D127" s="189"/>
      <c r="E127" s="189"/>
      <c r="F127" s="210" t="s">
        <v>3326</v>
      </c>
      <c r="G127" s="189"/>
      <c r="H127" s="189" t="s">
        <v>3376</v>
      </c>
      <c r="I127" s="189" t="s">
        <v>3328</v>
      </c>
      <c r="J127" s="189" t="s">
        <v>3377</v>
      </c>
      <c r="K127" s="233"/>
    </row>
    <row r="128" spans="2:11" customFormat="1" ht="15" customHeight="1">
      <c r="B128" s="230"/>
      <c r="C128" s="189" t="s">
        <v>3274</v>
      </c>
      <c r="D128" s="189"/>
      <c r="E128" s="189"/>
      <c r="F128" s="210" t="s">
        <v>3326</v>
      </c>
      <c r="G128" s="189"/>
      <c r="H128" s="189" t="s">
        <v>3378</v>
      </c>
      <c r="I128" s="189" t="s">
        <v>3328</v>
      </c>
      <c r="J128" s="189" t="s">
        <v>3377</v>
      </c>
      <c r="K128" s="233"/>
    </row>
    <row r="129" spans="2:11" customFormat="1" ht="15" customHeight="1">
      <c r="B129" s="230"/>
      <c r="C129" s="189" t="s">
        <v>3337</v>
      </c>
      <c r="D129" s="189"/>
      <c r="E129" s="189"/>
      <c r="F129" s="210" t="s">
        <v>3332</v>
      </c>
      <c r="G129" s="189"/>
      <c r="H129" s="189" t="s">
        <v>3338</v>
      </c>
      <c r="I129" s="189" t="s">
        <v>3328</v>
      </c>
      <c r="J129" s="189">
        <v>15</v>
      </c>
      <c r="K129" s="233"/>
    </row>
    <row r="130" spans="2:11" customFormat="1" ht="15" customHeight="1">
      <c r="B130" s="230"/>
      <c r="C130" s="189" t="s">
        <v>3339</v>
      </c>
      <c r="D130" s="189"/>
      <c r="E130" s="189"/>
      <c r="F130" s="210" t="s">
        <v>3332</v>
      </c>
      <c r="G130" s="189"/>
      <c r="H130" s="189" t="s">
        <v>3340</v>
      </c>
      <c r="I130" s="189" t="s">
        <v>3328</v>
      </c>
      <c r="J130" s="189">
        <v>15</v>
      </c>
      <c r="K130" s="233"/>
    </row>
    <row r="131" spans="2:11" customFormat="1" ht="15" customHeight="1">
      <c r="B131" s="230"/>
      <c r="C131" s="189" t="s">
        <v>3341</v>
      </c>
      <c r="D131" s="189"/>
      <c r="E131" s="189"/>
      <c r="F131" s="210" t="s">
        <v>3332</v>
      </c>
      <c r="G131" s="189"/>
      <c r="H131" s="189" t="s">
        <v>3342</v>
      </c>
      <c r="I131" s="189" t="s">
        <v>3328</v>
      </c>
      <c r="J131" s="189">
        <v>20</v>
      </c>
      <c r="K131" s="233"/>
    </row>
    <row r="132" spans="2:11" customFormat="1" ht="15" customHeight="1">
      <c r="B132" s="230"/>
      <c r="C132" s="189" t="s">
        <v>3343</v>
      </c>
      <c r="D132" s="189"/>
      <c r="E132" s="189"/>
      <c r="F132" s="210" t="s">
        <v>3332</v>
      </c>
      <c r="G132" s="189"/>
      <c r="H132" s="189" t="s">
        <v>3344</v>
      </c>
      <c r="I132" s="189" t="s">
        <v>3328</v>
      </c>
      <c r="J132" s="189">
        <v>20</v>
      </c>
      <c r="K132" s="233"/>
    </row>
    <row r="133" spans="2:11" customFormat="1" ht="15" customHeight="1">
      <c r="B133" s="230"/>
      <c r="C133" s="189" t="s">
        <v>3331</v>
      </c>
      <c r="D133" s="189"/>
      <c r="E133" s="189"/>
      <c r="F133" s="210" t="s">
        <v>3332</v>
      </c>
      <c r="G133" s="189"/>
      <c r="H133" s="189" t="s">
        <v>3366</v>
      </c>
      <c r="I133" s="189" t="s">
        <v>3328</v>
      </c>
      <c r="J133" s="189">
        <v>50</v>
      </c>
      <c r="K133" s="233"/>
    </row>
    <row r="134" spans="2:11" customFormat="1" ht="15" customHeight="1">
      <c r="B134" s="230"/>
      <c r="C134" s="189" t="s">
        <v>3345</v>
      </c>
      <c r="D134" s="189"/>
      <c r="E134" s="189"/>
      <c r="F134" s="210" t="s">
        <v>3332</v>
      </c>
      <c r="G134" s="189"/>
      <c r="H134" s="189" t="s">
        <v>3366</v>
      </c>
      <c r="I134" s="189" t="s">
        <v>3328</v>
      </c>
      <c r="J134" s="189">
        <v>50</v>
      </c>
      <c r="K134" s="233"/>
    </row>
    <row r="135" spans="2:11" customFormat="1" ht="15" customHeight="1">
      <c r="B135" s="230"/>
      <c r="C135" s="189" t="s">
        <v>3351</v>
      </c>
      <c r="D135" s="189"/>
      <c r="E135" s="189"/>
      <c r="F135" s="210" t="s">
        <v>3332</v>
      </c>
      <c r="G135" s="189"/>
      <c r="H135" s="189" t="s">
        <v>3366</v>
      </c>
      <c r="I135" s="189" t="s">
        <v>3328</v>
      </c>
      <c r="J135" s="189">
        <v>50</v>
      </c>
      <c r="K135" s="233"/>
    </row>
    <row r="136" spans="2:11" customFormat="1" ht="15" customHeight="1">
      <c r="B136" s="230"/>
      <c r="C136" s="189" t="s">
        <v>3353</v>
      </c>
      <c r="D136" s="189"/>
      <c r="E136" s="189"/>
      <c r="F136" s="210" t="s">
        <v>3332</v>
      </c>
      <c r="G136" s="189"/>
      <c r="H136" s="189" t="s">
        <v>3366</v>
      </c>
      <c r="I136" s="189" t="s">
        <v>3328</v>
      </c>
      <c r="J136" s="189">
        <v>50</v>
      </c>
      <c r="K136" s="233"/>
    </row>
    <row r="137" spans="2:11" customFormat="1" ht="15" customHeight="1">
      <c r="B137" s="230"/>
      <c r="C137" s="189" t="s">
        <v>3354</v>
      </c>
      <c r="D137" s="189"/>
      <c r="E137" s="189"/>
      <c r="F137" s="210" t="s">
        <v>3332</v>
      </c>
      <c r="G137" s="189"/>
      <c r="H137" s="189" t="s">
        <v>3379</v>
      </c>
      <c r="I137" s="189" t="s">
        <v>3328</v>
      </c>
      <c r="J137" s="189">
        <v>255</v>
      </c>
      <c r="K137" s="233"/>
    </row>
    <row r="138" spans="2:11" customFormat="1" ht="15" customHeight="1">
      <c r="B138" s="230"/>
      <c r="C138" s="189" t="s">
        <v>3356</v>
      </c>
      <c r="D138" s="189"/>
      <c r="E138" s="189"/>
      <c r="F138" s="210" t="s">
        <v>3326</v>
      </c>
      <c r="G138" s="189"/>
      <c r="H138" s="189" t="s">
        <v>3380</v>
      </c>
      <c r="I138" s="189" t="s">
        <v>3358</v>
      </c>
      <c r="J138" s="189"/>
      <c r="K138" s="233"/>
    </row>
    <row r="139" spans="2:11" customFormat="1" ht="15" customHeight="1">
      <c r="B139" s="230"/>
      <c r="C139" s="189" t="s">
        <v>3359</v>
      </c>
      <c r="D139" s="189"/>
      <c r="E139" s="189"/>
      <c r="F139" s="210" t="s">
        <v>3326</v>
      </c>
      <c r="G139" s="189"/>
      <c r="H139" s="189" t="s">
        <v>3381</v>
      </c>
      <c r="I139" s="189" t="s">
        <v>3361</v>
      </c>
      <c r="J139" s="189"/>
      <c r="K139" s="233"/>
    </row>
    <row r="140" spans="2:11" customFormat="1" ht="15" customHeight="1">
      <c r="B140" s="230"/>
      <c r="C140" s="189" t="s">
        <v>3362</v>
      </c>
      <c r="D140" s="189"/>
      <c r="E140" s="189"/>
      <c r="F140" s="210" t="s">
        <v>3326</v>
      </c>
      <c r="G140" s="189"/>
      <c r="H140" s="189" t="s">
        <v>3362</v>
      </c>
      <c r="I140" s="189" t="s">
        <v>3361</v>
      </c>
      <c r="J140" s="189"/>
      <c r="K140" s="233"/>
    </row>
    <row r="141" spans="2:11" customFormat="1" ht="15" customHeight="1">
      <c r="B141" s="230"/>
      <c r="C141" s="189" t="s">
        <v>39</v>
      </c>
      <c r="D141" s="189"/>
      <c r="E141" s="189"/>
      <c r="F141" s="210" t="s">
        <v>3326</v>
      </c>
      <c r="G141" s="189"/>
      <c r="H141" s="189" t="s">
        <v>3382</v>
      </c>
      <c r="I141" s="189" t="s">
        <v>3361</v>
      </c>
      <c r="J141" s="189"/>
      <c r="K141" s="233"/>
    </row>
    <row r="142" spans="2:11" customFormat="1" ht="15" customHeight="1">
      <c r="B142" s="230"/>
      <c r="C142" s="189" t="s">
        <v>3383</v>
      </c>
      <c r="D142" s="189"/>
      <c r="E142" s="189"/>
      <c r="F142" s="210" t="s">
        <v>3326</v>
      </c>
      <c r="G142" s="189"/>
      <c r="H142" s="189" t="s">
        <v>3384</v>
      </c>
      <c r="I142" s="189" t="s">
        <v>3361</v>
      </c>
      <c r="J142" s="189"/>
      <c r="K142" s="233"/>
    </row>
    <row r="143" spans="2:11" customFormat="1" ht="15" customHeight="1">
      <c r="B143" s="234"/>
      <c r="C143" s="235"/>
      <c r="D143" s="235"/>
      <c r="E143" s="235"/>
      <c r="F143" s="235"/>
      <c r="G143" s="235"/>
      <c r="H143" s="235"/>
      <c r="I143" s="235"/>
      <c r="J143" s="235"/>
      <c r="K143" s="236"/>
    </row>
    <row r="144" spans="2:11" customFormat="1" ht="18.75" customHeight="1">
      <c r="B144" s="221"/>
      <c r="C144" s="221"/>
      <c r="D144" s="221"/>
      <c r="E144" s="221"/>
      <c r="F144" s="222"/>
      <c r="G144" s="221"/>
      <c r="H144" s="221"/>
      <c r="I144" s="221"/>
      <c r="J144" s="221"/>
      <c r="K144" s="221"/>
    </row>
    <row r="145" spans="2:11" customFormat="1" ht="18.75" customHeight="1"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</row>
    <row r="146" spans="2:11" customFormat="1" ht="7.5" customHeight="1">
      <c r="B146" s="197"/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2:11" customFormat="1" ht="45" customHeight="1">
      <c r="B147" s="200"/>
      <c r="C147" s="297" t="s">
        <v>3385</v>
      </c>
      <c r="D147" s="297"/>
      <c r="E147" s="297"/>
      <c r="F147" s="297"/>
      <c r="G147" s="297"/>
      <c r="H147" s="297"/>
      <c r="I147" s="297"/>
      <c r="J147" s="297"/>
      <c r="K147" s="201"/>
    </row>
    <row r="148" spans="2:11" customFormat="1" ht="17.25" customHeight="1">
      <c r="B148" s="200"/>
      <c r="C148" s="202" t="s">
        <v>3320</v>
      </c>
      <c r="D148" s="202"/>
      <c r="E148" s="202"/>
      <c r="F148" s="202" t="s">
        <v>3321</v>
      </c>
      <c r="G148" s="203"/>
      <c r="H148" s="202" t="s">
        <v>55</v>
      </c>
      <c r="I148" s="202" t="s">
        <v>58</v>
      </c>
      <c r="J148" s="202" t="s">
        <v>3322</v>
      </c>
      <c r="K148" s="201"/>
    </row>
    <row r="149" spans="2:11" customFormat="1" ht="17.25" customHeight="1">
      <c r="B149" s="200"/>
      <c r="C149" s="204" t="s">
        <v>3323</v>
      </c>
      <c r="D149" s="204"/>
      <c r="E149" s="204"/>
      <c r="F149" s="205" t="s">
        <v>3324</v>
      </c>
      <c r="G149" s="206"/>
      <c r="H149" s="204"/>
      <c r="I149" s="204"/>
      <c r="J149" s="204" t="s">
        <v>3325</v>
      </c>
      <c r="K149" s="201"/>
    </row>
    <row r="150" spans="2:11" customFormat="1" ht="5.25" customHeight="1">
      <c r="B150" s="212"/>
      <c r="C150" s="207"/>
      <c r="D150" s="207"/>
      <c r="E150" s="207"/>
      <c r="F150" s="207"/>
      <c r="G150" s="208"/>
      <c r="H150" s="207"/>
      <c r="I150" s="207"/>
      <c r="J150" s="207"/>
      <c r="K150" s="233"/>
    </row>
    <row r="151" spans="2:11" customFormat="1" ht="15" customHeight="1">
      <c r="B151" s="212"/>
      <c r="C151" s="237" t="s">
        <v>3329</v>
      </c>
      <c r="D151" s="189"/>
      <c r="E151" s="189"/>
      <c r="F151" s="238" t="s">
        <v>3326</v>
      </c>
      <c r="G151" s="189"/>
      <c r="H151" s="237" t="s">
        <v>3366</v>
      </c>
      <c r="I151" s="237" t="s">
        <v>3328</v>
      </c>
      <c r="J151" s="237">
        <v>120</v>
      </c>
      <c r="K151" s="233"/>
    </row>
    <row r="152" spans="2:11" customFormat="1" ht="15" customHeight="1">
      <c r="B152" s="212"/>
      <c r="C152" s="237" t="s">
        <v>3375</v>
      </c>
      <c r="D152" s="189"/>
      <c r="E152" s="189"/>
      <c r="F152" s="238" t="s">
        <v>3326</v>
      </c>
      <c r="G152" s="189"/>
      <c r="H152" s="237" t="s">
        <v>3386</v>
      </c>
      <c r="I152" s="237" t="s">
        <v>3328</v>
      </c>
      <c r="J152" s="237" t="s">
        <v>3377</v>
      </c>
      <c r="K152" s="233"/>
    </row>
    <row r="153" spans="2:11" customFormat="1" ht="15" customHeight="1">
      <c r="B153" s="212"/>
      <c r="C153" s="237" t="s">
        <v>3274</v>
      </c>
      <c r="D153" s="189"/>
      <c r="E153" s="189"/>
      <c r="F153" s="238" t="s">
        <v>3326</v>
      </c>
      <c r="G153" s="189"/>
      <c r="H153" s="237" t="s">
        <v>3387</v>
      </c>
      <c r="I153" s="237" t="s">
        <v>3328</v>
      </c>
      <c r="J153" s="237" t="s">
        <v>3377</v>
      </c>
      <c r="K153" s="233"/>
    </row>
    <row r="154" spans="2:11" customFormat="1" ht="15" customHeight="1">
      <c r="B154" s="212"/>
      <c r="C154" s="237" t="s">
        <v>3331</v>
      </c>
      <c r="D154" s="189"/>
      <c r="E154" s="189"/>
      <c r="F154" s="238" t="s">
        <v>3332</v>
      </c>
      <c r="G154" s="189"/>
      <c r="H154" s="237" t="s">
        <v>3366</v>
      </c>
      <c r="I154" s="237" t="s">
        <v>3328</v>
      </c>
      <c r="J154" s="237">
        <v>50</v>
      </c>
      <c r="K154" s="233"/>
    </row>
    <row r="155" spans="2:11" customFormat="1" ht="15" customHeight="1">
      <c r="B155" s="212"/>
      <c r="C155" s="237" t="s">
        <v>3334</v>
      </c>
      <c r="D155" s="189"/>
      <c r="E155" s="189"/>
      <c r="F155" s="238" t="s">
        <v>3326</v>
      </c>
      <c r="G155" s="189"/>
      <c r="H155" s="237" t="s">
        <v>3366</v>
      </c>
      <c r="I155" s="237" t="s">
        <v>3336</v>
      </c>
      <c r="J155" s="237"/>
      <c r="K155" s="233"/>
    </row>
    <row r="156" spans="2:11" customFormat="1" ht="15" customHeight="1">
      <c r="B156" s="212"/>
      <c r="C156" s="237" t="s">
        <v>3345</v>
      </c>
      <c r="D156" s="189"/>
      <c r="E156" s="189"/>
      <c r="F156" s="238" t="s">
        <v>3332</v>
      </c>
      <c r="G156" s="189"/>
      <c r="H156" s="237" t="s">
        <v>3366</v>
      </c>
      <c r="I156" s="237" t="s">
        <v>3328</v>
      </c>
      <c r="J156" s="237">
        <v>50</v>
      </c>
      <c r="K156" s="233"/>
    </row>
    <row r="157" spans="2:11" customFormat="1" ht="15" customHeight="1">
      <c r="B157" s="212"/>
      <c r="C157" s="237" t="s">
        <v>3353</v>
      </c>
      <c r="D157" s="189"/>
      <c r="E157" s="189"/>
      <c r="F157" s="238" t="s">
        <v>3332</v>
      </c>
      <c r="G157" s="189"/>
      <c r="H157" s="237" t="s">
        <v>3366</v>
      </c>
      <c r="I157" s="237" t="s">
        <v>3328</v>
      </c>
      <c r="J157" s="237">
        <v>50</v>
      </c>
      <c r="K157" s="233"/>
    </row>
    <row r="158" spans="2:11" customFormat="1" ht="15" customHeight="1">
      <c r="B158" s="212"/>
      <c r="C158" s="237" t="s">
        <v>3351</v>
      </c>
      <c r="D158" s="189"/>
      <c r="E158" s="189"/>
      <c r="F158" s="238" t="s">
        <v>3332</v>
      </c>
      <c r="G158" s="189"/>
      <c r="H158" s="237" t="s">
        <v>3366</v>
      </c>
      <c r="I158" s="237" t="s">
        <v>3328</v>
      </c>
      <c r="J158" s="237">
        <v>50</v>
      </c>
      <c r="K158" s="233"/>
    </row>
    <row r="159" spans="2:11" customFormat="1" ht="15" customHeight="1">
      <c r="B159" s="212"/>
      <c r="C159" s="237" t="s">
        <v>83</v>
      </c>
      <c r="D159" s="189"/>
      <c r="E159" s="189"/>
      <c r="F159" s="238" t="s">
        <v>3326</v>
      </c>
      <c r="G159" s="189"/>
      <c r="H159" s="237" t="s">
        <v>3388</v>
      </c>
      <c r="I159" s="237" t="s">
        <v>3328</v>
      </c>
      <c r="J159" s="237" t="s">
        <v>3389</v>
      </c>
      <c r="K159" s="233"/>
    </row>
    <row r="160" spans="2:11" customFormat="1" ht="15" customHeight="1">
      <c r="B160" s="212"/>
      <c r="C160" s="237" t="s">
        <v>3390</v>
      </c>
      <c r="D160" s="189"/>
      <c r="E160" s="189"/>
      <c r="F160" s="238" t="s">
        <v>3326</v>
      </c>
      <c r="G160" s="189"/>
      <c r="H160" s="237" t="s">
        <v>3391</v>
      </c>
      <c r="I160" s="237" t="s">
        <v>3361</v>
      </c>
      <c r="J160" s="237"/>
      <c r="K160" s="233"/>
    </row>
    <row r="161" spans="2:11" customFormat="1" ht="15" customHeight="1">
      <c r="B161" s="239"/>
      <c r="C161" s="219"/>
      <c r="D161" s="219"/>
      <c r="E161" s="219"/>
      <c r="F161" s="219"/>
      <c r="G161" s="219"/>
      <c r="H161" s="219"/>
      <c r="I161" s="219"/>
      <c r="J161" s="219"/>
      <c r="K161" s="240"/>
    </row>
    <row r="162" spans="2:11" customFormat="1" ht="18.75" customHeight="1">
      <c r="B162" s="221"/>
      <c r="C162" s="231"/>
      <c r="D162" s="231"/>
      <c r="E162" s="231"/>
      <c r="F162" s="241"/>
      <c r="G162" s="231"/>
      <c r="H162" s="231"/>
      <c r="I162" s="231"/>
      <c r="J162" s="231"/>
      <c r="K162" s="221"/>
    </row>
    <row r="163" spans="2:11" customFormat="1" ht="18.75" customHeight="1"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</row>
    <row r="164" spans="2:11" customFormat="1" ht="7.5" customHeight="1">
      <c r="B164" s="178"/>
      <c r="C164" s="179"/>
      <c r="D164" s="179"/>
      <c r="E164" s="179"/>
      <c r="F164" s="179"/>
      <c r="G164" s="179"/>
      <c r="H164" s="179"/>
      <c r="I164" s="179"/>
      <c r="J164" s="179"/>
      <c r="K164" s="180"/>
    </row>
    <row r="165" spans="2:11" customFormat="1" ht="45" customHeight="1">
      <c r="B165" s="181"/>
      <c r="C165" s="295" t="s">
        <v>3392</v>
      </c>
      <c r="D165" s="295"/>
      <c r="E165" s="295"/>
      <c r="F165" s="295"/>
      <c r="G165" s="295"/>
      <c r="H165" s="295"/>
      <c r="I165" s="295"/>
      <c r="J165" s="295"/>
      <c r="K165" s="182"/>
    </row>
    <row r="166" spans="2:11" customFormat="1" ht="17.25" customHeight="1">
      <c r="B166" s="181"/>
      <c r="C166" s="202" t="s">
        <v>3320</v>
      </c>
      <c r="D166" s="202"/>
      <c r="E166" s="202"/>
      <c r="F166" s="202" t="s">
        <v>3321</v>
      </c>
      <c r="G166" s="242"/>
      <c r="H166" s="243" t="s">
        <v>55</v>
      </c>
      <c r="I166" s="243" t="s">
        <v>58</v>
      </c>
      <c r="J166" s="202" t="s">
        <v>3322</v>
      </c>
      <c r="K166" s="182"/>
    </row>
    <row r="167" spans="2:11" customFormat="1" ht="17.25" customHeight="1">
      <c r="B167" s="183"/>
      <c r="C167" s="204" t="s">
        <v>3323</v>
      </c>
      <c r="D167" s="204"/>
      <c r="E167" s="204"/>
      <c r="F167" s="205" t="s">
        <v>3324</v>
      </c>
      <c r="G167" s="244"/>
      <c r="H167" s="245"/>
      <c r="I167" s="245"/>
      <c r="J167" s="204" t="s">
        <v>3325</v>
      </c>
      <c r="K167" s="184"/>
    </row>
    <row r="168" spans="2:11" customFormat="1" ht="5.25" customHeight="1">
      <c r="B168" s="212"/>
      <c r="C168" s="207"/>
      <c r="D168" s="207"/>
      <c r="E168" s="207"/>
      <c r="F168" s="207"/>
      <c r="G168" s="208"/>
      <c r="H168" s="207"/>
      <c r="I168" s="207"/>
      <c r="J168" s="207"/>
      <c r="K168" s="233"/>
    </row>
    <row r="169" spans="2:11" customFormat="1" ht="15" customHeight="1">
      <c r="B169" s="212"/>
      <c r="C169" s="189" t="s">
        <v>3329</v>
      </c>
      <c r="D169" s="189"/>
      <c r="E169" s="189"/>
      <c r="F169" s="210" t="s">
        <v>3326</v>
      </c>
      <c r="G169" s="189"/>
      <c r="H169" s="189" t="s">
        <v>3366</v>
      </c>
      <c r="I169" s="189" t="s">
        <v>3328</v>
      </c>
      <c r="J169" s="189">
        <v>120</v>
      </c>
      <c r="K169" s="233"/>
    </row>
    <row r="170" spans="2:11" customFormat="1" ht="15" customHeight="1">
      <c r="B170" s="212"/>
      <c r="C170" s="189" t="s">
        <v>3375</v>
      </c>
      <c r="D170" s="189"/>
      <c r="E170" s="189"/>
      <c r="F170" s="210" t="s">
        <v>3326</v>
      </c>
      <c r="G170" s="189"/>
      <c r="H170" s="189" t="s">
        <v>3376</v>
      </c>
      <c r="I170" s="189" t="s">
        <v>3328</v>
      </c>
      <c r="J170" s="189" t="s">
        <v>3377</v>
      </c>
      <c r="K170" s="233"/>
    </row>
    <row r="171" spans="2:11" customFormat="1" ht="15" customHeight="1">
      <c r="B171" s="212"/>
      <c r="C171" s="189" t="s">
        <v>3274</v>
      </c>
      <c r="D171" s="189"/>
      <c r="E171" s="189"/>
      <c r="F171" s="210" t="s">
        <v>3326</v>
      </c>
      <c r="G171" s="189"/>
      <c r="H171" s="189" t="s">
        <v>3393</v>
      </c>
      <c r="I171" s="189" t="s">
        <v>3328</v>
      </c>
      <c r="J171" s="189" t="s">
        <v>3377</v>
      </c>
      <c r="K171" s="233"/>
    </row>
    <row r="172" spans="2:11" customFormat="1" ht="15" customHeight="1">
      <c r="B172" s="212"/>
      <c r="C172" s="189" t="s">
        <v>3331</v>
      </c>
      <c r="D172" s="189"/>
      <c r="E172" s="189"/>
      <c r="F172" s="210" t="s">
        <v>3332</v>
      </c>
      <c r="G172" s="189"/>
      <c r="H172" s="189" t="s">
        <v>3393</v>
      </c>
      <c r="I172" s="189" t="s">
        <v>3328</v>
      </c>
      <c r="J172" s="189">
        <v>50</v>
      </c>
      <c r="K172" s="233"/>
    </row>
    <row r="173" spans="2:11" customFormat="1" ht="15" customHeight="1">
      <c r="B173" s="212"/>
      <c r="C173" s="189" t="s">
        <v>3334</v>
      </c>
      <c r="D173" s="189"/>
      <c r="E173" s="189"/>
      <c r="F173" s="210" t="s">
        <v>3326</v>
      </c>
      <c r="G173" s="189"/>
      <c r="H173" s="189" t="s">
        <v>3393</v>
      </c>
      <c r="I173" s="189" t="s">
        <v>3336</v>
      </c>
      <c r="J173" s="189"/>
      <c r="K173" s="233"/>
    </row>
    <row r="174" spans="2:11" customFormat="1" ht="15" customHeight="1">
      <c r="B174" s="212"/>
      <c r="C174" s="189" t="s">
        <v>3345</v>
      </c>
      <c r="D174" s="189"/>
      <c r="E174" s="189"/>
      <c r="F174" s="210" t="s">
        <v>3332</v>
      </c>
      <c r="G174" s="189"/>
      <c r="H174" s="189" t="s">
        <v>3393</v>
      </c>
      <c r="I174" s="189" t="s">
        <v>3328</v>
      </c>
      <c r="J174" s="189">
        <v>50</v>
      </c>
      <c r="K174" s="233"/>
    </row>
    <row r="175" spans="2:11" customFormat="1" ht="15" customHeight="1">
      <c r="B175" s="212"/>
      <c r="C175" s="189" t="s">
        <v>3353</v>
      </c>
      <c r="D175" s="189"/>
      <c r="E175" s="189"/>
      <c r="F175" s="210" t="s">
        <v>3332</v>
      </c>
      <c r="G175" s="189"/>
      <c r="H175" s="189" t="s">
        <v>3393</v>
      </c>
      <c r="I175" s="189" t="s">
        <v>3328</v>
      </c>
      <c r="J175" s="189">
        <v>50</v>
      </c>
      <c r="K175" s="233"/>
    </row>
    <row r="176" spans="2:11" customFormat="1" ht="15" customHeight="1">
      <c r="B176" s="212"/>
      <c r="C176" s="189" t="s">
        <v>3351</v>
      </c>
      <c r="D176" s="189"/>
      <c r="E176" s="189"/>
      <c r="F176" s="210" t="s">
        <v>3332</v>
      </c>
      <c r="G176" s="189"/>
      <c r="H176" s="189" t="s">
        <v>3393</v>
      </c>
      <c r="I176" s="189" t="s">
        <v>3328</v>
      </c>
      <c r="J176" s="189">
        <v>50</v>
      </c>
      <c r="K176" s="233"/>
    </row>
    <row r="177" spans="2:11" customFormat="1" ht="15" customHeight="1">
      <c r="B177" s="212"/>
      <c r="C177" s="189" t="s">
        <v>135</v>
      </c>
      <c r="D177" s="189"/>
      <c r="E177" s="189"/>
      <c r="F177" s="210" t="s">
        <v>3326</v>
      </c>
      <c r="G177" s="189"/>
      <c r="H177" s="189" t="s">
        <v>3394</v>
      </c>
      <c r="I177" s="189" t="s">
        <v>3395</v>
      </c>
      <c r="J177" s="189"/>
      <c r="K177" s="233"/>
    </row>
    <row r="178" spans="2:11" customFormat="1" ht="15" customHeight="1">
      <c r="B178" s="212"/>
      <c r="C178" s="189" t="s">
        <v>58</v>
      </c>
      <c r="D178" s="189"/>
      <c r="E178" s="189"/>
      <c r="F178" s="210" t="s">
        <v>3326</v>
      </c>
      <c r="G178" s="189"/>
      <c r="H178" s="189" t="s">
        <v>3396</v>
      </c>
      <c r="I178" s="189" t="s">
        <v>3397</v>
      </c>
      <c r="J178" s="189">
        <v>1</v>
      </c>
      <c r="K178" s="233"/>
    </row>
    <row r="179" spans="2:11" customFormat="1" ht="15" customHeight="1">
      <c r="B179" s="212"/>
      <c r="C179" s="189" t="s">
        <v>54</v>
      </c>
      <c r="D179" s="189"/>
      <c r="E179" s="189"/>
      <c r="F179" s="210" t="s">
        <v>3326</v>
      </c>
      <c r="G179" s="189"/>
      <c r="H179" s="189" t="s">
        <v>3398</v>
      </c>
      <c r="I179" s="189" t="s">
        <v>3328</v>
      </c>
      <c r="J179" s="189">
        <v>20</v>
      </c>
      <c r="K179" s="233"/>
    </row>
    <row r="180" spans="2:11" customFormat="1" ht="15" customHeight="1">
      <c r="B180" s="212"/>
      <c r="C180" s="189" t="s">
        <v>55</v>
      </c>
      <c r="D180" s="189"/>
      <c r="E180" s="189"/>
      <c r="F180" s="210" t="s">
        <v>3326</v>
      </c>
      <c r="G180" s="189"/>
      <c r="H180" s="189" t="s">
        <v>3399</v>
      </c>
      <c r="I180" s="189" t="s">
        <v>3328</v>
      </c>
      <c r="J180" s="189">
        <v>255</v>
      </c>
      <c r="K180" s="233"/>
    </row>
    <row r="181" spans="2:11" customFormat="1" ht="15" customHeight="1">
      <c r="B181" s="212"/>
      <c r="C181" s="189" t="s">
        <v>136</v>
      </c>
      <c r="D181" s="189"/>
      <c r="E181" s="189"/>
      <c r="F181" s="210" t="s">
        <v>3326</v>
      </c>
      <c r="G181" s="189"/>
      <c r="H181" s="189" t="s">
        <v>3290</v>
      </c>
      <c r="I181" s="189" t="s">
        <v>3328</v>
      </c>
      <c r="J181" s="189">
        <v>10</v>
      </c>
      <c r="K181" s="233"/>
    </row>
    <row r="182" spans="2:11" customFormat="1" ht="15" customHeight="1">
      <c r="B182" s="212"/>
      <c r="C182" s="189" t="s">
        <v>137</v>
      </c>
      <c r="D182" s="189"/>
      <c r="E182" s="189"/>
      <c r="F182" s="210" t="s">
        <v>3326</v>
      </c>
      <c r="G182" s="189"/>
      <c r="H182" s="189" t="s">
        <v>3400</v>
      </c>
      <c r="I182" s="189" t="s">
        <v>3361</v>
      </c>
      <c r="J182" s="189"/>
      <c r="K182" s="233"/>
    </row>
    <row r="183" spans="2:11" customFormat="1" ht="15" customHeight="1">
      <c r="B183" s="212"/>
      <c r="C183" s="189" t="s">
        <v>3401</v>
      </c>
      <c r="D183" s="189"/>
      <c r="E183" s="189"/>
      <c r="F183" s="210" t="s">
        <v>3326</v>
      </c>
      <c r="G183" s="189"/>
      <c r="H183" s="189" t="s">
        <v>3402</v>
      </c>
      <c r="I183" s="189" t="s">
        <v>3361</v>
      </c>
      <c r="J183" s="189"/>
      <c r="K183" s="233"/>
    </row>
    <row r="184" spans="2:11" customFormat="1" ht="15" customHeight="1">
      <c r="B184" s="212"/>
      <c r="C184" s="189" t="s">
        <v>3390</v>
      </c>
      <c r="D184" s="189"/>
      <c r="E184" s="189"/>
      <c r="F184" s="210" t="s">
        <v>3326</v>
      </c>
      <c r="G184" s="189"/>
      <c r="H184" s="189" t="s">
        <v>3403</v>
      </c>
      <c r="I184" s="189" t="s">
        <v>3361</v>
      </c>
      <c r="J184" s="189"/>
      <c r="K184" s="233"/>
    </row>
    <row r="185" spans="2:11" customFormat="1" ht="15" customHeight="1">
      <c r="B185" s="212"/>
      <c r="C185" s="189" t="s">
        <v>139</v>
      </c>
      <c r="D185" s="189"/>
      <c r="E185" s="189"/>
      <c r="F185" s="210" t="s">
        <v>3332</v>
      </c>
      <c r="G185" s="189"/>
      <c r="H185" s="189" t="s">
        <v>3404</v>
      </c>
      <c r="I185" s="189" t="s">
        <v>3328</v>
      </c>
      <c r="J185" s="189">
        <v>50</v>
      </c>
      <c r="K185" s="233"/>
    </row>
    <row r="186" spans="2:11" customFormat="1" ht="15" customHeight="1">
      <c r="B186" s="212"/>
      <c r="C186" s="189" t="s">
        <v>3405</v>
      </c>
      <c r="D186" s="189"/>
      <c r="E186" s="189"/>
      <c r="F186" s="210" t="s">
        <v>3332</v>
      </c>
      <c r="G186" s="189"/>
      <c r="H186" s="189" t="s">
        <v>3406</v>
      </c>
      <c r="I186" s="189" t="s">
        <v>3407</v>
      </c>
      <c r="J186" s="189"/>
      <c r="K186" s="233"/>
    </row>
    <row r="187" spans="2:11" customFormat="1" ht="15" customHeight="1">
      <c r="B187" s="212"/>
      <c r="C187" s="189" t="s">
        <v>3408</v>
      </c>
      <c r="D187" s="189"/>
      <c r="E187" s="189"/>
      <c r="F187" s="210" t="s">
        <v>3332</v>
      </c>
      <c r="G187" s="189"/>
      <c r="H187" s="189" t="s">
        <v>3409</v>
      </c>
      <c r="I187" s="189" t="s">
        <v>3407</v>
      </c>
      <c r="J187" s="189"/>
      <c r="K187" s="233"/>
    </row>
    <row r="188" spans="2:11" customFormat="1" ht="15" customHeight="1">
      <c r="B188" s="212"/>
      <c r="C188" s="189" t="s">
        <v>3410</v>
      </c>
      <c r="D188" s="189"/>
      <c r="E188" s="189"/>
      <c r="F188" s="210" t="s">
        <v>3332</v>
      </c>
      <c r="G188" s="189"/>
      <c r="H188" s="189" t="s">
        <v>3411</v>
      </c>
      <c r="I188" s="189" t="s">
        <v>3407</v>
      </c>
      <c r="J188" s="189"/>
      <c r="K188" s="233"/>
    </row>
    <row r="189" spans="2:11" customFormat="1" ht="15" customHeight="1">
      <c r="B189" s="212"/>
      <c r="C189" s="246" t="s">
        <v>3412</v>
      </c>
      <c r="D189" s="189"/>
      <c r="E189" s="189"/>
      <c r="F189" s="210" t="s">
        <v>3332</v>
      </c>
      <c r="G189" s="189"/>
      <c r="H189" s="189" t="s">
        <v>3413</v>
      </c>
      <c r="I189" s="189" t="s">
        <v>3414</v>
      </c>
      <c r="J189" s="247" t="s">
        <v>3415</v>
      </c>
      <c r="K189" s="233"/>
    </row>
    <row r="190" spans="2:11" customFormat="1" ht="15" customHeight="1">
      <c r="B190" s="212"/>
      <c r="C190" s="246" t="s">
        <v>43</v>
      </c>
      <c r="D190" s="189"/>
      <c r="E190" s="189"/>
      <c r="F190" s="210" t="s">
        <v>3326</v>
      </c>
      <c r="G190" s="189"/>
      <c r="H190" s="186" t="s">
        <v>3416</v>
      </c>
      <c r="I190" s="189" t="s">
        <v>3417</v>
      </c>
      <c r="J190" s="189"/>
      <c r="K190" s="233"/>
    </row>
    <row r="191" spans="2:11" customFormat="1" ht="15" customHeight="1">
      <c r="B191" s="212"/>
      <c r="C191" s="246" t="s">
        <v>3418</v>
      </c>
      <c r="D191" s="189"/>
      <c r="E191" s="189"/>
      <c r="F191" s="210" t="s">
        <v>3326</v>
      </c>
      <c r="G191" s="189"/>
      <c r="H191" s="189" t="s">
        <v>3419</v>
      </c>
      <c r="I191" s="189" t="s">
        <v>3361</v>
      </c>
      <c r="J191" s="189"/>
      <c r="K191" s="233"/>
    </row>
    <row r="192" spans="2:11" customFormat="1" ht="15" customHeight="1">
      <c r="B192" s="212"/>
      <c r="C192" s="246" t="s">
        <v>3420</v>
      </c>
      <c r="D192" s="189"/>
      <c r="E192" s="189"/>
      <c r="F192" s="210" t="s">
        <v>3326</v>
      </c>
      <c r="G192" s="189"/>
      <c r="H192" s="189" t="s">
        <v>3421</v>
      </c>
      <c r="I192" s="189" t="s">
        <v>3361</v>
      </c>
      <c r="J192" s="189"/>
      <c r="K192" s="233"/>
    </row>
    <row r="193" spans="2:11" customFormat="1" ht="15" customHeight="1">
      <c r="B193" s="212"/>
      <c r="C193" s="246" t="s">
        <v>3422</v>
      </c>
      <c r="D193" s="189"/>
      <c r="E193" s="189"/>
      <c r="F193" s="210" t="s">
        <v>3332</v>
      </c>
      <c r="G193" s="189"/>
      <c r="H193" s="189" t="s">
        <v>3423</v>
      </c>
      <c r="I193" s="189" t="s">
        <v>3361</v>
      </c>
      <c r="J193" s="189"/>
      <c r="K193" s="233"/>
    </row>
    <row r="194" spans="2:11" customFormat="1" ht="15" customHeight="1">
      <c r="B194" s="239"/>
      <c r="C194" s="248"/>
      <c r="D194" s="219"/>
      <c r="E194" s="219"/>
      <c r="F194" s="219"/>
      <c r="G194" s="219"/>
      <c r="H194" s="219"/>
      <c r="I194" s="219"/>
      <c r="J194" s="219"/>
      <c r="K194" s="240"/>
    </row>
    <row r="195" spans="2:11" customFormat="1" ht="18.75" customHeight="1">
      <c r="B195" s="221"/>
      <c r="C195" s="231"/>
      <c r="D195" s="231"/>
      <c r="E195" s="231"/>
      <c r="F195" s="241"/>
      <c r="G195" s="231"/>
      <c r="H195" s="231"/>
      <c r="I195" s="231"/>
      <c r="J195" s="231"/>
      <c r="K195" s="221"/>
    </row>
    <row r="196" spans="2:11" customFormat="1" ht="18.75" customHeight="1">
      <c r="B196" s="221"/>
      <c r="C196" s="231"/>
      <c r="D196" s="231"/>
      <c r="E196" s="231"/>
      <c r="F196" s="241"/>
      <c r="G196" s="231"/>
      <c r="H196" s="231"/>
      <c r="I196" s="231"/>
      <c r="J196" s="231"/>
      <c r="K196" s="221"/>
    </row>
    <row r="197" spans="2:11" customFormat="1" ht="18.75" customHeight="1"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</row>
    <row r="198" spans="2:11" customFormat="1" ht="13.5">
      <c r="B198" s="178"/>
      <c r="C198" s="179"/>
      <c r="D198" s="179"/>
      <c r="E198" s="179"/>
      <c r="F198" s="179"/>
      <c r="G198" s="179"/>
      <c r="H198" s="179"/>
      <c r="I198" s="179"/>
      <c r="J198" s="179"/>
      <c r="K198" s="180"/>
    </row>
    <row r="199" spans="2:11" customFormat="1" ht="21">
      <c r="B199" s="181"/>
      <c r="C199" s="295" t="s">
        <v>3424</v>
      </c>
      <c r="D199" s="295"/>
      <c r="E199" s="295"/>
      <c r="F199" s="295"/>
      <c r="G199" s="295"/>
      <c r="H199" s="295"/>
      <c r="I199" s="295"/>
      <c r="J199" s="295"/>
      <c r="K199" s="182"/>
    </row>
    <row r="200" spans="2:11" customFormat="1" ht="25.5" customHeight="1">
      <c r="B200" s="181"/>
      <c r="C200" s="249" t="s">
        <v>3425</v>
      </c>
      <c r="D200" s="249"/>
      <c r="E200" s="249"/>
      <c r="F200" s="249" t="s">
        <v>3426</v>
      </c>
      <c r="G200" s="250"/>
      <c r="H200" s="301" t="s">
        <v>3427</v>
      </c>
      <c r="I200" s="301"/>
      <c r="J200" s="301"/>
      <c r="K200" s="182"/>
    </row>
    <row r="201" spans="2:11" customFormat="1" ht="5.25" customHeight="1">
      <c r="B201" s="212"/>
      <c r="C201" s="207"/>
      <c r="D201" s="207"/>
      <c r="E201" s="207"/>
      <c r="F201" s="207"/>
      <c r="G201" s="231"/>
      <c r="H201" s="207"/>
      <c r="I201" s="207"/>
      <c r="J201" s="207"/>
      <c r="K201" s="233"/>
    </row>
    <row r="202" spans="2:11" customFormat="1" ht="15" customHeight="1">
      <c r="B202" s="212"/>
      <c r="C202" s="189" t="s">
        <v>3417</v>
      </c>
      <c r="D202" s="189"/>
      <c r="E202" s="189"/>
      <c r="F202" s="210" t="s">
        <v>44</v>
      </c>
      <c r="G202" s="189"/>
      <c r="H202" s="300" t="s">
        <v>3428</v>
      </c>
      <c r="I202" s="300"/>
      <c r="J202" s="300"/>
      <c r="K202" s="233"/>
    </row>
    <row r="203" spans="2:11" customFormat="1" ht="15" customHeight="1">
      <c r="B203" s="212"/>
      <c r="C203" s="189"/>
      <c r="D203" s="189"/>
      <c r="E203" s="189"/>
      <c r="F203" s="210" t="s">
        <v>45</v>
      </c>
      <c r="G203" s="189"/>
      <c r="H203" s="300" t="s">
        <v>3429</v>
      </c>
      <c r="I203" s="300"/>
      <c r="J203" s="300"/>
      <c r="K203" s="233"/>
    </row>
    <row r="204" spans="2:11" customFormat="1" ht="15" customHeight="1">
      <c r="B204" s="212"/>
      <c r="C204" s="189"/>
      <c r="D204" s="189"/>
      <c r="E204" s="189"/>
      <c r="F204" s="210" t="s">
        <v>48</v>
      </c>
      <c r="G204" s="189"/>
      <c r="H204" s="300" t="s">
        <v>3430</v>
      </c>
      <c r="I204" s="300"/>
      <c r="J204" s="300"/>
      <c r="K204" s="233"/>
    </row>
    <row r="205" spans="2:11" customFormat="1" ht="15" customHeight="1">
      <c r="B205" s="212"/>
      <c r="C205" s="189"/>
      <c r="D205" s="189"/>
      <c r="E205" s="189"/>
      <c r="F205" s="210" t="s">
        <v>46</v>
      </c>
      <c r="G205" s="189"/>
      <c r="H205" s="300" t="s">
        <v>3431</v>
      </c>
      <c r="I205" s="300"/>
      <c r="J205" s="300"/>
      <c r="K205" s="233"/>
    </row>
    <row r="206" spans="2:11" customFormat="1" ht="15" customHeight="1">
      <c r="B206" s="212"/>
      <c r="C206" s="189"/>
      <c r="D206" s="189"/>
      <c r="E206" s="189"/>
      <c r="F206" s="210" t="s">
        <v>47</v>
      </c>
      <c r="G206" s="189"/>
      <c r="H206" s="300" t="s">
        <v>3432</v>
      </c>
      <c r="I206" s="300"/>
      <c r="J206" s="300"/>
      <c r="K206" s="233"/>
    </row>
    <row r="207" spans="2:11" customFormat="1" ht="15" customHeight="1">
      <c r="B207" s="212"/>
      <c r="C207" s="189"/>
      <c r="D207" s="189"/>
      <c r="E207" s="189"/>
      <c r="F207" s="210"/>
      <c r="G207" s="189"/>
      <c r="H207" s="189"/>
      <c r="I207" s="189"/>
      <c r="J207" s="189"/>
      <c r="K207" s="233"/>
    </row>
    <row r="208" spans="2:11" customFormat="1" ht="15" customHeight="1">
      <c r="B208" s="212"/>
      <c r="C208" s="189" t="s">
        <v>3373</v>
      </c>
      <c r="D208" s="189"/>
      <c r="E208" s="189"/>
      <c r="F208" s="210" t="s">
        <v>77</v>
      </c>
      <c r="G208" s="189"/>
      <c r="H208" s="300" t="s">
        <v>3433</v>
      </c>
      <c r="I208" s="300"/>
      <c r="J208" s="300"/>
      <c r="K208" s="233"/>
    </row>
    <row r="209" spans="2:11" customFormat="1" ht="15" customHeight="1">
      <c r="B209" s="212"/>
      <c r="C209" s="189"/>
      <c r="D209" s="189"/>
      <c r="E209" s="189"/>
      <c r="F209" s="210" t="s">
        <v>3269</v>
      </c>
      <c r="G209" s="189"/>
      <c r="H209" s="300" t="s">
        <v>3270</v>
      </c>
      <c r="I209" s="300"/>
      <c r="J209" s="300"/>
      <c r="K209" s="233"/>
    </row>
    <row r="210" spans="2:11" customFormat="1" ht="15" customHeight="1">
      <c r="B210" s="212"/>
      <c r="C210" s="189"/>
      <c r="D210" s="189"/>
      <c r="E210" s="189"/>
      <c r="F210" s="210" t="s">
        <v>3267</v>
      </c>
      <c r="G210" s="189"/>
      <c r="H210" s="300" t="s">
        <v>3434</v>
      </c>
      <c r="I210" s="300"/>
      <c r="J210" s="300"/>
      <c r="K210" s="233"/>
    </row>
    <row r="211" spans="2:11" customFormat="1" ht="15" customHeight="1">
      <c r="B211" s="251"/>
      <c r="C211" s="189"/>
      <c r="D211" s="189"/>
      <c r="E211" s="189"/>
      <c r="F211" s="210" t="s">
        <v>3271</v>
      </c>
      <c r="G211" s="246"/>
      <c r="H211" s="299" t="s">
        <v>3272</v>
      </c>
      <c r="I211" s="299"/>
      <c r="J211" s="299"/>
      <c r="K211" s="252"/>
    </row>
    <row r="212" spans="2:11" customFormat="1" ht="15" customHeight="1">
      <c r="B212" s="251"/>
      <c r="C212" s="189"/>
      <c r="D212" s="189"/>
      <c r="E212" s="189"/>
      <c r="F212" s="210" t="s">
        <v>3273</v>
      </c>
      <c r="G212" s="246"/>
      <c r="H212" s="299" t="s">
        <v>3435</v>
      </c>
      <c r="I212" s="299"/>
      <c r="J212" s="299"/>
      <c r="K212" s="252"/>
    </row>
    <row r="213" spans="2:11" customFormat="1" ht="15" customHeight="1">
      <c r="B213" s="251"/>
      <c r="C213" s="189"/>
      <c r="D213" s="189"/>
      <c r="E213" s="189"/>
      <c r="F213" s="210"/>
      <c r="G213" s="246"/>
      <c r="H213" s="237"/>
      <c r="I213" s="237"/>
      <c r="J213" s="237"/>
      <c r="K213" s="252"/>
    </row>
    <row r="214" spans="2:11" customFormat="1" ht="15" customHeight="1">
      <c r="B214" s="251"/>
      <c r="C214" s="189" t="s">
        <v>3397</v>
      </c>
      <c r="D214" s="189"/>
      <c r="E214" s="189"/>
      <c r="F214" s="210">
        <v>1</v>
      </c>
      <c r="G214" s="246"/>
      <c r="H214" s="299" t="s">
        <v>3436</v>
      </c>
      <c r="I214" s="299"/>
      <c r="J214" s="299"/>
      <c r="K214" s="252"/>
    </row>
    <row r="215" spans="2:11" customFormat="1" ht="15" customHeight="1">
      <c r="B215" s="251"/>
      <c r="C215" s="189"/>
      <c r="D215" s="189"/>
      <c r="E215" s="189"/>
      <c r="F215" s="210">
        <v>2</v>
      </c>
      <c r="G215" s="246"/>
      <c r="H215" s="299" t="s">
        <v>3437</v>
      </c>
      <c r="I215" s="299"/>
      <c r="J215" s="299"/>
      <c r="K215" s="252"/>
    </row>
    <row r="216" spans="2:11" customFormat="1" ht="15" customHeight="1">
      <c r="B216" s="251"/>
      <c r="C216" s="189"/>
      <c r="D216" s="189"/>
      <c r="E216" s="189"/>
      <c r="F216" s="210">
        <v>3</v>
      </c>
      <c r="G216" s="246"/>
      <c r="H216" s="299" t="s">
        <v>3438</v>
      </c>
      <c r="I216" s="299"/>
      <c r="J216" s="299"/>
      <c r="K216" s="252"/>
    </row>
    <row r="217" spans="2:11" customFormat="1" ht="15" customHeight="1">
      <c r="B217" s="251"/>
      <c r="C217" s="189"/>
      <c r="D217" s="189"/>
      <c r="E217" s="189"/>
      <c r="F217" s="210">
        <v>4</v>
      </c>
      <c r="G217" s="246"/>
      <c r="H217" s="299" t="s">
        <v>3439</v>
      </c>
      <c r="I217" s="299"/>
      <c r="J217" s="299"/>
      <c r="K217" s="252"/>
    </row>
    <row r="218" spans="2:11" customFormat="1" ht="12.75" customHeight="1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ddc615-fbec-4118-bda1-cc448fc7403d">
      <Terms xmlns="http://schemas.microsoft.com/office/infopath/2007/PartnerControls"/>
    </lcf76f155ced4ddcb4097134ff3c332f>
    <TaxCatchAll xmlns="d73f6c49-3e66-4fb8-9604-136b0b0c06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3" ma:contentTypeDescription="Vytvoří nový dokument" ma:contentTypeScope="" ma:versionID="26b8b27794d09e1c74b980c2eba045ed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c743ea0485d3f13d75f59e57540ad22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5694C-1A7A-4A91-81C4-F51915DE94DE}"/>
</file>

<file path=customXml/itemProps2.xml><?xml version="1.0" encoding="utf-8"?>
<ds:datastoreItem xmlns:ds="http://schemas.openxmlformats.org/officeDocument/2006/customXml" ds:itemID="{4FE2399C-E995-47F0-A501-839B449B2C89}"/>
</file>

<file path=customXml/itemProps3.xml><?xml version="1.0" encoding="utf-8"?>
<ds:datastoreItem xmlns:ds="http://schemas.openxmlformats.org/officeDocument/2006/customXml" ds:itemID="{2B4FA70B-79D2-4ECA-95C2-EF61969D37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TATA\pc</dc:creator>
  <cp:keywords/>
  <dc:description/>
  <cp:lastModifiedBy>Jaroslav Turnhöfer</cp:lastModifiedBy>
  <cp:revision/>
  <dcterms:created xsi:type="dcterms:W3CDTF">2023-12-08T16:17:20Z</dcterms:created>
  <dcterms:modified xsi:type="dcterms:W3CDTF">2023-12-19T12:53:04Z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0x0101003DAE2134A3CFF744B6258BA9FFA96865</vt:lpwstr>
  </property>
</Properties>
</file>