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126"/>
  <workbookPr/>
  <bookViews>
    <workbookView xWindow="65416" yWindow="65416" windowWidth="38640" windowHeight="21240" activeTab="0"/>
  </bookViews>
  <sheets>
    <sheet name="Rekapitulace" sheetId="1" r:id="rId1"/>
    <sheet name="SO 000.A (ČK)" sheetId="2" r:id="rId2"/>
    <sheet name="SO 000.A (KŠ)" sheetId="3" r:id="rId3"/>
    <sheet name="SO 101.A (ČK)" sheetId="4" r:id="rId4"/>
    <sheet name="SO 101.A (KŠ)" sheetId="5" r:id="rId5"/>
    <sheet name="SO 101.B (ČK)" sheetId="6" r:id="rId6"/>
    <sheet name="SO 101.B (KŠ)" sheetId="7" r:id="rId7"/>
    <sheet name="SO 103.A (ČK)" sheetId="8" r:id="rId8"/>
    <sheet name="SO 103.B (ČK)" sheetId="9" r:id="rId9"/>
    <sheet name="SO 104.A (ČK)" sheetId="10" r:id="rId10"/>
    <sheet name="SO 104.B (ČK)" sheetId="11" r:id="rId11"/>
  </sheets>
  <definedNames/>
  <calcPr calcId="191029"/>
  <extLst/>
</workbook>
</file>

<file path=xl/sharedStrings.xml><?xml version="1.0" encoding="utf-8"?>
<sst xmlns="http://schemas.openxmlformats.org/spreadsheetml/2006/main" count="4823" uniqueCount="884">
  <si>
    <t>Firma: Martin Cimburek</t>
  </si>
  <si>
    <t>Rekapitulace ceny</t>
  </si>
  <si>
    <t>Stavba: 2020-12-VZ-2023 - Vybudování cyklostezky Česká Kamenice - Kamenický Šenov (verze 01)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</si>
  <si>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</si>
  <si>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</si>
  <si>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</si>
  <si>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</si>
  <si>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</si>
  <si>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</si>
  <si>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</si>
  <si>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</si>
  <si>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</si>
  <si>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</si>
  <si>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</si>
  <si>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</si>
  <si>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2020-12-VZ-2023</t>
  </si>
  <si>
    <t>Vybudování cyklostezky Česká Kamenice - Kamenický Šenov (verze 01)</t>
  </si>
  <si>
    <t>O</t>
  </si>
  <si>
    <t>Rozpočet:</t>
  </si>
  <si>
    <t>0,00</t>
  </si>
  <si>
    <t>15,00</t>
  </si>
  <si>
    <t>21,00</t>
  </si>
  <si>
    <t>3</t>
  </si>
  <si>
    <t>2</t>
  </si>
  <si>
    <t>SO 000.A (ČK)</t>
  </si>
  <si>
    <t>Vedlejší rozpočtové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</si>
  <si>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</si>
  <si>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</si>
  <si>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</si>
  <si>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</si>
  <si>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</si>
  <si>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</si>
  <si>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</si>
  <si>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</si>
  <si>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</si>
  <si>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</si>
  <si>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</si>
  <si>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</si>
  <si>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</si>
  <si>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</si>
  <si>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</si>
  <si>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</si>
  <si>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</si>
  <si>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</si>
  <si>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</si>
  <si>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</si>
  <si>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02520</t>
  </si>
  <si>
    <t>A</t>
  </si>
  <si>
    <t>ZKOUŠENÍ MATERIÁLŮ NEZÁVISLOU ZKUŠEBNOU</t>
  </si>
  <si>
    <t>KPL</t>
  </si>
  <si>
    <t>PP</t>
  </si>
  <si>
    <t>zkoušení betonu (obrusná vrstva, spadiště, propustky)</t>
  </si>
  <si>
    <t>VV</t>
  </si>
  <si>
    <t>1=1,000 [A] kpl</t>
  </si>
  <si>
    <t>TS</t>
  </si>
  <si>
    <t>zahrnuje veškeré náklady spojené s objednatelem požadovanými zkouškami</t>
  </si>
  <si>
    <t>B</t>
  </si>
  <si>
    <t>zkoušení dodaného zemního materiálu (ŠP, ŠD) pro podkladní vrsrtvy</t>
  </si>
  <si>
    <t>02720</t>
  </si>
  <si>
    <t/>
  </si>
  <si>
    <t>POMOC PRÁCE ZŘÍZ NEBO ZAJIŠŤ REGULACI A OCHRANU DOPRAVY</t>
  </si>
  <si>
    <t>dopravně-inženýrská opatření</t>
  </si>
  <si>
    <t>zahrnuje veškeré náklady spojené s objednatelem požadovanými zařízeními</t>
  </si>
  <si>
    <t>02730</t>
  </si>
  <si>
    <t>POMOC PRÁCE ZŘÍZ NEBO ZAJIŠŤ OCHRANU INŽENÝRSKÝCH SÍTÍ</t>
  </si>
  <si>
    <t>ochrana inženýrských sítí</t>
  </si>
  <si>
    <t>02811</t>
  </si>
  <si>
    <t>PRŮZKUMNÉ PRÁCE GEOTECHNICKÉ NA POVRCHU</t>
  </si>
  <si>
    <t>zkoušky na ověření modulu přetvárnosti pláně a CBR 
(nutný odborný dohled geologa)  
1 zkouška na 100 bm (min.rozsah dle ČSN 736133) 
X kpl = X zkoušek po á 100 m</t>
  </si>
  <si>
    <t>38=38,000 [A] kpl</t>
  </si>
  <si>
    <t>zahrnuje veškeré náklady spojené s objednatelem požadovanými pracemi</t>
  </si>
  <si>
    <t>02910</t>
  </si>
  <si>
    <t>OSTATNÍ POŽADAVKY - ZEMĚMĚŘIČSKÁ MĚŘENÍ</t>
  </si>
  <si>
    <t>vytýčení stavby</t>
  </si>
  <si>
    <t>zahrnuje veškeré náklady spojené s objednatelem požadovanými pracemi,</t>
  </si>
  <si>
    <t>7</t>
  </si>
  <si>
    <t>02911</t>
  </si>
  <si>
    <t>OSTATNÍ POŽADAVKY - GEODETICKÉ ZAMĚŘENÍ</t>
  </si>
  <si>
    <t>zaměření skutečného stavu pro DSPS (změna mj na kpl) 
Náklady na vyhotovení geodetického zaměření skutečného provedení díla včetně jejich předání objednateli v požadované formě a požadovaném počtu. 
Geodetické zaměření skutečného provedení díla bude provedeno a ověřeno oprávněným zeměměřičským inženýrem a bude předáno objednateli 3x v tištěné a 1x v elektronické formě na CD (včetně inženýrských sítí).  
V zaměření budou vyznačeny hranice stavby, označeny druhy povrchů (materiál, povrch, barva), snížené obruby, vpusti, poklopy, propustky, lampy, svislé dopravní značení, opěrné zdi,…. Budou spočítány výměry (obruby + dlažby + AB) vč. přiřazení k příslušným položkám a do příslušných SO dle rozpočtu</t>
  </si>
  <si>
    <t>8</t>
  </si>
  <si>
    <t>02943</t>
  </si>
  <si>
    <t>OSTATNÍ POŽADAVKY - VYPRACOVÁNÍ RDS</t>
  </si>
  <si>
    <t>dle smluvního rozsahu s vybraným dodavatelem 
(upřesnění výkresové dokumentace, podrobné vytýčení stavby apod.) 
dodání RDS do 3 měsíců od podpisu smlouvy mezi dodavatelem a projektantem</t>
  </si>
  <si>
    <t>02944</t>
  </si>
  <si>
    <t>OSTAT POŽADAVKY - DOKUMENTACE SKUTEČ PROVEDENÍ V DIGIT FORMĚ</t>
  </si>
  <si>
    <t>dle smluvního rozsahu s vybraným dodavatelem 
dodání DSPS do 3 měsíců od zaměření skutečného stavu (nutný podklad)</t>
  </si>
  <si>
    <t>03100</t>
  </si>
  <si>
    <t>ZAŘÍZENÍ STAVENIŠTĚ - ZŘÍZENÍ, PROVOZ, DEMONTÁŽ</t>
  </si>
  <si>
    <t>kompletní zařízení staveniště pro stavbu 
bez dočasné/provizorní staveništní komunikace mimo samotnou stavbu (nelze s ohledem na majetkoprávní vztahy)</t>
  </si>
  <si>
    <t>zahrnuje objednatelem povolené náklady na pořízení (event. pronájem), provozování, udržování a likvidaci zhotovitelova zařízení</t>
  </si>
  <si>
    <t>SO 000.A (KŠ)</t>
  </si>
  <si>
    <t>8=8,000 [A] kpl</t>
  </si>
  <si>
    <t>SO 101.A (ČK)</t>
  </si>
  <si>
    <t>Hlavní trasa km 0,000-3,827</t>
  </si>
  <si>
    <t>015111</t>
  </si>
  <si>
    <t>POPLATKY ZA LIKVIDACI ODPADŮ NEKONTAMINOVANÝCH - 17 05 04  VYTĚŽENÉ ZEMINY A HORNINY -  I. TŘÍDA TĚŽITELNOSTI</t>
  </si>
  <si>
    <t>T</t>
  </si>
  <si>
    <t>zemina 
objemová hmotnost zeminy s malou plasticitou (hlinité písky, písčité hlíny), odhad 
konzistence tvrdá, pevná, tuhá 1900 kg/m3 
bude fakturováno dle skutečnosti na stavbě a skládkovných protokolů</t>
  </si>
  <si>
    <t>(3557,0+3615,48+150,0+100,08+49,0)*1,9=14 195,964 [A] t</t>
  </si>
  <si>
    <t>1. Položka obsahuje: 
 – veškeré poplatky provozovateli skládky, recyklační linky nebo jiného zařízení na zpracování nebo likvidaci odpadů související s převzetím, uložením, zpracováním nebo likvidací odpadu 
2. Položka neobsahuje: 
 – náklady spojené s dopravou odpadu z místa stavby na místo převzetí provozovatelem skládky, recyklační linky nebo jiného zařízení na zpracování nebo likvidaci odpadů 
3. Způsob měření: 
Tunou se rozumí hmotnost odpadu vytříděného v souladu se zákonem č. 541/2020 Sb., o nakládání s odpady, v platném znění.</t>
  </si>
  <si>
    <t>015140</t>
  </si>
  <si>
    <t>POPLATKY ZA LIKVIDACI ODPADŮ NEKONTAMINOVANÝCH - 17 01 01  BETON Z DEMOLIC OBJEKTŮ, ZÁKLADŮ TV</t>
  </si>
  <si>
    <t>beton u železničního přejezdu 2200kg/m3 
položka 966118</t>
  </si>
  <si>
    <t>6,0*3,0*0,15*2,2=5,940 [A] t</t>
  </si>
  <si>
    <t>015340</t>
  </si>
  <si>
    <t>POPLATKY ZA LIKVIDACI ODPADŮ NEKONTAMINOVANÝCH - 02 01 03  PAŘEZY</t>
  </si>
  <si>
    <t>dřevo (pařezy), odhadem</t>
  </si>
  <si>
    <t>36*1,5*0,9=48,600 [A] 
2*2,5*0,9=4,500 [B] 
Celkem: A+B=53,100 [C] t</t>
  </si>
  <si>
    <t>015510</t>
  </si>
  <si>
    <t>POPLATKY ZA LIKVIDACI ODPADŮ NEBEZPEČNÝCH - 17 05 07*  LOKÁLNĚ ZNEČIŠTĚNÝ ŠTĚRK A ZEMINA Z KOLEJIŠTĚ (VÝHYBKY)</t>
  </si>
  <si>
    <t>železniční štěrk a zemina 
objemová hmotnost cca 2000 kg/m3, odhad</t>
  </si>
  <si>
    <t>26,0*4,0*0,5*2,0=104,000 [A] t</t>
  </si>
  <si>
    <t>015520</t>
  </si>
  <si>
    <t>POPLATKY ZA LIKVIDACI ODPADŮ NEBEZPEČNÝCH - 17 02 04*  ŽELEZNIČNÍ PRAŽCE DŘEVĚNÉ</t>
  </si>
  <si>
    <t>pražce 
objemová hmotnost cca 800 kg/m3, odhad</t>
  </si>
  <si>
    <t>(42*2,4*0,3*0,2)*0,8=4,838 [A] t</t>
  </si>
  <si>
    <t>05031</t>
  </si>
  <si>
    <t>PRAŽEC BETONOVÝ  PODKLADNICOVÝ - TYP SB 08P</t>
  </si>
  <si>
    <t>KUS</t>
  </si>
  <si>
    <t>kompletní dodávka včetně nákupu, dopravy, pokládky</t>
  </si>
  <si>
    <t>42=42,000 [A] ks</t>
  </si>
  <si>
    <t>dodávka materiálu železničního svršku dle požadavků Technických kvalitativních podmínek staveb SŽDC, případně dle požadavků Zvláštních technických kvalitativních podmínek konkrétní stavby</t>
  </si>
  <si>
    <t>Zemní práce</t>
  </si>
  <si>
    <t>111208</t>
  </si>
  <si>
    <t>ODSTRANĚNÍ KŘOVIN S ODVOZEM DO 20KM</t>
  </si>
  <si>
    <t>M2</t>
  </si>
  <si>
    <t>lze částečně využít pro "plazníky" (viz pol.93610)</t>
  </si>
  <si>
    <t>35,1+55,8+47,3+623,3+47,3+165,3+20,3+100,0+30,5+30,9+216,3=1 372,100 [A] m2</t>
  </si>
  <si>
    <t>odstranění křovin a stromů do průměru 100 mm 
doprava dřevin na předepsanou vzdálenost 
spálení na hromadách nebo štěpkování</t>
  </si>
  <si>
    <t>112018</t>
  </si>
  <si>
    <t>KÁCENÍ STROMŮ D KMENE DO 0,5M S ODSTRANĚNÍM PAŘEZŮ, ODVOZ DO 20KM</t>
  </si>
  <si>
    <t>odvoz pařezů na skládku dle instrukcí investora 
skládkovné 015340</t>
  </si>
  <si>
    <t>36=36,000 [A] ks</t>
  </si>
  <si>
    <t>Kácení stromů se měří v [ks] poražených stromů (průměr stromů se měří ve výšce 1,3m nad terénem) a zahrnuje zejména: 
- poražení stromu a osekání větví 
- spálení větví na hromadách nebo štěpkování 
- dopravu a uložení kmenů, případné další práce s nimi dle pokynů zadávací dokumentace 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</si>
  <si>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112028</t>
  </si>
  <si>
    <t>KÁCENÍ STROMŮ D KMENE DO 0,9M S ODSTRANĚNÍM PAŘEZŮ, ODVOZ DO 20KM</t>
  </si>
  <si>
    <t>2=2,000 [A] ks</t>
  </si>
  <si>
    <t>12110</t>
  </si>
  <si>
    <t>SEJMUTÍ ORNICE NEBO LESNÍ PŮDY</t>
  </si>
  <si>
    <t>M3</t>
  </si>
  <si>
    <t>sejmutí ornice tl.150-300 mm (využití v rámci stavby) 
(9332 + 2364 m2 x 0,15)</t>
  </si>
  <si>
    <t>(9332,0+2364,0)*0,15=1 754,400 [A] m3</t>
  </si>
  <si>
    <t>položka zahrnuje sejmutí ornice bez ohledu na tloušťku vrstvy a její vodorovnou dopravu 
nezahrnuje uložení na trvalou skládku</t>
  </si>
  <si>
    <t>11</t>
  </si>
  <si>
    <t>121108</t>
  </si>
  <si>
    <t>SEJMUTÍ ORNICE NEBO LESNÍ PŮDY S ODVOZEM DO 20KM</t>
  </si>
  <si>
    <t>sejmutí ornice v tl.150-300 mm s odvozem mimo stavbu ( 4834,75 m3 - 1754,4 m3) 
výpočet kubatur k dispozici u projektanta (výpočet z jednotlivých řezů)</t>
  </si>
  <si>
    <t>4834,75-1754,4=3 080,350 [A] m3</t>
  </si>
  <si>
    <t>12</t>
  </si>
  <si>
    <t>122738</t>
  </si>
  <si>
    <t>ODKOPÁVKY A PROKOPÁVKY OBECNÉ TŘ. I, ODVOZ DO 20KM</t>
  </si>
  <si>
    <t>výkop pro provedení stabilizace aktivní zóny tělesa (výměna zemin) 
výpočet kubatur k dispozici u projektanta (výpočet z jednotlivých řezů) 
skládkovné 015111</t>
  </si>
  <si>
    <t>3615,48=3 615,480 [A] m3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</si>
  <si>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</si>
  <si>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13</t>
  </si>
  <si>
    <t>123738</t>
  </si>
  <si>
    <t>ODKOP PRO SPOD STAVBU SILNIC A ŽELEZNIC TŘ. I, ODVOZ DO 20KM</t>
  </si>
  <si>
    <t>výpočet kubatur k dispozici u projektanta (výpočet z jednotlivých řezů) 
výkopy 3557 m3 (možné využití pro násypy viz PD v případě vhodnosti - určeno při realizaci) 
skládkovné 015111</t>
  </si>
  <si>
    <t>3557,0=3 557,000 [A] m3</t>
  </si>
  <si>
    <t>14</t>
  </si>
  <si>
    <t>12932</t>
  </si>
  <si>
    <t>ČIŠTĚNÍ PŘÍKOPŮ OD NÁNOSU DO 0,5M3/M</t>
  </si>
  <si>
    <t>M</t>
  </si>
  <si>
    <t>čištění drážního příkopu 
skládkovné 015111</t>
  </si>
  <si>
    <t>500,0=500,000 [A] m</t>
  </si>
  <si>
    <t>Součástí položky je vodorovná a svislá doprava, přemístění, přeložení, manipulace s materiálem a uložení na skládku. 
 Nezahrnuje poplatek za skládku, který se vykazuje v položce 0141** (s výjimkou malého množství  materiálu, kde je možné poplatek zahrnout do jednotkové ceny položky – tento fakt musí být uveden v doplňujícím textu k položce)</t>
  </si>
  <si>
    <t>15</t>
  </si>
  <si>
    <t>131738</t>
  </si>
  <si>
    <t>HLOUBENÍ JAM ZAPAŽ I NEPAŽ TŘ. I, ODVOZ DO 20KM</t>
  </si>
  <si>
    <t>hloubení jam pro spadiště propustků 
skládkovné 015111</t>
  </si>
  <si>
    <t>(3,5*3,5*2,0)*2=49,000 [A] m3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</si>
  <si>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</si>
  <si>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16</t>
  </si>
  <si>
    <t>132738</t>
  </si>
  <si>
    <t>HLOUBENÍ RÝH ŠÍŘ DO 2M PAŽ I NEPAŽ TŘ. I, ODVOZ DO 20KM</t>
  </si>
  <si>
    <t>hloubení rýh pro proustky a základy čel 
skládkovné 015111</t>
  </si>
  <si>
    <t>(8,0+8,0)*2,0*1,5=48,000 [A] 
10,0*2,0*0,3=6,000 [B] 
10,0*2,0*0,6=12,000 [C] 
14,0*2,0*0,6=16,800 [D] 
8*3,0*0,8*0,9=17,280 [E] 
Celkem: A+B+C+D+E=100,080 [F] m3</t>
  </si>
  <si>
    <t>17</t>
  </si>
  <si>
    <t>17120</t>
  </si>
  <si>
    <t>ULOŽENÍ SYPANINY DO NÁSYPŮ A NA SKLÁDKY BEZ ZHUTNĚNÍ</t>
  </si>
  <si>
    <t>uložení přebytečného materiálu stavby na skládce 
ornice 3080,35 m3 
zemina  3557 m3 
zemina podloží 3615,48 m3</t>
  </si>
  <si>
    <t>3080,35+3557,0+3615,48+150,0+100,08+49,0=10 551,910 [A] m3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</si>
  <si>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</si>
  <si>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18</t>
  </si>
  <si>
    <t>17180</t>
  </si>
  <si>
    <t>ULOŽENÍ SYPANINY DO NÁSYPŮ Z NAKUPOVANÝCH MATERIÁLŮ</t>
  </si>
  <si>
    <t>výpočet kubatur k dispozici u projektanta (výpočet z jednotlivých řezů) 
násypy 3543,5 m3 (možné využití výkopku pro násypy viz PD v případě vhodnosti - určeno při realizaci)</t>
  </si>
  <si>
    <t>3543,5=3 543,500 [A] m3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</si>
  <si>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</si>
  <si>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19</t>
  </si>
  <si>
    <t>17581</t>
  </si>
  <si>
    <t>OBSYP POTRUBÍ A OBJEKTŮ Z NAKUPOVANÝCH MATERIÁLŮ</t>
  </si>
  <si>
    <t>obsyp a základ potrubí propustků ŠD fr.32-63 mm tl.250 mm</t>
  </si>
  <si>
    <t>(8,0+8,0+10,0+10,0+14,0)*0,5*1,5=37,500 [A] m3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</si>
  <si>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</si>
  <si>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20</t>
  </si>
  <si>
    <t>18110</t>
  </si>
  <si>
    <t>ÚPRAVA PLÁNĚ SE ZHUTNĚNÍM V HORNINĚ TŘ. I</t>
  </si>
  <si>
    <t>výpočet ploch k dispozici u projektanta (výpočet z jednotlivých řezů) 
min.100% PS (tab.10a ČSN 736133)</t>
  </si>
  <si>
    <t>14005,2=14 005,200 [A] m2</t>
  </si>
  <si>
    <t>položka zahrnuje úpravu pláně včetně vyrovnání výškových rozdílů. Míru zhutnění určuje projekt.</t>
  </si>
  <si>
    <t>21</t>
  </si>
  <si>
    <t>18130</t>
  </si>
  <si>
    <t>ÚPRAVA PLÁNĚ BEZ ZHUTNĚNÍ</t>
  </si>
  <si>
    <t>pláň mimo zpevněné plochy (mimo pláň komunikace)</t>
  </si>
  <si>
    <t>9332,0=9 332,000 [A] m2</t>
  </si>
  <si>
    <t>položka zahrnuje úpravu pláně včetně vyrovnání výškových rozdílů</t>
  </si>
  <si>
    <t>22</t>
  </si>
  <si>
    <t>184721</t>
  </si>
  <si>
    <t>ZDRAVOTNÍ ŘEZ VĚTVÍ STROMŮ  KMENE D DO 50CM</t>
  </si>
  <si>
    <t>26=26,000 [A] ks</t>
  </si>
  <si>
    <t>zahrnuje: 
odstranění větví suchých a odumírajících 
odstranění větví nevhodných po stránce tvaru a budoucího vývoje koruny 
odstranění větví napadených patogenními organismy 
odstranění větví se silně sníženou vitalitou 
odstranění sekundárních výhonů</t>
  </si>
  <si>
    <t>23</t>
  </si>
  <si>
    <t>18481</t>
  </si>
  <si>
    <t>OCHRANA STROMŮ BEDNĚNÍM</t>
  </si>
  <si>
    <t>ochrana stromů bedněním 
26 stromŮ (obvod cca 3m, výška 2 m)</t>
  </si>
  <si>
    <t>26*3,0*2,0=156,000 [A] m2</t>
  </si>
  <si>
    <t>položka zahrnuje veškerý materiál, výrobky a polotovary, včetně mimostaveništní a vnitrostaveništní dopravy (rovněž přesuny), včetně naložení a složení, případně s uložením</t>
  </si>
  <si>
    <t>Základy</t>
  </si>
  <si>
    <t>24</t>
  </si>
  <si>
    <t>212635</t>
  </si>
  <si>
    <t>TRATIVODY KOMPL Z TRUB Z PLAST HM DN DO 150MM, RÝHA TŘ I</t>
  </si>
  <si>
    <t>trativody DN min.125 mm 
vyústění do terénu, ke stromům</t>
  </si>
  <si>
    <t>3638,0=3 638,000 [A] m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</si>
  <si>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</si>
  <si>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25</t>
  </si>
  <si>
    <t>212645</t>
  </si>
  <si>
    <t>TRATIVODY KOMPL Z TRUB Z PLAST HM DN DO 200MM, RÝHA TŘ I</t>
  </si>
  <si>
    <t>trativody DN min.200 mm 
vyústění do terénu, ke stromům</t>
  </si>
  <si>
    <t>480,0=480,000 [A] m</t>
  </si>
  <si>
    <t>26</t>
  </si>
  <si>
    <t>21452</t>
  </si>
  <si>
    <t>SANAČNÍ VRSTVY Z KAMENIVA DRCENÉHO</t>
  </si>
  <si>
    <t>sanace/stabilizace aktivní zóny tělesa (výměna zemin) 
výpočet kubatur k dispozici u projektanta (výpočet z jednotlivých řezů)</t>
  </si>
  <si>
    <t>položka zahrnuje dodávku předepsaného kameniva, mimostaveništní a vnitrostaveništní dopravu a jeho uložení 
není-li v zadávací dokumentaci uvedeno jinak, jedná se o nakupovaný materiál</t>
  </si>
  <si>
    <t>27</t>
  </si>
  <si>
    <t>21461D</t>
  </si>
  <si>
    <t>SEPARAČNÍ GEOTEXTILIE DO 400G/M2</t>
  </si>
  <si>
    <t>výpočet ploch k dispozici u projektanta (výpočet z jednotlivých řezů) 
komunikace, sjezdy, opláštění trativodů</t>
  </si>
  <si>
    <t>14005,2+285,0=14 290,200 [A] 
(3638,0*2,5)+(480,0*4,5)=11 255,000 [B] 
Celkem: A+B=25 545,200 [C] m2</t>
  </si>
  <si>
    <t>Položka zahrnuje: 
- dodávku předepsané geotextilie 
- úpravu, očištění a ochranu podkladu 
- přichycení k podkladu, případně zatížení 
- úpravy spojů a zajištění okrajů 
- úpravy pro odvodnění 
- nutné přesahy 
- mimostaveništní a vnitrostaveništní dopravu</t>
  </si>
  <si>
    <t>28</t>
  </si>
  <si>
    <t>215663</t>
  </si>
  <si>
    <t>ÚPRAVA PODLOŽÍ HYDRAULICKÝMI POJIVY DO 2% HL DO 0,5M</t>
  </si>
  <si>
    <t>sanace/stabilizace aktivní zóny tělesa (předpoklad 4% z objemu) 
technologie musí být v souladu s ČSN 736133 Z1, ČSN EN 14227-15 (předpoklad vápno, cement) 
výpočet ploch k dispozici u projektanta (výpočet z jednotlivých řezů)</t>
  </si>
  <si>
    <t>4605,7=4 605,700 [A] m2</t>
  </si>
  <si>
    <t>položka zahrnuje zafrézování předepsaného množství hydraulického pojiva do podloží do hloubky do 0,5m, zhutnění 
druh hydraulického pojiva stanoví zadávací dokumentace</t>
  </si>
  <si>
    <t>29</t>
  </si>
  <si>
    <t>215669</t>
  </si>
  <si>
    <t>ÚPRAVA PODLOŽÍ HYDRAULICKÝMI POJIVY HL DO 0,5M - PŘÍPLATEK ZA DALŠÍCH 0,5%</t>
  </si>
  <si>
    <t>4605,7*4=18 422,800 [A] m2</t>
  </si>
  <si>
    <t>položka zahrnuje příplatek za 0,5% dalšího (i započatého) množství hydraulického pojiva přes 2% 
druh hydraulického pojiva stanoví zadávací dokumentace</t>
  </si>
  <si>
    <t>30</t>
  </si>
  <si>
    <t>272313</t>
  </si>
  <si>
    <t>ZÁKLADY Z PROSTÉHO BETONU DO C16/20</t>
  </si>
  <si>
    <t>podkladní beton u propustků a základů čel/spadišť a agro přechodu</t>
  </si>
  <si>
    <t>2*2,4*2,4*0,1=1,152 [A] 
8*3,0*0,7*0,1=1,680 [B] 
(8,0+8,0+10,0+10,0+14,0)*1,2*0,1=6,000 [C] 
2*15,0*1,0*0,15=4,500 [D] 
Celkem: A+B+C+D=13,332 [E] m3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</si>
  <si>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proudů,</t>
  </si>
  <si>
    <t>31</t>
  </si>
  <si>
    <t>272314</t>
  </si>
  <si>
    <t>ZÁKLADY Z PROSTÉHO BETONU DO C25/30</t>
  </si>
  <si>
    <t>základy agro přechodu C25/30-XF3 
včetně nátěru 1xNP + 2x NA 
základ závěrného prahu u žel.přejezdu</t>
  </si>
  <si>
    <t>2*15,0*0,7*0,7=14,700 [A] 
2*6,5*0,5*0,4=2,600 [B]  
Celkem: A+B=17,300 [C] m3</t>
  </si>
  <si>
    <t>32</t>
  </si>
  <si>
    <t>272315</t>
  </si>
  <si>
    <t>ZÁKLADY Z PROSTÉHO BETONU DO C30/37</t>
  </si>
  <si>
    <t>dřík agro přechodu C30/37-XF3 
včetně nátěru 1xNP + 2x NA</t>
  </si>
  <si>
    <t>2*0,55*1,0*3,9=4,290 [A] 
2*0,55*1,25*3,9=5,363 [B] 
4*0,7*1,1*2,5=7,700 [C] 
Celkem: A+B+C=17,353 [D] m3</t>
  </si>
  <si>
    <t>33</t>
  </si>
  <si>
    <t>27231A</t>
  </si>
  <si>
    <t>ZÁKLADY Z PROSTÉHO BETONU DO C20/25</t>
  </si>
  <si>
    <t>obetonování propustku C20/25nXF3 
vnitřní část a výtok agro přechodu (texaských bran) pod dlažbou 
základy šikmých čel C20/25nXF3 
včetně nátěru 1xNP + 2x NA</t>
  </si>
  <si>
    <t>(8,0+8,0+10,0+10,0+14,0)*0,52=26,000 [A]  
8*3,0*0,4*0,7=6,720 [B] 
(2*2,5*2,5*0,15)+(2*1,0*0,15)=2,175 [C] 
Celkem: A+B+C=34,895 [D] m3</t>
  </si>
  <si>
    <t>34</t>
  </si>
  <si>
    <t>272365</t>
  </si>
  <si>
    <t>VÝZTUŽ ZÁKLADŮ Z OCELI 10505, B500B</t>
  </si>
  <si>
    <t>výztuž konstrukce agro přechodu</t>
  </si>
  <si>
    <t>2*2*29*3,5*0,89/1000=0,361 [A] 
2*2*29*2,0*0,89/1000=0,206 [B] 
2*2*(16+16+4)*3,5*0,89/1000=0,449 [C] 
2*31*3,5*0,89/1000=0,193 [D] 
2*31*1,5*0,89/1000=0,083 [E] 
2*31*1,5*0,89/1000=0,083 [F] 
2*31*3,0*0,89/1000=0,166 [G] 
2*32*3,8*0,89/1000=0,216 [H] 
2*28*3,8*0,89/1000=0,189 [I] 
Celkem: A+B+C+D+E+F+G+H+I=1,946 [J] t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</si>
  <si>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</si>
  <si>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Svislé konstrukce</t>
  </si>
  <si>
    <t>35</t>
  </si>
  <si>
    <t>311212</t>
  </si>
  <si>
    <t>ZDI A STĚNY PODPĚR A VOLNÉ Z KAMENE A LOM VÝROBKŮ NA MC</t>
  </si>
  <si>
    <t>migrační klín v agro přechodu</t>
  </si>
  <si>
    <t>2*2,5*0,4*0,55=1,100 [A] m3</t>
  </si>
  <si>
    <t>Položka zahrnuje veškerý materiál, výrobky a polotovary, včetně mimostaveništní a vnitrostaveništní dopravy (rovněž přesuny), včetně naložení a složení, případně s uložením.</t>
  </si>
  <si>
    <t>36</t>
  </si>
  <si>
    <t>34895</t>
  </si>
  <si>
    <t>ZÁBRADLÍ ZE DŘEVA TRVALÉ</t>
  </si>
  <si>
    <t>zábradlí dřevěné (kompletní dodávka včetně založení, spojovacího materiálu, nátěrů) 
horní madlo 14 cm, spodní madlo 12 cm, sloupky 12 cm po á max 2m</t>
  </si>
  <si>
    <t>(22,0+6,4+6,4+90,0+84,0+15,0)*3,14*0,07*0,07=3,443 [A]  
(22,0+6,4+6,4+90,0+84,0+15,0)*3,14*0,06*0,06*2=5,060 [B] 
(20+4+4+61+61+11)*1,3*3,14*0,06*0,06=2,366 [C] 
Celkem: A+B+C=10,869 [D] m3</t>
  </si>
  <si>
    <t>- dílenská dokumentace, včetně technologického předpisu spojování, 
- dodání  materiálu  v požadované kvalitě a výroba konstrukce (včetně  pomůcek,  přípravků a prostředků pro výrobu) bez ohledu na náročnost a její hmotnost,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montáž konstrukce na staveništi, včetně montážních prostředků a pomůcek a zednických výpomocí,                               
- výplň, těsnění a tmelení spar a spojů, 
- všechny druhy ocelového kotvení, 
- dílenskou přejímku a montážní prohlídku, včetně požadovaných dokladů, 
- zřízení kotevních otvorů nebo jam, nejsou-li částí jiné konstrukce, 
- osazení kotvení nebo přímo částí konstrukce do podpůrné konstrukce nebo do zeminy, 
- výplň kotevních otvorů  (příp.  podlití  patních  desek) maltou,  betonem  nebo  jinou speciální hmotou, vyplnění jam zeminou, 
- veškeré úpravy dřeva pro zlepšení jeho užitných vlastností (impregnace, zpevňování a pod.), 
- zvláštní spojovací prostředky, rozebíratelnost konstrukce,</t>
  </si>
  <si>
    <t>Vodorovné konstrukce</t>
  </si>
  <si>
    <t>37</t>
  </si>
  <si>
    <t>42194B</t>
  </si>
  <si>
    <t>MOSTNÍ NOSNÉ DESKOVÉ KONSTR Z OCELI S 355</t>
  </si>
  <si>
    <t>ocelová konstrukce roštu agro přechodu 
položka včetně protikorozní ochrany !!!</t>
  </si>
  <si>
    <t>2*5*3,0*51,2/1000=1,536 [A] 
2*12*3,0*16/1000=1,152 [B] 
2*3*3,525*3,77/1000=0,080 [C] 
Celkem: A+B+C=2,768 [D] t</t>
  </si>
  <si>
    <t>- dílenská dokumentace, včetně technologického předpisu spojování, 
- dodání  materiálu  v požadované kvalitě a výroba konstrukce (včetně  pomůcek,  přípravků a prostředků pro výrobu) bez ohledu na náročnost a její hmotnost,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montáž konstrukce na staveništi, včetně montážních prostředků a pomůcek a zednických výpomocí,                               
- výplň, těsnění a tmelení spar a spojů, 
- všechny druhy ocelového kotvení, 
- dílenskou přejímku a montážní prohlídku, včetně požadovaných dokladů, 
- zřízení kotevních otvorů nebo jam, nejsou-li částí jiné konstrukce, 
- osazení kotvení nebo přímo částí konstrukce do podpůrné konstrukce nebo do zeminy, 
- výplň kotevních otvorů  (příp.  podlití  patních  desek) maltou,  betonem  nebo  jinou speciální hmotou, vyplnění jam zeminou, 
- veškeré druhy protikorozní ochrany a nátěry konstrukcí, 
- zvláštní spojovací prostředky, rozebíratelnost konstrukce, 
- ochranná opatření před účinky bludných proudů 
- ochranu před přepětím.</t>
  </si>
  <si>
    <t>38</t>
  </si>
  <si>
    <t>46321</t>
  </si>
  <si>
    <t>ROVNANINA Z LOMOVÉHO KAMENE</t>
  </si>
  <si>
    <t>úprava výtoků (erozní ochrana) 
2x přírodní zídky pro plaz cca 0,5x1,0x3,0 m (umístění bude určeno při realizaci)</t>
  </si>
  <si>
    <t>4*6,0*0,3=7,200 [A] 
2*0,5*1,0*3,0=3,000 [B] 
Celkem: A+B=10,200 [C] m3</t>
  </si>
  <si>
    <t>položka zahrnuje: 
- dodávku a vyrovnání lomového kamene předepsané frakce do předepsaného tvaru včetně mimostaveništní a vnitrostaveništní dopravy 
není-li v zadávací dokumentaci uvedeno jinak, jedná se o nakupovaný materiál</t>
  </si>
  <si>
    <t>39</t>
  </si>
  <si>
    <t>46452</t>
  </si>
  <si>
    <t>POHOZ DNA A SVAHŮ Z KAMENIVA DRCENÉHO</t>
  </si>
  <si>
    <t>zpevnění dna drážního příkopu na výtoku propustků</t>
  </si>
  <si>
    <t>3*5*2*0,3=9,000 [A] m3</t>
  </si>
  <si>
    <t>40</t>
  </si>
  <si>
    <t>465512</t>
  </si>
  <si>
    <t>DLAŽBY Z LOMOVÉHO KAMENE NA MC</t>
  </si>
  <si>
    <t>vnitřní část agro a na výtoku</t>
  </si>
  <si>
    <t>(2*2,5*2,5*0,15)+(2*1,0*0,15)=2,175 [A] m3</t>
  </si>
  <si>
    <t>položka zahrnuje: 
- nutné zemní práce (svahování, úpravu pláně a pod.) 
- zřízení spojovací vrstvy 
- zřízení lože dlažby z cementové malty předepsané kvality a předepsané tloušťky 
- dodávku a položení dlažby z lomového kamene do předepsaného tvaru 
- spárování, těsnění, tmelení a vyplnění spar MC případně s vyklínováním 
- úprava povrchu pro odvedení srážkové vody 
- nezahrnuje podklad pod dlažbu, vykazuje se samostatně položkami SD 45</t>
  </si>
  <si>
    <t>Komunikace</t>
  </si>
  <si>
    <t>41</t>
  </si>
  <si>
    <t>501101</t>
  </si>
  <si>
    <t>ZŘÍZENÍ KONSTRUKČNÍ VRSTVY TĚLESA ŽELEZNIČNÍHO SPODKU ZE ŠTĚRKODRTI NOVÉ</t>
  </si>
  <si>
    <t>zřízení konstrukce v místě železničního přejezdu (plocha 146 m2) 
ŠD fr.0-32 mm tl.150mm</t>
  </si>
  <si>
    <t>146,0*0,15=21,900 [A] m3</t>
  </si>
  <si>
    <t>1. Položka obsahuje: 
 – nákup a dodání štěrkodrtě v požadované kvalitě podle zadávací dokumentace 
 – očištění podkladu, případně zřízení spojovací vrstvy 
 – uložení štěrkodrtě dle předepsaného technologického předpisu 
 – zřízení podkladní nebo konstrukční vrstvy ze štěrkodrtě bez rozlišení šířky, pokládání vrstvy po etapách, případně dílčích vrstvách, včetně pracovních spar a spojů 
 – hutnění na předepsanou míru hutnění 
 – průkazní zkoušky, kontrolní zkoušky a kontrolní měření 
 – úpravu napojení, ukončení a těsnění podél odvodňovacích zařízení, vpustí, šachet apod. 
 – těsnění, tmelení a výplň spar a otvorů 
 – ošetření úložiště po celou dobu práce v něm vč. klimatických opatření 
 – ztížení v okolí inženýrských vedení, konstrukcí a objektů a jejich dočasné zajištění 
 – ztížení provádění včetně hutnění ve ztížených podmínkách a stísněných prostorech 
 – úpravu povrchu vrstvy 
2. Položka neobsahuje: 
 X 
3. Způsob měření: 
Měří se metr krychlový.</t>
  </si>
  <si>
    <t>42</t>
  </si>
  <si>
    <t>512550</t>
  </si>
  <si>
    <t>KOLEJOVÉ LOŽE - ZŘÍZENÍ Z KAMENIVA HRUBÉHO DRCENÉHO (ŠTĚRK)</t>
  </si>
  <si>
    <t>zřízení konstrukce v místě železničního přejezdu (plocha 146 m2) 
ŠD fr.32-63 mm tl.350 mm</t>
  </si>
  <si>
    <t>146,0*0,35=51,100 [A] m3</t>
  </si>
  <si>
    <t>1. Položka obsahuje: 
 – dodávku, dopravu a uložení kameniva předepsané specifikace a frakce v požadované míře zhutnění 
2. Položka neobsahuje: 
 X 
3. Způsob měření: 
Měří se objem kolejového lože v projektovaném profilu.</t>
  </si>
  <si>
    <t>43</t>
  </si>
  <si>
    <t>528131</t>
  </si>
  <si>
    <t>KOLEJ 49 E1, ROZD. "C", BEZSTYKOVÁ, PR. BET. PODKLADNICOVÝ, UP. TUHÉ</t>
  </si>
  <si>
    <t>položka včetně : 
 - spojovacího materiálu a upevnění 
 – případné dodávky a montáže pražcových kotev 
 – následné úpravy směrového a výškového uspořádání koleje</t>
  </si>
  <si>
    <t>25,0=25,000 [A] m</t>
  </si>
  <si>
    <t>1. Položka obsahuje: 
 – defektoskopické zkoušky kolejnic, jsou-li vyžadovány 
 – dodávku uvedeného typu kolejnic, pražců (popř. mostnic), upevňovadel a drobného kolejiva v uvedeném rozdělení koleje pro normální rozchod kolejí (1435 mm) 
 – montáž kolejových polí ze součástí železničního svršku uvedených typů na montážní základně, popř. přímo na staveništi nebo strojní linkou 
 – dopravu smontovaných kolejových polí nebo součástí z montážní základny na místo určení, pokud si to zvolená technologie pokládky vyžaduje 
 – zřízení koleje pomocí kolejových polí za použití vhodného kladecího prostředku 
 – sespojkování kolejových polí bez jejich svaření 
  – směrovou a výškovou úpravu koleje do předepsané polohy včetně stabilizace kolejového lože 
 – očištění a naolejování spojkových a svěrkových šroubů před zahájením provozu 
 – pomocné a dokončovací práce 
 – případné ztížení práce při překážách na jedné nebo obou stranách, v tunelu i při rekonstrukcích 
2. Položka neobsahuje: 
 – zřízení kolejového lože 
 – svařování kolejnic do bezstykové koleje 
 – broušení koleje 
 – případnou dodávku a montáž pražcových kotev 
 – následnou úpravu směrového a výškového uspořádání koleje 
3. Způsob měření: 
Měří se délka koleje ve smyslu ČSN 73 6360, tj. v ose koleje.</t>
  </si>
  <si>
    <t>44</t>
  </si>
  <si>
    <t>545230</t>
  </si>
  <si>
    <t>SVAR PŘECHODOVÝ (PŘECHODOVÁ KOLEJNICE) 49 E1/OSTATNÍ</t>
  </si>
  <si>
    <t>4=4,000 [A] ks</t>
  </si>
  <si>
    <t>1. Položka obsahuje: 
 – úpravu koleje nebo výhybky, tj. povolení upevňovadel, jejich případná výměna, úprava DILATAČNÍích spar, vyrovnání kolejnic výškové a směrové, případné obroušení nutných ploch apod., tak, aby mohl být vyhotoven svar 
 – svaření kolejnic nebo části výhybek, jeho opracování a obroušení 
 – úprava koleje nebo výhybkové konstrukce do stavu před svařováním 
 – příplatky za ztížené podmínky při práci v koleji, např. překážky po stranách koleje, práci v tunelu ap. 
2. Položka neobsahuje: 
 – případné řezání koleje 
 – zřízení bezstykové koleje 
3. Způsob měření: 
Udává se počet kusů kompletní konstrukce nebo práce.</t>
  </si>
  <si>
    <t>45</t>
  </si>
  <si>
    <t>549111</t>
  </si>
  <si>
    <t>BROUŠENÍ KOLEJE A VÝHYBEK</t>
  </si>
  <si>
    <t>25,0*2=50,000 [A] m</t>
  </si>
  <si>
    <t>1. Položka obsahuje: 
 – přípravné práce, zejména odstraňování překážek v koleji a výhybce, např. odstranění kolejových propojek, ukolejnění ap. 
 – vlastní broušení a související práce a materiál, např. brusivo 
 – dokončovací práce, zejména zpětná montáž odstraněného zařízení, např. kolejových propojek, ukolejnění ap. 
 – dopravu brousící soupravy a doprovodných vozů na místo broušení a zpět 
 – příplatky za ztížené podmínky při práci v koleji, např. překážky po stranách koleje, práci v tunelu ap. 
2. Položka neobsahuje: 
 X 
3. Způsob měření: 
Měří se délka koleje ve smyslu ČSN 73 6360, tj. v ose koleje.</t>
  </si>
  <si>
    <t>46</t>
  </si>
  <si>
    <t>549510</t>
  </si>
  <si>
    <t>ŘEZÁNÍ KOLEJNIC</t>
  </si>
  <si>
    <t>4=4,000 [A] KS</t>
  </si>
  <si>
    <t>1. Položka obsahuje: 
 – rozřezání kolejnic všech profilů 
 – příplatky za ztížené podmínky při práci v koleji, např. překážky po stranách koleje, práci v tunelu ap. 
2. Položka neobsahuje: 
 X 
3. Způsob měření: 
Udává se počet kusů kompletní konstrukce nebo práce..</t>
  </si>
  <si>
    <t>47</t>
  </si>
  <si>
    <t>56324</t>
  </si>
  <si>
    <t>VOZOVKOVÉ VRSTVY Z VIBROVANÉHO ŠTĚRKU TL. DO 200MM</t>
  </si>
  <si>
    <t>sjezdy</t>
  </si>
  <si>
    <t>285=285,000 [A] m2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</si>
  <si>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</si>
  <si>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48</t>
  </si>
  <si>
    <t>56334</t>
  </si>
  <si>
    <t>VOZOVKOVÉ VRSTVY ZE ŠTĚRKODRTI TL. DO 200MM</t>
  </si>
  <si>
    <t>ŠDb (min.), frakce 0/63 mm 
koeficient 1,62 rozšíření 
sjezdy, komunikace, dlažba na začátku km 0,766</t>
  </si>
  <si>
    <t>(285,0+7434,0+11,0)*1,62=12 522,600 [A] m2</t>
  </si>
  <si>
    <t>49</t>
  </si>
  <si>
    <t>572123</t>
  </si>
  <si>
    <t>INFILTRAČNÍ POSTŘIK Z EMULZE DO 1,0KG/M2</t>
  </si>
  <si>
    <t>komunikace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</si>
  <si>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</si>
  <si>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50</t>
  </si>
  <si>
    <t>581144</t>
  </si>
  <si>
    <t>CEMENTOBETONOVÝ KRYT JEDNOVRSTVÝ NEVYZTUŽENÝ TŘ.III TL. DO 200MM</t>
  </si>
  <si>
    <t>7434,0=7 434,000 [A] m2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</si>
  <si>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úpravu povrchu krytu uvedenou v kapitole 7.10 ČSN 73 6123-1 
- navrtání otvorů a osazení kotev a kluzných trnů v napojovacích spárách 
- nezahrnuje postřiky, nátěry</t>
  </si>
  <si>
    <t>51</t>
  </si>
  <si>
    <t>582612</t>
  </si>
  <si>
    <t>KRYTY Z BETON DLAŽDIC SE ZÁMKEM ŠEDÝCH TL 80MM DO LOŽE Z KAM</t>
  </si>
  <si>
    <t>11,0=11,000 [A] m2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</si>
  <si>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</si>
  <si>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Přidružená stavební výroba</t>
  </si>
  <si>
    <t>52</t>
  </si>
  <si>
    <t>76796</t>
  </si>
  <si>
    <t>VRATA A VRÁTKA</t>
  </si>
  <si>
    <t>ocelová vrátka u agro přechodu</t>
  </si>
  <si>
    <t>2*1,5*1,3=3,900 [A] m2</t>
  </si>
  <si>
    <t>- položka zahrnuje vedle vlastních vrat a vrátek i rámy, rošty, lišty, kování, podpěrné, závěsné, upevňovací prvky, spojovací a těsnící materiál, pomocný materiál, kompletní povrchovou úpravu, jsou zahrnuty i sloupky včetně kotvení, základové patky a nutných zemních prací. 
- je zahrnuto drobné zasklení nebo jiná předepsaná výplň. 
- součástí položky je  případně i ostnatý drát, uvažovaná plocha se pak vypočítává po horní hranu drátu.</t>
  </si>
  <si>
    <t>Ostatní konstrukce a práce</t>
  </si>
  <si>
    <t>53</t>
  </si>
  <si>
    <t>91228</t>
  </si>
  <si>
    <t>SMĚROVÉ SLOUPKY Z PLAST HMOT VČETNĚ ODRAZNÉHO PÁSKU</t>
  </si>
  <si>
    <t>Z 11g 14x</t>
  </si>
  <si>
    <t>14=14,000 [A] ks</t>
  </si>
  <si>
    <t>položka zahrnuje: 
- dodání a osazení sloupku včetně nutných zemních prací 
- vnitrostaveništní a mimostaveništní doprava 
- odrazky plastové nebo z retroreflexní fólie</t>
  </si>
  <si>
    <t>54</t>
  </si>
  <si>
    <t>912A8</t>
  </si>
  <si>
    <t>BALISETY Z PLASTICKÝCH HMOT</t>
  </si>
  <si>
    <t>zahrazovací sloupky (alternativně v dřevěném provedení dle TP 179)</t>
  </si>
  <si>
    <t>12=12,000 [A] ks</t>
  </si>
  <si>
    <t>položka zahrnuje: 
- dodání a osazení balisety včetně nutných zemních prací 
- vnitrostaveništní a mimostaveništní dopravu 
- odrazky plastové nebo z retroreflexní fólie</t>
  </si>
  <si>
    <t>55</t>
  </si>
  <si>
    <t>91344</t>
  </si>
  <si>
    <t>NIVELAČNÍ ZNAČKY KAMENNÉ</t>
  </si>
  <si>
    <t>přesun či odstranění geodetického bodu ZHB 0717-239 
(oslovit KÚ 2 měsíce před realizací)</t>
  </si>
  <si>
    <t>1=1,000 [A] ks</t>
  </si>
  <si>
    <t>položka zahrnuje: 
- dodání a osazení nivelační značky včetně nutných zemních prací 
- vnitrostaveništní a mimostaveništní dopravu</t>
  </si>
  <si>
    <t>56</t>
  </si>
  <si>
    <t>914321</t>
  </si>
  <si>
    <t>DOPRAV ZNAČKY ZMENŠ VEL OCEL FÓLIE TŘ 1 - DODÁVKA A MONT</t>
  </si>
  <si>
    <t>A 22   2x 
A 30   2x 
A 32a 2x 
C 8a   1x 
C 8b   1x 
C 14a  2x 
C 14b  2x 
E 9      3x 
E 13    2x 
IS 19a 3x 
IS 21a 1x 
IS 21c 1x 
P 4      3x 
P 6      2x</t>
  </si>
  <si>
    <t>27=27,000 [A] ks</t>
  </si>
  <si>
    <t>položka zahrnuje: 
- dodávku a montáž značek v požadovaném provedení</t>
  </si>
  <si>
    <t>57</t>
  </si>
  <si>
    <t>914941</t>
  </si>
  <si>
    <t>SLOUPKY A STOJKY DOPRAVNÍCH ZNAČEK Z HLINÍK TRUBEK DO PATKY - DODÁVKA A MONTÁŽ</t>
  </si>
  <si>
    <t>16=16,000 [A] ks</t>
  </si>
  <si>
    <t>položka zahrnuje: 
- sloupky a upevňovací zařízení včetně jejich osazení (betonová patka, zemní práce)</t>
  </si>
  <si>
    <t>58</t>
  </si>
  <si>
    <t>917223</t>
  </si>
  <si>
    <t>SILNIČNÍ A CHODNÍKOVÉ OBRUBY Z BETONOVÝCH OBRUBNÍKŮ ŠÍŘ 100MM</t>
  </si>
  <si>
    <t>80/250/1000 mm</t>
  </si>
  <si>
    <t>2,0=2,000 [A] m</t>
  </si>
  <si>
    <t>Položka zahrnuje: 
dodání a pokládku betonových obrubníků o rozměrech předepsaných zadávací dokumentací 
betonové lože i boční betonovou opěrku.</t>
  </si>
  <si>
    <t>59</t>
  </si>
  <si>
    <t>917224</t>
  </si>
  <si>
    <t>SILNIČNÍ A CHODNÍKOVÉ OBRUBY Z BETONOVÝCH OBRUBNÍKŮ ŠÍŘ 150MM</t>
  </si>
  <si>
    <t>150/250/1000 mm</t>
  </si>
  <si>
    <t>109,0=109,000 [A] m</t>
  </si>
  <si>
    <t>60</t>
  </si>
  <si>
    <t>9182B</t>
  </si>
  <si>
    <t>VTOK JÍMKY BETONOVÉ VČET DLAŽBY PROPUSTU Z TRUB DN DO 400MM</t>
  </si>
  <si>
    <t>spadiště propustku včetně konstrukční výztuže C25/30-XF3 
včetně nátěru 1xNP + 2x NA</t>
  </si>
  <si>
    <t>Položka zahrnuje: 
- dodání  čerstvého  betonu  (betonové  směsi)  požadované  kvality,  jeho  uložení  do požadovaného tvaru při jakékoliv hustotě výztuže, konzistenci čerstvého betonu a způsobu hutnění, ošetření a ochranu betonu, 
- dodání a osazení výztuže, 
- dlažbu dna z lomového kamene, případně dokumentací předepsaný kamenný obklad stěn,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proudů. 
Nezahrnuje mříž a zábradlí.</t>
  </si>
  <si>
    <t>61</t>
  </si>
  <si>
    <t>9183B2</t>
  </si>
  <si>
    <t>PROPUSTY Z TRUB DN 400MM ŽELEZOBETONOVÝCH</t>
  </si>
  <si>
    <t>včetně podkladků</t>
  </si>
  <si>
    <t>8,0+8,0+10,0+10,0+14,0=50,000 [A] m</t>
  </si>
  <si>
    <t>Položka zahrnuje: 
- dodání a položení potrubí z trub z dokumentací předepsaného materiálu a předepsaného průměru 
- případné úpravy trub (zkrácení, šikmé seříznutí) 
Nezahrnuje podkladní vrstvy a obetonování.</t>
  </si>
  <si>
    <t>62</t>
  </si>
  <si>
    <t>9185B2</t>
  </si>
  <si>
    <t>ČELA KAMENNÁ PROPUSTU Z TRUB DN DO 400MM</t>
  </si>
  <si>
    <t>kompletní provedení šikmého čela bez základu</t>
  </si>
  <si>
    <t>8=8,000 [A] ks</t>
  </si>
  <si>
    <t>Položka zahrnuje: 
zdivo z lomového kamen na MC ve tvaru, předepsaným zadávací dokumentací 
vyspárování zdiva MC 
římsu ze železobetonu včetně výztuže, pokud je předepsaná zadávací dokumentací 
Nezahrnuje zábradlí</t>
  </si>
  <si>
    <t>63</t>
  </si>
  <si>
    <t>919112</t>
  </si>
  <si>
    <t>ŘEZÁNÍ ASFALTOVÉHO KRYTU VOZOVEK TL DO 100MM</t>
  </si>
  <si>
    <t>10=10,000 [A] m</t>
  </si>
  <si>
    <t>položka zahrnuje řezání vozovkové vrstvy v předepsané tloušťce, včetně spotřeby vody</t>
  </si>
  <si>
    <t>64</t>
  </si>
  <si>
    <t>921311</t>
  </si>
  <si>
    <t>ŽELEZNIČNÍ PŘEJEZD ŽELEZOBETONOVÝ S NOSIČI</t>
  </si>
  <si>
    <t>včetně závěrných prahů/zídek 
panely včetně nosičů a fixace</t>
  </si>
  <si>
    <t>2*4*1,2*1,55=14,880 [A] 
4*1,20*1,285=6,168 [B] 
Celkem: A+B=21,048 [C] m2</t>
  </si>
  <si>
    <t>1. Položka obsahuje: 
 – úpravu a hutnění podloží přejezdové konstrukce 
 – dodávku přejezdové konstrukce s veškerými prvky a částmi daného typu přejezdové konstrukce včetně závěrných zídek a jejich betonového základu dle odpovídajících vzorových listů a TKP 
 – montáž přejezdové konstrukce z dílů a součástí na místě při přerušení železničního a silničního provozu 
 – speciální montážní nářadí, závěsné zařízení 
 – ochranné náběhy, koncové i mezilehlé zarážky, podélnou fixaci atd. 
 – příplatky za ztížené podmínky vyskytující se při zřízení přejezdu, např. za překážky na straně koleje ap. 
2. Položka neobsahuje: 
 – zřízení, pronájem a odstranění dopravního značení objízdné trasy 
 – úpravy koleje (např. posun pražců, doplnění kolejového lože, směrová a výšková úprava) 
 – silniční panely v přechodu těles 
 – prahovou vpusť 
3. Způsob měření: 
Měří se půdorysná plocha (pojízdná nebo pochozí) vlastní přejezdové konstrukce tvořené daným systémem. kolejnice a žlábky se z plochy neodečítají. Do plochy se nezapočítávají ochranné klíny, prahové vpusti apod.</t>
  </si>
  <si>
    <t>65</t>
  </si>
  <si>
    <t>931326</t>
  </si>
  <si>
    <t>TĚSNĚNÍ DILATAČ SPAR ASF ZÁLIVKOU MODIFIK PRŮŘ DO 800MM2</t>
  </si>
  <si>
    <t>položka zahrnuje dodávku a osazení předepsaného materiálu, očištění ploch spáry před úpravou, očištění okolí spáry po úpravě 
nezahrnuje těsnící profil</t>
  </si>
  <si>
    <t>66</t>
  </si>
  <si>
    <t>93610</t>
  </si>
  <si>
    <t>DROBNÉ DOPLŇK KONSTR DŘEVĚNÉ</t>
  </si>
  <si>
    <t>migrační prvky pro plaz atd. 
objem stanoven odhadem (konstrukce z větví bez bližší definice CHKO)</t>
  </si>
  <si>
    <t>2*2,0=4,000 [A] m3</t>
  </si>
  <si>
    <t>- dílenská dokumentace, včetně technologického předpisu spojování, 
- dodání dřeva v požadované kvalitě a výroba konstrukce (vč. pomůcek,  přípravků a prostředků pro výrobu) bez ohledu na náročnost a její objem, dílenská montáž, montážní dokumentace, 
- dodání spojovacího materiálu, 
- zřízení  montážních  a  dilatačních  spojů,  spar, včetně potřebných úprav, vložek, opracování, očištění a ošetření, 
- podpěr. konstr. a lešení všech druhů pro montáž konstrukcí i doplňkových, včetně  požadovaných  otvorů, ochranných a bezpečnostních opatření a základů pro tyto konstrukce a lešení, 
- jakákoliv doprava a manipulace dílců a montážních sestav, včetně dopravy konstrukce z výrobny na stavbu, 
- montáž konstrukce na stavbě, včetně montážních prostředků a pomůcek a zednických výpomocí, 
- výplň, těsnění a tmelení spar a spojů, 
- čištění konstrukce a odstranění všech vrubů (vrypy, otlačeniny a pod.), 
- veškeré druhy opracování povrchů, včetně úprav pod nátěry a pod izolaci, 
- veškeré druhy dílenských základů a základních nátěrů a povlaků, 
- všechny druhy ocelového kotvení, 
- dílenskou přejímku a montážní prohlídku, včetně požadovaných dokladů, 
- zřízení kotevních otvorů nebo jam, nejsou-li částí jiné konstrukce, jejich úpravy, očištění a ošetření, 
- osazení kotvení nebo přímo částí konstrukce do podpůrné konstrukce nebo do zeminy, 
- výplň  kotevních  otvorů (případně podlití patních desek) maltou, betonem nebo jinou speciální hmotou, vyplnění jam zeminou, 
- ošetření kotevní oblasti proti vzniku trhlin, vlivu povětrnosti a pod., 
- osazení značek, včetně jejich zaměření. 
Dokumentace pro zadání stavby může dále předepsat, že cena položky ještě obsahuje např.: 
- veškeré úpravy dřeva pro zlepšení jeho užitných vlastností (impregnace, zpevňování a pod.), 
- veškeré druhy povrchových úprav, 
- zvláštní spojové prostředky, rozebíratelnost konstrukce, 
- osazení měřících zařízení a úprav pro ně.</t>
  </si>
  <si>
    <t>67</t>
  </si>
  <si>
    <t>93650</t>
  </si>
  <si>
    <t>DROBNÉ DOPLŇK KONSTR KOVOVÉ</t>
  </si>
  <si>
    <t>KG</t>
  </si>
  <si>
    <t>ocel.trubka na výtoku u agro přechodu 508*11 mm 
migrační ocel.deska u kamenného klínu 1000*400*6 mm (protiskluz.úprava)</t>
  </si>
  <si>
    <t>2*0,7*135=189,000 [A] 
2*20,0=40,000 [B] 
Celkem: A+B=229,000 [C] kg</t>
  </si>
  <si>
    <t>- dílenská dokumentace, včetně technologického předpisu spojování, 
- dodání  materiálu  v požadované kvalitě a výroba konstrukce i dílenská (včetně  pomůcek,  přípravků a prostředků pro výrobu) bez ohledu na náročnost a její hmotnost, dílenská montáž,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jakákoliv doprava a manipulace dílců  a  montážních  sestav,  včetně  dopravy konstrukce z výrobny na stavbu, 
- montáž konstrukce na staveništi, včetně montážních prostředků a pomůcek a zednických výpomocí, 
- montážní dokumentace včetně technologického předpisu montáže, 
- výplň, těsnění a tmelení spar a spojů, 
- čištění konstrukce a odstranění všech vrubů (vrypy, otlačeniny a pod.), 
- veškeré druhy opracování povrchů, včetně úprav pod nátěry a pod izolaci, 
- veškeré druhy dílenských základů a základních nátěrů a povlaků, 
- všechny druhy ocelového kotvení, 
- dílenskou přejímku a montážní prohlídku, včetně požadovaných dokladů, 
- zřízení kotevních otvorů nebo jam, nejsou-li částí jiné konstrukce, jejich úpravy, očištění a ošetření, 
- osazení kotvení nebo přímo částí konstrukce do podpůrné konstrukce nebo do zeminy, 
- výplň kotevních otvorů  (příp.  podlití  patních  desek)  maltou,  betonem  nebo  jinou speciální hmotou, vyplnění jam zeminou, 
- ošetření kotevní oblasti proti vzniku trhlin, vlivu povětrnosti a pod., 
- osazení nivelačních značek, včetně jejich zaměření, označení znakem výrobce a vyznačení letopočtu. 
Dokumentace pro zadání stavby může dále předepsat že cena položky ještě obsahuje například: 
- veškeré druhy protikorozní ochrany a nátěry konstrukcí, 
- žárové zinkování ponorem nebo žárové stříkání (metalizace) kovem, 
- zvláštní spojovací prostředky, rozebíratelnost konstrukce, 
- osazení měřících zařízení a úpravy pro ně 
- ochranná opatření před účinky bludných proudů 
- ochranu před přepětím.</t>
  </si>
  <si>
    <t>68</t>
  </si>
  <si>
    <t>965010</t>
  </si>
  <si>
    <t>ODSTRANĚNÍ KOLEJOVÉHO LOŽE A DRÁŽNÍCH STEZEK</t>
  </si>
  <si>
    <t>odstranění kolejového železničního svršku 
nutná konzultace s KŽC Doprava</t>
  </si>
  <si>
    <t>26,0*4,0*0,5=52,000 [A] m3</t>
  </si>
  <si>
    <t>1. Položka obsahuje: 
 – odstranění kolejového lože ručně nebo mechanizací, a to po nebo bez sejmutí kolejového roštu 
 – příplatky za ztížené podmínky při práci v kolejišti, např. za překážky na straně koleje apod. 
 – naložení vybouraného materiálu na dopravní prostředek 
2. Položka neobsahuje: 
 – odvoz vybouraného materiálu do skladu nebo na likvidaci 
 – poplatky za likvidaci odpadů, nacení se položkami ze ssd 0 
3. Způsob měření: 
Měří se metry krychlové odtěženého kolejového lože v ulehlém (původním) stavu.</t>
  </si>
  <si>
    <t>69</t>
  </si>
  <si>
    <t>965021</t>
  </si>
  <si>
    <t>ODSTRANĚNÍ KOLEJOVÉHO LOŽE A DRÁŽNÍCH STEZEK - ODVOZ NA SKLÁDKU</t>
  </si>
  <si>
    <t>M3KM</t>
  </si>
  <si>
    <t>odstranění kolejového železničního svršku - odvoz 20 km 
nutná konzultace s KŽC Doprava</t>
  </si>
  <si>
    <t>26,0*4,0*0,5*20,0=1 040,000 [A] m3km</t>
  </si>
  <si>
    <t>1. Položka obsahuje: 
 – odvoz jakýmkoliv dopravním prostředkem a složení 
 – případné překládky na trase 
2. Položka neobsahuje: 
 – naložení vybouraného materiálu na dopravní prostředek (je zahrnuto ve zdrojové položce) 
 – poplatky za likvidaci odpadů, nacení se položkami ze ssd 0 
3. Způsob měření: 
Výměra je součtem součinů metrů krychlových vytěženého v rostlém (původním) stavu nebo vybouraného materiálu a jednotlivých vzdáleností v kilometrech.</t>
  </si>
  <si>
    <t>70</t>
  </si>
  <si>
    <t>965123</t>
  </si>
  <si>
    <t>DEMONTÁŽ KOLEJE NA DŘEVĚNÝCH PRAŽCÍCH DO KOLEJOVÝCH POLÍ S ODVOZEM NA MONTÁŽNÍ ZÁKLADNU S NÁSLEDNÝM ROZEBRÁNÍM</t>
  </si>
  <si>
    <t>demontáž koleje 
nutná konzultace s KŽC Doprava 
(bez poplatku za skládku - bude uloženo na nádraží v Kamenickém Šenově)</t>
  </si>
  <si>
    <t>1. Položka obsahuje: 
 – uvolnění kolejového roštu z kolejového lože 
 – odstranění kolejnicových propojek, uzemnění a jiného vybavení 
 – případné rozřezání kolejového roštu 
 – úplné rozebrání koleje v místě demontáže do kolejových polí a jejich hrubé očištění 
 – naložení vybouraného materiálu na dopravní prostředek 
 – odvoz kolejových polí z místa demontáže na montážní základnu 
 – rozebrání kolejových polí na montážní základně do součástí 
 – příplatky za ztížené podmínky při práci v kolejišti, např. za překážky na straně koleje apod. 
2. Položka neobsahuje: 
 – odvoz nevyhovujícího materiálu na likvidaci 
 – poplatky za likvidaci odpadů, nacení se položkami ze ssd 0 
3. Způsob měření: 
Měří se délka koleje ve smyslu ČSN 73 6360, tj. v ose koleje.</t>
  </si>
  <si>
    <t>71</t>
  </si>
  <si>
    <t>966118</t>
  </si>
  <si>
    <t>BOURÁNÍ KONSTRUKCÍ Z BETON DÍLCŮ S ODVOZEM DO 20KM</t>
  </si>
  <si>
    <t>beton.panely u železničního přejezdu 
nutná konzultace s KŽC Doprava 
skládkovné 015140</t>
  </si>
  <si>
    <t>6,0*3,0*0,15=2,700 [A] m3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</si>
  <si>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</si>
  <si>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72</t>
  </si>
  <si>
    <t>967178</t>
  </si>
  <si>
    <t>VYBOURÁNÍ ČÁSTÍ KONSTRUKCÍ DŘEVĚNÝCH S ODVOZEM DO 20KM</t>
  </si>
  <si>
    <t>pražce 
nutná konzultace s KŽC Doprava</t>
  </si>
  <si>
    <t>42*2,4*0,3*0,2=6,048 [A] m3</t>
  </si>
  <si>
    <t>položka zahrnuje: 
- veškerou manipulaci s vybouranou sutí a hmotami včetně uložení na skládku, 
- veškeré další práce plynoucí z technologického předpisu a z platných předpisů,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</si>
  <si>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SO 101.A (KŠ)</t>
  </si>
  <si>
    <t>(2140,0+1460,8+150,0+387,75+98,0)*1,9=8 049,445 [A] t</t>
  </si>
  <si>
    <t>102*1,5*0,9=137,700 [A] 
8*2,5*0,9=18,000 [B] 
Celkem: A+B=155,700 [C] t</t>
  </si>
  <si>
    <t>46,7+161,2+50,0+22,0+365,3+35,7=680,900 [A] m2</t>
  </si>
  <si>
    <t>102,0=102,000 [A] ks</t>
  </si>
  <si>
    <t>sejmutí ornice tl.150-300 mm (využití v rámci stavby) 
(4688 + 698 m2 x 0,15)</t>
  </si>
  <si>
    <t>(4688,0+698,0)*0,15=807,900 [A] m3</t>
  </si>
  <si>
    <t>sejmutí ornice v tl.150-300 mm s odvozem mimo stavbu ( 2678,83 m3 - 807,9 m3) 
výpočet kubatur k dispozici u projektanta (výpočet z jednotlivých řezů)</t>
  </si>
  <si>
    <t>2678,83-807,9=1 870,930 [A] m3</t>
  </si>
  <si>
    <t>1460,80=1 460,800 [A] m3</t>
  </si>
  <si>
    <t>výpočet kubatur k dispozici u projektanta (výpočet z jednotlivých řezů) 
výkopy 2140 m3 (možné využití pro násypy viz PD v případě vhodnosti - určeno při realizaci) 
skládkovné 015111</t>
  </si>
  <si>
    <t>2140,0=2 140,000 [A] m3</t>
  </si>
  <si>
    <t>(3,5*3,5*2,0)*4=98,000 [A] m3</t>
  </si>
  <si>
    <t>hloubení rýh pro propustky a základy čel 
skládkovné 015111</t>
  </si>
  <si>
    <t>12,0*1,5*3,0=54,000 [A] 
11,0*1,4*3,0=46,200 [B] 
13,0*1,0*3,0=39,000 [C] 
14,5*1,3*3,0=56,550 [D] 
16,0*1,3*3,0=62,400 [E] 
12,0*1,5*3,0=54,000 [F] 
12,0*1,5*3,0=54,000 [G] 
10*3,0*0,8*0,9=21,600 [H] 
Celkem: A+B+C+D+E+F+G+H=387,750 [I] m3</t>
  </si>
  <si>
    <t>uložení přebytečného materiálu stavby na skládce 
ornice 1870,93 m3 
zemina  2140 m3 
zemina podloží 1460,80 m3</t>
  </si>
  <si>
    <t>1870,93+2140,0+1460,8+150,0+387,75+98,0=6 107,480 [A] m3</t>
  </si>
  <si>
    <t>výpočet kubatur k dispozici u projektanta (výpočet z jednotlivých řezů) 
násypy 848 m3 (možné využití výkopku pro násypy viz PD v případě vhodnosti - určeno při realizaci)</t>
  </si>
  <si>
    <t>848,0=848,000 [A] m3</t>
  </si>
  <si>
    <t>(8,0+8,0+10,0+10,0+10,0+8,0+8,0)*0,5*1,5=46,500 [A] m3</t>
  </si>
  <si>
    <t>5093,0=5 093,000 [A] m2</t>
  </si>
  <si>
    <t>4688,0=4 688,000 [A] m2</t>
  </si>
  <si>
    <t>ochrana stromů bedněním 
8 stromů (obvod cca 3m, výška 2 m)</t>
  </si>
  <si>
    <t>8*3,0*2,0=48,000 [A] m2</t>
  </si>
  <si>
    <t>200,0=200,000 [A] m</t>
  </si>
  <si>
    <t>5093,0+25,0=5 118,000 [A] 
200,0*2,5=500,000 [B] 
Celkem: A+B=5 618,000 [C] m2</t>
  </si>
  <si>
    <t>2593,0=2 593,000 [A] m2</t>
  </si>
  <si>
    <t>2593,0*4=10 372,000 [A] m2</t>
  </si>
  <si>
    <t>27152</t>
  </si>
  <si>
    <t>POLŠTÁŘE POD ZÁKLADY Z KAMENIVA DRCENÉHO</t>
  </si>
  <si>
    <t>vrstva ŠD fr.63/125 mm v tl.250 mm 
výpočet obsahuje 400 mm z důvodu zatlačení materiálu do podloží</t>
  </si>
  <si>
    <t>145,0*8,0*0,4=464,000 [A] m3</t>
  </si>
  <si>
    <t>podkladní beton u propustků a základů čel/spadišť</t>
  </si>
  <si>
    <t>4*2,4*2,4*0,1=2,304 [A] 
10*3,0*0,7*0,1=2,100 [B] 
(8,0+8,0+10,0+10,0+10,0+8,0+8,0)*1,2*0,1=7,440 [C] 
Celkem: A+B+C=11,844 [D] m3</t>
  </si>
  <si>
    <t>obetonování propustku C20/25nXF3 
základy šikmých čel C20/25nXF3 
včetně nátěru 1xNP + 2x NA</t>
  </si>
  <si>
    <t>(8,0+8,0+10,0+10,0+10,0+8,0+8,0)*0,52=32,240 [A]  
10*3,0*0,4*0,7=8,400 [B] 
Celkem: A+B=40,640 [C] m3</t>
  </si>
  <si>
    <t>(6,4+6,4+6,4+6,4)*3,14*0,07*0,07=0,394 [A]  
(6,4+6,4+6,4+6,4)*3,14*0,06*0,06*2=0,579 [B] 
16*1,3*3,14*0,06*0,06=0,235 [C] 
Celkem: A+B+C=1,208 [D] m3</t>
  </si>
  <si>
    <t>úprava výtoků (erozní ochrana) 
1x přírodní zídka pro plaz cca 0,5x1,0x3,0 m (umístění bude určeno při realizaci)</t>
  </si>
  <si>
    <t>((3,0*4,0)+(3,0*6,0)+(3,0*6,0)+(3,0*1,5)+(3,0*6,0)+(3,0*2,0)+(3,0*6,0)+(3,0*3,0)+(3,0*6,0)+(3,0*6,0))*0,3=41,850 [C] 
1*0,5*1,0*3,0=1,500 [B] 
Celkem: C+B=43,350 [D] m3</t>
  </si>
  <si>
    <t>7*5*2*0,3=21,000 [A] m3</t>
  </si>
  <si>
    <t>dlažba do bet.základu (včetně) u propustků</t>
  </si>
  <si>
    <t>3,0*1,0*7*0,3=6,300 [A] m3</t>
  </si>
  <si>
    <t>25=25,000 [A] m2</t>
  </si>
  <si>
    <t>ŠDb (min.), frakce 0/63 mm 
koeficient 1,62 rozšíření 
sjezdy, komunikace</t>
  </si>
  <si>
    <t>(25,0+2110,0)*1,62=3 458,700 [A] m2</t>
  </si>
  <si>
    <t>2110,0=2 110,000 [A] m2</t>
  </si>
  <si>
    <t>Z 11g 4x</t>
  </si>
  <si>
    <t>5=5,000 [A] ks</t>
  </si>
  <si>
    <t>C 8a   1x 
C 8b   1x 
E 13    2x 
IS 21a 1x 
IS 21b 1x</t>
  </si>
  <si>
    <t>6=6,000 [A] ks</t>
  </si>
  <si>
    <t>14,0+15,0=29,000 [A] m</t>
  </si>
  <si>
    <t>8,0+8,0+10,0+10,0+10,0+8,0+8,0=62,000 [A] m</t>
  </si>
  <si>
    <t>10=10,000 [A] ks</t>
  </si>
  <si>
    <t>15=15,000 [A] m</t>
  </si>
  <si>
    <t>SO 101.B (ČK)</t>
  </si>
  <si>
    <t>(11,20+45,5)*1,9=107,730 [A] t</t>
  </si>
  <si>
    <t>02991</t>
  </si>
  <si>
    <t>OSTATNÍ POŽADAVKY - INFORMAČNÍ TABULE</t>
  </si>
  <si>
    <t>Informační tabule (plast A3) na sloupku a mobilním podstavci (včetně demontáže) 
tabule s informacemi o stavbě, investorovi atd.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</si>
  <si>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</si>
  <si>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11352</t>
  </si>
  <si>
    <t>ODSTRANĚNÍ CHODNÍKOVÝCH A SILNIČNÍCH OBRUBNÍKŮ BETONOVÝCH</t>
  </si>
  <si>
    <t>odstranění silničních obrubníků 
položka včetně poplatku za skládku</t>
  </si>
  <si>
    <t>4,0=4,000 [A] m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</si>
  <si>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</si>
  <si>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sejmutí ornice tl.150mm (využití v rámci stavby) 
(86 m2)</t>
  </si>
  <si>
    <t>86,0*0,15=12,900 [A] m3</t>
  </si>
  <si>
    <t>sejmutí ornice v tl.150mm s odvozem mimo stavbu (157 m2 - 86 m2)</t>
  </si>
  <si>
    <t>(157,0-86,0)*0,15=10,650 [A] m3</t>
  </si>
  <si>
    <t>91,0*0,5=45,500 [A] m3</t>
  </si>
  <si>
    <t>výpočet k dispozici u projektanta dle příčných řezů 
výkopy 11,2 m3 (možné využití pro násypy viz PD v případě vhodnosti - určeno při realizaci) 
skládkovné 015111</t>
  </si>
  <si>
    <t>11,2=11,200 [A] m3</t>
  </si>
  <si>
    <t>uložení přebytečného materiálu stavby na skládce 
ornice 157-86 = 71 m2*0,15 
zemina 11,2 m3</t>
  </si>
  <si>
    <t>71,0*0,15=10,650 [A] 
11,2=11,200 [B] 
Celkem: A+B=21,850 [C] m3</t>
  </si>
  <si>
    <t>výpočet k dispozici u projektanta dle příčných řezů 
násypy 21,75 m3 (možné využití výkopku pro násypy viz PD v případě vhodnosti - určeno při realizaci)</t>
  </si>
  <si>
    <t>21,75=21,750 [A] m3</t>
  </si>
  <si>
    <t>koeficient rozšíření viditelné části konstrukce (včetně krajnic) a úrovně pláně 1,25 
min.100% PS (tab.10a ČSN 736133)</t>
  </si>
  <si>
    <t>87,0*1,25=108,750 [A] m2</t>
  </si>
  <si>
    <t>pláň mimo zpevněné plochy</t>
  </si>
  <si>
    <t>68,0=68,000 [A] m2</t>
  </si>
  <si>
    <t>18220</t>
  </si>
  <si>
    <t>ROZPROSTŘENÍ ORNICE VE SVAHU</t>
  </si>
  <si>
    <t>nezpevněné plochy 
včetně ploch v km 0,766-3,132</t>
  </si>
  <si>
    <t>68,0*0,15=10,200 [A] 
9332,0*0,15=1 399,800 [B] 
Celkem: A+B=1 410,000 [C] m3</t>
  </si>
  <si>
    <t>položka zahrnuje: 
nutné přemístění ornice z dočasných skládek vzdálených do 50m 
rozprostření ornice v předepsané tloušťce ve svahu přes 1:5</t>
  </si>
  <si>
    <t>18230</t>
  </si>
  <si>
    <t>ROZPROSTŘENÍ ORNICE V ROVINĚ</t>
  </si>
  <si>
    <t>zatravněné krajnice 
včetně ploch v km 0,766-3,132</t>
  </si>
  <si>
    <t>19,0*0,15=2,850 [A] 
2364,0*0,15=354,600 [B] 
Celkem: A+B=357,450 [C] m3</t>
  </si>
  <si>
    <t>položka zahrnuje: 
nutné přemístění ornice z dočasných skládek vzdálených do 50m 
rozprostření ornice v předepsané tloušťce v rovině a ve svahu do 1:5</t>
  </si>
  <si>
    <t>18242</t>
  </si>
  <si>
    <t>ZALOŽENÍ TRÁVNÍKU HYDROOSEVEM NA ORNICI</t>
  </si>
  <si>
    <t>včetně ploch v km 0,766-3,132</t>
  </si>
  <si>
    <t>68,0+19.0=87,000 [A] 
9332,0+2364,0=11 696,000 [B] 
Celkem: A+B=11 783,000 [C] m2</t>
  </si>
  <si>
    <t>Zahrnuje dodání předepsané travní směsi, hydroosev na ornici, zalévání, první pokosení, to vše bez ohledu na sklon terénu</t>
  </si>
  <si>
    <t>184723</t>
  </si>
  <si>
    <t>ZDRAVOTNÍ ŘEZ VĚTVÍ STROMŮ KMENE D PŘES 90CM</t>
  </si>
  <si>
    <t>strom č.2 dle DP</t>
  </si>
  <si>
    <t>ochrana stromů bedněním 
2 strom (obvod cca 3m, výška 2 m)</t>
  </si>
  <si>
    <t>2*3,0*2,0=12,000 [A] m2</t>
  </si>
  <si>
    <t>18600</t>
  </si>
  <si>
    <t>ZALÉVÁNÍ VODOU</t>
  </si>
  <si>
    <t>kropení trávníku 5l/m2 4x ročně 
včetně ploch v km 0,766-3,132</t>
  </si>
  <si>
    <t>(68.0+19.0)*0,005*4=1,740 [A] 
(9332,0+2364,0)*0,005*4=233,920 [B] 
Celkem: A+B=235,660 [C] m3</t>
  </si>
  <si>
    <t>koeficient rozšíření viditelné části konstrukce (včetně krajnic) a úrovně pláně 1,25</t>
  </si>
  <si>
    <t>ŠDb (min.), frakce 0/63 mm</t>
  </si>
  <si>
    <t>39,0+13,0=52,000 [A] m2</t>
  </si>
  <si>
    <t>58251</t>
  </si>
  <si>
    <t>DLÁŽDĚNÉ KRYTY Z BETONOVÝCH DLAŽDIC DO LOŽE Z KAMENIVA</t>
  </si>
  <si>
    <t>dllážděný lem u varovného pásu z dlaždic (rovné hrany) 200x200 mm tl.80 mm</t>
  </si>
  <si>
    <t>(4,5+3,0)*0,2=1,500 [A] m2</t>
  </si>
  <si>
    <t>65,0-(7,5*0,6)=60,500 [A] m2</t>
  </si>
  <si>
    <t>58261B</t>
  </si>
  <si>
    <t>KRYTY Z BETON DLAŽDIC SE ZÁMKEM BAREV RELIÉF TL 80MM DO LOŽE Z KAM</t>
  </si>
  <si>
    <t>OOSPO varovný pás</t>
  </si>
  <si>
    <t>(4,5+3,0)*0,4=3,000 [A] m2</t>
  </si>
  <si>
    <t>9111A1</t>
  </si>
  <si>
    <t>ZÁBRADLÍ SILNIČNÍ S VODOR MADLY - DODÁVKA A MONTÁŽ</t>
  </si>
  <si>
    <t>délka vodorovných a svislých prvků 
položka včetně základů, povrchové úpravy</t>
  </si>
  <si>
    <t>(18,0*3)+(13*2,0)=80,000 [A] m</t>
  </si>
  <si>
    <t>položka zahrnuje: 
- dodání zábradlí včetně předepsané povrchové úpravy 
- osazení sloupků zaberaněním nebo osazením do betonových bloků (včetně betonových bloků a nutných zemních prací) 
- případné bednění ( trubku) betonové patky v gabionové zdi</t>
  </si>
  <si>
    <t>91297</t>
  </si>
  <si>
    <t>DOPRAVNÍ ZRCADLO</t>
  </si>
  <si>
    <t>položka zahrnuje: 
- dodání a osazení zrcadla včetně nutných zemních prací 
- předepsaná povrchová úprava 
- vnitrostaveništní a mimostaveništní doprava 
- odrazky plastové nebo z retroreflexní fólie.</t>
  </si>
  <si>
    <t>IS 19a 1x 
IS 19b 1x 
IS 19c 1x 
IS 21a 1x 
IS 21b 2x 
IS 21c 1x</t>
  </si>
  <si>
    <t>7=7,000 [A] ks</t>
  </si>
  <si>
    <t>24,0+20=44,000 [A] m</t>
  </si>
  <si>
    <t>7,0+4,5=11,500 [A] m</t>
  </si>
  <si>
    <t>4,5+7,0=11,500 [A] m</t>
  </si>
  <si>
    <t>96618</t>
  </si>
  <si>
    <t>BOURÁNÍ KONSTRUKCÍ KOVOVÝCH</t>
  </si>
  <si>
    <t>položka odhadem 
položka včetně poplatku za skládku (i v případě bet.základu)</t>
  </si>
  <si>
    <t>(3*50,0)/1000=0,150 [A] t</t>
  </si>
  <si>
    <t>položka zahrnuje: 
- rozebrání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</si>
  <si>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SO 101.B (KŠ)</t>
  </si>
  <si>
    <t>nezpevněné plochy</t>
  </si>
  <si>
    <t>4688,0*0,15=703,200 [A] m3</t>
  </si>
  <si>
    <t>zatravněné krajnice</t>
  </si>
  <si>
    <t>698,0*0,15=104,700 [A] m3</t>
  </si>
  <si>
    <t>4688,0+698,0=5 386,000 [A] m2</t>
  </si>
  <si>
    <t>kropení trávníku 5l/m2 4x ročně</t>
  </si>
  <si>
    <t>(4688,0+698,0)*0,005*4=107,720 [A] m3</t>
  </si>
  <si>
    <t>SO 103.A (ČK)</t>
  </si>
  <si>
    <t>Vedlejší trasa km 0,000-0,904</t>
  </si>
  <si>
    <t>(412,50+410,0+65,76)*1,9=1 687,694 [A] t</t>
  </si>
  <si>
    <t>015130</t>
  </si>
  <si>
    <t>POPLATKY ZA LIKVIDACI ODPADŮ NEKONTAMINOVANÝCH - 17 03 02  VYBOURANÝ ASFALTOVÝ BETON BEZ DEHTU</t>
  </si>
  <si>
    <t>asfaltový beton vozovkové vrstvy 2200kg/m3 
penetrační makadam 2200kg/m3 
položka 113338</t>
  </si>
  <si>
    <t>221,7*2,2=487,740 [A]</t>
  </si>
  <si>
    <t>beton propustku 2200kg/m3 
položka 966358,11328</t>
  </si>
  <si>
    <t>10,0*0,7*2,2=15,400 [A]</t>
  </si>
  <si>
    <t>3*1,5*0,9=4,050 [A] t</t>
  </si>
  <si>
    <t>3=3,000 [A] ks</t>
  </si>
  <si>
    <t>113338</t>
  </si>
  <si>
    <t>ODSTRAN PODKL ZPEVNĚNÝCH PLOCH S ASFALT POJIVEM, ODVOZ DO 20KM</t>
  </si>
  <si>
    <t>kryt z penetračního betonu</t>
  </si>
  <si>
    <t>739,0*0,3=221,700 [A] m3</t>
  </si>
  <si>
    <t>sejmutí ornice tl.150-300 mm (využití v rámci stavby) 
(2202+868 m2 x 0,15)</t>
  </si>
  <si>
    <t>(2202,0+868,0)*0,15=460,500 [A] m3</t>
  </si>
  <si>
    <t>sejmutí ornice v tl.150-300 mm s odvozem mimo stavbu ( 1297,77 m3 - 460,50 m3) 
výpočet kubatur k dispozici u projektanta (výpočet z jednotlivých řezů)</t>
  </si>
  <si>
    <t>1297,77-460,5=837,270 [A] m3</t>
  </si>
  <si>
    <t>825,0*0,5=412,500 [A] m3</t>
  </si>
  <si>
    <t>výpočet kubatur k dispozici u projektanta (výpočet z jednotlivých řezů) 
výkopy 410,00 m3 (možné využití pro násypy viz PD v případě vhodnosti - určeno při realizaci) 
skládkovné 015111</t>
  </si>
  <si>
    <t>410,00=410,000 [A] m3</t>
  </si>
  <si>
    <t>hloubení rýh pro propustky, trouby a základy čel 
skládkovné 015111</t>
  </si>
  <si>
    <t>(10,0+10,0)*3,0*1,0=60,000 [A] 
2*4,0*0,8*0,9=5,760 [B] 
Celkem: A+B=65,760 [C] m3</t>
  </si>
  <si>
    <t>uložení přebytečného materiálu stavby na skládce 
ornice 837,27 m3 
zemina  410,00m3 
zemina podloží 412,5 m3 
rýhy 65,76 m3</t>
  </si>
  <si>
    <t>837,27+412,5+410,00+65,76=1 725,530 [A] m3</t>
  </si>
  <si>
    <t>výpočet kubatur k dispozici u projektanta (výpočet z jednotlivých řezů) 
násypy 1220,22 m3 (možné využití výkopku pro násypy viz PD v případě vhodnosti - určeno při realizaci)</t>
  </si>
  <si>
    <t>1220,22=1 220,220 [A] m3</t>
  </si>
  <si>
    <t>(10,0+10,0)*0,7*2,0=28,000 [A] m3</t>
  </si>
  <si>
    <t>4381,5+472,0=4 853,500 [A] m2</t>
  </si>
  <si>
    <t>868,0+2202,0+12,0=3 082,000 [A] m2</t>
  </si>
  <si>
    <t>46=46,000 [A] ks</t>
  </si>
  <si>
    <t>ochrana stromů bedněním 
46 stromŮ (obvod cca 3m, výška 2 m)</t>
  </si>
  <si>
    <t>46*3,0*2,0=276,000 [A] m2</t>
  </si>
  <si>
    <t>1350,0=1 350,000 [A] m</t>
  </si>
  <si>
    <t>4381,5+472,0=4 853,500 [A] 
1350,0*2,5=3 375,000 [B] 
Celkem: A+B=8 228,500 [C] m2</t>
  </si>
  <si>
    <t>1897,0=1 897,000 [A] m2</t>
  </si>
  <si>
    <t>1897,0*4=7 588,000 [A] m2</t>
  </si>
  <si>
    <t>podkladní beton u propustků a základů čel</t>
  </si>
  <si>
    <t>(4,0+4,0)*0,7*0,1=0,560 [A] 
(10,0+10,0)*1,2*0,1=2,400 [B] 
Celkem: A+B=2,960 [C] m3</t>
  </si>
  <si>
    <t>(10,0+10,0)*0,75=15,000 [A]  
(4,0+4,0)*0,8*0,9=5,760 [B] 
Celkem: A+B=20,760 [C] m3</t>
  </si>
  <si>
    <t>7,5*3,14*0,07*0,07=0,115 [A]  
7,5*3,14*0,06*0,06*2=0,170 [B] 
6*1,3*3,14*0,06*0,06=0,088 [C] 
Celkem: A+B+C=0,373 [D] m3</t>
  </si>
  <si>
    <t>1x přírodní zídka pro plaz cca 0,5x1,0x3,0 m (umístění bude určeno při realizaci)</t>
  </si>
  <si>
    <t>1*0,5*1,0*3,0=1,500 [A] m3</t>
  </si>
  <si>
    <t>2*3,0*0,15=0,900 [A] m3</t>
  </si>
  <si>
    <t>215,0=215,000 [A] m2</t>
  </si>
  <si>
    <t>(215,0+2696,0)*1,62=4 715,820 [A] m2</t>
  </si>
  <si>
    <t>4381,5=4 381,500 [A] m2</t>
  </si>
  <si>
    <t>2696,0=2 696,000 [A] m2</t>
  </si>
  <si>
    <t>C 8a – Stezka pro cyklisty 1x 
C 8b – Konec stezky pro cyklisty 1x 
E 13 – Text 2x</t>
  </si>
  <si>
    <t>91551</t>
  </si>
  <si>
    <t>VODOROVNÉ DOPRAVNÍ ZNAČENÍ - PŘEDEM PŘIPRAVENÉ SYMBOLY</t>
  </si>
  <si>
    <t>plast hladký typ II</t>
  </si>
  <si>
    <t>položka zahrnuje: 
- dodání a pokládku předepsaného symbolu 
- zahrnuje předznačení a reflexní úpravu</t>
  </si>
  <si>
    <t>97,0=97,000 [A] m</t>
  </si>
  <si>
    <t>9183D2</t>
  </si>
  <si>
    <t>PROPUSTY Z TRUB DN 600MM ŽELEZOBETONOVÝCH</t>
  </si>
  <si>
    <t>10,0+10,0=20,000 [A] m</t>
  </si>
  <si>
    <t>9185D2</t>
  </si>
  <si>
    <t>ČELA KAMENNÁ PROPUSTU Z TRUB DN DO 600MM</t>
  </si>
  <si>
    <t>1*2,0=2,000 [A] m3</t>
  </si>
  <si>
    <t>966358</t>
  </si>
  <si>
    <t>BOURÁNÍ PROPUSTŮ Z TRUB DN DO 600MM</t>
  </si>
  <si>
    <t>meliorace DN 600 10m (odhad) 
skládkovné 015140</t>
  </si>
  <si>
    <t>10,0=10,000 [A] m</t>
  </si>
  <si>
    <t>položka zahrnuje: 
- odstranění trub včetně případného obetonování a lože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 
- nezahrnuje bourání čel, vtokových a výtokových jímek, odstranění zábradlí</t>
  </si>
  <si>
    <t>SO 103.B (ČK)</t>
  </si>
  <si>
    <t>(24,0+15,81+33,6)*1,9=139,479 [A] t</t>
  </si>
  <si>
    <t>asfaltový beton vozovkové vrstvy 2200kg/m3 
penetrační makadam 2200kg/m3 
položka 113438, 113338</t>
  </si>
  <si>
    <t>(12,0+51,0)*2,2=138,600 [A]</t>
  </si>
  <si>
    <t>5,0*0,7*2,2=7,700 [A]  
6,6*0,25*2,2=3,630 [B]  
Celkem: A+B=11,330 [C] t</t>
  </si>
  <si>
    <t>11328</t>
  </si>
  <si>
    <t>ODSTRANĚNÍ PŘÍKOPŮ, ŽLABŮ A RIGOLŮ Z PŘÍKOPOVÝCH TVÁRNIC</t>
  </si>
  <si>
    <t>vybourání žlabovek a základů 
skládkovné 015140</t>
  </si>
  <si>
    <t>(5,5+5,5)*0,6=6,600 [A] m2</t>
  </si>
  <si>
    <t>Položka zahrnuje odstranění tvárnic včetně podkladu, veškerou manipulaci s vybouranou sutí a s vybouranými hmotami,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</si>
  <si>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113328</t>
  </si>
  <si>
    <t>ODSTRAN PODKL ZPEVNĚNÝCH PLOCH Z KAMENIVA NESTMEL, ODVOZ DO 20KM</t>
  </si>
  <si>
    <t>předpoklad tloušťky stávajícího krytu dle TP170 
skládkovné 015111</t>
  </si>
  <si>
    <t>80,0*0,30=24,000 [A] m3</t>
  </si>
  <si>
    <t>170,0*0,3=51,000 [A] m3</t>
  </si>
  <si>
    <t>113438</t>
  </si>
  <si>
    <t>ODSTRAN KRYTU ZPEVNĚNÝCH PLOCH S ASFALT POJIVEM VČET PODKLADU, ODVOZ DO 20KM</t>
  </si>
  <si>
    <t>kryt z asfaltového betonu</t>
  </si>
  <si>
    <t>80,0*0,15=12,000 [A] m3</t>
  </si>
  <si>
    <t>výpočet kubatur k dispozici u projektanta (výpočet z jednotlivých řezů) 
výkopy 15,81 m3 (možné využití pro násypy viz PD v případě vhodnosti - určeno při realizaci) 
skládkovné 015111</t>
  </si>
  <si>
    <t>15,81=15,810 [A] m3</t>
  </si>
  <si>
    <t>10,0*3,0*1,0=30,000 [A] 
2*2,5*0,8*0,9=3,600 [B] 
Celkem: A+B=33,600 [C] m3</t>
  </si>
  <si>
    <t>uložení přebytečného materiálu stavby na skládce 
zemina  15,81 m3 
rýhy 33,6 m3 
nestm.kamenivo 24,0 m3</t>
  </si>
  <si>
    <t>15,81+33,6+24,0=73,410 [A] m3</t>
  </si>
  <si>
    <t>výpočet kubatur k dispozici u projektanta (výpočet z jednotlivých řezů) 
násypy 14,2 m3 (možné využití výkopku pro násypy viz PD v případě vhodnosti - určeno při realizaci)</t>
  </si>
  <si>
    <t>14,2=14,200 [A] m3</t>
  </si>
  <si>
    <t>10,0*0,7*2,0=14,000 [A] m3</t>
  </si>
  <si>
    <t>336,0=336,000 [A] m2</t>
  </si>
  <si>
    <t>2202,0*0,15=330,300 [A]m3</t>
  </si>
  <si>
    <t>868,0*0,15=130,200 [A] m3</t>
  </si>
  <si>
    <t>2202,0+868,0=3 070,000 [A] m2</t>
  </si>
  <si>
    <t>(2202,0+868.0)*0,005*4=61,400 [A] m3</t>
  </si>
  <si>
    <t>135,0=135,000 [A] m</t>
  </si>
  <si>
    <t>336,0=336,000 [A] 
135,0*2,5=337,500 [B] 
Celkem: A+B=673,500 [C] m2</t>
  </si>
  <si>
    <t>(2,5+2,5)*0,7*0,1=0,350 [A] 
10,0*1,2*0,1=1,200 [B] 
Celkem: A+B=1,550 [C] m3</t>
  </si>
  <si>
    <t>10,0*0,75=7,500 [A]  
(2,5+2,5)*0,8*0,9=3,600 [B] 
Celkem: A+B=11,100 [C] m3</t>
  </si>
  <si>
    <t>76,0=76,000 [A] m2</t>
  </si>
  <si>
    <t>(76,0+216,0)*1,62=473,040 [A] m2</t>
  </si>
  <si>
    <t>56933</t>
  </si>
  <si>
    <t>ZPEVNĚNÍ KRAJNIC ZE ŠTĚRKODRTI TL. DO 150MM</t>
  </si>
  <si>
    <t>12,0=12,000 [A] m2</t>
  </si>
  <si>
    <t>- dodání kameniva předepsané kvality a zrnitosti 
- rozprostření a zhutnění vrstvy v předepsané tloušťce 
- zřízení vrstvy bez rozlišení šířky, pokládání vrstvy po etapách</t>
  </si>
  <si>
    <t>216,0=216,000 [A] m2</t>
  </si>
  <si>
    <t>B1 – Zákaz vjezdu všech vozidel v obou směrech 1x 
E 13 – Text 1x 
IS 21a – Směrová tabulka pro cyklisty 1x 
IS 21b – Směrová tabulka pro cyklisty 1x 
P 6 – Stůj, dej přednost v jízdě! 1x</t>
  </si>
  <si>
    <t>29,0=29,000 [A] m</t>
  </si>
  <si>
    <t>935212</t>
  </si>
  <si>
    <t>PŘÍKOPOVÉ ŽLABY Z BETON TVÁRNIC ŠÍŘ DO 600MM DO BETONU TL 100MM</t>
  </si>
  <si>
    <t>3,0+3,0=6,000 [A] m</t>
  </si>
  <si>
    <t>položka zahrnuje: 
- dodávku a uložení příkopových tvárnic předepsaného rozměru a kvality 
- dodání a rozprostření lože z předepsaného materiálu v předepsané kvalitěa v předepsané tloušťce 
- veškerou manipulaci s materiálem, vnitrostaveništní i mimostaveništní dopravu 
- ukončení, patky, spárování 
- měří se v metrech běžných délky osy žlabu</t>
  </si>
  <si>
    <t>celková délka propustku 5m 
meliorace DN 600 10m (odhad) 
skládkovné 015140</t>
  </si>
  <si>
    <t>5,0=5,000 [A] m</t>
  </si>
  <si>
    <t>SO 104.A (ČK)</t>
  </si>
  <si>
    <t>Křížení vedlejší trasy se sil.I/13</t>
  </si>
  <si>
    <t>(122,25+39,79+231,0+15,0+20,302+225,44)*1,9=1 242,186 [A] t</t>
  </si>
  <si>
    <t>beton vozovkové vrstvy 2200kg/m3 
položka 967118, 96636</t>
  </si>
  <si>
    <t>11,0*0,7*2,2=16,940 [A] 
2,7*2,2=5,940 [B] 
Celkem: A+B=22,880 [C] t</t>
  </si>
  <si>
    <t>120,0=120,000 [A] m2</t>
  </si>
  <si>
    <t>sejmutí ornice tl.150-300 mm (využití v rámci stavby) 
(327+76 m2 x 0,15)</t>
  </si>
  <si>
    <t>(327,0+76,0)*0,15=60,450 [A] m3</t>
  </si>
  <si>
    <t>sejmutí ornice v tl.150-300 mm s odvozem mimo stavbu ( 182,70 m3 - 60,45 m3) 
výpočet kubatur k dispozici u projektanta (výpočet z jednotlivých řezů)</t>
  </si>
  <si>
    <t>182,70-60,45=122,250 [A] m3</t>
  </si>
  <si>
    <t>(205,0+65,0+112,0)*0,5=191,000 [A] m3</t>
  </si>
  <si>
    <t>výpočet kubatur k dispozici u projektanta (výpočet z jednotlivých řezů) 
výkopy 39,79m3 (možné využití pro násypy viz PD v případě vhodnosti - určeno při realizaci) 
skládkovné 015111</t>
  </si>
  <si>
    <t>39,79=39,790 [A] m3</t>
  </si>
  <si>
    <t>čištění silničního příkopu 
skládkovné 015111</t>
  </si>
  <si>
    <t>30,0=30,000 [A] m</t>
  </si>
  <si>
    <t>hloubení jam pro spadiště, HV, UV 
skládkovné 015111</t>
  </si>
  <si>
    <t>2,2*2,2*1,4=6,776 [A] 
2,2*2,2*1,4=6,776 [B] 
1,5*1,5*1,5*2=6,750 [C] 
Celkem: A+B+C=20,302 [D] m3</t>
  </si>
  <si>
    <t>(7,5*1,0*2,5)+(10,0*1,5*2,5)=56,250 [A] 
10,0*3,0*1,0=30,000 [B] 
(26,0*0,35*2,0)+(21,0*0,9*3,5)=84,350 [C] 
6,0*0,8*0,9=4,320 [D] 
2*3,0*0,8*0,9=4,320 [E] 
22,0*3,0*0,7=46,200 [F] 
Celkem: A+B+C+D+E+F=225,440 [G] m3</t>
  </si>
  <si>
    <t>uložení přebytečného materiálu stavby na skládce 
ornice 122,25 m3 
zemina  39,79 m3 
zemina podloží 231,0 m3</t>
  </si>
  <si>
    <t>122,25+39,79+231,0+15,0+20,302+225,44=653,782 [A] m3</t>
  </si>
  <si>
    <t>výpočet kubatur k dispozici u projektanta (výpočet z jednotlivých řezů) 
násypy 128,23 m3 (možné využití výkopku pro násypy viz PD v případě vhodnosti - určeno při realizaci)</t>
  </si>
  <si>
    <t>128,23=128,230 [A] m3</t>
  </si>
  <si>
    <t>(8,0+10,0)*0,5*1,5=13,500 [A] 
10,0*0,7*2,0=14,000 [B]  
Celkem: A+B=27,500 [C] m3</t>
  </si>
  <si>
    <t>205,0+65,0+112,0=382,000 [A] m2</t>
  </si>
  <si>
    <t>525,0=525,000 [A] m2</t>
  </si>
  <si>
    <t>trativody DN min.125 mm 
vyústění do terénu</t>
  </si>
  <si>
    <t>100,0=100,000 [A] m</t>
  </si>
  <si>
    <t>trativody DN min.200 mm 
vyústění do HV</t>
  </si>
  <si>
    <t>12,0=12,000 [A] m</t>
  </si>
  <si>
    <t>sanace/stabilizace aktivní zóny tělesa (výměna zemin) 
vsakovací jáma 
výpočet kubatur k dispozici u projektanta (výpočet z jednotlivých řezů)</t>
  </si>
  <si>
    <t>(205,0+65,0+112,0)*0,5=191,000 [A] 
6,0*1,0*1,0=6,000 [B] 
Celkem: A+B=197,000 [C] m3</t>
  </si>
  <si>
    <t>výpočet ploch k dispozici u projektanta (výpočet z jednotlivých řezů) 
komunikace, opláštění trativodů</t>
  </si>
  <si>
    <t>205,0+65,0+112,0=382,000 [A] 
100,0*2,5=250,000 [B] 
12,0*4,5=54,000 [C] 
Celkem: A+B+C=686,000 [D] m2</t>
  </si>
  <si>
    <t>2*2,0*1,5*0,1=0,600 [A] 
2*3,0*0,7*0,1=0,420 [B] 
(8,0+10,0+10,0)*1,2*0,1=3,360 [C] 
6,0*0,7*0,1=0,420 [D] 
Celkem: A+B+C+D=4,800 [E] m3</t>
  </si>
  <si>
    <t>(8,0+10,0)*0,52=9,360 [A]  
10,0*0,75=7,500 [B] 
2*3,0*0,4*0,7=1,680 [C] 
6,0*0,4*0,7=1,680 [D] 
Celkem: A+B+C+D=20,220 [E] m3</t>
  </si>
  <si>
    <t>1,0*1,0*0,3=0,300 [A] m3</t>
  </si>
  <si>
    <t>ŠDb (min.), frakce 0/63 mm 
koeficient 1,62 rozšíření 
komunikace</t>
  </si>
  <si>
    <t>275,0*1,62=445,500 [A] m2</t>
  </si>
  <si>
    <t>84,0=84,000 [A] m2</t>
  </si>
  <si>
    <t>275,0=275,000 [A] m2</t>
  </si>
  <si>
    <t>Potrubí</t>
  </si>
  <si>
    <t>89712</t>
  </si>
  <si>
    <t>VPUSŤ KANALIZAČNÍ ULIČNÍ KOMPLETNÍ Z BETONOVÝCH DÍLCŮ</t>
  </si>
  <si>
    <t>včetně napojení na propustek P104.2 a výtok propustku P104.3 
včetně potrubí DN 160 dle PD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</si>
  <si>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</si>
  <si>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89722</t>
  </si>
  <si>
    <t>VPUSŤ KANALIZAČNÍ HORSKÁ KOMPLETNÍ Z BETON DÍLCŮ</t>
  </si>
  <si>
    <t>včetně otvorů</t>
  </si>
  <si>
    <t>15,0*0,6=9,000 [A] m2</t>
  </si>
  <si>
    <t>(21,0+19,5)*3=121,500 [A] 
6*1,75*3=31,500 [B] 
(15+14+12)*2=82,000 [C] 
Celkem: A+B+C=235,000 [D] m</t>
  </si>
  <si>
    <t>91225</t>
  </si>
  <si>
    <t>SMĚROVÉ SLOUPKY KOVOVÉ VČET ODRAZ PÁSKU</t>
  </si>
  <si>
    <t>914121</t>
  </si>
  <si>
    <t>DOPRAVNÍ ZNAČKY ZÁKLADNÍ VELIKOSTI OCELOVÉ FÓLIE TŘ 1 - DODÁVKA A MONTÁŽ</t>
  </si>
  <si>
    <t>P4 – Dej přednost v jízdě! 2x</t>
  </si>
  <si>
    <t>914123</t>
  </si>
  <si>
    <t>DOPRAVNÍ ZNAČKY ZÁKLADNÍ VELIKOSTI OCELOVÉ FÓLIE TŘ 1 - DEMONTÁŽ</t>
  </si>
  <si>
    <t>Položka zahrnuje odstranění, demontáž a odklizení materiálu s odvozem na předepsané místo</t>
  </si>
  <si>
    <t>914131</t>
  </si>
  <si>
    <t>DOPRAVNÍ ZNAČKY ZÁKLADNÍ VELIKOSTI OCELOVÉ FÓLIE TŘ 2 - DODÁVKA A MONTÁŽ</t>
  </si>
  <si>
    <t>A19 – Cyklisté (zvýrazněno, retroreflex, žlutozel.fluo) 2x 
B12 – Zákaz vjezdu vyznačených vozidel 2x 
P1 – Křižovatka s vedlejší pozemní komunikací 2x 
P2 – Hlavní pozemní komunikace 2x</t>
  </si>
  <si>
    <t>A19 – Cyklisté 1x 
B20a – Nejvyšší dovolená rychlost 1x 
C 8a – Stezka pro cyklisty 6x 
C 8b – Konec stezky pro cyklisty 6x 
E 13 – Text 12x 
IS 3b – Směrová tabule s cílem 2x 
IS 19a – Směrová tabule pro cyklisty 2x 
IS 19b - Směrová tabule pro cyklisty 1x 
IS 19c - Směrová tabule pro cyklisty 1x 
IS 21c – Směrová tabulka pro cyklisty 1x</t>
  </si>
  <si>
    <t>33=33,000 [A] ks</t>
  </si>
  <si>
    <t>28=28,000 [A] ks</t>
  </si>
  <si>
    <t>914943</t>
  </si>
  <si>
    <t>SLOUPKY A STOJKY DZ Z HLINÍK TRUBEK DO PATKY DEMONTÁŽ</t>
  </si>
  <si>
    <t>915111</t>
  </si>
  <si>
    <t>VODOROVNÉ DOPRAVNÍ ZNAČENÍ BARVOU HLADKÉ - DODÁVKA A POKLÁDKA</t>
  </si>
  <si>
    <t>V1a 0,125 - Podélná čára souvislá 375,50 m 
V2b 1,5/1,5/0,25 - Podélná čára přerušovaná 28,50 m 
V2b 3,0/1,5/0,125 - Podélná čára přerušovaná 28,50 m 
V4 0,25 - Vodící čára 779,50 m  
V12e 0,125 - Bílá klikatá čára 15+18m2</t>
  </si>
  <si>
    <t>375,5*0,125=46,938 [A] 
2*28,5*0,125=7,125 [B] 
779,5*0,25=194,875 [C] 
15,0+18,0=33,000 [D] 
Celkem: A+B+C+D=281,938 [E] m2</t>
  </si>
  <si>
    <t>položka zahrnuje: 
- dodání a pokládku nátěrového materiálu (měří se pouze natíraná plocha) 
- předznačení a reflexní úpravu</t>
  </si>
  <si>
    <t>915221</t>
  </si>
  <si>
    <t>VODOR DOPRAV ZNAČ PLASTEM STRUKTURÁLNÍ NEHLUČNÉ - DOD A POKLÁDKA</t>
  </si>
  <si>
    <t>915233</t>
  </si>
  <si>
    <t>VODOR DOPRAV ZNAČ PLASTEM PROFIL ZVUČÍCÍ - ODSTRANĚNÍ FRÉZOVÁNÍM</t>
  </si>
  <si>
    <t>404,0*2*0,25=202,000 [A] 
404,0*0,125=50,500 [B] 
Celkem: A+B=252,500 [C] m2</t>
  </si>
  <si>
    <t>zahrnuje odstranění značení předepsaným způsobem provedení a odklizení vzniklé suti</t>
  </si>
  <si>
    <t>53,0+32,0+100,0=185,000 [A] m</t>
  </si>
  <si>
    <t>8,0+16,0=24,000 [A] m</t>
  </si>
  <si>
    <t>spadiště propustku včetně konstrukční výztuže C30/37-XF3 
včetně nátěru 1xNP + 2x NA</t>
  </si>
  <si>
    <t>8,0+10,00=18,000 [A] m</t>
  </si>
  <si>
    <t>4,0+32,0+12,0+6,0+50,0=104,000 [A] m</t>
  </si>
  <si>
    <t>4,0+32,0+12,0+6,0=54,000 [A] m</t>
  </si>
  <si>
    <t>16,0+26,0+21,0+3,0+3,0=69,000 [A] m</t>
  </si>
  <si>
    <t>966357</t>
  </si>
  <si>
    <t>BOURÁNÍ PROPUSTŮ Z TRUB DN DO 500MM</t>
  </si>
  <si>
    <t>celková délka propustku 22m (vtok ocel, výtok beton) 
odhad délky bet.propustku 11m DN 500 mm 
bez poplatku za skládku</t>
  </si>
  <si>
    <t>11,0=11,000 [A] m</t>
  </si>
  <si>
    <t>96636</t>
  </si>
  <si>
    <t>BOURÁNÍ PROPUSTŮ Z TRUB DN DO 800MM</t>
  </si>
  <si>
    <t>celková délka propustku 22m (vtok ocel, výtok beton) 
odhad délky bet.propustku 11m DN 800 mm 
skládkovné 015140</t>
  </si>
  <si>
    <t>SO 104.B (ČK)</t>
  </si>
  <si>
    <t>12,3*1,9=23,370 [A] t</t>
  </si>
  <si>
    <t>asfaltový beton vozovkové vrstvy 2200kg/m3 
položka 113728</t>
  </si>
  <si>
    <t>45,43*2,2=99,946 [A] t</t>
  </si>
  <si>
    <t>beton vozovkové vrstvy 2200kg/m3 
položka 113348</t>
  </si>
  <si>
    <t>10,66*2,2=23,452 [A] t</t>
  </si>
  <si>
    <t>82,0*0,15=12,300 [A] m3</t>
  </si>
  <si>
    <t>113348</t>
  </si>
  <si>
    <t>ODSTRAN PODKL ZPEVNĚNÝCH PLOCH S CEM POJIVEM, ODVOZ DO 20KM</t>
  </si>
  <si>
    <t>předpoklad tloušťky stávajícího krytu dle TP170 
skládkovné 015140</t>
  </si>
  <si>
    <t>82,0*0,13=10,660 [A] m3</t>
  </si>
  <si>
    <t>113728</t>
  </si>
  <si>
    <t>FRÉZOVÁNÍ ZPEVNĚNÝCH PLOCH ASFALTOVÝCH, ODVOZ DO 20KM</t>
  </si>
  <si>
    <t>413,0*0,11=45,430 [A] m3</t>
  </si>
  <si>
    <t>80,0*0,5=40,000 [A] m3</t>
  </si>
  <si>
    <t>80,0=80,000 [A] m2</t>
  </si>
  <si>
    <t>327,0*0,15=49,050 [A] m3</t>
  </si>
  <si>
    <t>76,0*0,15=11,400 [A] m3</t>
  </si>
  <si>
    <t>327,0+76,0=403,000 [A] m2</t>
  </si>
  <si>
    <t>(327,0+76.0)*0,005*4=8,060 [A] m3</t>
  </si>
  <si>
    <t>561401</t>
  </si>
  <si>
    <t>KAMENIVO ZPEVNĚNÉ CEMENTEM TŘ. I</t>
  </si>
  <si>
    <t>SC C8/10</t>
  </si>
  <si>
    <t>80*1,1*0,13=11,440 [A] m3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</si>
  <si>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</si>
  <si>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80,0*1,4=112,000 [A] m2</t>
  </si>
  <si>
    <t>572223</t>
  </si>
  <si>
    <t>SPOJOVACÍ POSTŘIK Z EMULZE DO 1,0KG/M2</t>
  </si>
  <si>
    <t>2*(80,0+248,0+28,0+60,0)=832,000 [A] m2</t>
  </si>
  <si>
    <t>574A33</t>
  </si>
  <si>
    <t>ASFALTOVÝ BETON PRO OBRUSNÉ VRSTVY ACO 11 TL. 40MM</t>
  </si>
  <si>
    <t>80,0+248,0+28,0+60,0=416,000 [A] m2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</si>
  <si>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</si>
  <si>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574E66</t>
  </si>
  <si>
    <t>ASFALTOVÝ BETON PRO PODKLADNÍ VRSTVY ACP 16+, 16S TL. 70MM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</si>
</sst>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7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B441A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5" fillId="3" borderId="2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2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3" borderId="0" xfId="0" applyFont="1" applyFill="1"/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3" borderId="2" xfId="0" applyFont="1" applyFill="1" applyBorder="1"/>
    <xf numFmtId="4" fontId="3" fillId="3" borderId="0" xfId="0" applyNumberFormat="1" applyFont="1" applyFill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left"/>
    </xf>
    <xf numFmtId="0" fontId="0" fillId="3" borderId="4" xfId="0" applyFont="1" applyFill="1" applyBorder="1"/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3" fillId="3" borderId="4" xfId="0" applyFont="1" applyFill="1" applyBorder="1" applyAlignment="1">
      <alignment horizontal="right"/>
    </xf>
    <xf numFmtId="0" fontId="3" fillId="3" borderId="4" xfId="0" applyFont="1" applyFill="1" applyBorder="1" applyAlignment="1">
      <alignment wrapText="1"/>
    </xf>
    <xf numFmtId="4" fontId="3" fillId="3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4" fontId="0" fillId="3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9"/>
  <sheetViews>
    <sheetView tabSelected="1" workbookViewId="0" topLeftCell="A1">
      <selection activeCell="D12" sqref="D12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7"/>
      <c r="B1" s="8" t="s">
        <v>0</v>
      </c>
      <c r="C1" s="8"/>
      <c r="D1" s="8"/>
      <c r="E1" s="8"/>
    </row>
    <row r="2" spans="1:5" ht="12.75" customHeight="1">
      <c r="A2" s="7"/>
      <c r="B2" s="6" t="s">
        <v>1</v>
      </c>
      <c r="C2" s="8"/>
      <c r="D2" s="8"/>
      <c r="E2" s="8"/>
    </row>
    <row r="3" spans="1:5" ht="20.1" customHeight="1">
      <c r="A3" s="7"/>
      <c r="B3" s="7"/>
      <c r="C3" s="8"/>
      <c r="D3" s="8"/>
      <c r="E3" s="8"/>
    </row>
    <row r="4" spans="1:5" ht="20.1" customHeight="1">
      <c r="A4" s="8"/>
      <c r="B4" s="5" t="s">
        <v>2</v>
      </c>
      <c r="C4" s="7"/>
      <c r="D4" s="7"/>
      <c r="E4" s="8"/>
    </row>
    <row r="5" spans="1:5" ht="12.75" customHeight="1">
      <c r="A5" s="8"/>
      <c r="B5" s="7" t="s">
        <v>3</v>
      </c>
      <c r="C5" s="7"/>
      <c r="D5" s="7"/>
      <c r="E5" s="8"/>
    </row>
    <row r="6" spans="1:5" ht="12.75" customHeight="1">
      <c r="A6" s="8"/>
      <c r="B6" s="10" t="s">
        <v>4</v>
      </c>
      <c r="C6" s="13">
        <f>SUM(C10:C19)</f>
        <v>0</v>
      </c>
      <c r="D6" s="8"/>
      <c r="E6" s="8"/>
    </row>
    <row r="7" spans="1:5" ht="12.75" customHeight="1">
      <c r="A7" s="8"/>
      <c r="B7" s="10" t="s">
        <v>5</v>
      </c>
      <c r="C7" s="13">
        <f>SUM(E10:E19)</f>
        <v>0</v>
      </c>
      <c r="D7" s="8"/>
      <c r="E7" s="8"/>
    </row>
    <row r="8" spans="1:5" ht="12.75" customHeight="1">
      <c r="A8" s="12"/>
      <c r="B8" s="12"/>
      <c r="C8" s="12"/>
      <c r="D8" s="12"/>
      <c r="E8" s="12"/>
    </row>
    <row r="9" spans="1:5" ht="12.75" customHeight="1">
      <c r="A9" s="11" t="s">
        <v>6</v>
      </c>
      <c r="B9" s="11" t="s">
        <v>7</v>
      </c>
      <c r="C9" s="11" t="s">
        <v>8</v>
      </c>
      <c r="D9" s="11" t="s">
        <v>9</v>
      </c>
      <c r="E9" s="11" t="s">
        <v>10</v>
      </c>
    </row>
    <row r="10" spans="1:5" ht="12.75" customHeight="1">
      <c r="A10" s="22" t="s">
        <v>24</v>
      </c>
      <c r="B10" s="22" t="s">
        <v>25</v>
      </c>
      <c r="C10" s="23">
        <f>'SO 000.A (ČK)'!I3</f>
        <v>0</v>
      </c>
      <c r="D10" s="23">
        <f>'SO 000.A (ČK)'!O2</f>
        <v>0</v>
      </c>
      <c r="E10" s="23">
        <f aca="true" t="shared" si="0" ref="E10:E19">C10+D10</f>
        <v>0</v>
      </c>
    </row>
    <row r="11" spans="1:5" ht="12.75" customHeight="1">
      <c r="A11" s="22" t="s">
        <v>90</v>
      </c>
      <c r="B11" s="22" t="s">
        <v>25</v>
      </c>
      <c r="C11" s="23">
        <f>'SO 000.A (KŠ)'!I3</f>
        <v>0</v>
      </c>
      <c r="D11" s="23">
        <f>'SO 000.A (KŠ)'!O2</f>
        <v>0</v>
      </c>
      <c r="E11" s="23">
        <f t="shared" si="0"/>
        <v>0</v>
      </c>
    </row>
    <row r="12" spans="1:5" ht="12.75" customHeight="1">
      <c r="A12" s="22" t="s">
        <v>92</v>
      </c>
      <c r="B12" s="22" t="s">
        <v>93</v>
      </c>
      <c r="C12" s="23">
        <f>'SO 101.A (ČK)'!I3</f>
        <v>0</v>
      </c>
      <c r="D12" s="23">
        <f>'SO 101.A (ČK)'!O2</f>
        <v>0</v>
      </c>
      <c r="E12" s="23">
        <f t="shared" si="0"/>
        <v>0</v>
      </c>
    </row>
    <row r="13" spans="1:5" ht="12.75" customHeight="1">
      <c r="A13" s="22" t="s">
        <v>499</v>
      </c>
      <c r="B13" s="22" t="s">
        <v>93</v>
      </c>
      <c r="C13" s="23">
        <f>'SO 101.A (KŠ)'!I3</f>
        <v>0</v>
      </c>
      <c r="D13" s="23">
        <f>'SO 101.A (KŠ)'!O2</f>
        <v>0</v>
      </c>
      <c r="E13" s="23">
        <f t="shared" si="0"/>
        <v>0</v>
      </c>
    </row>
    <row r="14" spans="1:5" ht="12.75" customHeight="1">
      <c r="A14" s="22" t="s">
        <v>553</v>
      </c>
      <c r="B14" s="22" t="s">
        <v>93</v>
      </c>
      <c r="C14" s="23">
        <f>'SO 101.B (ČK)'!I3</f>
        <v>0</v>
      </c>
      <c r="D14" s="23">
        <f>'SO 101.B (ČK)'!O2</f>
        <v>0</v>
      </c>
      <c r="E14" s="23">
        <f t="shared" si="0"/>
        <v>0</v>
      </c>
    </row>
    <row r="15" spans="1:5" ht="12.75" customHeight="1">
      <c r="A15" s="22" t="s">
        <v>633</v>
      </c>
      <c r="B15" s="22" t="s">
        <v>93</v>
      </c>
      <c r="C15" s="23">
        <f>'SO 101.B (KŠ)'!I3</f>
        <v>0</v>
      </c>
      <c r="D15" s="23">
        <f>'SO 101.B (KŠ)'!O2</f>
        <v>0</v>
      </c>
      <c r="E15" s="23">
        <f t="shared" si="0"/>
        <v>0</v>
      </c>
    </row>
    <row r="16" spans="1:5" ht="12.75" customHeight="1">
      <c r="A16" s="22" t="s">
        <v>641</v>
      </c>
      <c r="B16" s="22" t="s">
        <v>642</v>
      </c>
      <c r="C16" s="23">
        <f>'SO 103.A (ČK)'!I3</f>
        <v>0</v>
      </c>
      <c r="D16" s="23">
        <f>'SO 103.A (ČK)'!O2</f>
        <v>0</v>
      </c>
      <c r="E16" s="23">
        <f t="shared" si="0"/>
        <v>0</v>
      </c>
    </row>
    <row r="17" spans="1:5" ht="12.75" customHeight="1">
      <c r="A17" s="22" t="s">
        <v>707</v>
      </c>
      <c r="B17" s="22" t="s">
        <v>642</v>
      </c>
      <c r="C17" s="23">
        <f>'SO 103.B (ČK)'!I3</f>
        <v>0</v>
      </c>
      <c r="D17" s="23">
        <f>'SO 103.B (ČK)'!O2</f>
        <v>0</v>
      </c>
      <c r="E17" s="23">
        <f t="shared" si="0"/>
        <v>0</v>
      </c>
    </row>
    <row r="18" spans="1:5" ht="12.75" customHeight="1">
      <c r="A18" s="22" t="s">
        <v>758</v>
      </c>
      <c r="B18" s="22" t="s">
        <v>759</v>
      </c>
      <c r="C18" s="23">
        <f>'SO 104.A (ČK)'!I3</f>
        <v>0</v>
      </c>
      <c r="D18" s="23">
        <f>'SO 104.A (ČK)'!O2</f>
        <v>0</v>
      </c>
      <c r="E18" s="23">
        <f t="shared" si="0"/>
        <v>0</v>
      </c>
    </row>
    <row r="19" spans="1:5" ht="12.75" customHeight="1">
      <c r="A19" s="22" t="s">
        <v>849</v>
      </c>
      <c r="B19" s="22" t="s">
        <v>759</v>
      </c>
      <c r="C19" s="23">
        <f>'SO 104.B (ČK)'!I3</f>
        <v>0</v>
      </c>
      <c r="D19" s="23">
        <f>'SO 104.B (ČK)'!O2</f>
        <v>0</v>
      </c>
      <c r="E19" s="23">
        <f t="shared" si="0"/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226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22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0+O8+O17+O70+O95+O100+O113+O122</f>
        <v>0</v>
      </c>
      <c r="P2" t="s">
        <v>22</v>
      </c>
    </row>
    <row r="3" spans="1:16" ht="15" customHeight="1">
      <c r="A3" t="s">
        <v>12</v>
      </c>
      <c r="B3" s="16" t="s">
        <v>14</v>
      </c>
      <c r="C3" s="4" t="s">
        <v>15</v>
      </c>
      <c r="D3" s="7"/>
      <c r="E3" s="17" t="s">
        <v>16</v>
      </c>
      <c r="F3" s="8"/>
      <c r="G3" s="15"/>
      <c r="H3" s="14" t="s">
        <v>758</v>
      </c>
      <c r="I3" s="37">
        <f>0+I8+I17+I70+I95+I100+I113+I122</f>
        <v>0</v>
      </c>
      <c r="O3" t="s">
        <v>19</v>
      </c>
      <c r="P3" t="s">
        <v>23</v>
      </c>
    </row>
    <row r="4" spans="1:16" ht="15" customHeight="1">
      <c r="A4" t="s">
        <v>17</v>
      </c>
      <c r="B4" s="19" t="s">
        <v>18</v>
      </c>
      <c r="C4" s="3" t="s">
        <v>758</v>
      </c>
      <c r="D4" s="2"/>
      <c r="E4" s="20" t="s">
        <v>759</v>
      </c>
      <c r="F4" s="12"/>
      <c r="G4" s="12"/>
      <c r="H4" s="21"/>
      <c r="I4" s="21"/>
      <c r="O4" t="s">
        <v>20</v>
      </c>
      <c r="P4" t="s">
        <v>23</v>
      </c>
    </row>
    <row r="5" spans="1:16" ht="12.75" customHeight="1">
      <c r="A5" s="1" t="s">
        <v>26</v>
      </c>
      <c r="B5" s="1" t="s">
        <v>28</v>
      </c>
      <c r="C5" s="1" t="s">
        <v>30</v>
      </c>
      <c r="D5" s="1" t="s">
        <v>31</v>
      </c>
      <c r="E5" s="1" t="s">
        <v>32</v>
      </c>
      <c r="F5" s="1" t="s">
        <v>34</v>
      </c>
      <c r="G5" s="1" t="s">
        <v>36</v>
      </c>
      <c r="H5" s="1" t="s">
        <v>38</v>
      </c>
      <c r="I5" s="1"/>
      <c r="O5" t="s">
        <v>21</v>
      </c>
      <c r="P5" t="s">
        <v>23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39</v>
      </c>
      <c r="I6" s="18" t="s">
        <v>41</v>
      </c>
    </row>
    <row r="7" spans="1:9" ht="12.75" customHeight="1">
      <c r="A7" s="18" t="s">
        <v>27</v>
      </c>
      <c r="B7" s="18" t="s">
        <v>29</v>
      </c>
      <c r="C7" s="18" t="s">
        <v>23</v>
      </c>
      <c r="D7" s="18" t="s">
        <v>22</v>
      </c>
      <c r="E7" s="18" t="s">
        <v>33</v>
      </c>
      <c r="F7" s="18" t="s">
        <v>35</v>
      </c>
      <c r="G7" s="18" t="s">
        <v>37</v>
      </c>
      <c r="H7" s="18" t="s">
        <v>40</v>
      </c>
      <c r="I7" s="18" t="s">
        <v>42</v>
      </c>
    </row>
    <row r="8" spans="1:18" ht="12.75" customHeight="1">
      <c r="A8" s="21" t="s">
        <v>43</v>
      </c>
      <c r="B8" s="21"/>
      <c r="C8" s="25" t="s">
        <v>27</v>
      </c>
      <c r="D8" s="21"/>
      <c r="E8" s="26" t="s">
        <v>44</v>
      </c>
      <c r="F8" s="21"/>
      <c r="G8" s="21"/>
      <c r="H8" s="21"/>
      <c r="I8" s="27">
        <f>0+Q8</f>
        <v>0</v>
      </c>
      <c r="O8">
        <f>0+R8</f>
        <v>0</v>
      </c>
      <c r="Q8">
        <f>0+I9+I13</f>
        <v>0</v>
      </c>
      <c r="R8">
        <f>0+O9+O13</f>
        <v>0</v>
      </c>
    </row>
    <row r="9" spans="1:16" ht="25.5">
      <c r="A9" s="24" t="s">
        <v>45</v>
      </c>
      <c r="B9" s="28" t="s">
        <v>29</v>
      </c>
      <c r="C9" s="28" t="s">
        <v>94</v>
      </c>
      <c r="D9" s="24" t="s">
        <v>59</v>
      </c>
      <c r="E9" s="29" t="s">
        <v>95</v>
      </c>
      <c r="F9" s="30" t="s">
        <v>96</v>
      </c>
      <c r="G9" s="31">
        <v>1242.186</v>
      </c>
      <c r="H9" s="32">
        <v>0</v>
      </c>
      <c r="I9" s="32">
        <f>ROUND(ROUND(H9,2)*ROUND(G9,3),2)</f>
        <v>0</v>
      </c>
      <c r="O9">
        <f>(I9*21)/100</f>
        <v>0</v>
      </c>
      <c r="P9" t="s">
        <v>23</v>
      </c>
    </row>
    <row r="10" spans="1:5" ht="51">
      <c r="A10" s="33" t="s">
        <v>50</v>
      </c>
      <c r="E10" s="34" t="s">
        <v>97</v>
      </c>
    </row>
    <row r="11" spans="1:5" ht="12.75">
      <c r="A11" s="35" t="s">
        <v>52</v>
      </c>
      <c r="E11" s="36" t="s">
        <v>760</v>
      </c>
    </row>
    <row r="12" spans="1:5" ht="140.25">
      <c r="A12" t="s">
        <v>54</v>
      </c>
      <c r="E12" s="34" t="s">
        <v>99</v>
      </c>
    </row>
    <row r="13" spans="1:16" ht="25.5">
      <c r="A13" s="24" t="s">
        <v>45</v>
      </c>
      <c r="B13" s="28" t="s">
        <v>23</v>
      </c>
      <c r="C13" s="28" t="s">
        <v>100</v>
      </c>
      <c r="D13" s="24" t="s">
        <v>59</v>
      </c>
      <c r="E13" s="29" t="s">
        <v>101</v>
      </c>
      <c r="F13" s="30" t="s">
        <v>96</v>
      </c>
      <c r="G13" s="31">
        <v>22.88</v>
      </c>
      <c r="H13" s="32">
        <v>0</v>
      </c>
      <c r="I13" s="32">
        <f>ROUND(ROUND(H13,2)*ROUND(G13,3),2)</f>
        <v>0</v>
      </c>
      <c r="O13">
        <f>(I13*21)/100</f>
        <v>0</v>
      </c>
      <c r="P13" t="s">
        <v>23</v>
      </c>
    </row>
    <row r="14" spans="1:5" ht="25.5">
      <c r="A14" s="33" t="s">
        <v>50</v>
      </c>
      <c r="E14" s="34" t="s">
        <v>761</v>
      </c>
    </row>
    <row r="15" spans="1:5" ht="38.25">
      <c r="A15" s="35" t="s">
        <v>52</v>
      </c>
      <c r="E15" s="36" t="s">
        <v>762</v>
      </c>
    </row>
    <row r="16" spans="1:5" ht="140.25">
      <c r="A16" t="s">
        <v>54</v>
      </c>
      <c r="E16" s="34" t="s">
        <v>99</v>
      </c>
    </row>
    <row r="17" spans="1:18" ht="12.75" customHeight="1">
      <c r="A17" s="12" t="s">
        <v>43</v>
      </c>
      <c r="B17" s="12"/>
      <c r="C17" s="38" t="s">
        <v>29</v>
      </c>
      <c r="D17" s="12"/>
      <c r="E17" s="26" t="s">
        <v>122</v>
      </c>
      <c r="F17" s="12"/>
      <c r="G17" s="12"/>
      <c r="H17" s="12"/>
      <c r="I17" s="39">
        <f>0+Q17</f>
        <v>0</v>
      </c>
      <c r="O17">
        <f>0+R17</f>
        <v>0</v>
      </c>
      <c r="Q17">
        <f>0+I18+I22+I26+I30+I34+I38+I42+I46+I50+I54+I58+I62+I66</f>
        <v>0</v>
      </c>
      <c r="R17">
        <f>0+O18+O22+O26+O30+O34+O38+O42+O46+O50+O54+O58+O62+O66</f>
        <v>0</v>
      </c>
    </row>
    <row r="18" spans="1:16" ht="12.75">
      <c r="A18" s="24" t="s">
        <v>45</v>
      </c>
      <c r="B18" s="28" t="s">
        <v>22</v>
      </c>
      <c r="C18" s="28" t="s">
        <v>123</v>
      </c>
      <c r="D18" s="24" t="s">
        <v>59</v>
      </c>
      <c r="E18" s="29" t="s">
        <v>124</v>
      </c>
      <c r="F18" s="30" t="s">
        <v>125</v>
      </c>
      <c r="G18" s="31">
        <v>120</v>
      </c>
      <c r="H18" s="32">
        <v>0</v>
      </c>
      <c r="I18" s="32">
        <f>ROUND(ROUND(H18,2)*ROUND(G18,3),2)</f>
        <v>0</v>
      </c>
      <c r="O18">
        <f>(I18*21)/100</f>
        <v>0</v>
      </c>
      <c r="P18" t="s">
        <v>23</v>
      </c>
    </row>
    <row r="19" spans="1:5" ht="12.75">
      <c r="A19" s="33" t="s">
        <v>50</v>
      </c>
      <c r="E19" s="34" t="s">
        <v>59</v>
      </c>
    </row>
    <row r="20" spans="1:5" ht="12.75">
      <c r="A20" s="35" t="s">
        <v>52</v>
      </c>
      <c r="E20" s="36" t="s">
        <v>763</v>
      </c>
    </row>
    <row r="21" spans="1:5" ht="38.25">
      <c r="A21" t="s">
        <v>54</v>
      </c>
      <c r="E21" s="34" t="s">
        <v>128</v>
      </c>
    </row>
    <row r="22" spans="1:16" ht="12.75">
      <c r="A22" s="24" t="s">
        <v>45</v>
      </c>
      <c r="B22" s="28" t="s">
        <v>35</v>
      </c>
      <c r="C22" s="28" t="s">
        <v>137</v>
      </c>
      <c r="D22" s="24" t="s">
        <v>59</v>
      </c>
      <c r="E22" s="29" t="s">
        <v>138</v>
      </c>
      <c r="F22" s="30" t="s">
        <v>139</v>
      </c>
      <c r="G22" s="31">
        <v>60.45</v>
      </c>
      <c r="H22" s="32">
        <v>0</v>
      </c>
      <c r="I22" s="32">
        <f>ROUND(ROUND(H22,2)*ROUND(G22,3),2)</f>
        <v>0</v>
      </c>
      <c r="O22">
        <f>(I22*21)/100</f>
        <v>0</v>
      </c>
      <c r="P22" t="s">
        <v>23</v>
      </c>
    </row>
    <row r="23" spans="1:5" ht="25.5">
      <c r="A23" s="33" t="s">
        <v>50</v>
      </c>
      <c r="E23" s="34" t="s">
        <v>764</v>
      </c>
    </row>
    <row r="24" spans="1:5" ht="12.75">
      <c r="A24" s="35" t="s">
        <v>52</v>
      </c>
      <c r="E24" s="36" t="s">
        <v>765</v>
      </c>
    </row>
    <row r="25" spans="1:5" ht="38.25">
      <c r="A25" t="s">
        <v>54</v>
      </c>
      <c r="E25" s="34" t="s">
        <v>142</v>
      </c>
    </row>
    <row r="26" spans="1:16" ht="12.75">
      <c r="A26" s="24" t="s">
        <v>45</v>
      </c>
      <c r="B26" s="28" t="s">
        <v>37</v>
      </c>
      <c r="C26" s="28" t="s">
        <v>144</v>
      </c>
      <c r="D26" s="24" t="s">
        <v>59</v>
      </c>
      <c r="E26" s="29" t="s">
        <v>145</v>
      </c>
      <c r="F26" s="30" t="s">
        <v>139</v>
      </c>
      <c r="G26" s="31">
        <v>122.25</v>
      </c>
      <c r="H26" s="32">
        <v>0</v>
      </c>
      <c r="I26" s="32">
        <f>ROUND(ROUND(H26,2)*ROUND(G26,3),2)</f>
        <v>0</v>
      </c>
      <c r="O26">
        <f>(I26*21)/100</f>
        <v>0</v>
      </c>
      <c r="P26" t="s">
        <v>23</v>
      </c>
    </row>
    <row r="27" spans="1:5" ht="25.5">
      <c r="A27" s="33" t="s">
        <v>50</v>
      </c>
      <c r="E27" s="34" t="s">
        <v>766</v>
      </c>
    </row>
    <row r="28" spans="1:5" ht="12.75">
      <c r="A28" s="35" t="s">
        <v>52</v>
      </c>
      <c r="E28" s="36" t="s">
        <v>767</v>
      </c>
    </row>
    <row r="29" spans="1:5" ht="38.25">
      <c r="A29" t="s">
        <v>54</v>
      </c>
      <c r="E29" s="34" t="s">
        <v>142</v>
      </c>
    </row>
    <row r="30" spans="1:16" ht="12.75">
      <c r="A30" s="24" t="s">
        <v>45</v>
      </c>
      <c r="B30" s="28" t="s">
        <v>75</v>
      </c>
      <c r="C30" s="28" t="s">
        <v>149</v>
      </c>
      <c r="D30" s="24" t="s">
        <v>59</v>
      </c>
      <c r="E30" s="29" t="s">
        <v>150</v>
      </c>
      <c r="F30" s="30" t="s">
        <v>139</v>
      </c>
      <c r="G30" s="31">
        <v>191</v>
      </c>
      <c r="H30" s="32">
        <v>0</v>
      </c>
      <c r="I30" s="32">
        <f>ROUND(ROUND(H30,2)*ROUND(G30,3),2)</f>
        <v>0</v>
      </c>
      <c r="O30">
        <f>(I30*21)/100</f>
        <v>0</v>
      </c>
      <c r="P30" t="s">
        <v>23</v>
      </c>
    </row>
    <row r="31" spans="1:5" ht="38.25">
      <c r="A31" s="33" t="s">
        <v>50</v>
      </c>
      <c r="E31" s="34" t="s">
        <v>151</v>
      </c>
    </row>
    <row r="32" spans="1:5" ht="12.75">
      <c r="A32" s="35" t="s">
        <v>52</v>
      </c>
      <c r="E32" s="36" t="s">
        <v>768</v>
      </c>
    </row>
    <row r="33" spans="1:5" ht="369.75">
      <c r="A33" t="s">
        <v>54</v>
      </c>
      <c r="E33" s="34" t="s">
        <v>153</v>
      </c>
    </row>
    <row r="34" spans="1:16" ht="12.75">
      <c r="A34" s="24" t="s">
        <v>45</v>
      </c>
      <c r="B34" s="28" t="s">
        <v>79</v>
      </c>
      <c r="C34" s="28" t="s">
        <v>155</v>
      </c>
      <c r="D34" s="24" t="s">
        <v>59</v>
      </c>
      <c r="E34" s="29" t="s">
        <v>156</v>
      </c>
      <c r="F34" s="30" t="s">
        <v>139</v>
      </c>
      <c r="G34" s="31">
        <v>39.79</v>
      </c>
      <c r="H34" s="32">
        <v>0</v>
      </c>
      <c r="I34" s="32">
        <f>ROUND(ROUND(H34,2)*ROUND(G34,3),2)</f>
        <v>0</v>
      </c>
      <c r="O34">
        <f>(I34*21)/100</f>
        <v>0</v>
      </c>
      <c r="P34" t="s">
        <v>23</v>
      </c>
    </row>
    <row r="35" spans="1:5" ht="51">
      <c r="A35" s="33" t="s">
        <v>50</v>
      </c>
      <c r="E35" s="34" t="s">
        <v>769</v>
      </c>
    </row>
    <row r="36" spans="1:5" ht="12.75">
      <c r="A36" s="35" t="s">
        <v>52</v>
      </c>
      <c r="E36" s="36" t="s">
        <v>770</v>
      </c>
    </row>
    <row r="37" spans="1:5" ht="369.75">
      <c r="A37" t="s">
        <v>54</v>
      </c>
      <c r="E37" s="34" t="s">
        <v>153</v>
      </c>
    </row>
    <row r="38" spans="1:16" ht="12.75">
      <c r="A38" s="24" t="s">
        <v>45</v>
      </c>
      <c r="B38" s="28" t="s">
        <v>40</v>
      </c>
      <c r="C38" s="28" t="s">
        <v>160</v>
      </c>
      <c r="D38" s="24" t="s">
        <v>59</v>
      </c>
      <c r="E38" s="29" t="s">
        <v>161</v>
      </c>
      <c r="F38" s="30" t="s">
        <v>162</v>
      </c>
      <c r="G38" s="31">
        <v>30</v>
      </c>
      <c r="H38" s="32">
        <v>0</v>
      </c>
      <c r="I38" s="32">
        <f>ROUND(ROUND(H38,2)*ROUND(G38,3),2)</f>
        <v>0</v>
      </c>
      <c r="O38">
        <f>(I38*21)/100</f>
        <v>0</v>
      </c>
      <c r="P38" t="s">
        <v>23</v>
      </c>
    </row>
    <row r="39" spans="1:5" ht="25.5">
      <c r="A39" s="33" t="s">
        <v>50</v>
      </c>
      <c r="E39" s="34" t="s">
        <v>771</v>
      </c>
    </row>
    <row r="40" spans="1:5" ht="12.75">
      <c r="A40" s="35" t="s">
        <v>52</v>
      </c>
      <c r="E40" s="36" t="s">
        <v>772</v>
      </c>
    </row>
    <row r="41" spans="1:5" ht="63.75">
      <c r="A41" t="s">
        <v>54</v>
      </c>
      <c r="E41" s="34" t="s">
        <v>165</v>
      </c>
    </row>
    <row r="42" spans="1:16" ht="12.75">
      <c r="A42" s="24" t="s">
        <v>45</v>
      </c>
      <c r="B42" s="28" t="s">
        <v>42</v>
      </c>
      <c r="C42" s="28" t="s">
        <v>167</v>
      </c>
      <c r="D42" s="24" t="s">
        <v>59</v>
      </c>
      <c r="E42" s="29" t="s">
        <v>168</v>
      </c>
      <c r="F42" s="30" t="s">
        <v>139</v>
      </c>
      <c r="G42" s="31">
        <v>20.302</v>
      </c>
      <c r="H42" s="32">
        <v>0</v>
      </c>
      <c r="I42" s="32">
        <f>ROUND(ROUND(H42,2)*ROUND(G42,3),2)</f>
        <v>0</v>
      </c>
      <c r="O42">
        <f>(I42*21)/100</f>
        <v>0</v>
      </c>
      <c r="P42" t="s">
        <v>23</v>
      </c>
    </row>
    <row r="43" spans="1:5" ht="25.5">
      <c r="A43" s="33" t="s">
        <v>50</v>
      </c>
      <c r="E43" s="34" t="s">
        <v>773</v>
      </c>
    </row>
    <row r="44" spans="1:5" ht="51">
      <c r="A44" s="35" t="s">
        <v>52</v>
      </c>
      <c r="E44" s="36" t="s">
        <v>774</v>
      </c>
    </row>
    <row r="45" spans="1:5" ht="318.75">
      <c r="A45" t="s">
        <v>54</v>
      </c>
      <c r="E45" s="34" t="s">
        <v>171</v>
      </c>
    </row>
    <row r="46" spans="1:16" ht="12.75">
      <c r="A46" s="24" t="s">
        <v>45</v>
      </c>
      <c r="B46" s="28" t="s">
        <v>143</v>
      </c>
      <c r="C46" s="28" t="s">
        <v>173</v>
      </c>
      <c r="D46" s="24" t="s">
        <v>59</v>
      </c>
      <c r="E46" s="29" t="s">
        <v>174</v>
      </c>
      <c r="F46" s="30" t="s">
        <v>139</v>
      </c>
      <c r="G46" s="31">
        <v>225.44</v>
      </c>
      <c r="H46" s="32">
        <v>0</v>
      </c>
      <c r="I46" s="32">
        <f>ROUND(ROUND(H46,2)*ROUND(G46,3),2)</f>
        <v>0</v>
      </c>
      <c r="O46">
        <f>(I46*21)/100</f>
        <v>0</v>
      </c>
      <c r="P46" t="s">
        <v>23</v>
      </c>
    </row>
    <row r="47" spans="1:5" ht="25.5">
      <c r="A47" s="33" t="s">
        <v>50</v>
      </c>
      <c r="E47" s="34" t="s">
        <v>512</v>
      </c>
    </row>
    <row r="48" spans="1:5" ht="89.25">
      <c r="A48" s="35" t="s">
        <v>52</v>
      </c>
      <c r="E48" s="36" t="s">
        <v>775</v>
      </c>
    </row>
    <row r="49" spans="1:5" ht="318.75">
      <c r="A49" t="s">
        <v>54</v>
      </c>
      <c r="E49" s="34" t="s">
        <v>171</v>
      </c>
    </row>
    <row r="50" spans="1:16" ht="12.75">
      <c r="A50" s="24" t="s">
        <v>45</v>
      </c>
      <c r="B50" s="28" t="s">
        <v>148</v>
      </c>
      <c r="C50" s="28" t="s">
        <v>178</v>
      </c>
      <c r="D50" s="24" t="s">
        <v>59</v>
      </c>
      <c r="E50" s="29" t="s">
        <v>179</v>
      </c>
      <c r="F50" s="30" t="s">
        <v>139</v>
      </c>
      <c r="G50" s="31">
        <v>653.782</v>
      </c>
      <c r="H50" s="32">
        <v>0</v>
      </c>
      <c r="I50" s="32">
        <f>ROUND(ROUND(H50,2)*ROUND(G50,3),2)</f>
        <v>0</v>
      </c>
      <c r="O50">
        <f>(I50*21)/100</f>
        <v>0</v>
      </c>
      <c r="P50" t="s">
        <v>23</v>
      </c>
    </row>
    <row r="51" spans="1:5" ht="51">
      <c r="A51" s="33" t="s">
        <v>50</v>
      </c>
      <c r="E51" s="34" t="s">
        <v>776</v>
      </c>
    </row>
    <row r="52" spans="1:5" ht="12.75">
      <c r="A52" s="35" t="s">
        <v>52</v>
      </c>
      <c r="E52" s="36" t="s">
        <v>777</v>
      </c>
    </row>
    <row r="53" spans="1:5" ht="191.25">
      <c r="A53" t="s">
        <v>54</v>
      </c>
      <c r="E53" s="34" t="s">
        <v>182</v>
      </c>
    </row>
    <row r="54" spans="1:16" ht="12.75">
      <c r="A54" s="24" t="s">
        <v>45</v>
      </c>
      <c r="B54" s="28" t="s">
        <v>154</v>
      </c>
      <c r="C54" s="28" t="s">
        <v>184</v>
      </c>
      <c r="D54" s="24" t="s">
        <v>59</v>
      </c>
      <c r="E54" s="29" t="s">
        <v>185</v>
      </c>
      <c r="F54" s="30" t="s">
        <v>139</v>
      </c>
      <c r="G54" s="31">
        <v>128.23</v>
      </c>
      <c r="H54" s="32">
        <v>0</v>
      </c>
      <c r="I54" s="32">
        <f>ROUND(ROUND(H54,2)*ROUND(G54,3),2)</f>
        <v>0</v>
      </c>
      <c r="O54">
        <f>(I54*21)/100</f>
        <v>0</v>
      </c>
      <c r="P54" t="s">
        <v>23</v>
      </c>
    </row>
    <row r="55" spans="1:5" ht="38.25">
      <c r="A55" s="33" t="s">
        <v>50</v>
      </c>
      <c r="E55" s="34" t="s">
        <v>778</v>
      </c>
    </row>
    <row r="56" spans="1:5" ht="12.75">
      <c r="A56" s="35" t="s">
        <v>52</v>
      </c>
      <c r="E56" s="36" t="s">
        <v>779</v>
      </c>
    </row>
    <row r="57" spans="1:5" ht="280.5">
      <c r="A57" t="s">
        <v>54</v>
      </c>
      <c r="E57" s="34" t="s">
        <v>188</v>
      </c>
    </row>
    <row r="58" spans="1:16" ht="12.75">
      <c r="A58" s="24" t="s">
        <v>45</v>
      </c>
      <c r="B58" s="28" t="s">
        <v>159</v>
      </c>
      <c r="C58" s="28" t="s">
        <v>190</v>
      </c>
      <c r="D58" s="24" t="s">
        <v>59</v>
      </c>
      <c r="E58" s="29" t="s">
        <v>191</v>
      </c>
      <c r="F58" s="30" t="s">
        <v>139</v>
      </c>
      <c r="G58" s="31">
        <v>27.5</v>
      </c>
      <c r="H58" s="32">
        <v>0</v>
      </c>
      <c r="I58" s="32">
        <f>ROUND(ROUND(H58,2)*ROUND(G58,3),2)</f>
        <v>0</v>
      </c>
      <c r="O58">
        <f>(I58*21)/100</f>
        <v>0</v>
      </c>
      <c r="P58" t="s">
        <v>23</v>
      </c>
    </row>
    <row r="59" spans="1:5" ht="12.75">
      <c r="A59" s="33" t="s">
        <v>50</v>
      </c>
      <c r="E59" s="34" t="s">
        <v>192</v>
      </c>
    </row>
    <row r="60" spans="1:5" ht="38.25">
      <c r="A60" s="35" t="s">
        <v>52</v>
      </c>
      <c r="E60" s="36" t="s">
        <v>780</v>
      </c>
    </row>
    <row r="61" spans="1:5" ht="293.25">
      <c r="A61" t="s">
        <v>54</v>
      </c>
      <c r="E61" s="34" t="s">
        <v>194</v>
      </c>
    </row>
    <row r="62" spans="1:16" ht="12.75">
      <c r="A62" s="24" t="s">
        <v>45</v>
      </c>
      <c r="B62" s="28" t="s">
        <v>166</v>
      </c>
      <c r="C62" s="28" t="s">
        <v>196</v>
      </c>
      <c r="D62" s="24" t="s">
        <v>59</v>
      </c>
      <c r="E62" s="29" t="s">
        <v>197</v>
      </c>
      <c r="F62" s="30" t="s">
        <v>125</v>
      </c>
      <c r="G62" s="31">
        <v>382</v>
      </c>
      <c r="H62" s="32">
        <v>0</v>
      </c>
      <c r="I62" s="32">
        <f>ROUND(ROUND(H62,2)*ROUND(G62,3),2)</f>
        <v>0</v>
      </c>
      <c r="O62">
        <f>(I62*21)/100</f>
        <v>0</v>
      </c>
      <c r="P62" t="s">
        <v>23</v>
      </c>
    </row>
    <row r="63" spans="1:5" ht="25.5">
      <c r="A63" s="33" t="s">
        <v>50</v>
      </c>
      <c r="E63" s="34" t="s">
        <v>198</v>
      </c>
    </row>
    <row r="64" spans="1:5" ht="12.75">
      <c r="A64" s="35" t="s">
        <v>52</v>
      </c>
      <c r="E64" s="36" t="s">
        <v>781</v>
      </c>
    </row>
    <row r="65" spans="1:5" ht="25.5">
      <c r="A65" t="s">
        <v>54</v>
      </c>
      <c r="E65" s="34" t="s">
        <v>200</v>
      </c>
    </row>
    <row r="66" spans="1:16" ht="12.75">
      <c r="A66" s="24" t="s">
        <v>45</v>
      </c>
      <c r="B66" s="28" t="s">
        <v>172</v>
      </c>
      <c r="C66" s="28" t="s">
        <v>202</v>
      </c>
      <c r="D66" s="24" t="s">
        <v>59</v>
      </c>
      <c r="E66" s="29" t="s">
        <v>203</v>
      </c>
      <c r="F66" s="30" t="s">
        <v>125</v>
      </c>
      <c r="G66" s="31">
        <v>525</v>
      </c>
      <c r="H66" s="32">
        <v>0</v>
      </c>
      <c r="I66" s="32">
        <f>ROUND(ROUND(H66,2)*ROUND(G66,3),2)</f>
        <v>0</v>
      </c>
      <c r="O66">
        <f>(I66*21)/100</f>
        <v>0</v>
      </c>
      <c r="P66" t="s">
        <v>23</v>
      </c>
    </row>
    <row r="67" spans="1:5" ht="12.75">
      <c r="A67" s="33" t="s">
        <v>50</v>
      </c>
      <c r="E67" s="34" t="s">
        <v>204</v>
      </c>
    </row>
    <row r="68" spans="1:5" ht="12.75">
      <c r="A68" s="35" t="s">
        <v>52</v>
      </c>
      <c r="E68" s="36" t="s">
        <v>782</v>
      </c>
    </row>
    <row r="69" spans="1:5" ht="12.75">
      <c r="A69" t="s">
        <v>54</v>
      </c>
      <c r="E69" s="34" t="s">
        <v>206</v>
      </c>
    </row>
    <row r="70" spans="1:18" ht="12.75" customHeight="1">
      <c r="A70" s="12" t="s">
        <v>43</v>
      </c>
      <c r="B70" s="12"/>
      <c r="C70" s="38" t="s">
        <v>23</v>
      </c>
      <c r="D70" s="12"/>
      <c r="E70" s="26" t="s">
        <v>218</v>
      </c>
      <c r="F70" s="12"/>
      <c r="G70" s="12"/>
      <c r="H70" s="12"/>
      <c r="I70" s="39">
        <f>0+Q70</f>
        <v>0</v>
      </c>
      <c r="O70">
        <f>0+R70</f>
        <v>0</v>
      </c>
      <c r="Q70">
        <f>0+I71+I75+I79+I83+I87+I91</f>
        <v>0</v>
      </c>
      <c r="R70">
        <f>0+O71+O75+O79+O83+O87+O91</f>
        <v>0</v>
      </c>
    </row>
    <row r="71" spans="1:16" ht="12.75">
      <c r="A71" s="24" t="s">
        <v>45</v>
      </c>
      <c r="B71" s="28" t="s">
        <v>177</v>
      </c>
      <c r="C71" s="28" t="s">
        <v>220</v>
      </c>
      <c r="D71" s="24" t="s">
        <v>59</v>
      </c>
      <c r="E71" s="29" t="s">
        <v>221</v>
      </c>
      <c r="F71" s="30" t="s">
        <v>162</v>
      </c>
      <c r="G71" s="31">
        <v>100</v>
      </c>
      <c r="H71" s="32">
        <v>0</v>
      </c>
      <c r="I71" s="32">
        <f>ROUND(ROUND(H71,2)*ROUND(G71,3),2)</f>
        <v>0</v>
      </c>
      <c r="O71">
        <f>(I71*21)/100</f>
        <v>0</v>
      </c>
      <c r="P71" t="s">
        <v>23</v>
      </c>
    </row>
    <row r="72" spans="1:5" ht="25.5">
      <c r="A72" s="33" t="s">
        <v>50</v>
      </c>
      <c r="E72" s="34" t="s">
        <v>783</v>
      </c>
    </row>
    <row r="73" spans="1:5" ht="12.75">
      <c r="A73" s="35" t="s">
        <v>52</v>
      </c>
      <c r="E73" s="36" t="s">
        <v>784</v>
      </c>
    </row>
    <row r="74" spans="1:5" ht="165.75">
      <c r="A74" t="s">
        <v>54</v>
      </c>
      <c r="E74" s="34" t="s">
        <v>224</v>
      </c>
    </row>
    <row r="75" spans="1:16" ht="12.75">
      <c r="A75" s="24" t="s">
        <v>45</v>
      </c>
      <c r="B75" s="28" t="s">
        <v>183</v>
      </c>
      <c r="C75" s="28" t="s">
        <v>226</v>
      </c>
      <c r="D75" s="24" t="s">
        <v>59</v>
      </c>
      <c r="E75" s="29" t="s">
        <v>227</v>
      </c>
      <c r="F75" s="30" t="s">
        <v>162</v>
      </c>
      <c r="G75" s="31">
        <v>12</v>
      </c>
      <c r="H75" s="32">
        <v>0</v>
      </c>
      <c r="I75" s="32">
        <f>ROUND(ROUND(H75,2)*ROUND(G75,3),2)</f>
        <v>0</v>
      </c>
      <c r="O75">
        <f>(I75*21)/100</f>
        <v>0</v>
      </c>
      <c r="P75" t="s">
        <v>23</v>
      </c>
    </row>
    <row r="76" spans="1:5" ht="25.5">
      <c r="A76" s="33" t="s">
        <v>50</v>
      </c>
      <c r="E76" s="34" t="s">
        <v>785</v>
      </c>
    </row>
    <row r="77" spans="1:5" ht="12.75">
      <c r="A77" s="35" t="s">
        <v>52</v>
      </c>
      <c r="E77" s="36" t="s">
        <v>786</v>
      </c>
    </row>
    <row r="78" spans="1:5" ht="165.75">
      <c r="A78" t="s">
        <v>54</v>
      </c>
      <c r="E78" s="34" t="s">
        <v>224</v>
      </c>
    </row>
    <row r="79" spans="1:16" ht="12.75">
      <c r="A79" s="24" t="s">
        <v>45</v>
      </c>
      <c r="B79" s="28" t="s">
        <v>189</v>
      </c>
      <c r="C79" s="28" t="s">
        <v>231</v>
      </c>
      <c r="D79" s="24" t="s">
        <v>59</v>
      </c>
      <c r="E79" s="29" t="s">
        <v>232</v>
      </c>
      <c r="F79" s="30" t="s">
        <v>139</v>
      </c>
      <c r="G79" s="31">
        <v>197</v>
      </c>
      <c r="H79" s="32">
        <v>0</v>
      </c>
      <c r="I79" s="32">
        <f>ROUND(ROUND(H79,2)*ROUND(G79,3),2)</f>
        <v>0</v>
      </c>
      <c r="O79">
        <f>(I79*21)/100</f>
        <v>0</v>
      </c>
      <c r="P79" t="s">
        <v>23</v>
      </c>
    </row>
    <row r="80" spans="1:5" ht="38.25">
      <c r="A80" s="33" t="s">
        <v>50</v>
      </c>
      <c r="E80" s="34" t="s">
        <v>787</v>
      </c>
    </row>
    <row r="81" spans="1:5" ht="38.25">
      <c r="A81" s="35" t="s">
        <v>52</v>
      </c>
      <c r="E81" s="36" t="s">
        <v>788</v>
      </c>
    </row>
    <row r="82" spans="1:5" ht="38.25">
      <c r="A82" t="s">
        <v>54</v>
      </c>
      <c r="E82" s="34" t="s">
        <v>234</v>
      </c>
    </row>
    <row r="83" spans="1:16" ht="12.75">
      <c r="A83" s="24" t="s">
        <v>45</v>
      </c>
      <c r="B83" s="28" t="s">
        <v>195</v>
      </c>
      <c r="C83" s="28" t="s">
        <v>236</v>
      </c>
      <c r="D83" s="24" t="s">
        <v>59</v>
      </c>
      <c r="E83" s="29" t="s">
        <v>237</v>
      </c>
      <c r="F83" s="30" t="s">
        <v>125</v>
      </c>
      <c r="G83" s="31">
        <v>686</v>
      </c>
      <c r="H83" s="32">
        <v>0</v>
      </c>
      <c r="I83" s="32">
        <f>ROUND(ROUND(H83,2)*ROUND(G83,3),2)</f>
        <v>0</v>
      </c>
      <c r="O83">
        <f>(I83*21)/100</f>
        <v>0</v>
      </c>
      <c r="P83" t="s">
        <v>23</v>
      </c>
    </row>
    <row r="84" spans="1:5" ht="25.5">
      <c r="A84" s="33" t="s">
        <v>50</v>
      </c>
      <c r="E84" s="34" t="s">
        <v>789</v>
      </c>
    </row>
    <row r="85" spans="1:5" ht="51">
      <c r="A85" s="35" t="s">
        <v>52</v>
      </c>
      <c r="E85" s="36" t="s">
        <v>790</v>
      </c>
    </row>
    <row r="86" spans="1:5" ht="102">
      <c r="A86" t="s">
        <v>54</v>
      </c>
      <c r="E86" s="34" t="s">
        <v>240</v>
      </c>
    </row>
    <row r="87" spans="1:16" ht="12.75">
      <c r="A87" s="24" t="s">
        <v>45</v>
      </c>
      <c r="B87" s="28" t="s">
        <v>201</v>
      </c>
      <c r="C87" s="28" t="s">
        <v>253</v>
      </c>
      <c r="D87" s="24" t="s">
        <v>59</v>
      </c>
      <c r="E87" s="29" t="s">
        <v>254</v>
      </c>
      <c r="F87" s="30" t="s">
        <v>139</v>
      </c>
      <c r="G87" s="31">
        <v>4.8</v>
      </c>
      <c r="H87" s="32">
        <v>0</v>
      </c>
      <c r="I87" s="32">
        <f>ROUND(ROUND(H87,2)*ROUND(G87,3),2)</f>
        <v>0</v>
      </c>
      <c r="O87">
        <f>(I87*21)/100</f>
        <v>0</v>
      </c>
      <c r="P87" t="s">
        <v>23</v>
      </c>
    </row>
    <row r="88" spans="1:5" ht="12.75">
      <c r="A88" s="33" t="s">
        <v>50</v>
      </c>
      <c r="E88" s="34" t="s">
        <v>531</v>
      </c>
    </row>
    <row r="89" spans="1:5" ht="63.75">
      <c r="A89" s="35" t="s">
        <v>52</v>
      </c>
      <c r="E89" s="36" t="s">
        <v>791</v>
      </c>
    </row>
    <row r="90" spans="1:5" ht="369.75">
      <c r="A90" t="s">
        <v>54</v>
      </c>
      <c r="E90" s="34" t="s">
        <v>257</v>
      </c>
    </row>
    <row r="91" spans="1:16" ht="12.75">
      <c r="A91" s="24" t="s">
        <v>45</v>
      </c>
      <c r="B91" s="28" t="s">
        <v>207</v>
      </c>
      <c r="C91" s="28" t="s">
        <v>269</v>
      </c>
      <c r="D91" s="24" t="s">
        <v>59</v>
      </c>
      <c r="E91" s="29" t="s">
        <v>270</v>
      </c>
      <c r="F91" s="30" t="s">
        <v>139</v>
      </c>
      <c r="G91" s="31">
        <v>20.22</v>
      </c>
      <c r="H91" s="32">
        <v>0</v>
      </c>
      <c r="I91" s="32">
        <f>ROUND(ROUND(H91,2)*ROUND(G91,3),2)</f>
        <v>0</v>
      </c>
      <c r="O91">
        <f>(I91*21)/100</f>
        <v>0</v>
      </c>
      <c r="P91" t="s">
        <v>23</v>
      </c>
    </row>
    <row r="92" spans="1:5" ht="38.25">
      <c r="A92" s="33" t="s">
        <v>50</v>
      </c>
      <c r="E92" s="34" t="s">
        <v>533</v>
      </c>
    </row>
    <row r="93" spans="1:5" ht="63.75">
      <c r="A93" s="35" t="s">
        <v>52</v>
      </c>
      <c r="E93" s="36" t="s">
        <v>792</v>
      </c>
    </row>
    <row r="94" spans="1:5" ht="369.75">
      <c r="A94" t="s">
        <v>54</v>
      </c>
      <c r="E94" s="34" t="s">
        <v>257</v>
      </c>
    </row>
    <row r="95" spans="1:18" ht="12.75" customHeight="1">
      <c r="A95" s="12" t="s">
        <v>43</v>
      </c>
      <c r="B95" s="12"/>
      <c r="C95" s="38" t="s">
        <v>33</v>
      </c>
      <c r="D95" s="12"/>
      <c r="E95" s="26" t="s">
        <v>292</v>
      </c>
      <c r="F95" s="12"/>
      <c r="G95" s="12"/>
      <c r="H95" s="12"/>
      <c r="I95" s="39">
        <f>0+Q95</f>
        <v>0</v>
      </c>
      <c r="O95">
        <f>0+R95</f>
        <v>0</v>
      </c>
      <c r="Q95">
        <f>0+I96</f>
        <v>0</v>
      </c>
      <c r="R95">
        <f>0+O96</f>
        <v>0</v>
      </c>
    </row>
    <row r="96" spans="1:16" ht="12.75">
      <c r="A96" s="24" t="s">
        <v>45</v>
      </c>
      <c r="B96" s="28" t="s">
        <v>212</v>
      </c>
      <c r="C96" s="28" t="s">
        <v>311</v>
      </c>
      <c r="D96" s="24" t="s">
        <v>59</v>
      </c>
      <c r="E96" s="29" t="s">
        <v>312</v>
      </c>
      <c r="F96" s="30" t="s">
        <v>139</v>
      </c>
      <c r="G96" s="31">
        <v>0.3</v>
      </c>
      <c r="H96" s="32">
        <v>0</v>
      </c>
      <c r="I96" s="32">
        <f>ROUND(ROUND(H96,2)*ROUND(G96,3),2)</f>
        <v>0</v>
      </c>
      <c r="O96">
        <f>(I96*21)/100</f>
        <v>0</v>
      </c>
      <c r="P96" t="s">
        <v>23</v>
      </c>
    </row>
    <row r="97" spans="1:5" ht="12.75">
      <c r="A97" s="33" t="s">
        <v>50</v>
      </c>
      <c r="E97" s="34" t="s">
        <v>539</v>
      </c>
    </row>
    <row r="98" spans="1:5" ht="12.75">
      <c r="A98" s="35" t="s">
        <v>52</v>
      </c>
      <c r="E98" s="36" t="s">
        <v>793</v>
      </c>
    </row>
    <row r="99" spans="1:5" ht="102">
      <c r="A99" t="s">
        <v>54</v>
      </c>
      <c r="E99" s="34" t="s">
        <v>315</v>
      </c>
    </row>
    <row r="100" spans="1:18" ht="12.75" customHeight="1">
      <c r="A100" s="12" t="s">
        <v>43</v>
      </c>
      <c r="B100" s="12"/>
      <c r="C100" s="38" t="s">
        <v>35</v>
      </c>
      <c r="D100" s="12"/>
      <c r="E100" s="26" t="s">
        <v>316</v>
      </c>
      <c r="F100" s="12"/>
      <c r="G100" s="12"/>
      <c r="H100" s="12"/>
      <c r="I100" s="39">
        <f>0+Q100</f>
        <v>0</v>
      </c>
      <c r="O100">
        <f>0+R100</f>
        <v>0</v>
      </c>
      <c r="Q100">
        <f>0+I101+I105+I109</f>
        <v>0</v>
      </c>
      <c r="R100">
        <f>0+O101+O105+O109</f>
        <v>0</v>
      </c>
    </row>
    <row r="101" spans="1:16" ht="12.75">
      <c r="A101" s="24" t="s">
        <v>45</v>
      </c>
      <c r="B101" s="28" t="s">
        <v>219</v>
      </c>
      <c r="C101" s="28" t="s">
        <v>357</v>
      </c>
      <c r="D101" s="24" t="s">
        <v>59</v>
      </c>
      <c r="E101" s="29" t="s">
        <v>358</v>
      </c>
      <c r="F101" s="30" t="s">
        <v>125</v>
      </c>
      <c r="G101" s="31">
        <v>445.5</v>
      </c>
      <c r="H101" s="32">
        <v>0</v>
      </c>
      <c r="I101" s="32">
        <f>ROUND(ROUND(H101,2)*ROUND(G101,3),2)</f>
        <v>0</v>
      </c>
      <c r="O101">
        <f>(I101*21)/100</f>
        <v>0</v>
      </c>
      <c r="P101" t="s">
        <v>23</v>
      </c>
    </row>
    <row r="102" spans="1:5" ht="38.25">
      <c r="A102" s="33" t="s">
        <v>50</v>
      </c>
      <c r="E102" s="34" t="s">
        <v>794</v>
      </c>
    </row>
    <row r="103" spans="1:5" ht="12.75">
      <c r="A103" s="35" t="s">
        <v>52</v>
      </c>
      <c r="E103" s="36" t="s">
        <v>795</v>
      </c>
    </row>
    <row r="104" spans="1:5" ht="51">
      <c r="A104" t="s">
        <v>54</v>
      </c>
      <c r="E104" s="34" t="s">
        <v>355</v>
      </c>
    </row>
    <row r="105" spans="1:16" ht="12.75">
      <c r="A105" s="24" t="s">
        <v>45</v>
      </c>
      <c r="B105" s="28" t="s">
        <v>225</v>
      </c>
      <c r="C105" s="28" t="s">
        <v>745</v>
      </c>
      <c r="D105" s="24" t="s">
        <v>59</v>
      </c>
      <c r="E105" s="29" t="s">
        <v>746</v>
      </c>
      <c r="F105" s="30" t="s">
        <v>125</v>
      </c>
      <c r="G105" s="31">
        <v>84</v>
      </c>
      <c r="H105" s="32">
        <v>0</v>
      </c>
      <c r="I105" s="32">
        <f>ROUND(ROUND(H105,2)*ROUND(G105,3),2)</f>
        <v>0</v>
      </c>
      <c r="O105">
        <f>(I105*21)/100</f>
        <v>0</v>
      </c>
      <c r="P105" t="s">
        <v>23</v>
      </c>
    </row>
    <row r="106" spans="1:5" ht="12.75">
      <c r="A106" s="33" t="s">
        <v>50</v>
      </c>
      <c r="E106" s="34" t="s">
        <v>59</v>
      </c>
    </row>
    <row r="107" spans="1:5" ht="12.75">
      <c r="A107" s="35" t="s">
        <v>52</v>
      </c>
      <c r="E107" s="36" t="s">
        <v>796</v>
      </c>
    </row>
    <row r="108" spans="1:5" ht="38.25">
      <c r="A108" t="s">
        <v>54</v>
      </c>
      <c r="E108" s="34" t="s">
        <v>748</v>
      </c>
    </row>
    <row r="109" spans="1:16" ht="12.75">
      <c r="A109" s="24" t="s">
        <v>45</v>
      </c>
      <c r="B109" s="28" t="s">
        <v>230</v>
      </c>
      <c r="C109" s="28" t="s">
        <v>372</v>
      </c>
      <c r="D109" s="24" t="s">
        <v>59</v>
      </c>
      <c r="E109" s="29" t="s">
        <v>373</v>
      </c>
      <c r="F109" s="30" t="s">
        <v>125</v>
      </c>
      <c r="G109" s="31">
        <v>275</v>
      </c>
      <c r="H109" s="32">
        <v>0</v>
      </c>
      <c r="I109" s="32">
        <f>ROUND(ROUND(H109,2)*ROUND(G109,3),2)</f>
        <v>0</v>
      </c>
      <c r="O109">
        <f>(I109*21)/100</f>
        <v>0</v>
      </c>
      <c r="P109" t="s">
        <v>23</v>
      </c>
    </row>
    <row r="110" spans="1:5" ht="12.75">
      <c r="A110" s="33" t="s">
        <v>50</v>
      </c>
      <c r="E110" s="34" t="s">
        <v>59</v>
      </c>
    </row>
    <row r="111" spans="1:5" ht="12.75">
      <c r="A111" s="35" t="s">
        <v>52</v>
      </c>
      <c r="E111" s="36" t="s">
        <v>797</v>
      </c>
    </row>
    <row r="112" spans="1:5" ht="165.75">
      <c r="A112" t="s">
        <v>54</v>
      </c>
      <c r="E112" s="34" t="s">
        <v>375</v>
      </c>
    </row>
    <row r="113" spans="1:18" ht="12.75" customHeight="1">
      <c r="A113" s="12" t="s">
        <v>43</v>
      </c>
      <c r="B113" s="12"/>
      <c r="C113" s="38" t="s">
        <v>79</v>
      </c>
      <c r="D113" s="12"/>
      <c r="E113" s="26" t="s">
        <v>798</v>
      </c>
      <c r="F113" s="12"/>
      <c r="G113" s="12"/>
      <c r="H113" s="12"/>
      <c r="I113" s="39">
        <f>0+Q113</f>
        <v>0</v>
      </c>
      <c r="O113">
        <f>0+R113</f>
        <v>0</v>
      </c>
      <c r="Q113">
        <f>0+I114+I118</f>
        <v>0</v>
      </c>
      <c r="R113">
        <f>0+O114+O118</f>
        <v>0</v>
      </c>
    </row>
    <row r="114" spans="1:16" ht="12.75">
      <c r="A114" s="24" t="s">
        <v>45</v>
      </c>
      <c r="B114" s="28" t="s">
        <v>235</v>
      </c>
      <c r="C114" s="28" t="s">
        <v>799</v>
      </c>
      <c r="D114" s="24" t="s">
        <v>59</v>
      </c>
      <c r="E114" s="29" t="s">
        <v>800</v>
      </c>
      <c r="F114" s="30" t="s">
        <v>118</v>
      </c>
      <c r="G114" s="31">
        <v>2</v>
      </c>
      <c r="H114" s="32">
        <v>0</v>
      </c>
      <c r="I114" s="32">
        <f>ROUND(ROUND(H114,2)*ROUND(G114,3),2)</f>
        <v>0</v>
      </c>
      <c r="O114">
        <f>(I114*21)/100</f>
        <v>0</v>
      </c>
      <c r="P114" t="s">
        <v>23</v>
      </c>
    </row>
    <row r="115" spans="1:5" ht="25.5">
      <c r="A115" s="33" t="s">
        <v>50</v>
      </c>
      <c r="E115" s="34" t="s">
        <v>801</v>
      </c>
    </row>
    <row r="116" spans="1:5" ht="12.75">
      <c r="A116" s="35" t="s">
        <v>52</v>
      </c>
      <c r="E116" s="36" t="s">
        <v>136</v>
      </c>
    </row>
    <row r="117" spans="1:5" ht="76.5">
      <c r="A117" t="s">
        <v>54</v>
      </c>
      <c r="E117" s="34" t="s">
        <v>802</v>
      </c>
    </row>
    <row r="118" spans="1:16" ht="12.75">
      <c r="A118" s="24" t="s">
        <v>45</v>
      </c>
      <c r="B118" s="28" t="s">
        <v>241</v>
      </c>
      <c r="C118" s="28" t="s">
        <v>803</v>
      </c>
      <c r="D118" s="24" t="s">
        <v>59</v>
      </c>
      <c r="E118" s="29" t="s">
        <v>804</v>
      </c>
      <c r="F118" s="30" t="s">
        <v>118</v>
      </c>
      <c r="G118" s="31">
        <v>1</v>
      </c>
      <c r="H118" s="32">
        <v>0</v>
      </c>
      <c r="I118" s="32">
        <f>ROUND(ROUND(H118,2)*ROUND(G118,3),2)</f>
        <v>0</v>
      </c>
      <c r="O118">
        <f>(I118*21)/100</f>
        <v>0</v>
      </c>
      <c r="P118" t="s">
        <v>23</v>
      </c>
    </row>
    <row r="119" spans="1:5" ht="12.75">
      <c r="A119" s="33" t="s">
        <v>50</v>
      </c>
      <c r="E119" s="34" t="s">
        <v>805</v>
      </c>
    </row>
    <row r="120" spans="1:5" ht="12.75">
      <c r="A120" s="35" t="s">
        <v>52</v>
      </c>
      <c r="E120" s="36" t="s">
        <v>400</v>
      </c>
    </row>
    <row r="121" spans="1:5" ht="76.5">
      <c r="A121" t="s">
        <v>54</v>
      </c>
      <c r="E121" s="34" t="s">
        <v>802</v>
      </c>
    </row>
    <row r="122" spans="1:18" ht="12.75" customHeight="1">
      <c r="A122" s="12" t="s">
        <v>43</v>
      </c>
      <c r="B122" s="12"/>
      <c r="C122" s="38" t="s">
        <v>40</v>
      </c>
      <c r="D122" s="12"/>
      <c r="E122" s="26" t="s">
        <v>383</v>
      </c>
      <c r="F122" s="12"/>
      <c r="G122" s="12"/>
      <c r="H122" s="12"/>
      <c r="I122" s="39">
        <f>0+Q122</f>
        <v>0</v>
      </c>
      <c r="O122">
        <f>0+R122</f>
        <v>0</v>
      </c>
      <c r="Q122">
        <f>0+I123+I127+I131+I135+I139+I143+I147+I151+I155+I159+I163+I167+I171+I175+I179+I183+I187+I191+I195+I199+I203+I207+I211+I215+I219+I223</f>
        <v>0</v>
      </c>
      <c r="R122">
        <f>0+O123+O127+O131+O135+O139+O143+O147+O151+O155+O159+O163+O167+O171+O175+O179+O183+O187+O191+O195+O199+O203+O207+O211+O215+O219+O223</f>
        <v>0</v>
      </c>
    </row>
    <row r="123" spans="1:16" ht="12.75">
      <c r="A123" s="24" t="s">
        <v>45</v>
      </c>
      <c r="B123" s="28" t="s">
        <v>33</v>
      </c>
      <c r="C123" s="28" t="s">
        <v>712</v>
      </c>
      <c r="D123" s="24" t="s">
        <v>59</v>
      </c>
      <c r="E123" s="29" t="s">
        <v>713</v>
      </c>
      <c r="F123" s="30" t="s">
        <v>125</v>
      </c>
      <c r="G123" s="31">
        <v>9</v>
      </c>
      <c r="H123" s="32">
        <v>0</v>
      </c>
      <c r="I123" s="32">
        <f>ROUND(ROUND(H123,2)*ROUND(G123,3),2)</f>
        <v>0</v>
      </c>
      <c r="O123">
        <f>(I123*21)/100</f>
        <v>0</v>
      </c>
      <c r="P123" t="s">
        <v>23</v>
      </c>
    </row>
    <row r="124" spans="1:5" ht="25.5">
      <c r="A124" s="33" t="s">
        <v>50</v>
      </c>
      <c r="E124" s="34" t="s">
        <v>714</v>
      </c>
    </row>
    <row r="125" spans="1:5" ht="12.75">
      <c r="A125" s="35" t="s">
        <v>52</v>
      </c>
      <c r="E125" s="36" t="s">
        <v>806</v>
      </c>
    </row>
    <row r="126" spans="1:5" ht="63.75">
      <c r="A126" t="s">
        <v>54</v>
      </c>
      <c r="E126" s="34" t="s">
        <v>716</v>
      </c>
    </row>
    <row r="127" spans="1:16" ht="12.75">
      <c r="A127" s="24" t="s">
        <v>45</v>
      </c>
      <c r="B127" s="28" t="s">
        <v>247</v>
      </c>
      <c r="C127" s="28" t="s">
        <v>615</v>
      </c>
      <c r="D127" s="24" t="s">
        <v>59</v>
      </c>
      <c r="E127" s="29" t="s">
        <v>616</v>
      </c>
      <c r="F127" s="30" t="s">
        <v>162</v>
      </c>
      <c r="G127" s="31">
        <v>235</v>
      </c>
      <c r="H127" s="32">
        <v>0</v>
      </c>
      <c r="I127" s="32">
        <f>ROUND(ROUND(H127,2)*ROUND(G127,3),2)</f>
        <v>0</v>
      </c>
      <c r="O127">
        <f>(I127*21)/100</f>
        <v>0</v>
      </c>
      <c r="P127" t="s">
        <v>23</v>
      </c>
    </row>
    <row r="128" spans="1:5" ht="25.5">
      <c r="A128" s="33" t="s">
        <v>50</v>
      </c>
      <c r="E128" s="34" t="s">
        <v>617</v>
      </c>
    </row>
    <row r="129" spans="1:5" ht="51">
      <c r="A129" s="35" t="s">
        <v>52</v>
      </c>
      <c r="E129" s="36" t="s">
        <v>807</v>
      </c>
    </row>
    <row r="130" spans="1:5" ht="63.75">
      <c r="A130" t="s">
        <v>54</v>
      </c>
      <c r="E130" s="34" t="s">
        <v>619</v>
      </c>
    </row>
    <row r="131" spans="1:16" ht="12.75">
      <c r="A131" s="24" t="s">
        <v>45</v>
      </c>
      <c r="B131" s="28" t="s">
        <v>252</v>
      </c>
      <c r="C131" s="28" t="s">
        <v>808</v>
      </c>
      <c r="D131" s="24" t="s">
        <v>59</v>
      </c>
      <c r="E131" s="29" t="s">
        <v>809</v>
      </c>
      <c r="F131" s="30" t="s">
        <v>118</v>
      </c>
      <c r="G131" s="31">
        <v>10</v>
      </c>
      <c r="H131" s="32">
        <v>0</v>
      </c>
      <c r="I131" s="32">
        <f>ROUND(ROUND(H131,2)*ROUND(G131,3),2)</f>
        <v>0</v>
      </c>
      <c r="O131">
        <f>(I131*21)/100</f>
        <v>0</v>
      </c>
      <c r="P131" t="s">
        <v>23</v>
      </c>
    </row>
    <row r="132" spans="1:5" ht="12.75">
      <c r="A132" s="33" t="s">
        <v>50</v>
      </c>
      <c r="E132" s="34" t="s">
        <v>59</v>
      </c>
    </row>
    <row r="133" spans="1:5" ht="12.75">
      <c r="A133" s="35" t="s">
        <v>52</v>
      </c>
      <c r="E133" s="36" t="s">
        <v>551</v>
      </c>
    </row>
    <row r="134" spans="1:5" ht="51">
      <c r="A134" t="s">
        <v>54</v>
      </c>
      <c r="E134" s="34" t="s">
        <v>389</v>
      </c>
    </row>
    <row r="135" spans="1:16" ht="12.75">
      <c r="A135" s="24" t="s">
        <v>45</v>
      </c>
      <c r="B135" s="28" t="s">
        <v>258</v>
      </c>
      <c r="C135" s="28" t="s">
        <v>391</v>
      </c>
      <c r="D135" s="24" t="s">
        <v>59</v>
      </c>
      <c r="E135" s="29" t="s">
        <v>392</v>
      </c>
      <c r="F135" s="30" t="s">
        <v>118</v>
      </c>
      <c r="G135" s="31">
        <v>6</v>
      </c>
      <c r="H135" s="32">
        <v>0</v>
      </c>
      <c r="I135" s="32">
        <f>ROUND(ROUND(H135,2)*ROUND(G135,3),2)</f>
        <v>0</v>
      </c>
      <c r="O135">
        <f>(I135*21)/100</f>
        <v>0</v>
      </c>
      <c r="P135" t="s">
        <v>23</v>
      </c>
    </row>
    <row r="136" spans="1:5" ht="12.75">
      <c r="A136" s="33" t="s">
        <v>50</v>
      </c>
      <c r="E136" s="34" t="s">
        <v>393</v>
      </c>
    </row>
    <row r="137" spans="1:5" ht="12.75">
      <c r="A137" s="35" t="s">
        <v>52</v>
      </c>
      <c r="E137" s="36" t="s">
        <v>548</v>
      </c>
    </row>
    <row r="138" spans="1:5" ht="51">
      <c r="A138" t="s">
        <v>54</v>
      </c>
      <c r="E138" s="34" t="s">
        <v>395</v>
      </c>
    </row>
    <row r="139" spans="1:16" ht="25.5">
      <c r="A139" s="24" t="s">
        <v>45</v>
      </c>
      <c r="B139" s="28" t="s">
        <v>263</v>
      </c>
      <c r="C139" s="28" t="s">
        <v>810</v>
      </c>
      <c r="D139" s="24" t="s">
        <v>59</v>
      </c>
      <c r="E139" s="29" t="s">
        <v>811</v>
      </c>
      <c r="F139" s="30" t="s">
        <v>118</v>
      </c>
      <c r="G139" s="31">
        <v>2</v>
      </c>
      <c r="H139" s="32">
        <v>0</v>
      </c>
      <c r="I139" s="32">
        <f>ROUND(ROUND(H139,2)*ROUND(G139,3),2)</f>
        <v>0</v>
      </c>
      <c r="O139">
        <f>(I139*21)/100</f>
        <v>0</v>
      </c>
      <c r="P139" t="s">
        <v>23</v>
      </c>
    </row>
    <row r="140" spans="1:5" ht="12.75">
      <c r="A140" s="33" t="s">
        <v>50</v>
      </c>
      <c r="E140" s="34" t="s">
        <v>812</v>
      </c>
    </row>
    <row r="141" spans="1:5" ht="12.75">
      <c r="A141" s="35" t="s">
        <v>52</v>
      </c>
      <c r="E141" s="36" t="s">
        <v>136</v>
      </c>
    </row>
    <row r="142" spans="1:5" ht="25.5">
      <c r="A142" t="s">
        <v>54</v>
      </c>
      <c r="E142" s="34" t="s">
        <v>407</v>
      </c>
    </row>
    <row r="143" spans="1:16" ht="25.5">
      <c r="A143" s="24" t="s">
        <v>45</v>
      </c>
      <c r="B143" s="28" t="s">
        <v>268</v>
      </c>
      <c r="C143" s="28" t="s">
        <v>813</v>
      </c>
      <c r="D143" s="24" t="s">
        <v>59</v>
      </c>
      <c r="E143" s="29" t="s">
        <v>814</v>
      </c>
      <c r="F143" s="30" t="s">
        <v>118</v>
      </c>
      <c r="G143" s="31">
        <v>8</v>
      </c>
      <c r="H143" s="32">
        <v>0</v>
      </c>
      <c r="I143" s="32">
        <f>ROUND(ROUND(H143,2)*ROUND(G143,3),2)</f>
        <v>0</v>
      </c>
      <c r="O143">
        <f>(I143*21)/100</f>
        <v>0</v>
      </c>
      <c r="P143" t="s">
        <v>23</v>
      </c>
    </row>
    <row r="144" spans="1:5" ht="12.75">
      <c r="A144" s="33" t="s">
        <v>50</v>
      </c>
      <c r="E144" s="34" t="s">
        <v>59</v>
      </c>
    </row>
    <row r="145" spans="1:5" ht="12.75">
      <c r="A145" s="35" t="s">
        <v>52</v>
      </c>
      <c r="E145" s="36" t="s">
        <v>439</v>
      </c>
    </row>
    <row r="146" spans="1:5" ht="25.5">
      <c r="A146" t="s">
        <v>54</v>
      </c>
      <c r="E146" s="34" t="s">
        <v>815</v>
      </c>
    </row>
    <row r="147" spans="1:16" ht="25.5">
      <c r="A147" s="24" t="s">
        <v>45</v>
      </c>
      <c r="B147" s="28" t="s">
        <v>273</v>
      </c>
      <c r="C147" s="28" t="s">
        <v>816</v>
      </c>
      <c r="D147" s="24" t="s">
        <v>59</v>
      </c>
      <c r="E147" s="29" t="s">
        <v>817</v>
      </c>
      <c r="F147" s="30" t="s">
        <v>118</v>
      </c>
      <c r="G147" s="31">
        <v>8</v>
      </c>
      <c r="H147" s="32">
        <v>0</v>
      </c>
      <c r="I147" s="32">
        <f>ROUND(ROUND(H147,2)*ROUND(G147,3),2)</f>
        <v>0</v>
      </c>
      <c r="O147">
        <f>(I147*21)/100</f>
        <v>0</v>
      </c>
      <c r="P147" t="s">
        <v>23</v>
      </c>
    </row>
    <row r="148" spans="1:5" ht="51">
      <c r="A148" s="33" t="s">
        <v>50</v>
      </c>
      <c r="E148" s="34" t="s">
        <v>818</v>
      </c>
    </row>
    <row r="149" spans="1:5" ht="12.75">
      <c r="A149" s="35" t="s">
        <v>52</v>
      </c>
      <c r="E149" s="36" t="s">
        <v>439</v>
      </c>
    </row>
    <row r="150" spans="1:5" ht="25.5">
      <c r="A150" t="s">
        <v>54</v>
      </c>
      <c r="E150" s="34" t="s">
        <v>407</v>
      </c>
    </row>
    <row r="151" spans="1:16" ht="12.75">
      <c r="A151" s="24" t="s">
        <v>45</v>
      </c>
      <c r="B151" s="28" t="s">
        <v>280</v>
      </c>
      <c r="C151" s="28" t="s">
        <v>403</v>
      </c>
      <c r="D151" s="24" t="s">
        <v>59</v>
      </c>
      <c r="E151" s="29" t="s">
        <v>404</v>
      </c>
      <c r="F151" s="30" t="s">
        <v>118</v>
      </c>
      <c r="G151" s="31">
        <v>33</v>
      </c>
      <c r="H151" s="32">
        <v>0</v>
      </c>
      <c r="I151" s="32">
        <f>ROUND(ROUND(H151,2)*ROUND(G151,3),2)</f>
        <v>0</v>
      </c>
      <c r="O151">
        <f>(I151*21)/100</f>
        <v>0</v>
      </c>
      <c r="P151" t="s">
        <v>23</v>
      </c>
    </row>
    <row r="152" spans="1:5" ht="127.5">
      <c r="A152" s="33" t="s">
        <v>50</v>
      </c>
      <c r="E152" s="34" t="s">
        <v>819</v>
      </c>
    </row>
    <row r="153" spans="1:5" ht="12.75">
      <c r="A153" s="35" t="s">
        <v>52</v>
      </c>
      <c r="E153" s="36" t="s">
        <v>820</v>
      </c>
    </row>
    <row r="154" spans="1:5" ht="25.5">
      <c r="A154" t="s">
        <v>54</v>
      </c>
      <c r="E154" s="34" t="s">
        <v>407</v>
      </c>
    </row>
    <row r="155" spans="1:16" ht="25.5">
      <c r="A155" s="24" t="s">
        <v>45</v>
      </c>
      <c r="B155" s="28" t="s">
        <v>286</v>
      </c>
      <c r="C155" s="28" t="s">
        <v>409</v>
      </c>
      <c r="D155" s="24" t="s">
        <v>59</v>
      </c>
      <c r="E155" s="29" t="s">
        <v>410</v>
      </c>
      <c r="F155" s="30" t="s">
        <v>118</v>
      </c>
      <c r="G155" s="31">
        <v>28</v>
      </c>
      <c r="H155" s="32">
        <v>0</v>
      </c>
      <c r="I155" s="32">
        <f>ROUND(ROUND(H155,2)*ROUND(G155,3),2)</f>
        <v>0</v>
      </c>
      <c r="O155">
        <f>(I155*21)/100</f>
        <v>0</v>
      </c>
      <c r="P155" t="s">
        <v>23</v>
      </c>
    </row>
    <row r="156" spans="1:5" ht="12.75">
      <c r="A156" s="33" t="s">
        <v>50</v>
      </c>
      <c r="E156" s="34" t="s">
        <v>59</v>
      </c>
    </row>
    <row r="157" spans="1:5" ht="12.75">
      <c r="A157" s="35" t="s">
        <v>52</v>
      </c>
      <c r="E157" s="36" t="s">
        <v>821</v>
      </c>
    </row>
    <row r="158" spans="1:5" ht="38.25">
      <c r="A158" t="s">
        <v>54</v>
      </c>
      <c r="E158" s="34" t="s">
        <v>412</v>
      </c>
    </row>
    <row r="159" spans="1:16" ht="12.75">
      <c r="A159" s="24" t="s">
        <v>45</v>
      </c>
      <c r="B159" s="28" t="s">
        <v>293</v>
      </c>
      <c r="C159" s="28" t="s">
        <v>822</v>
      </c>
      <c r="D159" s="24" t="s">
        <v>59</v>
      </c>
      <c r="E159" s="29" t="s">
        <v>823</v>
      </c>
      <c r="F159" s="30" t="s">
        <v>118</v>
      </c>
      <c r="G159" s="31">
        <v>5</v>
      </c>
      <c r="H159" s="32">
        <v>0</v>
      </c>
      <c r="I159" s="32">
        <f>ROUND(ROUND(H159,2)*ROUND(G159,3),2)</f>
        <v>0</v>
      </c>
      <c r="O159">
        <f>(I159*21)/100</f>
        <v>0</v>
      </c>
      <c r="P159" t="s">
        <v>23</v>
      </c>
    </row>
    <row r="160" spans="1:5" ht="12.75">
      <c r="A160" s="33" t="s">
        <v>50</v>
      </c>
      <c r="E160" s="34" t="s">
        <v>59</v>
      </c>
    </row>
    <row r="161" spans="1:5" ht="12.75">
      <c r="A161" s="35" t="s">
        <v>52</v>
      </c>
      <c r="E161" s="36" t="s">
        <v>546</v>
      </c>
    </row>
    <row r="162" spans="1:5" ht="25.5">
      <c r="A162" t="s">
        <v>54</v>
      </c>
      <c r="E162" s="34" t="s">
        <v>815</v>
      </c>
    </row>
    <row r="163" spans="1:16" ht="25.5">
      <c r="A163" s="24" t="s">
        <v>45</v>
      </c>
      <c r="B163" s="28" t="s">
        <v>299</v>
      </c>
      <c r="C163" s="28" t="s">
        <v>824</v>
      </c>
      <c r="D163" s="24" t="s">
        <v>59</v>
      </c>
      <c r="E163" s="29" t="s">
        <v>825</v>
      </c>
      <c r="F163" s="30" t="s">
        <v>125</v>
      </c>
      <c r="G163" s="31">
        <v>281.938</v>
      </c>
      <c r="H163" s="32">
        <v>0</v>
      </c>
      <c r="I163" s="32">
        <f>ROUND(ROUND(H163,2)*ROUND(G163,3),2)</f>
        <v>0</v>
      </c>
      <c r="O163">
        <f>(I163*21)/100</f>
        <v>0</v>
      </c>
      <c r="P163" t="s">
        <v>23</v>
      </c>
    </row>
    <row r="164" spans="1:5" ht="63.75">
      <c r="A164" s="33" t="s">
        <v>50</v>
      </c>
      <c r="E164" s="34" t="s">
        <v>826</v>
      </c>
    </row>
    <row r="165" spans="1:5" ht="63.75">
      <c r="A165" s="35" t="s">
        <v>52</v>
      </c>
      <c r="E165" s="36" t="s">
        <v>827</v>
      </c>
    </row>
    <row r="166" spans="1:5" ht="38.25">
      <c r="A166" t="s">
        <v>54</v>
      </c>
      <c r="E166" s="34" t="s">
        <v>828</v>
      </c>
    </row>
    <row r="167" spans="1:16" ht="25.5">
      <c r="A167" s="24" t="s">
        <v>45</v>
      </c>
      <c r="B167" s="28" t="s">
        <v>305</v>
      </c>
      <c r="C167" s="28" t="s">
        <v>829</v>
      </c>
      <c r="D167" s="24" t="s">
        <v>59</v>
      </c>
      <c r="E167" s="29" t="s">
        <v>830</v>
      </c>
      <c r="F167" s="30" t="s">
        <v>125</v>
      </c>
      <c r="G167" s="31">
        <v>281.938</v>
      </c>
      <c r="H167" s="32">
        <v>0</v>
      </c>
      <c r="I167" s="32">
        <f>ROUND(ROUND(H167,2)*ROUND(G167,3),2)</f>
        <v>0</v>
      </c>
      <c r="O167">
        <f>(I167*21)/100</f>
        <v>0</v>
      </c>
      <c r="P167" t="s">
        <v>23</v>
      </c>
    </row>
    <row r="168" spans="1:5" ht="63.75">
      <c r="A168" s="33" t="s">
        <v>50</v>
      </c>
      <c r="E168" s="34" t="s">
        <v>826</v>
      </c>
    </row>
    <row r="169" spans="1:5" ht="63.75">
      <c r="A169" s="35" t="s">
        <v>52</v>
      </c>
      <c r="E169" s="36" t="s">
        <v>827</v>
      </c>
    </row>
    <row r="170" spans="1:5" ht="38.25">
      <c r="A170" t="s">
        <v>54</v>
      </c>
      <c r="E170" s="34" t="s">
        <v>828</v>
      </c>
    </row>
    <row r="171" spans="1:16" ht="25.5">
      <c r="A171" s="24" t="s">
        <v>45</v>
      </c>
      <c r="B171" s="28" t="s">
        <v>310</v>
      </c>
      <c r="C171" s="28" t="s">
        <v>831</v>
      </c>
      <c r="D171" s="24" t="s">
        <v>59</v>
      </c>
      <c r="E171" s="29" t="s">
        <v>832</v>
      </c>
      <c r="F171" s="30" t="s">
        <v>125</v>
      </c>
      <c r="G171" s="31">
        <v>252.5</v>
      </c>
      <c r="H171" s="32">
        <v>0</v>
      </c>
      <c r="I171" s="32">
        <f>ROUND(ROUND(H171,2)*ROUND(G171,3),2)</f>
        <v>0</v>
      </c>
      <c r="O171">
        <f>(I171*21)/100</f>
        <v>0</v>
      </c>
      <c r="P171" t="s">
        <v>23</v>
      </c>
    </row>
    <row r="172" spans="1:5" ht="12.75">
      <c r="A172" s="33" t="s">
        <v>50</v>
      </c>
      <c r="E172" s="34" t="s">
        <v>59</v>
      </c>
    </row>
    <row r="173" spans="1:5" ht="38.25">
      <c r="A173" s="35" t="s">
        <v>52</v>
      </c>
      <c r="E173" s="36" t="s">
        <v>833</v>
      </c>
    </row>
    <row r="174" spans="1:5" ht="25.5">
      <c r="A174" t="s">
        <v>54</v>
      </c>
      <c r="E174" s="34" t="s">
        <v>834</v>
      </c>
    </row>
    <row r="175" spans="1:16" ht="12.75">
      <c r="A175" s="24" t="s">
        <v>45</v>
      </c>
      <c r="B175" s="28" t="s">
        <v>317</v>
      </c>
      <c r="C175" s="28" t="s">
        <v>691</v>
      </c>
      <c r="D175" s="24" t="s">
        <v>59</v>
      </c>
      <c r="E175" s="29" t="s">
        <v>692</v>
      </c>
      <c r="F175" s="30" t="s">
        <v>118</v>
      </c>
      <c r="G175" s="31">
        <v>2</v>
      </c>
      <c r="H175" s="32">
        <v>0</v>
      </c>
      <c r="I175" s="32">
        <f>ROUND(ROUND(H175,2)*ROUND(G175,3),2)</f>
        <v>0</v>
      </c>
      <c r="O175">
        <f>(I175*21)/100</f>
        <v>0</v>
      </c>
      <c r="P175" t="s">
        <v>23</v>
      </c>
    </row>
    <row r="176" spans="1:5" ht="12.75">
      <c r="A176" s="33" t="s">
        <v>50</v>
      </c>
      <c r="E176" s="34" t="s">
        <v>693</v>
      </c>
    </row>
    <row r="177" spans="1:5" ht="12.75">
      <c r="A177" s="35" t="s">
        <v>52</v>
      </c>
      <c r="E177" s="36" t="s">
        <v>136</v>
      </c>
    </row>
    <row r="178" spans="1:5" ht="38.25">
      <c r="A178" t="s">
        <v>54</v>
      </c>
      <c r="E178" s="34" t="s">
        <v>694</v>
      </c>
    </row>
    <row r="179" spans="1:16" ht="12.75">
      <c r="A179" s="24" t="s">
        <v>45</v>
      </c>
      <c r="B179" s="28" t="s">
        <v>323</v>
      </c>
      <c r="C179" s="28" t="s">
        <v>414</v>
      </c>
      <c r="D179" s="24" t="s">
        <v>59</v>
      </c>
      <c r="E179" s="29" t="s">
        <v>415</v>
      </c>
      <c r="F179" s="30" t="s">
        <v>162</v>
      </c>
      <c r="G179" s="31">
        <v>185</v>
      </c>
      <c r="H179" s="32">
        <v>0</v>
      </c>
      <c r="I179" s="32">
        <f>ROUND(ROUND(H179,2)*ROUND(G179,3),2)</f>
        <v>0</v>
      </c>
      <c r="O179">
        <f>(I179*21)/100</f>
        <v>0</v>
      </c>
      <c r="P179" t="s">
        <v>23</v>
      </c>
    </row>
    <row r="180" spans="1:5" ht="12.75">
      <c r="A180" s="33" t="s">
        <v>50</v>
      </c>
      <c r="E180" s="34" t="s">
        <v>416</v>
      </c>
    </row>
    <row r="181" spans="1:5" ht="12.75">
      <c r="A181" s="35" t="s">
        <v>52</v>
      </c>
      <c r="E181" s="36" t="s">
        <v>835</v>
      </c>
    </row>
    <row r="182" spans="1:5" ht="51">
      <c r="A182" t="s">
        <v>54</v>
      </c>
      <c r="E182" s="34" t="s">
        <v>418</v>
      </c>
    </row>
    <row r="183" spans="1:16" ht="12.75">
      <c r="A183" s="24" t="s">
        <v>45</v>
      </c>
      <c r="B183" s="28" t="s">
        <v>329</v>
      </c>
      <c r="C183" s="28" t="s">
        <v>420</v>
      </c>
      <c r="D183" s="24" t="s">
        <v>59</v>
      </c>
      <c r="E183" s="29" t="s">
        <v>421</v>
      </c>
      <c r="F183" s="30" t="s">
        <v>162</v>
      </c>
      <c r="G183" s="31">
        <v>24</v>
      </c>
      <c r="H183" s="32">
        <v>0</v>
      </c>
      <c r="I183" s="32">
        <f>ROUND(ROUND(H183,2)*ROUND(G183,3),2)</f>
        <v>0</v>
      </c>
      <c r="O183">
        <f>(I183*21)/100</f>
        <v>0</v>
      </c>
      <c r="P183" t="s">
        <v>23</v>
      </c>
    </row>
    <row r="184" spans="1:5" ht="12.75">
      <c r="A184" s="33" t="s">
        <v>50</v>
      </c>
      <c r="E184" s="34" t="s">
        <v>422</v>
      </c>
    </row>
    <row r="185" spans="1:5" ht="12.75">
      <c r="A185" s="35" t="s">
        <v>52</v>
      </c>
      <c r="E185" s="36" t="s">
        <v>836</v>
      </c>
    </row>
    <row r="186" spans="1:5" ht="51">
      <c r="A186" t="s">
        <v>54</v>
      </c>
      <c r="E186" s="34" t="s">
        <v>418</v>
      </c>
    </row>
    <row r="187" spans="1:16" ht="12.75">
      <c r="A187" s="24" t="s">
        <v>45</v>
      </c>
      <c r="B187" s="28" t="s">
        <v>335</v>
      </c>
      <c r="C187" s="28" t="s">
        <v>425</v>
      </c>
      <c r="D187" s="24" t="s">
        <v>59</v>
      </c>
      <c r="E187" s="29" t="s">
        <v>426</v>
      </c>
      <c r="F187" s="30" t="s">
        <v>118</v>
      </c>
      <c r="G187" s="31">
        <v>1</v>
      </c>
      <c r="H187" s="32">
        <v>0</v>
      </c>
      <c r="I187" s="32">
        <f>ROUND(ROUND(H187,2)*ROUND(G187,3),2)</f>
        <v>0</v>
      </c>
      <c r="O187">
        <f>(I187*21)/100</f>
        <v>0</v>
      </c>
      <c r="P187" t="s">
        <v>23</v>
      </c>
    </row>
    <row r="188" spans="1:5" ht="25.5">
      <c r="A188" s="33" t="s">
        <v>50</v>
      </c>
      <c r="E188" s="34" t="s">
        <v>837</v>
      </c>
    </row>
    <row r="189" spans="1:5" ht="12.75">
      <c r="A189" s="35" t="s">
        <v>52</v>
      </c>
      <c r="E189" s="36" t="s">
        <v>400</v>
      </c>
    </row>
    <row r="190" spans="1:5" ht="409.5">
      <c r="A190" t="s">
        <v>54</v>
      </c>
      <c r="E190" s="34" t="s">
        <v>428</v>
      </c>
    </row>
    <row r="191" spans="1:16" ht="12.75">
      <c r="A191" s="24" t="s">
        <v>45</v>
      </c>
      <c r="B191" s="28" t="s">
        <v>340</v>
      </c>
      <c r="C191" s="28" t="s">
        <v>430</v>
      </c>
      <c r="D191" s="24" t="s">
        <v>59</v>
      </c>
      <c r="E191" s="29" t="s">
        <v>431</v>
      </c>
      <c r="F191" s="30" t="s">
        <v>162</v>
      </c>
      <c r="G191" s="31">
        <v>18</v>
      </c>
      <c r="H191" s="32">
        <v>0</v>
      </c>
      <c r="I191" s="32">
        <f>ROUND(ROUND(H191,2)*ROUND(G191,3),2)</f>
        <v>0</v>
      </c>
      <c r="O191">
        <f>(I191*21)/100</f>
        <v>0</v>
      </c>
      <c r="P191" t="s">
        <v>23</v>
      </c>
    </row>
    <row r="192" spans="1:5" ht="12.75">
      <c r="A192" s="33" t="s">
        <v>50</v>
      </c>
      <c r="E192" s="34" t="s">
        <v>432</v>
      </c>
    </row>
    <row r="193" spans="1:5" ht="12.75">
      <c r="A193" s="35" t="s">
        <v>52</v>
      </c>
      <c r="E193" s="36" t="s">
        <v>838</v>
      </c>
    </row>
    <row r="194" spans="1:5" ht="63.75">
      <c r="A194" t="s">
        <v>54</v>
      </c>
      <c r="E194" s="34" t="s">
        <v>434</v>
      </c>
    </row>
    <row r="195" spans="1:16" ht="12.75">
      <c r="A195" s="24" t="s">
        <v>45</v>
      </c>
      <c r="B195" s="28" t="s">
        <v>345</v>
      </c>
      <c r="C195" s="28" t="s">
        <v>696</v>
      </c>
      <c r="D195" s="24" t="s">
        <v>59</v>
      </c>
      <c r="E195" s="29" t="s">
        <v>697</v>
      </c>
      <c r="F195" s="30" t="s">
        <v>162</v>
      </c>
      <c r="G195" s="31">
        <v>10</v>
      </c>
      <c r="H195" s="32">
        <v>0</v>
      </c>
      <c r="I195" s="32">
        <f>ROUND(ROUND(H195,2)*ROUND(G195,3),2)</f>
        <v>0</v>
      </c>
      <c r="O195">
        <f>(I195*21)/100</f>
        <v>0</v>
      </c>
      <c r="P195" t="s">
        <v>23</v>
      </c>
    </row>
    <row r="196" spans="1:5" ht="12.75">
      <c r="A196" s="33" t="s">
        <v>50</v>
      </c>
      <c r="E196" s="34" t="s">
        <v>59</v>
      </c>
    </row>
    <row r="197" spans="1:5" ht="12.75">
      <c r="A197" s="35" t="s">
        <v>52</v>
      </c>
      <c r="E197" s="36" t="s">
        <v>705</v>
      </c>
    </row>
    <row r="198" spans="1:5" ht="63.75">
      <c r="A198" t="s">
        <v>54</v>
      </c>
      <c r="E198" s="34" t="s">
        <v>434</v>
      </c>
    </row>
    <row r="199" spans="1:16" ht="12.75">
      <c r="A199" s="24" t="s">
        <v>45</v>
      </c>
      <c r="B199" s="28" t="s">
        <v>350</v>
      </c>
      <c r="C199" s="28" t="s">
        <v>436</v>
      </c>
      <c r="D199" s="24" t="s">
        <v>59</v>
      </c>
      <c r="E199" s="29" t="s">
        <v>437</v>
      </c>
      <c r="F199" s="30" t="s">
        <v>118</v>
      </c>
      <c r="G199" s="31">
        <v>2</v>
      </c>
      <c r="H199" s="32">
        <v>0</v>
      </c>
      <c r="I199" s="32">
        <f>ROUND(ROUND(H199,2)*ROUND(G199,3),2)</f>
        <v>0</v>
      </c>
      <c r="O199">
        <f>(I199*21)/100</f>
        <v>0</v>
      </c>
      <c r="P199" t="s">
        <v>23</v>
      </c>
    </row>
    <row r="200" spans="1:5" ht="12.75">
      <c r="A200" s="33" t="s">
        <v>50</v>
      </c>
      <c r="E200" s="34" t="s">
        <v>438</v>
      </c>
    </row>
    <row r="201" spans="1:5" ht="12.75">
      <c r="A201" s="35" t="s">
        <v>52</v>
      </c>
      <c r="E201" s="36" t="s">
        <v>136</v>
      </c>
    </row>
    <row r="202" spans="1:5" ht="76.5">
      <c r="A202" t="s">
        <v>54</v>
      </c>
      <c r="E202" s="34" t="s">
        <v>440</v>
      </c>
    </row>
    <row r="203" spans="1:16" ht="12.75">
      <c r="A203" s="24" t="s">
        <v>45</v>
      </c>
      <c r="B203" s="28" t="s">
        <v>356</v>
      </c>
      <c r="C203" s="28" t="s">
        <v>699</v>
      </c>
      <c r="D203" s="24" t="s">
        <v>59</v>
      </c>
      <c r="E203" s="29" t="s">
        <v>700</v>
      </c>
      <c r="F203" s="30" t="s">
        <v>118</v>
      </c>
      <c r="G203" s="31">
        <v>2</v>
      </c>
      <c r="H203" s="32">
        <v>0</v>
      </c>
      <c r="I203" s="32">
        <f>ROUND(ROUND(H203,2)*ROUND(G203,3),2)</f>
        <v>0</v>
      </c>
      <c r="O203">
        <f>(I203*21)/100</f>
        <v>0</v>
      </c>
      <c r="P203" t="s">
        <v>23</v>
      </c>
    </row>
    <row r="204" spans="1:5" ht="12.75">
      <c r="A204" s="33" t="s">
        <v>50</v>
      </c>
      <c r="E204" s="34" t="s">
        <v>59</v>
      </c>
    </row>
    <row r="205" spans="1:5" ht="12.75">
      <c r="A205" s="35" t="s">
        <v>52</v>
      </c>
      <c r="E205" s="36" t="s">
        <v>136</v>
      </c>
    </row>
    <row r="206" spans="1:5" ht="76.5">
      <c r="A206" t="s">
        <v>54</v>
      </c>
      <c r="E206" s="34" t="s">
        <v>440</v>
      </c>
    </row>
    <row r="207" spans="1:16" ht="12.75">
      <c r="A207" s="24" t="s">
        <v>45</v>
      </c>
      <c r="B207" s="28" t="s">
        <v>361</v>
      </c>
      <c r="C207" s="28" t="s">
        <v>442</v>
      </c>
      <c r="D207" s="24" t="s">
        <v>59</v>
      </c>
      <c r="E207" s="29" t="s">
        <v>443</v>
      </c>
      <c r="F207" s="30" t="s">
        <v>162</v>
      </c>
      <c r="G207" s="31">
        <v>104</v>
      </c>
      <c r="H207" s="32">
        <v>0</v>
      </c>
      <c r="I207" s="32">
        <f>ROUND(ROUND(H207,2)*ROUND(G207,3),2)</f>
        <v>0</v>
      </c>
      <c r="O207">
        <f>(I207*21)/100</f>
        <v>0</v>
      </c>
      <c r="P207" t="s">
        <v>23</v>
      </c>
    </row>
    <row r="208" spans="1:5" ht="12.75">
      <c r="A208" s="33" t="s">
        <v>50</v>
      </c>
      <c r="E208" s="34" t="s">
        <v>59</v>
      </c>
    </row>
    <row r="209" spans="1:5" ht="12.75">
      <c r="A209" s="35" t="s">
        <v>52</v>
      </c>
      <c r="E209" s="36" t="s">
        <v>839</v>
      </c>
    </row>
    <row r="210" spans="1:5" ht="25.5">
      <c r="A210" t="s">
        <v>54</v>
      </c>
      <c r="E210" s="34" t="s">
        <v>445</v>
      </c>
    </row>
    <row r="211" spans="1:16" ht="12.75">
      <c r="A211" s="24" t="s">
        <v>45</v>
      </c>
      <c r="B211" s="28" t="s">
        <v>366</v>
      </c>
      <c r="C211" s="28" t="s">
        <v>453</v>
      </c>
      <c r="D211" s="24" t="s">
        <v>59</v>
      </c>
      <c r="E211" s="29" t="s">
        <v>454</v>
      </c>
      <c r="F211" s="30" t="s">
        <v>162</v>
      </c>
      <c r="G211" s="31">
        <v>54</v>
      </c>
      <c r="H211" s="32">
        <v>0</v>
      </c>
      <c r="I211" s="32">
        <f>ROUND(ROUND(H211,2)*ROUND(G211,3),2)</f>
        <v>0</v>
      </c>
      <c r="O211">
        <f>(I211*21)/100</f>
        <v>0</v>
      </c>
      <c r="P211" t="s">
        <v>23</v>
      </c>
    </row>
    <row r="212" spans="1:5" ht="12.75">
      <c r="A212" s="33" t="s">
        <v>50</v>
      </c>
      <c r="E212" s="34" t="s">
        <v>59</v>
      </c>
    </row>
    <row r="213" spans="1:5" ht="12.75">
      <c r="A213" s="35" t="s">
        <v>52</v>
      </c>
      <c r="E213" s="36" t="s">
        <v>840</v>
      </c>
    </row>
    <row r="214" spans="1:5" ht="38.25">
      <c r="A214" t="s">
        <v>54</v>
      </c>
      <c r="E214" s="34" t="s">
        <v>455</v>
      </c>
    </row>
    <row r="215" spans="1:16" ht="25.5">
      <c r="A215" s="24" t="s">
        <v>45</v>
      </c>
      <c r="B215" s="28" t="s">
        <v>371</v>
      </c>
      <c r="C215" s="28" t="s">
        <v>752</v>
      </c>
      <c r="D215" s="24" t="s">
        <v>59</v>
      </c>
      <c r="E215" s="29" t="s">
        <v>753</v>
      </c>
      <c r="F215" s="30" t="s">
        <v>162</v>
      </c>
      <c r="G215" s="31">
        <v>69</v>
      </c>
      <c r="H215" s="32">
        <v>0</v>
      </c>
      <c r="I215" s="32">
        <f>ROUND(ROUND(H215,2)*ROUND(G215,3),2)</f>
        <v>0</v>
      </c>
      <c r="O215">
        <f>(I215*21)/100</f>
        <v>0</v>
      </c>
      <c r="P215" t="s">
        <v>23</v>
      </c>
    </row>
    <row r="216" spans="1:5" ht="12.75">
      <c r="A216" s="33" t="s">
        <v>50</v>
      </c>
      <c r="E216" s="34" t="s">
        <v>59</v>
      </c>
    </row>
    <row r="217" spans="1:5" ht="12.75">
      <c r="A217" s="35" t="s">
        <v>52</v>
      </c>
      <c r="E217" s="36" t="s">
        <v>841</v>
      </c>
    </row>
    <row r="218" spans="1:5" ht="89.25">
      <c r="A218" t="s">
        <v>54</v>
      </c>
      <c r="E218" s="34" t="s">
        <v>755</v>
      </c>
    </row>
    <row r="219" spans="1:16" ht="12.75">
      <c r="A219" s="24" t="s">
        <v>45</v>
      </c>
      <c r="B219" s="28" t="s">
        <v>377</v>
      </c>
      <c r="C219" s="28" t="s">
        <v>842</v>
      </c>
      <c r="D219" s="24" t="s">
        <v>59</v>
      </c>
      <c r="E219" s="29" t="s">
        <v>843</v>
      </c>
      <c r="F219" s="30" t="s">
        <v>162</v>
      </c>
      <c r="G219" s="31">
        <v>11</v>
      </c>
      <c r="H219" s="32">
        <v>0</v>
      </c>
      <c r="I219" s="32">
        <f>ROUND(ROUND(H219,2)*ROUND(G219,3),2)</f>
        <v>0</v>
      </c>
      <c r="O219">
        <f>(I219*21)/100</f>
        <v>0</v>
      </c>
      <c r="P219" t="s">
        <v>23</v>
      </c>
    </row>
    <row r="220" spans="1:5" ht="38.25">
      <c r="A220" s="33" t="s">
        <v>50</v>
      </c>
      <c r="E220" s="34" t="s">
        <v>844</v>
      </c>
    </row>
    <row r="221" spans="1:5" ht="12.75">
      <c r="A221" s="35" t="s">
        <v>52</v>
      </c>
      <c r="E221" s="36" t="s">
        <v>845</v>
      </c>
    </row>
    <row r="222" spans="1:5" ht="127.5">
      <c r="A222" t="s">
        <v>54</v>
      </c>
      <c r="E222" s="34" t="s">
        <v>706</v>
      </c>
    </row>
    <row r="223" spans="1:16" ht="12.75">
      <c r="A223" s="24" t="s">
        <v>45</v>
      </c>
      <c r="B223" s="28" t="s">
        <v>384</v>
      </c>
      <c r="C223" s="28" t="s">
        <v>846</v>
      </c>
      <c r="D223" s="24" t="s">
        <v>59</v>
      </c>
      <c r="E223" s="29" t="s">
        <v>847</v>
      </c>
      <c r="F223" s="30" t="s">
        <v>162</v>
      </c>
      <c r="G223" s="31">
        <v>11</v>
      </c>
      <c r="H223" s="32">
        <v>0</v>
      </c>
      <c r="I223" s="32">
        <f>ROUND(ROUND(H223,2)*ROUND(G223,3),2)</f>
        <v>0</v>
      </c>
      <c r="O223">
        <f>(I223*21)/100</f>
        <v>0</v>
      </c>
      <c r="P223" t="s">
        <v>23</v>
      </c>
    </row>
    <row r="224" spans="1:5" ht="38.25">
      <c r="A224" s="33" t="s">
        <v>50</v>
      </c>
      <c r="E224" s="34" t="s">
        <v>848</v>
      </c>
    </row>
    <row r="225" spans="1:5" ht="12.75">
      <c r="A225" s="35" t="s">
        <v>52</v>
      </c>
      <c r="E225" s="36" t="s">
        <v>845</v>
      </c>
    </row>
    <row r="226" spans="1:5" ht="127.5">
      <c r="A226" t="s">
        <v>54</v>
      </c>
      <c r="E226" s="34" t="s">
        <v>706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91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22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0+O8+O25+O62+O71</f>
        <v>0</v>
      </c>
      <c r="P2" t="s">
        <v>22</v>
      </c>
    </row>
    <row r="3" spans="1:16" ht="15" customHeight="1">
      <c r="A3" t="s">
        <v>12</v>
      </c>
      <c r="B3" s="16" t="s">
        <v>14</v>
      </c>
      <c r="C3" s="4" t="s">
        <v>15</v>
      </c>
      <c r="D3" s="7"/>
      <c r="E3" s="17" t="s">
        <v>16</v>
      </c>
      <c r="F3" s="8"/>
      <c r="G3" s="15"/>
      <c r="H3" s="14" t="s">
        <v>849</v>
      </c>
      <c r="I3" s="37">
        <f>0+I8+I25+I62+I71</f>
        <v>0</v>
      </c>
      <c r="O3" t="s">
        <v>19</v>
      </c>
      <c r="P3" t="s">
        <v>23</v>
      </c>
    </row>
    <row r="4" spans="1:16" ht="15" customHeight="1">
      <c r="A4" t="s">
        <v>17</v>
      </c>
      <c r="B4" s="19" t="s">
        <v>18</v>
      </c>
      <c r="C4" s="3" t="s">
        <v>849</v>
      </c>
      <c r="D4" s="2"/>
      <c r="E4" s="20" t="s">
        <v>759</v>
      </c>
      <c r="F4" s="12"/>
      <c r="G4" s="12"/>
      <c r="H4" s="21"/>
      <c r="I4" s="21"/>
      <c r="O4" t="s">
        <v>20</v>
      </c>
      <c r="P4" t="s">
        <v>23</v>
      </c>
    </row>
    <row r="5" spans="1:16" ht="12.75" customHeight="1">
      <c r="A5" s="1" t="s">
        <v>26</v>
      </c>
      <c r="B5" s="1" t="s">
        <v>28</v>
      </c>
      <c r="C5" s="1" t="s">
        <v>30</v>
      </c>
      <c r="D5" s="1" t="s">
        <v>31</v>
      </c>
      <c r="E5" s="1" t="s">
        <v>32</v>
      </c>
      <c r="F5" s="1" t="s">
        <v>34</v>
      </c>
      <c r="G5" s="1" t="s">
        <v>36</v>
      </c>
      <c r="H5" s="1" t="s">
        <v>38</v>
      </c>
      <c r="I5" s="1"/>
      <c r="O5" t="s">
        <v>21</v>
      </c>
      <c r="P5" t="s">
        <v>23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39</v>
      </c>
      <c r="I6" s="18" t="s">
        <v>41</v>
      </c>
    </row>
    <row r="7" spans="1:9" ht="12.75" customHeight="1">
      <c r="A7" s="18" t="s">
        <v>27</v>
      </c>
      <c r="B7" s="18" t="s">
        <v>29</v>
      </c>
      <c r="C7" s="18" t="s">
        <v>23</v>
      </c>
      <c r="D7" s="18" t="s">
        <v>22</v>
      </c>
      <c r="E7" s="18" t="s">
        <v>33</v>
      </c>
      <c r="F7" s="18" t="s">
        <v>35</v>
      </c>
      <c r="G7" s="18" t="s">
        <v>37</v>
      </c>
      <c r="H7" s="18" t="s">
        <v>40</v>
      </c>
      <c r="I7" s="18" t="s">
        <v>42</v>
      </c>
    </row>
    <row r="8" spans="1:18" ht="12.75" customHeight="1">
      <c r="A8" s="21" t="s">
        <v>43</v>
      </c>
      <c r="B8" s="21"/>
      <c r="C8" s="25" t="s">
        <v>27</v>
      </c>
      <c r="D8" s="21"/>
      <c r="E8" s="26" t="s">
        <v>44</v>
      </c>
      <c r="F8" s="21"/>
      <c r="G8" s="21"/>
      <c r="H8" s="21"/>
      <c r="I8" s="27">
        <f>0+Q8</f>
        <v>0</v>
      </c>
      <c r="O8">
        <f>0+R8</f>
        <v>0</v>
      </c>
      <c r="Q8">
        <f>0+I9+I13+I17+I21</f>
        <v>0</v>
      </c>
      <c r="R8">
        <f>0+O9+O13+O17+O21</f>
        <v>0</v>
      </c>
    </row>
    <row r="9" spans="1:16" ht="25.5">
      <c r="A9" s="24" t="s">
        <v>45</v>
      </c>
      <c r="B9" s="28" t="s">
        <v>29</v>
      </c>
      <c r="C9" s="28" t="s">
        <v>94</v>
      </c>
      <c r="D9" s="24" t="s">
        <v>59</v>
      </c>
      <c r="E9" s="29" t="s">
        <v>95</v>
      </c>
      <c r="F9" s="30" t="s">
        <v>96</v>
      </c>
      <c r="G9" s="31">
        <v>23.37</v>
      </c>
      <c r="H9" s="32">
        <v>0</v>
      </c>
      <c r="I9" s="32">
        <f>ROUND(ROUND(H9,2)*ROUND(G9,3),2)</f>
        <v>0</v>
      </c>
      <c r="O9">
        <f>(I9*21)/100</f>
        <v>0</v>
      </c>
      <c r="P9" t="s">
        <v>23</v>
      </c>
    </row>
    <row r="10" spans="1:5" ht="51">
      <c r="A10" s="33" t="s">
        <v>50</v>
      </c>
      <c r="E10" s="34" t="s">
        <v>97</v>
      </c>
    </row>
    <row r="11" spans="1:5" ht="12.75">
      <c r="A11" s="35" t="s">
        <v>52</v>
      </c>
      <c r="E11" s="36" t="s">
        <v>850</v>
      </c>
    </row>
    <row r="12" spans="1:5" ht="140.25">
      <c r="A12" t="s">
        <v>54</v>
      </c>
      <c r="E12" s="34" t="s">
        <v>99</v>
      </c>
    </row>
    <row r="13" spans="1:16" ht="25.5">
      <c r="A13" s="24" t="s">
        <v>45</v>
      </c>
      <c r="B13" s="28" t="s">
        <v>23</v>
      </c>
      <c r="C13" s="28" t="s">
        <v>644</v>
      </c>
      <c r="D13" s="24" t="s">
        <v>59</v>
      </c>
      <c r="E13" s="29" t="s">
        <v>645</v>
      </c>
      <c r="F13" s="30" t="s">
        <v>96</v>
      </c>
      <c r="G13" s="31">
        <v>99.946</v>
      </c>
      <c r="H13" s="32">
        <v>0</v>
      </c>
      <c r="I13" s="32">
        <f>ROUND(ROUND(H13,2)*ROUND(G13,3),2)</f>
        <v>0</v>
      </c>
      <c r="O13">
        <f>(I13*21)/100</f>
        <v>0</v>
      </c>
      <c r="P13" t="s">
        <v>23</v>
      </c>
    </row>
    <row r="14" spans="1:5" ht="25.5">
      <c r="A14" s="33" t="s">
        <v>50</v>
      </c>
      <c r="E14" s="34" t="s">
        <v>851</v>
      </c>
    </row>
    <row r="15" spans="1:5" ht="12.75">
      <c r="A15" s="35" t="s">
        <v>52</v>
      </c>
      <c r="E15" s="36" t="s">
        <v>852</v>
      </c>
    </row>
    <row r="16" spans="1:5" ht="140.25">
      <c r="A16" t="s">
        <v>54</v>
      </c>
      <c r="E16" s="34" t="s">
        <v>99</v>
      </c>
    </row>
    <row r="17" spans="1:16" ht="25.5">
      <c r="A17" s="24" t="s">
        <v>45</v>
      </c>
      <c r="B17" s="28" t="s">
        <v>22</v>
      </c>
      <c r="C17" s="28" t="s">
        <v>100</v>
      </c>
      <c r="D17" s="24" t="s">
        <v>59</v>
      </c>
      <c r="E17" s="29" t="s">
        <v>101</v>
      </c>
      <c r="F17" s="30" t="s">
        <v>96</v>
      </c>
      <c r="G17" s="31">
        <v>23.452</v>
      </c>
      <c r="H17" s="32">
        <v>0</v>
      </c>
      <c r="I17" s="32">
        <f>ROUND(ROUND(H17,2)*ROUND(G17,3),2)</f>
        <v>0</v>
      </c>
      <c r="O17">
        <f>(I17*21)/100</f>
        <v>0</v>
      </c>
      <c r="P17" t="s">
        <v>23</v>
      </c>
    </row>
    <row r="18" spans="1:5" ht="25.5">
      <c r="A18" s="33" t="s">
        <v>50</v>
      </c>
      <c r="E18" s="34" t="s">
        <v>853</v>
      </c>
    </row>
    <row r="19" spans="1:5" ht="12.75">
      <c r="A19" s="35" t="s">
        <v>52</v>
      </c>
      <c r="E19" s="36" t="s">
        <v>854</v>
      </c>
    </row>
    <row r="20" spans="1:5" ht="140.25">
      <c r="A20" t="s">
        <v>54</v>
      </c>
      <c r="E20" s="34" t="s">
        <v>99</v>
      </c>
    </row>
    <row r="21" spans="1:16" ht="12.75">
      <c r="A21" s="24" t="s">
        <v>45</v>
      </c>
      <c r="B21" s="28" t="s">
        <v>33</v>
      </c>
      <c r="C21" s="28" t="s">
        <v>555</v>
      </c>
      <c r="D21" s="24" t="s">
        <v>56</v>
      </c>
      <c r="E21" s="29" t="s">
        <v>556</v>
      </c>
      <c r="F21" s="30" t="s">
        <v>118</v>
      </c>
      <c r="G21" s="31">
        <v>1</v>
      </c>
      <c r="H21" s="32">
        <v>0</v>
      </c>
      <c r="I21" s="32">
        <f>ROUND(ROUND(H21,2)*ROUND(G21,3),2)</f>
        <v>0</v>
      </c>
      <c r="O21">
        <f>(I21*21)/100</f>
        <v>0</v>
      </c>
      <c r="P21" t="s">
        <v>23</v>
      </c>
    </row>
    <row r="22" spans="1:5" ht="25.5">
      <c r="A22" s="33" t="s">
        <v>50</v>
      </c>
      <c r="E22" s="34" t="s">
        <v>557</v>
      </c>
    </row>
    <row r="23" spans="1:5" ht="12.75">
      <c r="A23" s="35" t="s">
        <v>52</v>
      </c>
      <c r="E23" s="36" t="s">
        <v>400</v>
      </c>
    </row>
    <row r="24" spans="1:5" ht="89.25">
      <c r="A24" t="s">
        <v>54</v>
      </c>
      <c r="E24" s="34" t="s">
        <v>558</v>
      </c>
    </row>
    <row r="25" spans="1:18" ht="12.75" customHeight="1">
      <c r="A25" s="12" t="s">
        <v>43</v>
      </c>
      <c r="B25" s="12"/>
      <c r="C25" s="38" t="s">
        <v>29</v>
      </c>
      <c r="D25" s="12"/>
      <c r="E25" s="26" t="s">
        <v>122</v>
      </c>
      <c r="F25" s="12"/>
      <c r="G25" s="12"/>
      <c r="H25" s="12"/>
      <c r="I25" s="39">
        <f>0+Q25</f>
        <v>0</v>
      </c>
      <c r="O25">
        <f>0+R25</f>
        <v>0</v>
      </c>
      <c r="Q25">
        <f>0+I26+I30+I34+I38+I42+I46+I50+I54+I58</f>
        <v>0</v>
      </c>
      <c r="R25">
        <f>0+O26+O30+O34+O38+O42+O46+O50+O54+O58</f>
        <v>0</v>
      </c>
    </row>
    <row r="26" spans="1:16" ht="25.5">
      <c r="A26" s="24" t="s">
        <v>45</v>
      </c>
      <c r="B26" s="28" t="s">
        <v>35</v>
      </c>
      <c r="C26" s="28" t="s">
        <v>717</v>
      </c>
      <c r="D26" s="24" t="s">
        <v>59</v>
      </c>
      <c r="E26" s="29" t="s">
        <v>718</v>
      </c>
      <c r="F26" s="30" t="s">
        <v>139</v>
      </c>
      <c r="G26" s="31">
        <v>12.3</v>
      </c>
      <c r="H26" s="32">
        <v>0</v>
      </c>
      <c r="I26" s="32">
        <f>ROUND(ROUND(H26,2)*ROUND(G26,3),2)</f>
        <v>0</v>
      </c>
      <c r="O26">
        <f>(I26*21)/100</f>
        <v>0</v>
      </c>
      <c r="P26" t="s">
        <v>23</v>
      </c>
    </row>
    <row r="27" spans="1:5" ht="25.5">
      <c r="A27" s="33" t="s">
        <v>50</v>
      </c>
      <c r="E27" s="34" t="s">
        <v>719</v>
      </c>
    </row>
    <row r="28" spans="1:5" ht="12.75">
      <c r="A28" s="35" t="s">
        <v>52</v>
      </c>
      <c r="E28" s="36" t="s">
        <v>855</v>
      </c>
    </row>
    <row r="29" spans="1:5" ht="63.75">
      <c r="A29" t="s">
        <v>54</v>
      </c>
      <c r="E29" s="34" t="s">
        <v>563</v>
      </c>
    </row>
    <row r="30" spans="1:16" ht="12.75">
      <c r="A30" s="24" t="s">
        <v>45</v>
      </c>
      <c r="B30" s="28" t="s">
        <v>37</v>
      </c>
      <c r="C30" s="28" t="s">
        <v>856</v>
      </c>
      <c r="D30" s="24" t="s">
        <v>59</v>
      </c>
      <c r="E30" s="29" t="s">
        <v>857</v>
      </c>
      <c r="F30" s="30" t="s">
        <v>139</v>
      </c>
      <c r="G30" s="31">
        <v>10.66</v>
      </c>
      <c r="H30" s="32">
        <v>0</v>
      </c>
      <c r="I30" s="32">
        <f>ROUND(ROUND(H30,2)*ROUND(G30,3),2)</f>
        <v>0</v>
      </c>
      <c r="O30">
        <f>(I30*21)/100</f>
        <v>0</v>
      </c>
      <c r="P30" t="s">
        <v>23</v>
      </c>
    </row>
    <row r="31" spans="1:5" ht="25.5">
      <c r="A31" s="33" t="s">
        <v>50</v>
      </c>
      <c r="E31" s="34" t="s">
        <v>858</v>
      </c>
    </row>
    <row r="32" spans="1:5" ht="12.75">
      <c r="A32" s="35" t="s">
        <v>52</v>
      </c>
      <c r="E32" s="36" t="s">
        <v>859</v>
      </c>
    </row>
    <row r="33" spans="1:5" ht="63.75">
      <c r="A33" t="s">
        <v>54</v>
      </c>
      <c r="E33" s="34" t="s">
        <v>563</v>
      </c>
    </row>
    <row r="34" spans="1:16" ht="12.75">
      <c r="A34" s="24" t="s">
        <v>45</v>
      </c>
      <c r="B34" s="28" t="s">
        <v>75</v>
      </c>
      <c r="C34" s="28" t="s">
        <v>860</v>
      </c>
      <c r="D34" s="24" t="s">
        <v>59</v>
      </c>
      <c r="E34" s="29" t="s">
        <v>861</v>
      </c>
      <c r="F34" s="30" t="s">
        <v>139</v>
      </c>
      <c r="G34" s="31">
        <v>45.43</v>
      </c>
      <c r="H34" s="32">
        <v>0</v>
      </c>
      <c r="I34" s="32">
        <f>ROUND(ROUND(H34,2)*ROUND(G34,3),2)</f>
        <v>0</v>
      </c>
      <c r="O34">
        <f>(I34*21)/100</f>
        <v>0</v>
      </c>
      <c r="P34" t="s">
        <v>23</v>
      </c>
    </row>
    <row r="35" spans="1:5" ht="12.75">
      <c r="A35" s="33" t="s">
        <v>50</v>
      </c>
      <c r="E35" s="34" t="s">
        <v>59</v>
      </c>
    </row>
    <row r="36" spans="1:5" ht="12.75">
      <c r="A36" s="35" t="s">
        <v>52</v>
      </c>
      <c r="E36" s="36" t="s">
        <v>862</v>
      </c>
    </row>
    <row r="37" spans="1:5" ht="63.75">
      <c r="A37" t="s">
        <v>54</v>
      </c>
      <c r="E37" s="34" t="s">
        <v>563</v>
      </c>
    </row>
    <row r="38" spans="1:16" ht="12.75">
      <c r="A38" s="24" t="s">
        <v>45</v>
      </c>
      <c r="B38" s="28" t="s">
        <v>79</v>
      </c>
      <c r="C38" s="28" t="s">
        <v>149</v>
      </c>
      <c r="D38" s="24" t="s">
        <v>59</v>
      </c>
      <c r="E38" s="29" t="s">
        <v>150</v>
      </c>
      <c r="F38" s="30" t="s">
        <v>139</v>
      </c>
      <c r="G38" s="31">
        <v>40</v>
      </c>
      <c r="H38" s="32">
        <v>0</v>
      </c>
      <c r="I38" s="32">
        <f>ROUND(ROUND(H38,2)*ROUND(G38,3),2)</f>
        <v>0</v>
      </c>
      <c r="O38">
        <f>(I38*21)/100</f>
        <v>0</v>
      </c>
      <c r="P38" t="s">
        <v>23</v>
      </c>
    </row>
    <row r="39" spans="1:5" ht="38.25">
      <c r="A39" s="33" t="s">
        <v>50</v>
      </c>
      <c r="E39" s="34" t="s">
        <v>151</v>
      </c>
    </row>
    <row r="40" spans="1:5" ht="12.75">
      <c r="A40" s="35" t="s">
        <v>52</v>
      </c>
      <c r="E40" s="36" t="s">
        <v>863</v>
      </c>
    </row>
    <row r="41" spans="1:5" ht="369.75">
      <c r="A41" t="s">
        <v>54</v>
      </c>
      <c r="E41" s="34" t="s">
        <v>153</v>
      </c>
    </row>
    <row r="42" spans="1:16" ht="12.75">
      <c r="A42" s="24" t="s">
        <v>45</v>
      </c>
      <c r="B42" s="28" t="s">
        <v>40</v>
      </c>
      <c r="C42" s="28" t="s">
        <v>196</v>
      </c>
      <c r="D42" s="24" t="s">
        <v>59</v>
      </c>
      <c r="E42" s="29" t="s">
        <v>197</v>
      </c>
      <c r="F42" s="30" t="s">
        <v>125</v>
      </c>
      <c r="G42" s="31">
        <v>80</v>
      </c>
      <c r="H42" s="32">
        <v>0</v>
      </c>
      <c r="I42" s="32">
        <f>ROUND(ROUND(H42,2)*ROUND(G42,3),2)</f>
        <v>0</v>
      </c>
      <c r="O42">
        <f>(I42*21)/100</f>
        <v>0</v>
      </c>
      <c r="P42" t="s">
        <v>23</v>
      </c>
    </row>
    <row r="43" spans="1:5" ht="25.5">
      <c r="A43" s="33" t="s">
        <v>50</v>
      </c>
      <c r="E43" s="34" t="s">
        <v>198</v>
      </c>
    </row>
    <row r="44" spans="1:5" ht="12.75">
      <c r="A44" s="35" t="s">
        <v>52</v>
      </c>
      <c r="E44" s="36" t="s">
        <v>864</v>
      </c>
    </row>
    <row r="45" spans="1:5" ht="25.5">
      <c r="A45" t="s">
        <v>54</v>
      </c>
      <c r="E45" s="34" t="s">
        <v>200</v>
      </c>
    </row>
    <row r="46" spans="1:16" ht="12.75">
      <c r="A46" s="24" t="s">
        <v>45</v>
      </c>
      <c r="B46" s="28" t="s">
        <v>42</v>
      </c>
      <c r="C46" s="28" t="s">
        <v>579</v>
      </c>
      <c r="D46" s="24" t="s">
        <v>59</v>
      </c>
      <c r="E46" s="29" t="s">
        <v>580</v>
      </c>
      <c r="F46" s="30" t="s">
        <v>139</v>
      </c>
      <c r="G46" s="31">
        <v>49.05</v>
      </c>
      <c r="H46" s="32">
        <v>0</v>
      </c>
      <c r="I46" s="32">
        <f>ROUND(ROUND(H46,2)*ROUND(G46,3),2)</f>
        <v>0</v>
      </c>
      <c r="O46">
        <f>(I46*21)/100</f>
        <v>0</v>
      </c>
      <c r="P46" t="s">
        <v>23</v>
      </c>
    </row>
    <row r="47" spans="1:5" ht="12.75">
      <c r="A47" s="33" t="s">
        <v>50</v>
      </c>
      <c r="E47" s="34" t="s">
        <v>634</v>
      </c>
    </row>
    <row r="48" spans="1:5" ht="12.75">
      <c r="A48" s="35" t="s">
        <v>52</v>
      </c>
      <c r="E48" s="36" t="s">
        <v>865</v>
      </c>
    </row>
    <row r="49" spans="1:5" ht="38.25">
      <c r="A49" t="s">
        <v>54</v>
      </c>
      <c r="E49" s="34" t="s">
        <v>583</v>
      </c>
    </row>
    <row r="50" spans="1:16" ht="12.75">
      <c r="A50" s="24" t="s">
        <v>45</v>
      </c>
      <c r="B50" s="28" t="s">
        <v>143</v>
      </c>
      <c r="C50" s="28" t="s">
        <v>584</v>
      </c>
      <c r="D50" s="24" t="s">
        <v>59</v>
      </c>
      <c r="E50" s="29" t="s">
        <v>585</v>
      </c>
      <c r="F50" s="30" t="s">
        <v>139</v>
      </c>
      <c r="G50" s="31">
        <v>11.4</v>
      </c>
      <c r="H50" s="32">
        <v>0</v>
      </c>
      <c r="I50" s="32">
        <f>ROUND(ROUND(H50,2)*ROUND(G50,3),2)</f>
        <v>0</v>
      </c>
      <c r="O50">
        <f>(I50*21)/100</f>
        <v>0</v>
      </c>
      <c r="P50" t="s">
        <v>23</v>
      </c>
    </row>
    <row r="51" spans="1:5" ht="12.75">
      <c r="A51" s="33" t="s">
        <v>50</v>
      </c>
      <c r="E51" s="34" t="s">
        <v>636</v>
      </c>
    </row>
    <row r="52" spans="1:5" ht="12.75">
      <c r="A52" s="35" t="s">
        <v>52</v>
      </c>
      <c r="E52" s="36" t="s">
        <v>866</v>
      </c>
    </row>
    <row r="53" spans="1:5" ht="38.25">
      <c r="A53" t="s">
        <v>54</v>
      </c>
      <c r="E53" s="34" t="s">
        <v>588</v>
      </c>
    </row>
    <row r="54" spans="1:16" ht="12.75">
      <c r="A54" s="24" t="s">
        <v>45</v>
      </c>
      <c r="B54" s="28" t="s">
        <v>148</v>
      </c>
      <c r="C54" s="28" t="s">
        <v>589</v>
      </c>
      <c r="D54" s="24" t="s">
        <v>59</v>
      </c>
      <c r="E54" s="29" t="s">
        <v>590</v>
      </c>
      <c r="F54" s="30" t="s">
        <v>125</v>
      </c>
      <c r="G54" s="31">
        <v>403</v>
      </c>
      <c r="H54" s="32">
        <v>0</v>
      </c>
      <c r="I54" s="32">
        <f>ROUND(ROUND(H54,2)*ROUND(G54,3),2)</f>
        <v>0</v>
      </c>
      <c r="O54">
        <f>(I54*21)/100</f>
        <v>0</v>
      </c>
      <c r="P54" t="s">
        <v>23</v>
      </c>
    </row>
    <row r="55" spans="1:5" ht="12.75">
      <c r="A55" s="33" t="s">
        <v>50</v>
      </c>
      <c r="E55" s="34" t="s">
        <v>59</v>
      </c>
    </row>
    <row r="56" spans="1:5" ht="12.75">
      <c r="A56" s="35" t="s">
        <v>52</v>
      </c>
      <c r="E56" s="36" t="s">
        <v>867</v>
      </c>
    </row>
    <row r="57" spans="1:5" ht="25.5">
      <c r="A57" t="s">
        <v>54</v>
      </c>
      <c r="E57" s="34" t="s">
        <v>593</v>
      </c>
    </row>
    <row r="58" spans="1:16" ht="12.75">
      <c r="A58" s="24" t="s">
        <v>45</v>
      </c>
      <c r="B58" s="28" t="s">
        <v>154</v>
      </c>
      <c r="C58" s="28" t="s">
        <v>599</v>
      </c>
      <c r="D58" s="24" t="s">
        <v>59</v>
      </c>
      <c r="E58" s="29" t="s">
        <v>600</v>
      </c>
      <c r="F58" s="30" t="s">
        <v>139</v>
      </c>
      <c r="G58" s="31">
        <v>8.06</v>
      </c>
      <c r="H58" s="32">
        <v>0</v>
      </c>
      <c r="I58" s="32">
        <f>ROUND(ROUND(H58,2)*ROUND(G58,3),2)</f>
        <v>0</v>
      </c>
      <c r="O58">
        <f>(I58*21)/100</f>
        <v>0</v>
      </c>
      <c r="P58" t="s">
        <v>23</v>
      </c>
    </row>
    <row r="59" spans="1:5" ht="12.75">
      <c r="A59" s="33" t="s">
        <v>50</v>
      </c>
      <c r="E59" s="34" t="s">
        <v>639</v>
      </c>
    </row>
    <row r="60" spans="1:5" ht="12.75">
      <c r="A60" s="35" t="s">
        <v>52</v>
      </c>
      <c r="E60" s="36" t="s">
        <v>868</v>
      </c>
    </row>
    <row r="61" spans="1:5" ht="38.25">
      <c r="A61" t="s">
        <v>54</v>
      </c>
      <c r="E61" s="34" t="s">
        <v>217</v>
      </c>
    </row>
    <row r="62" spans="1:18" ht="12.75" customHeight="1">
      <c r="A62" s="12" t="s">
        <v>43</v>
      </c>
      <c r="B62" s="12"/>
      <c r="C62" s="38" t="s">
        <v>23</v>
      </c>
      <c r="D62" s="12"/>
      <c r="E62" s="26" t="s">
        <v>218</v>
      </c>
      <c r="F62" s="12"/>
      <c r="G62" s="12"/>
      <c r="H62" s="12"/>
      <c r="I62" s="39">
        <f>0+Q62</f>
        <v>0</v>
      </c>
      <c r="O62">
        <f>0+R62</f>
        <v>0</v>
      </c>
      <c r="Q62">
        <f>0+I63+I67</f>
        <v>0</v>
      </c>
      <c r="R62">
        <f>0+O63+O67</f>
        <v>0</v>
      </c>
    </row>
    <row r="63" spans="1:16" ht="12.75">
      <c r="A63" s="24" t="s">
        <v>45</v>
      </c>
      <c r="B63" s="28" t="s">
        <v>159</v>
      </c>
      <c r="C63" s="28" t="s">
        <v>231</v>
      </c>
      <c r="D63" s="24" t="s">
        <v>59</v>
      </c>
      <c r="E63" s="29" t="s">
        <v>232</v>
      </c>
      <c r="F63" s="30" t="s">
        <v>139</v>
      </c>
      <c r="G63" s="31">
        <v>40</v>
      </c>
      <c r="H63" s="32">
        <v>0</v>
      </c>
      <c r="I63" s="32">
        <f>ROUND(ROUND(H63,2)*ROUND(G63,3),2)</f>
        <v>0</v>
      </c>
      <c r="O63">
        <f>(I63*21)/100</f>
        <v>0</v>
      </c>
      <c r="P63" t="s">
        <v>23</v>
      </c>
    </row>
    <row r="64" spans="1:5" ht="38.25">
      <c r="A64" s="33" t="s">
        <v>50</v>
      </c>
      <c r="E64" s="34" t="s">
        <v>787</v>
      </c>
    </row>
    <row r="65" spans="1:5" ht="12.75">
      <c r="A65" s="35" t="s">
        <v>52</v>
      </c>
      <c r="E65" s="36" t="s">
        <v>863</v>
      </c>
    </row>
    <row r="66" spans="1:5" ht="38.25">
      <c r="A66" t="s">
        <v>54</v>
      </c>
      <c r="E66" s="34" t="s">
        <v>234</v>
      </c>
    </row>
    <row r="67" spans="1:16" ht="12.75">
      <c r="A67" s="24" t="s">
        <v>45</v>
      </c>
      <c r="B67" s="28" t="s">
        <v>166</v>
      </c>
      <c r="C67" s="28" t="s">
        <v>236</v>
      </c>
      <c r="D67" s="24" t="s">
        <v>59</v>
      </c>
      <c r="E67" s="29" t="s">
        <v>237</v>
      </c>
      <c r="F67" s="30" t="s">
        <v>125</v>
      </c>
      <c r="G67" s="31">
        <v>80</v>
      </c>
      <c r="H67" s="32">
        <v>0</v>
      </c>
      <c r="I67" s="32">
        <f>ROUND(ROUND(H67,2)*ROUND(G67,3),2)</f>
        <v>0</v>
      </c>
      <c r="O67">
        <f>(I67*21)/100</f>
        <v>0</v>
      </c>
      <c r="P67" t="s">
        <v>23</v>
      </c>
    </row>
    <row r="68" spans="1:5" ht="25.5">
      <c r="A68" s="33" t="s">
        <v>50</v>
      </c>
      <c r="E68" s="34" t="s">
        <v>789</v>
      </c>
    </row>
    <row r="69" spans="1:5" ht="12.75">
      <c r="A69" s="35" t="s">
        <v>52</v>
      </c>
      <c r="E69" s="36" t="s">
        <v>864</v>
      </c>
    </row>
    <row r="70" spans="1:5" ht="102">
      <c r="A70" t="s">
        <v>54</v>
      </c>
      <c r="E70" s="34" t="s">
        <v>240</v>
      </c>
    </row>
    <row r="71" spans="1:18" ht="12.75" customHeight="1">
      <c r="A71" s="12" t="s">
        <v>43</v>
      </c>
      <c r="B71" s="12"/>
      <c r="C71" s="38" t="s">
        <v>35</v>
      </c>
      <c r="D71" s="12"/>
      <c r="E71" s="26" t="s">
        <v>316</v>
      </c>
      <c r="F71" s="12"/>
      <c r="G71" s="12"/>
      <c r="H71" s="12"/>
      <c r="I71" s="39">
        <f>0+Q71</f>
        <v>0</v>
      </c>
      <c r="O71">
        <f>0+R71</f>
        <v>0</v>
      </c>
      <c r="Q71">
        <f>0+I72+I76+I80+I84+I88</f>
        <v>0</v>
      </c>
      <c r="R71">
        <f>0+O72+O76+O80+O84+O88</f>
        <v>0</v>
      </c>
    </row>
    <row r="72" spans="1:16" ht="12.75">
      <c r="A72" s="24" t="s">
        <v>45</v>
      </c>
      <c r="B72" s="28" t="s">
        <v>172</v>
      </c>
      <c r="C72" s="28" t="s">
        <v>869</v>
      </c>
      <c r="D72" s="24" t="s">
        <v>59</v>
      </c>
      <c r="E72" s="29" t="s">
        <v>870</v>
      </c>
      <c r="F72" s="30" t="s">
        <v>139</v>
      </c>
      <c r="G72" s="31">
        <v>11.44</v>
      </c>
      <c r="H72" s="32">
        <v>0</v>
      </c>
      <c r="I72" s="32">
        <f>ROUND(ROUND(H72,2)*ROUND(G72,3),2)</f>
        <v>0</v>
      </c>
      <c r="O72">
        <f>(I72*21)/100</f>
        <v>0</v>
      </c>
      <c r="P72" t="s">
        <v>23</v>
      </c>
    </row>
    <row r="73" spans="1:5" ht="12.75">
      <c r="A73" s="33" t="s">
        <v>50</v>
      </c>
      <c r="E73" s="34" t="s">
        <v>871</v>
      </c>
    </row>
    <row r="74" spans="1:5" ht="12.75">
      <c r="A74" s="35" t="s">
        <v>52</v>
      </c>
      <c r="E74" s="36" t="s">
        <v>872</v>
      </c>
    </row>
    <row r="75" spans="1:5" ht="127.5">
      <c r="A75" t="s">
        <v>54</v>
      </c>
      <c r="E75" s="34" t="s">
        <v>873</v>
      </c>
    </row>
    <row r="76" spans="1:16" ht="12.75">
      <c r="A76" s="24" t="s">
        <v>45</v>
      </c>
      <c r="B76" s="28" t="s">
        <v>177</v>
      </c>
      <c r="C76" s="28" t="s">
        <v>357</v>
      </c>
      <c r="D76" s="24" t="s">
        <v>59</v>
      </c>
      <c r="E76" s="29" t="s">
        <v>358</v>
      </c>
      <c r="F76" s="30" t="s">
        <v>125</v>
      </c>
      <c r="G76" s="31">
        <v>112</v>
      </c>
      <c r="H76" s="32">
        <v>0</v>
      </c>
      <c r="I76" s="32">
        <f>ROUND(ROUND(H76,2)*ROUND(G76,3),2)</f>
        <v>0</v>
      </c>
      <c r="O76">
        <f>(I76*21)/100</f>
        <v>0</v>
      </c>
      <c r="P76" t="s">
        <v>23</v>
      </c>
    </row>
    <row r="77" spans="1:5" ht="12.75">
      <c r="A77" s="33" t="s">
        <v>50</v>
      </c>
      <c r="E77" s="34" t="s">
        <v>59</v>
      </c>
    </row>
    <row r="78" spans="1:5" ht="12.75">
      <c r="A78" s="35" t="s">
        <v>52</v>
      </c>
      <c r="E78" s="36" t="s">
        <v>874</v>
      </c>
    </row>
    <row r="79" spans="1:5" ht="51">
      <c r="A79" t="s">
        <v>54</v>
      </c>
      <c r="E79" s="34" t="s">
        <v>355</v>
      </c>
    </row>
    <row r="80" spans="1:16" ht="12.75">
      <c r="A80" s="24" t="s">
        <v>45</v>
      </c>
      <c r="B80" s="28" t="s">
        <v>183</v>
      </c>
      <c r="C80" s="28" t="s">
        <v>875</v>
      </c>
      <c r="D80" s="24" t="s">
        <v>59</v>
      </c>
      <c r="E80" s="29" t="s">
        <v>876</v>
      </c>
      <c r="F80" s="30" t="s">
        <v>125</v>
      </c>
      <c r="G80" s="31">
        <v>832</v>
      </c>
      <c r="H80" s="32">
        <v>0</v>
      </c>
      <c r="I80" s="32">
        <f>ROUND(ROUND(H80,2)*ROUND(G80,3),2)</f>
        <v>0</v>
      </c>
      <c r="O80">
        <f>(I80*21)/100</f>
        <v>0</v>
      </c>
      <c r="P80" t="s">
        <v>23</v>
      </c>
    </row>
    <row r="81" spans="1:5" ht="12.75">
      <c r="A81" s="33" t="s">
        <v>50</v>
      </c>
      <c r="E81" s="34" t="s">
        <v>59</v>
      </c>
    </row>
    <row r="82" spans="1:5" ht="12.75">
      <c r="A82" s="35" t="s">
        <v>52</v>
      </c>
      <c r="E82" s="36" t="s">
        <v>877</v>
      </c>
    </row>
    <row r="83" spans="1:5" ht="51">
      <c r="A83" t="s">
        <v>54</v>
      </c>
      <c r="E83" s="34" t="s">
        <v>365</v>
      </c>
    </row>
    <row r="84" spans="1:16" ht="12.75">
      <c r="A84" s="24" t="s">
        <v>45</v>
      </c>
      <c r="B84" s="28" t="s">
        <v>189</v>
      </c>
      <c r="C84" s="28" t="s">
        <v>878</v>
      </c>
      <c r="D84" s="24" t="s">
        <v>59</v>
      </c>
      <c r="E84" s="29" t="s">
        <v>879</v>
      </c>
      <c r="F84" s="30" t="s">
        <v>125</v>
      </c>
      <c r="G84" s="31">
        <v>416</v>
      </c>
      <c r="H84" s="32">
        <v>0</v>
      </c>
      <c r="I84" s="32">
        <f>ROUND(ROUND(H84,2)*ROUND(G84,3),2)</f>
        <v>0</v>
      </c>
      <c r="O84">
        <f>(I84*21)/100</f>
        <v>0</v>
      </c>
      <c r="P84" t="s">
        <v>23</v>
      </c>
    </row>
    <row r="85" spans="1:5" ht="12.75">
      <c r="A85" s="33" t="s">
        <v>50</v>
      </c>
      <c r="E85" s="34" t="s">
        <v>59</v>
      </c>
    </row>
    <row r="86" spans="1:5" ht="12.75">
      <c r="A86" s="35" t="s">
        <v>52</v>
      </c>
      <c r="E86" s="36" t="s">
        <v>880</v>
      </c>
    </row>
    <row r="87" spans="1:5" ht="140.25">
      <c r="A87" t="s">
        <v>54</v>
      </c>
      <c r="E87" s="34" t="s">
        <v>881</v>
      </c>
    </row>
    <row r="88" spans="1:16" ht="12.75">
      <c r="A88" s="24" t="s">
        <v>45</v>
      </c>
      <c r="B88" s="28" t="s">
        <v>195</v>
      </c>
      <c r="C88" s="28" t="s">
        <v>882</v>
      </c>
      <c r="D88" s="24" t="s">
        <v>59</v>
      </c>
      <c r="E88" s="29" t="s">
        <v>883</v>
      </c>
      <c r="F88" s="30" t="s">
        <v>125</v>
      </c>
      <c r="G88" s="31">
        <v>416</v>
      </c>
      <c r="H88" s="32">
        <v>0</v>
      </c>
      <c r="I88" s="32">
        <f>ROUND(ROUND(H88,2)*ROUND(G88,3),2)</f>
        <v>0</v>
      </c>
      <c r="O88">
        <f>(I88*21)/100</f>
        <v>0</v>
      </c>
      <c r="P88" t="s">
        <v>23</v>
      </c>
    </row>
    <row r="89" spans="1:5" ht="12.75">
      <c r="A89" s="33" t="s">
        <v>50</v>
      </c>
      <c r="E89" s="34" t="s">
        <v>59</v>
      </c>
    </row>
    <row r="90" spans="1:5" ht="12.75">
      <c r="A90" s="35" t="s">
        <v>52</v>
      </c>
      <c r="E90" s="36" t="s">
        <v>880</v>
      </c>
    </row>
    <row r="91" spans="1:5" ht="140.25">
      <c r="A91" t="s">
        <v>54</v>
      </c>
      <c r="E91" s="34" t="s">
        <v>881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8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22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0+O8</f>
        <v>0</v>
      </c>
      <c r="P2" t="s">
        <v>22</v>
      </c>
    </row>
    <row r="3" spans="1:16" ht="15" customHeight="1">
      <c r="A3" t="s">
        <v>12</v>
      </c>
      <c r="B3" s="16" t="s">
        <v>14</v>
      </c>
      <c r="C3" s="4" t="s">
        <v>15</v>
      </c>
      <c r="D3" s="7"/>
      <c r="E3" s="17" t="s">
        <v>16</v>
      </c>
      <c r="F3" s="8"/>
      <c r="G3" s="15"/>
      <c r="H3" s="14" t="s">
        <v>24</v>
      </c>
      <c r="I3" s="37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9" t="s">
        <v>18</v>
      </c>
      <c r="C4" s="3" t="s">
        <v>24</v>
      </c>
      <c r="D4" s="2"/>
      <c r="E4" s="20" t="s">
        <v>25</v>
      </c>
      <c r="F4" s="12"/>
      <c r="G4" s="12"/>
      <c r="H4" s="21"/>
      <c r="I4" s="21"/>
      <c r="O4" t="s">
        <v>20</v>
      </c>
      <c r="P4" t="s">
        <v>23</v>
      </c>
    </row>
    <row r="5" spans="1:16" ht="12.75" customHeight="1">
      <c r="A5" s="1" t="s">
        <v>26</v>
      </c>
      <c r="B5" s="1" t="s">
        <v>28</v>
      </c>
      <c r="C5" s="1" t="s">
        <v>30</v>
      </c>
      <c r="D5" s="1" t="s">
        <v>31</v>
      </c>
      <c r="E5" s="1" t="s">
        <v>32</v>
      </c>
      <c r="F5" s="1" t="s">
        <v>34</v>
      </c>
      <c r="G5" s="1" t="s">
        <v>36</v>
      </c>
      <c r="H5" s="1" t="s">
        <v>38</v>
      </c>
      <c r="I5" s="1"/>
      <c r="O5" t="s">
        <v>21</v>
      </c>
      <c r="P5" t="s">
        <v>23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39</v>
      </c>
      <c r="I6" s="18" t="s">
        <v>41</v>
      </c>
    </row>
    <row r="7" spans="1:9" ht="12.75" customHeight="1">
      <c r="A7" s="18" t="s">
        <v>27</v>
      </c>
      <c r="B7" s="18" t="s">
        <v>29</v>
      </c>
      <c r="C7" s="18" t="s">
        <v>23</v>
      </c>
      <c r="D7" s="18" t="s">
        <v>22</v>
      </c>
      <c r="E7" s="18" t="s">
        <v>33</v>
      </c>
      <c r="F7" s="18" t="s">
        <v>35</v>
      </c>
      <c r="G7" s="18" t="s">
        <v>37</v>
      </c>
      <c r="H7" s="18" t="s">
        <v>40</v>
      </c>
      <c r="I7" s="18" t="s">
        <v>42</v>
      </c>
    </row>
    <row r="8" spans="1:18" ht="12.75" customHeight="1">
      <c r="A8" s="21" t="s">
        <v>43</v>
      </c>
      <c r="B8" s="21"/>
      <c r="C8" s="25" t="s">
        <v>27</v>
      </c>
      <c r="D8" s="21"/>
      <c r="E8" s="26" t="s">
        <v>44</v>
      </c>
      <c r="F8" s="21"/>
      <c r="G8" s="21"/>
      <c r="H8" s="21"/>
      <c r="I8" s="27">
        <f>0+Q8</f>
        <v>0</v>
      </c>
      <c r="O8">
        <f>0+R8</f>
        <v>0</v>
      </c>
      <c r="Q8">
        <f>0+I9+I13+I17+I21+I25+I29+I33+I37+I41+I45</f>
        <v>0</v>
      </c>
      <c r="R8">
        <f>0+O9+O13+O17+O21+O25+O29+O33+O37+O41+O45</f>
        <v>0</v>
      </c>
    </row>
    <row r="9" spans="1:16" ht="12.75">
      <c r="A9" s="24" t="s">
        <v>45</v>
      </c>
      <c r="B9" s="28" t="s">
        <v>29</v>
      </c>
      <c r="C9" s="28" t="s">
        <v>46</v>
      </c>
      <c r="D9" s="24" t="s">
        <v>47</v>
      </c>
      <c r="E9" s="29" t="s">
        <v>48</v>
      </c>
      <c r="F9" s="30" t="s">
        <v>49</v>
      </c>
      <c r="G9" s="31">
        <v>1</v>
      </c>
      <c r="H9" s="32">
        <v>0</v>
      </c>
      <c r="I9" s="32">
        <f>ROUND(ROUND(H9,2)*ROUND(G9,3),2)</f>
        <v>0</v>
      </c>
      <c r="O9">
        <f>(I9*21)/100</f>
        <v>0</v>
      </c>
      <c r="P9" t="s">
        <v>23</v>
      </c>
    </row>
    <row r="10" spans="1:5" ht="12.75">
      <c r="A10" s="33" t="s">
        <v>50</v>
      </c>
      <c r="E10" s="34" t="s">
        <v>51</v>
      </c>
    </row>
    <row r="11" spans="1:5" ht="12.75">
      <c r="A11" s="35" t="s">
        <v>52</v>
      </c>
      <c r="E11" s="36" t="s">
        <v>53</v>
      </c>
    </row>
    <row r="12" spans="1:5" ht="12.75">
      <c r="A12" t="s">
        <v>54</v>
      </c>
      <c r="E12" s="34" t="s">
        <v>55</v>
      </c>
    </row>
    <row r="13" spans="1:16" ht="12.75">
      <c r="A13" s="24" t="s">
        <v>45</v>
      </c>
      <c r="B13" s="28" t="s">
        <v>23</v>
      </c>
      <c r="C13" s="28" t="s">
        <v>46</v>
      </c>
      <c r="D13" s="24" t="s">
        <v>56</v>
      </c>
      <c r="E13" s="29" t="s">
        <v>48</v>
      </c>
      <c r="F13" s="30" t="s">
        <v>49</v>
      </c>
      <c r="G13" s="31">
        <v>1</v>
      </c>
      <c r="H13" s="32">
        <v>0</v>
      </c>
      <c r="I13" s="32">
        <f>ROUND(ROUND(H13,2)*ROUND(G13,3),2)</f>
        <v>0</v>
      </c>
      <c r="O13">
        <f>(I13*21)/100</f>
        <v>0</v>
      </c>
      <c r="P13" t="s">
        <v>23</v>
      </c>
    </row>
    <row r="14" spans="1:5" ht="12.75">
      <c r="A14" s="33" t="s">
        <v>50</v>
      </c>
      <c r="E14" s="34" t="s">
        <v>57</v>
      </c>
    </row>
    <row r="15" spans="1:5" ht="12.75">
      <c r="A15" s="35" t="s">
        <v>52</v>
      </c>
      <c r="E15" s="36" t="s">
        <v>53</v>
      </c>
    </row>
    <row r="16" spans="1:5" ht="12.75">
      <c r="A16" t="s">
        <v>54</v>
      </c>
      <c r="E16" s="34" t="s">
        <v>55</v>
      </c>
    </row>
    <row r="17" spans="1:16" ht="12.75">
      <c r="A17" s="24" t="s">
        <v>45</v>
      </c>
      <c r="B17" s="28" t="s">
        <v>22</v>
      </c>
      <c r="C17" s="28" t="s">
        <v>58</v>
      </c>
      <c r="D17" s="24" t="s">
        <v>59</v>
      </c>
      <c r="E17" s="29" t="s">
        <v>60</v>
      </c>
      <c r="F17" s="30" t="s">
        <v>49</v>
      </c>
      <c r="G17" s="31">
        <v>1</v>
      </c>
      <c r="H17" s="32">
        <v>0</v>
      </c>
      <c r="I17" s="32">
        <f>ROUND(ROUND(H17,2)*ROUND(G17,3),2)</f>
        <v>0</v>
      </c>
      <c r="O17">
        <f>(I17*21)/100</f>
        <v>0</v>
      </c>
      <c r="P17" t="s">
        <v>23</v>
      </c>
    </row>
    <row r="18" spans="1:5" ht="12.75">
      <c r="A18" s="33" t="s">
        <v>50</v>
      </c>
      <c r="E18" s="34" t="s">
        <v>61</v>
      </c>
    </row>
    <row r="19" spans="1:5" ht="12.75">
      <c r="A19" s="35" t="s">
        <v>52</v>
      </c>
      <c r="E19" s="36" t="s">
        <v>53</v>
      </c>
    </row>
    <row r="20" spans="1:5" ht="12.75">
      <c r="A20" t="s">
        <v>54</v>
      </c>
      <c r="E20" s="34" t="s">
        <v>62</v>
      </c>
    </row>
    <row r="21" spans="1:16" ht="12.75">
      <c r="A21" s="24" t="s">
        <v>45</v>
      </c>
      <c r="B21" s="28" t="s">
        <v>33</v>
      </c>
      <c r="C21" s="28" t="s">
        <v>63</v>
      </c>
      <c r="D21" s="24" t="s">
        <v>59</v>
      </c>
      <c r="E21" s="29" t="s">
        <v>64</v>
      </c>
      <c r="F21" s="30" t="s">
        <v>49</v>
      </c>
      <c r="G21" s="31">
        <v>1</v>
      </c>
      <c r="H21" s="32">
        <v>0</v>
      </c>
      <c r="I21" s="32">
        <f>ROUND(ROUND(H21,2)*ROUND(G21,3),2)</f>
        <v>0</v>
      </c>
      <c r="O21">
        <f>(I21*21)/100</f>
        <v>0</v>
      </c>
      <c r="P21" t="s">
        <v>23</v>
      </c>
    </row>
    <row r="22" spans="1:5" ht="12.75">
      <c r="A22" s="33" t="s">
        <v>50</v>
      </c>
      <c r="E22" s="34" t="s">
        <v>65</v>
      </c>
    </row>
    <row r="23" spans="1:5" ht="12.75">
      <c r="A23" s="35" t="s">
        <v>52</v>
      </c>
      <c r="E23" s="36" t="s">
        <v>53</v>
      </c>
    </row>
    <row r="24" spans="1:5" ht="12.75">
      <c r="A24" t="s">
        <v>54</v>
      </c>
      <c r="E24" s="34" t="s">
        <v>62</v>
      </c>
    </row>
    <row r="25" spans="1:16" ht="12.75">
      <c r="A25" s="24" t="s">
        <v>45</v>
      </c>
      <c r="B25" s="28" t="s">
        <v>35</v>
      </c>
      <c r="C25" s="28" t="s">
        <v>66</v>
      </c>
      <c r="D25" s="24" t="s">
        <v>59</v>
      </c>
      <c r="E25" s="29" t="s">
        <v>67</v>
      </c>
      <c r="F25" s="30" t="s">
        <v>49</v>
      </c>
      <c r="G25" s="31">
        <v>38</v>
      </c>
      <c r="H25" s="32">
        <v>0</v>
      </c>
      <c r="I25" s="32">
        <f>ROUND(ROUND(H25,2)*ROUND(G25,3),2)</f>
        <v>0</v>
      </c>
      <c r="O25">
        <f>(I25*21)/100</f>
        <v>0</v>
      </c>
      <c r="P25" t="s">
        <v>23</v>
      </c>
    </row>
    <row r="26" spans="1:5" ht="51">
      <c r="A26" s="33" t="s">
        <v>50</v>
      </c>
      <c r="E26" s="34" t="s">
        <v>68</v>
      </c>
    </row>
    <row r="27" spans="1:5" ht="12.75">
      <c r="A27" s="35" t="s">
        <v>52</v>
      </c>
      <c r="E27" s="36" t="s">
        <v>69</v>
      </c>
    </row>
    <row r="28" spans="1:5" ht="12.75">
      <c r="A28" t="s">
        <v>54</v>
      </c>
      <c r="E28" s="34" t="s">
        <v>70</v>
      </c>
    </row>
    <row r="29" spans="1:16" ht="12.75">
      <c r="A29" s="24" t="s">
        <v>45</v>
      </c>
      <c r="B29" s="28" t="s">
        <v>37</v>
      </c>
      <c r="C29" s="28" t="s">
        <v>71</v>
      </c>
      <c r="D29" s="24" t="s">
        <v>59</v>
      </c>
      <c r="E29" s="29" t="s">
        <v>72</v>
      </c>
      <c r="F29" s="30" t="s">
        <v>49</v>
      </c>
      <c r="G29" s="31">
        <v>1</v>
      </c>
      <c r="H29" s="32">
        <v>0</v>
      </c>
      <c r="I29" s="32">
        <f>ROUND(ROUND(H29,2)*ROUND(G29,3),2)</f>
        <v>0</v>
      </c>
      <c r="O29">
        <f>(I29*21)/100</f>
        <v>0</v>
      </c>
      <c r="P29" t="s">
        <v>23</v>
      </c>
    </row>
    <row r="30" spans="1:5" ht="12.75">
      <c r="A30" s="33" t="s">
        <v>50</v>
      </c>
      <c r="E30" s="34" t="s">
        <v>73</v>
      </c>
    </row>
    <row r="31" spans="1:5" ht="12.75">
      <c r="A31" s="35" t="s">
        <v>52</v>
      </c>
      <c r="E31" s="36" t="s">
        <v>53</v>
      </c>
    </row>
    <row r="32" spans="1:5" ht="12.75">
      <c r="A32" t="s">
        <v>54</v>
      </c>
      <c r="E32" s="34" t="s">
        <v>74</v>
      </c>
    </row>
    <row r="33" spans="1:16" ht="12.75">
      <c r="A33" s="24" t="s">
        <v>45</v>
      </c>
      <c r="B33" s="28" t="s">
        <v>75</v>
      </c>
      <c r="C33" s="28" t="s">
        <v>76</v>
      </c>
      <c r="D33" s="24" t="s">
        <v>59</v>
      </c>
      <c r="E33" s="29" t="s">
        <v>77</v>
      </c>
      <c r="F33" s="30" t="s">
        <v>49</v>
      </c>
      <c r="G33" s="31">
        <v>1</v>
      </c>
      <c r="H33" s="32">
        <v>0</v>
      </c>
      <c r="I33" s="32">
        <f>ROUND(ROUND(H33,2)*ROUND(G33,3),2)</f>
        <v>0</v>
      </c>
      <c r="O33">
        <f>(I33*21)/100</f>
        <v>0</v>
      </c>
      <c r="P33" t="s">
        <v>23</v>
      </c>
    </row>
    <row r="34" spans="1:5" ht="127.5">
      <c r="A34" s="33" t="s">
        <v>50</v>
      </c>
      <c r="E34" s="34" t="s">
        <v>78</v>
      </c>
    </row>
    <row r="35" spans="1:5" ht="12.75">
      <c r="A35" s="35" t="s">
        <v>52</v>
      </c>
      <c r="E35" s="36" t="s">
        <v>53</v>
      </c>
    </row>
    <row r="36" spans="1:5" ht="12.75">
      <c r="A36" t="s">
        <v>54</v>
      </c>
      <c r="E36" s="34" t="s">
        <v>70</v>
      </c>
    </row>
    <row r="37" spans="1:16" ht="12.75">
      <c r="A37" s="24" t="s">
        <v>45</v>
      </c>
      <c r="B37" s="28" t="s">
        <v>79</v>
      </c>
      <c r="C37" s="28" t="s">
        <v>80</v>
      </c>
      <c r="D37" s="24" t="s">
        <v>59</v>
      </c>
      <c r="E37" s="29" t="s">
        <v>81</v>
      </c>
      <c r="F37" s="30" t="s">
        <v>49</v>
      </c>
      <c r="G37" s="31">
        <v>1</v>
      </c>
      <c r="H37" s="32">
        <v>0</v>
      </c>
      <c r="I37" s="32">
        <f>ROUND(ROUND(H37,2)*ROUND(G37,3),2)</f>
        <v>0</v>
      </c>
      <c r="O37">
        <f>(I37*21)/100</f>
        <v>0</v>
      </c>
      <c r="P37" t="s">
        <v>23</v>
      </c>
    </row>
    <row r="38" spans="1:5" ht="38.25">
      <c r="A38" s="33" t="s">
        <v>50</v>
      </c>
      <c r="E38" s="34" t="s">
        <v>82</v>
      </c>
    </row>
    <row r="39" spans="1:5" ht="12.75">
      <c r="A39" s="35" t="s">
        <v>52</v>
      </c>
      <c r="E39" s="36" t="s">
        <v>53</v>
      </c>
    </row>
    <row r="40" spans="1:5" ht="12.75">
      <c r="A40" t="s">
        <v>54</v>
      </c>
      <c r="E40" s="34" t="s">
        <v>70</v>
      </c>
    </row>
    <row r="41" spans="1:16" ht="12.75">
      <c r="A41" s="24" t="s">
        <v>45</v>
      </c>
      <c r="B41" s="28" t="s">
        <v>40</v>
      </c>
      <c r="C41" s="28" t="s">
        <v>83</v>
      </c>
      <c r="D41" s="24" t="s">
        <v>59</v>
      </c>
      <c r="E41" s="29" t="s">
        <v>84</v>
      </c>
      <c r="F41" s="30" t="s">
        <v>49</v>
      </c>
      <c r="G41" s="31">
        <v>1</v>
      </c>
      <c r="H41" s="32">
        <v>0</v>
      </c>
      <c r="I41" s="32">
        <f>ROUND(ROUND(H41,2)*ROUND(G41,3),2)</f>
        <v>0</v>
      </c>
      <c r="O41">
        <f>(I41*21)/100</f>
        <v>0</v>
      </c>
      <c r="P41" t="s">
        <v>23</v>
      </c>
    </row>
    <row r="42" spans="1:5" ht="25.5">
      <c r="A42" s="33" t="s">
        <v>50</v>
      </c>
      <c r="E42" s="34" t="s">
        <v>85</v>
      </c>
    </row>
    <row r="43" spans="1:5" ht="12.75">
      <c r="A43" s="35" t="s">
        <v>52</v>
      </c>
      <c r="E43" s="36" t="s">
        <v>53</v>
      </c>
    </row>
    <row r="44" spans="1:5" ht="12.75">
      <c r="A44" t="s">
        <v>54</v>
      </c>
      <c r="E44" s="34" t="s">
        <v>70</v>
      </c>
    </row>
    <row r="45" spans="1:16" ht="12.75">
      <c r="A45" s="24" t="s">
        <v>45</v>
      </c>
      <c r="B45" s="28" t="s">
        <v>42</v>
      </c>
      <c r="C45" s="28" t="s">
        <v>86</v>
      </c>
      <c r="D45" s="24" t="s">
        <v>59</v>
      </c>
      <c r="E45" s="29" t="s">
        <v>87</v>
      </c>
      <c r="F45" s="30" t="s">
        <v>49</v>
      </c>
      <c r="G45" s="31">
        <v>1</v>
      </c>
      <c r="H45" s="32">
        <v>0</v>
      </c>
      <c r="I45" s="32">
        <f>ROUND(ROUND(H45,2)*ROUND(G45,3),2)</f>
        <v>0</v>
      </c>
      <c r="O45">
        <f>(I45*21)/100</f>
        <v>0</v>
      </c>
      <c r="P45" t="s">
        <v>23</v>
      </c>
    </row>
    <row r="46" spans="1:5" ht="38.25">
      <c r="A46" s="33" t="s">
        <v>50</v>
      </c>
      <c r="E46" s="34" t="s">
        <v>88</v>
      </c>
    </row>
    <row r="47" spans="1:5" ht="12.75">
      <c r="A47" s="35" t="s">
        <v>52</v>
      </c>
      <c r="E47" s="36" t="s">
        <v>53</v>
      </c>
    </row>
    <row r="48" spans="1:5" ht="25.5">
      <c r="A48" t="s">
        <v>54</v>
      </c>
      <c r="E48" s="34" t="s">
        <v>89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48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22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0+O8</f>
        <v>0</v>
      </c>
      <c r="P2" t="s">
        <v>22</v>
      </c>
    </row>
    <row r="3" spans="1:16" ht="15" customHeight="1">
      <c r="A3" t="s">
        <v>12</v>
      </c>
      <c r="B3" s="16" t="s">
        <v>14</v>
      </c>
      <c r="C3" s="4" t="s">
        <v>15</v>
      </c>
      <c r="D3" s="7"/>
      <c r="E3" s="17" t="s">
        <v>16</v>
      </c>
      <c r="F3" s="8"/>
      <c r="G3" s="15"/>
      <c r="H3" s="14" t="s">
        <v>90</v>
      </c>
      <c r="I3" s="37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9" t="s">
        <v>18</v>
      </c>
      <c r="C4" s="3" t="s">
        <v>90</v>
      </c>
      <c r="D4" s="2"/>
      <c r="E4" s="20" t="s">
        <v>25</v>
      </c>
      <c r="F4" s="12"/>
      <c r="G4" s="12"/>
      <c r="H4" s="21"/>
      <c r="I4" s="21"/>
      <c r="O4" t="s">
        <v>20</v>
      </c>
      <c r="P4" t="s">
        <v>23</v>
      </c>
    </row>
    <row r="5" spans="1:16" ht="12.75" customHeight="1">
      <c r="A5" s="1" t="s">
        <v>26</v>
      </c>
      <c r="B5" s="1" t="s">
        <v>28</v>
      </c>
      <c r="C5" s="1" t="s">
        <v>30</v>
      </c>
      <c r="D5" s="1" t="s">
        <v>31</v>
      </c>
      <c r="E5" s="1" t="s">
        <v>32</v>
      </c>
      <c r="F5" s="1" t="s">
        <v>34</v>
      </c>
      <c r="G5" s="1" t="s">
        <v>36</v>
      </c>
      <c r="H5" s="1" t="s">
        <v>38</v>
      </c>
      <c r="I5" s="1"/>
      <c r="O5" t="s">
        <v>21</v>
      </c>
      <c r="P5" t="s">
        <v>23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39</v>
      </c>
      <c r="I6" s="18" t="s">
        <v>41</v>
      </c>
    </row>
    <row r="7" spans="1:9" ht="12.75" customHeight="1">
      <c r="A7" s="18" t="s">
        <v>27</v>
      </c>
      <c r="B7" s="18" t="s">
        <v>29</v>
      </c>
      <c r="C7" s="18" t="s">
        <v>23</v>
      </c>
      <c r="D7" s="18" t="s">
        <v>22</v>
      </c>
      <c r="E7" s="18" t="s">
        <v>33</v>
      </c>
      <c r="F7" s="18" t="s">
        <v>35</v>
      </c>
      <c r="G7" s="18" t="s">
        <v>37</v>
      </c>
      <c r="H7" s="18" t="s">
        <v>40</v>
      </c>
      <c r="I7" s="18" t="s">
        <v>42</v>
      </c>
    </row>
    <row r="8" spans="1:18" ht="12.75" customHeight="1">
      <c r="A8" s="21" t="s">
        <v>43</v>
      </c>
      <c r="B8" s="21"/>
      <c r="C8" s="25" t="s">
        <v>27</v>
      </c>
      <c r="D8" s="21"/>
      <c r="E8" s="26" t="s">
        <v>44</v>
      </c>
      <c r="F8" s="21"/>
      <c r="G8" s="21"/>
      <c r="H8" s="21"/>
      <c r="I8" s="27">
        <f>0+Q8</f>
        <v>0</v>
      </c>
      <c r="O8">
        <f>0+R8</f>
        <v>0</v>
      </c>
      <c r="Q8">
        <f>0+I9+I13+I17+I21+I25+I29+I33+I37+I41+I45</f>
        <v>0</v>
      </c>
      <c r="R8">
        <f>0+O9+O13+O17+O21+O25+O29+O33+O37+O41+O45</f>
        <v>0</v>
      </c>
    </row>
    <row r="9" spans="1:16" ht="12.75">
      <c r="A9" s="24" t="s">
        <v>45</v>
      </c>
      <c r="B9" s="28" t="s">
        <v>29</v>
      </c>
      <c r="C9" s="28" t="s">
        <v>46</v>
      </c>
      <c r="D9" s="24" t="s">
        <v>47</v>
      </c>
      <c r="E9" s="29" t="s">
        <v>48</v>
      </c>
      <c r="F9" s="30" t="s">
        <v>49</v>
      </c>
      <c r="G9" s="31">
        <v>1</v>
      </c>
      <c r="H9" s="32">
        <v>0</v>
      </c>
      <c r="I9" s="32">
        <f>ROUND(ROUND(H9,2)*ROUND(G9,3),2)</f>
        <v>0</v>
      </c>
      <c r="O9">
        <f>(I9*21)/100</f>
        <v>0</v>
      </c>
      <c r="P9" t="s">
        <v>23</v>
      </c>
    </row>
    <row r="10" spans="1:5" ht="12.75">
      <c r="A10" s="33" t="s">
        <v>50</v>
      </c>
      <c r="E10" s="34" t="s">
        <v>51</v>
      </c>
    </row>
    <row r="11" spans="1:5" ht="12.75">
      <c r="A11" s="35" t="s">
        <v>52</v>
      </c>
      <c r="E11" s="36" t="s">
        <v>53</v>
      </c>
    </row>
    <row r="12" spans="1:5" ht="12.75">
      <c r="A12" t="s">
        <v>54</v>
      </c>
      <c r="E12" s="34" t="s">
        <v>55</v>
      </c>
    </row>
    <row r="13" spans="1:16" ht="12.75">
      <c r="A13" s="24" t="s">
        <v>45</v>
      </c>
      <c r="B13" s="28" t="s">
        <v>23</v>
      </c>
      <c r="C13" s="28" t="s">
        <v>46</v>
      </c>
      <c r="D13" s="24" t="s">
        <v>56</v>
      </c>
      <c r="E13" s="29" t="s">
        <v>48</v>
      </c>
      <c r="F13" s="30" t="s">
        <v>49</v>
      </c>
      <c r="G13" s="31">
        <v>1</v>
      </c>
      <c r="H13" s="32">
        <v>0</v>
      </c>
      <c r="I13" s="32">
        <f>ROUND(ROUND(H13,2)*ROUND(G13,3),2)</f>
        <v>0</v>
      </c>
      <c r="O13">
        <f>(I13*21)/100</f>
        <v>0</v>
      </c>
      <c r="P13" t="s">
        <v>23</v>
      </c>
    </row>
    <row r="14" spans="1:5" ht="12.75">
      <c r="A14" s="33" t="s">
        <v>50</v>
      </c>
      <c r="E14" s="34" t="s">
        <v>57</v>
      </c>
    </row>
    <row r="15" spans="1:5" ht="12.75">
      <c r="A15" s="35" t="s">
        <v>52</v>
      </c>
      <c r="E15" s="36" t="s">
        <v>53</v>
      </c>
    </row>
    <row r="16" spans="1:5" ht="12.75">
      <c r="A16" t="s">
        <v>54</v>
      </c>
      <c r="E16" s="34" t="s">
        <v>55</v>
      </c>
    </row>
    <row r="17" spans="1:16" ht="12.75">
      <c r="A17" s="24" t="s">
        <v>45</v>
      </c>
      <c r="B17" s="28" t="s">
        <v>22</v>
      </c>
      <c r="C17" s="28" t="s">
        <v>58</v>
      </c>
      <c r="D17" s="24" t="s">
        <v>59</v>
      </c>
      <c r="E17" s="29" t="s">
        <v>60</v>
      </c>
      <c r="F17" s="30" t="s">
        <v>49</v>
      </c>
      <c r="G17" s="31">
        <v>1</v>
      </c>
      <c r="H17" s="32">
        <v>0</v>
      </c>
      <c r="I17" s="32">
        <f>ROUND(ROUND(H17,2)*ROUND(G17,3),2)</f>
        <v>0</v>
      </c>
      <c r="O17">
        <f>(I17*21)/100</f>
        <v>0</v>
      </c>
      <c r="P17" t="s">
        <v>23</v>
      </c>
    </row>
    <row r="18" spans="1:5" ht="12.75">
      <c r="A18" s="33" t="s">
        <v>50</v>
      </c>
      <c r="E18" s="34" t="s">
        <v>61</v>
      </c>
    </row>
    <row r="19" spans="1:5" ht="12.75">
      <c r="A19" s="35" t="s">
        <v>52</v>
      </c>
      <c r="E19" s="36" t="s">
        <v>53</v>
      </c>
    </row>
    <row r="20" spans="1:5" ht="12.75">
      <c r="A20" t="s">
        <v>54</v>
      </c>
      <c r="E20" s="34" t="s">
        <v>62</v>
      </c>
    </row>
    <row r="21" spans="1:16" ht="12.75">
      <c r="A21" s="24" t="s">
        <v>45</v>
      </c>
      <c r="B21" s="28" t="s">
        <v>33</v>
      </c>
      <c r="C21" s="28" t="s">
        <v>63</v>
      </c>
      <c r="D21" s="24" t="s">
        <v>59</v>
      </c>
      <c r="E21" s="29" t="s">
        <v>64</v>
      </c>
      <c r="F21" s="30" t="s">
        <v>49</v>
      </c>
      <c r="G21" s="31">
        <v>1</v>
      </c>
      <c r="H21" s="32">
        <v>0</v>
      </c>
      <c r="I21" s="32">
        <f>ROUND(ROUND(H21,2)*ROUND(G21,3),2)</f>
        <v>0</v>
      </c>
      <c r="O21">
        <f>(I21*21)/100</f>
        <v>0</v>
      </c>
      <c r="P21" t="s">
        <v>23</v>
      </c>
    </row>
    <row r="22" spans="1:5" ht="12.75">
      <c r="A22" s="33" t="s">
        <v>50</v>
      </c>
      <c r="E22" s="34" t="s">
        <v>65</v>
      </c>
    </row>
    <row r="23" spans="1:5" ht="12.75">
      <c r="A23" s="35" t="s">
        <v>52</v>
      </c>
      <c r="E23" s="36" t="s">
        <v>53</v>
      </c>
    </row>
    <row r="24" spans="1:5" ht="12.75">
      <c r="A24" t="s">
        <v>54</v>
      </c>
      <c r="E24" s="34" t="s">
        <v>62</v>
      </c>
    </row>
    <row r="25" spans="1:16" ht="12.75">
      <c r="A25" s="24" t="s">
        <v>45</v>
      </c>
      <c r="B25" s="28" t="s">
        <v>35</v>
      </c>
      <c r="C25" s="28" t="s">
        <v>66</v>
      </c>
      <c r="D25" s="24" t="s">
        <v>59</v>
      </c>
      <c r="E25" s="29" t="s">
        <v>67</v>
      </c>
      <c r="F25" s="30" t="s">
        <v>49</v>
      </c>
      <c r="G25" s="31">
        <v>8</v>
      </c>
      <c r="H25" s="32">
        <v>0</v>
      </c>
      <c r="I25" s="32">
        <f>ROUND(ROUND(H25,2)*ROUND(G25,3),2)</f>
        <v>0</v>
      </c>
      <c r="O25">
        <f>(I25*21)/100</f>
        <v>0</v>
      </c>
      <c r="P25" t="s">
        <v>23</v>
      </c>
    </row>
    <row r="26" spans="1:5" ht="51">
      <c r="A26" s="33" t="s">
        <v>50</v>
      </c>
      <c r="E26" s="34" t="s">
        <v>68</v>
      </c>
    </row>
    <row r="27" spans="1:5" ht="12.75">
      <c r="A27" s="35" t="s">
        <v>52</v>
      </c>
      <c r="E27" s="36" t="s">
        <v>91</v>
      </c>
    </row>
    <row r="28" spans="1:5" ht="12.75">
      <c r="A28" t="s">
        <v>54</v>
      </c>
      <c r="E28" s="34" t="s">
        <v>70</v>
      </c>
    </row>
    <row r="29" spans="1:16" ht="12.75">
      <c r="A29" s="24" t="s">
        <v>45</v>
      </c>
      <c r="B29" s="28" t="s">
        <v>37</v>
      </c>
      <c r="C29" s="28" t="s">
        <v>71</v>
      </c>
      <c r="D29" s="24" t="s">
        <v>59</v>
      </c>
      <c r="E29" s="29" t="s">
        <v>72</v>
      </c>
      <c r="F29" s="30" t="s">
        <v>49</v>
      </c>
      <c r="G29" s="31">
        <v>1</v>
      </c>
      <c r="H29" s="32">
        <v>0</v>
      </c>
      <c r="I29" s="32">
        <f>ROUND(ROUND(H29,2)*ROUND(G29,3),2)</f>
        <v>0</v>
      </c>
      <c r="O29">
        <f>(I29*21)/100</f>
        <v>0</v>
      </c>
      <c r="P29" t="s">
        <v>23</v>
      </c>
    </row>
    <row r="30" spans="1:5" ht="12.75">
      <c r="A30" s="33" t="s">
        <v>50</v>
      </c>
      <c r="E30" s="34" t="s">
        <v>73</v>
      </c>
    </row>
    <row r="31" spans="1:5" ht="12.75">
      <c r="A31" s="35" t="s">
        <v>52</v>
      </c>
      <c r="E31" s="36" t="s">
        <v>53</v>
      </c>
    </row>
    <row r="32" spans="1:5" ht="12.75">
      <c r="A32" t="s">
        <v>54</v>
      </c>
      <c r="E32" s="34" t="s">
        <v>74</v>
      </c>
    </row>
    <row r="33" spans="1:16" ht="12.75">
      <c r="A33" s="24" t="s">
        <v>45</v>
      </c>
      <c r="B33" s="28" t="s">
        <v>75</v>
      </c>
      <c r="C33" s="28" t="s">
        <v>76</v>
      </c>
      <c r="D33" s="24" t="s">
        <v>59</v>
      </c>
      <c r="E33" s="29" t="s">
        <v>77</v>
      </c>
      <c r="F33" s="30" t="s">
        <v>49</v>
      </c>
      <c r="G33" s="31">
        <v>1</v>
      </c>
      <c r="H33" s="32">
        <v>0</v>
      </c>
      <c r="I33" s="32">
        <f>ROUND(ROUND(H33,2)*ROUND(G33,3),2)</f>
        <v>0</v>
      </c>
      <c r="O33">
        <f>(I33*21)/100</f>
        <v>0</v>
      </c>
      <c r="P33" t="s">
        <v>23</v>
      </c>
    </row>
    <row r="34" spans="1:5" ht="127.5">
      <c r="A34" s="33" t="s">
        <v>50</v>
      </c>
      <c r="E34" s="34" t="s">
        <v>78</v>
      </c>
    </row>
    <row r="35" spans="1:5" ht="12.75">
      <c r="A35" s="35" t="s">
        <v>52</v>
      </c>
      <c r="E35" s="36" t="s">
        <v>53</v>
      </c>
    </row>
    <row r="36" spans="1:5" ht="12.75">
      <c r="A36" t="s">
        <v>54</v>
      </c>
      <c r="E36" s="34" t="s">
        <v>70</v>
      </c>
    </row>
    <row r="37" spans="1:16" ht="12.75">
      <c r="A37" s="24" t="s">
        <v>45</v>
      </c>
      <c r="B37" s="28" t="s">
        <v>79</v>
      </c>
      <c r="C37" s="28" t="s">
        <v>80</v>
      </c>
      <c r="D37" s="24" t="s">
        <v>59</v>
      </c>
      <c r="E37" s="29" t="s">
        <v>81</v>
      </c>
      <c r="F37" s="30" t="s">
        <v>49</v>
      </c>
      <c r="G37" s="31">
        <v>1</v>
      </c>
      <c r="H37" s="32">
        <v>0</v>
      </c>
      <c r="I37" s="32">
        <f>ROUND(ROUND(H37,2)*ROUND(G37,3),2)</f>
        <v>0</v>
      </c>
      <c r="O37">
        <f>(I37*21)/100</f>
        <v>0</v>
      </c>
      <c r="P37" t="s">
        <v>23</v>
      </c>
    </row>
    <row r="38" spans="1:5" ht="38.25">
      <c r="A38" s="33" t="s">
        <v>50</v>
      </c>
      <c r="E38" s="34" t="s">
        <v>82</v>
      </c>
    </row>
    <row r="39" spans="1:5" ht="12.75">
      <c r="A39" s="35" t="s">
        <v>52</v>
      </c>
      <c r="E39" s="36" t="s">
        <v>53</v>
      </c>
    </row>
    <row r="40" spans="1:5" ht="12.75">
      <c r="A40" t="s">
        <v>54</v>
      </c>
      <c r="E40" s="34" t="s">
        <v>70</v>
      </c>
    </row>
    <row r="41" spans="1:16" ht="12.75">
      <c r="A41" s="24" t="s">
        <v>45</v>
      </c>
      <c r="B41" s="28" t="s">
        <v>40</v>
      </c>
      <c r="C41" s="28" t="s">
        <v>83</v>
      </c>
      <c r="D41" s="24" t="s">
        <v>59</v>
      </c>
      <c r="E41" s="29" t="s">
        <v>84</v>
      </c>
      <c r="F41" s="30" t="s">
        <v>49</v>
      </c>
      <c r="G41" s="31">
        <v>1</v>
      </c>
      <c r="H41" s="32">
        <v>0</v>
      </c>
      <c r="I41" s="32">
        <f>ROUND(ROUND(H41,2)*ROUND(G41,3),2)</f>
        <v>0</v>
      </c>
      <c r="O41">
        <f>(I41*21)/100</f>
        <v>0</v>
      </c>
      <c r="P41" t="s">
        <v>23</v>
      </c>
    </row>
    <row r="42" spans="1:5" ht="25.5">
      <c r="A42" s="33" t="s">
        <v>50</v>
      </c>
      <c r="E42" s="34" t="s">
        <v>85</v>
      </c>
    </row>
    <row r="43" spans="1:5" ht="12.75">
      <c r="A43" s="35" t="s">
        <v>52</v>
      </c>
      <c r="E43" s="36" t="s">
        <v>53</v>
      </c>
    </row>
    <row r="44" spans="1:5" ht="12.75">
      <c r="A44" t="s">
        <v>54</v>
      </c>
      <c r="E44" s="34" t="s">
        <v>70</v>
      </c>
    </row>
    <row r="45" spans="1:16" ht="12.75">
      <c r="A45" s="24" t="s">
        <v>45</v>
      </c>
      <c r="B45" s="28" t="s">
        <v>42</v>
      </c>
      <c r="C45" s="28" t="s">
        <v>86</v>
      </c>
      <c r="D45" s="24" t="s">
        <v>59</v>
      </c>
      <c r="E45" s="29" t="s">
        <v>87</v>
      </c>
      <c r="F45" s="30" t="s">
        <v>49</v>
      </c>
      <c r="G45" s="31">
        <v>1</v>
      </c>
      <c r="H45" s="32">
        <v>0</v>
      </c>
      <c r="I45" s="32">
        <f>ROUND(ROUND(H45,2)*ROUND(G45,3),2)</f>
        <v>0</v>
      </c>
      <c r="O45">
        <f>(I45*21)/100</f>
        <v>0</v>
      </c>
      <c r="P45" t="s">
        <v>23</v>
      </c>
    </row>
    <row r="46" spans="1:5" ht="38.25">
      <c r="A46" s="33" t="s">
        <v>50</v>
      </c>
      <c r="E46" s="34" t="s">
        <v>88</v>
      </c>
    </row>
    <row r="47" spans="1:5" ht="12.75">
      <c r="A47" s="35" t="s">
        <v>52</v>
      </c>
      <c r="E47" s="36" t="s">
        <v>53</v>
      </c>
    </row>
    <row r="48" spans="1:5" ht="25.5">
      <c r="A48" t="s">
        <v>54</v>
      </c>
      <c r="E48" s="34" t="s">
        <v>89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303"/>
  <sheetViews>
    <sheetView workbookViewId="0" topLeftCell="A1">
      <pane ySplit="7" topLeftCell="A8" activePane="bottomLeft" state="frozen"/>
      <selection pane="bottomLeft" activeCell="H10" sqref="H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22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0+O8+O33+O102+O147+O156+O173+O218+O223</f>
        <v>0</v>
      </c>
      <c r="P2" t="s">
        <v>22</v>
      </c>
    </row>
    <row r="3" spans="1:16" ht="15" customHeight="1">
      <c r="A3" t="s">
        <v>12</v>
      </c>
      <c r="B3" s="16" t="s">
        <v>14</v>
      </c>
      <c r="C3" s="4" t="s">
        <v>15</v>
      </c>
      <c r="D3" s="7"/>
      <c r="E3" s="17" t="s">
        <v>16</v>
      </c>
      <c r="F3" s="8"/>
      <c r="G3" s="15"/>
      <c r="H3" s="14" t="s">
        <v>92</v>
      </c>
      <c r="I3" s="37">
        <f>0+I8+I33+I102+I147+I156+I173+I218+I223</f>
        <v>0</v>
      </c>
      <c r="O3" t="s">
        <v>19</v>
      </c>
      <c r="P3" t="s">
        <v>23</v>
      </c>
    </row>
    <row r="4" spans="1:16" ht="15" customHeight="1">
      <c r="A4" t="s">
        <v>17</v>
      </c>
      <c r="B4" s="19" t="s">
        <v>18</v>
      </c>
      <c r="C4" s="3" t="s">
        <v>92</v>
      </c>
      <c r="D4" s="2"/>
      <c r="E4" s="20" t="s">
        <v>93</v>
      </c>
      <c r="F4" s="12"/>
      <c r="G4" s="12"/>
      <c r="H4" s="21"/>
      <c r="I4" s="21"/>
      <c r="O4" t="s">
        <v>20</v>
      </c>
      <c r="P4" t="s">
        <v>23</v>
      </c>
    </row>
    <row r="5" spans="1:16" ht="12.75" customHeight="1">
      <c r="A5" s="1" t="s">
        <v>26</v>
      </c>
      <c r="B5" s="1" t="s">
        <v>28</v>
      </c>
      <c r="C5" s="1" t="s">
        <v>30</v>
      </c>
      <c r="D5" s="1" t="s">
        <v>31</v>
      </c>
      <c r="E5" s="1" t="s">
        <v>32</v>
      </c>
      <c r="F5" s="1" t="s">
        <v>34</v>
      </c>
      <c r="G5" s="1" t="s">
        <v>36</v>
      </c>
      <c r="H5" s="1" t="s">
        <v>38</v>
      </c>
      <c r="I5" s="1"/>
      <c r="O5" t="s">
        <v>21</v>
      </c>
      <c r="P5" t="s">
        <v>23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39</v>
      </c>
      <c r="I6" s="18" t="s">
        <v>41</v>
      </c>
    </row>
    <row r="7" spans="1:9" ht="12.75" customHeight="1">
      <c r="A7" s="18" t="s">
        <v>27</v>
      </c>
      <c r="B7" s="18" t="s">
        <v>29</v>
      </c>
      <c r="C7" s="18" t="s">
        <v>23</v>
      </c>
      <c r="D7" s="18" t="s">
        <v>22</v>
      </c>
      <c r="E7" s="18" t="s">
        <v>33</v>
      </c>
      <c r="F7" s="18" t="s">
        <v>35</v>
      </c>
      <c r="G7" s="18" t="s">
        <v>37</v>
      </c>
      <c r="H7" s="18" t="s">
        <v>40</v>
      </c>
      <c r="I7" s="18" t="s">
        <v>42</v>
      </c>
    </row>
    <row r="8" spans="1:18" ht="12.75" customHeight="1">
      <c r="A8" s="21" t="s">
        <v>43</v>
      </c>
      <c r="B8" s="21"/>
      <c r="C8" s="25" t="s">
        <v>27</v>
      </c>
      <c r="D8" s="21"/>
      <c r="E8" s="26" t="s">
        <v>44</v>
      </c>
      <c r="F8" s="21"/>
      <c r="G8" s="21"/>
      <c r="H8" s="21"/>
      <c r="I8" s="27">
        <f>0+Q8</f>
        <v>0</v>
      </c>
      <c r="O8">
        <f>0+R8</f>
        <v>0</v>
      </c>
      <c r="Q8">
        <f>0+I9+I13+I17+I21+I25+I29</f>
        <v>0</v>
      </c>
      <c r="R8">
        <f>0+O9+O13+O17+O21+O25+O29</f>
        <v>0</v>
      </c>
    </row>
    <row r="9" spans="1:16" ht="25.5">
      <c r="A9" s="24" t="s">
        <v>45</v>
      </c>
      <c r="B9" s="28" t="s">
        <v>29</v>
      </c>
      <c r="C9" s="28" t="s">
        <v>94</v>
      </c>
      <c r="D9" s="24" t="s">
        <v>59</v>
      </c>
      <c r="E9" s="29" t="s">
        <v>95</v>
      </c>
      <c r="F9" s="30" t="s">
        <v>96</v>
      </c>
      <c r="G9" s="31">
        <v>14195.964</v>
      </c>
      <c r="H9" s="32">
        <v>0</v>
      </c>
      <c r="I9" s="32">
        <f>ROUND(ROUND(H9,2)*ROUND(G9,3),2)</f>
        <v>0</v>
      </c>
      <c r="O9">
        <f>(I9*21)/100</f>
        <v>0</v>
      </c>
      <c r="P9" t="s">
        <v>23</v>
      </c>
    </row>
    <row r="10" spans="1:5" ht="51">
      <c r="A10" s="33" t="s">
        <v>50</v>
      </c>
      <c r="E10" s="34" t="s">
        <v>97</v>
      </c>
    </row>
    <row r="11" spans="1:5" ht="12.75">
      <c r="A11" s="35" t="s">
        <v>52</v>
      </c>
      <c r="E11" s="36" t="s">
        <v>98</v>
      </c>
    </row>
    <row r="12" spans="1:5" ht="140.25">
      <c r="A12" t="s">
        <v>54</v>
      </c>
      <c r="E12" s="34" t="s">
        <v>99</v>
      </c>
    </row>
    <row r="13" spans="1:16" ht="25.5">
      <c r="A13" s="24" t="s">
        <v>45</v>
      </c>
      <c r="B13" s="28" t="s">
        <v>23</v>
      </c>
      <c r="C13" s="28" t="s">
        <v>100</v>
      </c>
      <c r="D13" s="24" t="s">
        <v>59</v>
      </c>
      <c r="E13" s="29" t="s">
        <v>101</v>
      </c>
      <c r="F13" s="30" t="s">
        <v>96</v>
      </c>
      <c r="G13" s="31">
        <v>5.94</v>
      </c>
      <c r="H13" s="32">
        <v>0</v>
      </c>
      <c r="I13" s="32">
        <f>ROUND(ROUND(H13,2)*ROUND(G13,3),2)</f>
        <v>0</v>
      </c>
      <c r="O13">
        <f>(I13*21)/100</f>
        <v>0</v>
      </c>
      <c r="P13" t="s">
        <v>23</v>
      </c>
    </row>
    <row r="14" spans="1:5" ht="25.5">
      <c r="A14" s="33" t="s">
        <v>50</v>
      </c>
      <c r="E14" s="34" t="s">
        <v>102</v>
      </c>
    </row>
    <row r="15" spans="1:5" ht="12.75">
      <c r="A15" s="35" t="s">
        <v>52</v>
      </c>
      <c r="E15" s="36" t="s">
        <v>103</v>
      </c>
    </row>
    <row r="16" spans="1:5" ht="140.25">
      <c r="A16" t="s">
        <v>54</v>
      </c>
      <c r="E16" s="34" t="s">
        <v>99</v>
      </c>
    </row>
    <row r="17" spans="1:16" ht="25.5">
      <c r="A17" s="24" t="s">
        <v>45</v>
      </c>
      <c r="B17" s="28" t="s">
        <v>22</v>
      </c>
      <c r="C17" s="28" t="s">
        <v>104</v>
      </c>
      <c r="D17" s="24" t="s">
        <v>59</v>
      </c>
      <c r="E17" s="29" t="s">
        <v>105</v>
      </c>
      <c r="F17" s="30" t="s">
        <v>96</v>
      </c>
      <c r="G17" s="31">
        <v>53.1</v>
      </c>
      <c r="H17" s="32">
        <v>0</v>
      </c>
      <c r="I17" s="32">
        <f>ROUND(ROUND(H17,2)*ROUND(G17,3),2)</f>
        <v>0</v>
      </c>
      <c r="O17">
        <f>(I17*21)/100</f>
        <v>0</v>
      </c>
      <c r="P17" t="s">
        <v>23</v>
      </c>
    </row>
    <row r="18" spans="1:5" ht="12.75">
      <c r="A18" s="33" t="s">
        <v>50</v>
      </c>
      <c r="E18" s="34" t="s">
        <v>106</v>
      </c>
    </row>
    <row r="19" spans="1:5" ht="38.25">
      <c r="A19" s="35" t="s">
        <v>52</v>
      </c>
      <c r="E19" s="36" t="s">
        <v>107</v>
      </c>
    </row>
    <row r="20" spans="1:5" ht="140.25">
      <c r="A20" t="s">
        <v>54</v>
      </c>
      <c r="E20" s="34" t="s">
        <v>99</v>
      </c>
    </row>
    <row r="21" spans="1:16" ht="25.5">
      <c r="A21" s="24" t="s">
        <v>45</v>
      </c>
      <c r="B21" s="28" t="s">
        <v>33</v>
      </c>
      <c r="C21" s="28" t="s">
        <v>108</v>
      </c>
      <c r="D21" s="24" t="s">
        <v>59</v>
      </c>
      <c r="E21" s="29" t="s">
        <v>109</v>
      </c>
      <c r="F21" s="30" t="s">
        <v>96</v>
      </c>
      <c r="G21" s="31">
        <v>104</v>
      </c>
      <c r="H21" s="32">
        <v>0</v>
      </c>
      <c r="I21" s="32">
        <f>ROUND(ROUND(H21,2)*ROUND(G21,3),2)</f>
        <v>0</v>
      </c>
      <c r="O21">
        <f>(I21*21)/100</f>
        <v>0</v>
      </c>
      <c r="P21" t="s">
        <v>23</v>
      </c>
    </row>
    <row r="22" spans="1:5" ht="25.5">
      <c r="A22" s="33" t="s">
        <v>50</v>
      </c>
      <c r="E22" s="34" t="s">
        <v>110</v>
      </c>
    </row>
    <row r="23" spans="1:5" ht="12.75">
      <c r="A23" s="35" t="s">
        <v>52</v>
      </c>
      <c r="E23" s="36" t="s">
        <v>111</v>
      </c>
    </row>
    <row r="24" spans="1:5" ht="140.25">
      <c r="A24" t="s">
        <v>54</v>
      </c>
      <c r="E24" s="34" t="s">
        <v>99</v>
      </c>
    </row>
    <row r="25" spans="1:16" ht="25.5">
      <c r="A25" s="24" t="s">
        <v>45</v>
      </c>
      <c r="B25" s="28" t="s">
        <v>35</v>
      </c>
      <c r="C25" s="28" t="s">
        <v>112</v>
      </c>
      <c r="D25" s="24" t="s">
        <v>59</v>
      </c>
      <c r="E25" s="29" t="s">
        <v>113</v>
      </c>
      <c r="F25" s="30" t="s">
        <v>96</v>
      </c>
      <c r="G25" s="31">
        <v>4.838</v>
      </c>
      <c r="H25" s="32">
        <v>0</v>
      </c>
      <c r="I25" s="32">
        <f>ROUND(ROUND(H25,2)*ROUND(G25,3),2)</f>
        <v>0</v>
      </c>
      <c r="O25">
        <f>(I25*21)/100</f>
        <v>0</v>
      </c>
      <c r="P25" t="s">
        <v>23</v>
      </c>
    </row>
    <row r="26" spans="1:5" ht="25.5">
      <c r="A26" s="33" t="s">
        <v>50</v>
      </c>
      <c r="E26" s="34" t="s">
        <v>114</v>
      </c>
    </row>
    <row r="27" spans="1:5" ht="12.75">
      <c r="A27" s="35" t="s">
        <v>52</v>
      </c>
      <c r="E27" s="36" t="s">
        <v>115</v>
      </c>
    </row>
    <row r="28" spans="1:5" ht="140.25">
      <c r="A28" t="s">
        <v>54</v>
      </c>
      <c r="E28" s="34" t="s">
        <v>99</v>
      </c>
    </row>
    <row r="29" spans="1:16" ht="12.75">
      <c r="A29" s="24" t="s">
        <v>45</v>
      </c>
      <c r="B29" s="28" t="s">
        <v>37</v>
      </c>
      <c r="C29" s="28" t="s">
        <v>116</v>
      </c>
      <c r="D29" s="24" t="s">
        <v>59</v>
      </c>
      <c r="E29" s="29" t="s">
        <v>117</v>
      </c>
      <c r="F29" s="30" t="s">
        <v>118</v>
      </c>
      <c r="G29" s="31">
        <v>42</v>
      </c>
      <c r="H29" s="32">
        <v>0</v>
      </c>
      <c r="I29" s="32">
        <f>ROUND(ROUND(H29,2)*ROUND(G29,3),2)</f>
        <v>0</v>
      </c>
      <c r="O29">
        <f>(I29*21)/100</f>
        <v>0</v>
      </c>
      <c r="P29" t="s">
        <v>23</v>
      </c>
    </row>
    <row r="30" spans="1:5" ht="12.75">
      <c r="A30" s="33" t="s">
        <v>50</v>
      </c>
      <c r="E30" s="34" t="s">
        <v>119</v>
      </c>
    </row>
    <row r="31" spans="1:5" ht="12.75">
      <c r="A31" s="35" t="s">
        <v>52</v>
      </c>
      <c r="E31" s="36" t="s">
        <v>120</v>
      </c>
    </row>
    <row r="32" spans="1:5" ht="38.25">
      <c r="A32" t="s">
        <v>54</v>
      </c>
      <c r="E32" s="34" t="s">
        <v>121</v>
      </c>
    </row>
    <row r="33" spans="1:18" ht="12.75" customHeight="1">
      <c r="A33" s="12" t="s">
        <v>43</v>
      </c>
      <c r="B33" s="12"/>
      <c r="C33" s="38" t="s">
        <v>29</v>
      </c>
      <c r="D33" s="12"/>
      <c r="E33" s="26" t="s">
        <v>122</v>
      </c>
      <c r="F33" s="12"/>
      <c r="G33" s="12"/>
      <c r="H33" s="12"/>
      <c r="I33" s="39">
        <f>0+Q33</f>
        <v>0</v>
      </c>
      <c r="O33">
        <f>0+R33</f>
        <v>0</v>
      </c>
      <c r="Q33">
        <f>0+I34+I38+I42+I46+I50+I54+I58+I62+I66+I70+I74+I78+I82+I86+I90+I94+I98</f>
        <v>0</v>
      </c>
      <c r="R33">
        <f>0+O34+O38+O42+O46+O50+O54+O58+O62+O66+O70+O74+O78+O82+O86+O90+O94+O98</f>
        <v>0</v>
      </c>
    </row>
    <row r="34" spans="1:16" ht="12.75">
      <c r="A34" s="24" t="s">
        <v>45</v>
      </c>
      <c r="B34" s="28" t="s">
        <v>75</v>
      </c>
      <c r="C34" s="28" t="s">
        <v>123</v>
      </c>
      <c r="D34" s="24" t="s">
        <v>59</v>
      </c>
      <c r="E34" s="29" t="s">
        <v>124</v>
      </c>
      <c r="F34" s="30" t="s">
        <v>125</v>
      </c>
      <c r="G34" s="31">
        <v>1372.1</v>
      </c>
      <c r="H34" s="32">
        <v>0</v>
      </c>
      <c r="I34" s="32">
        <f>ROUND(ROUND(H34,2)*ROUND(G34,3),2)</f>
        <v>0</v>
      </c>
      <c r="O34">
        <f>(I34*21)/100</f>
        <v>0</v>
      </c>
      <c r="P34" t="s">
        <v>23</v>
      </c>
    </row>
    <row r="35" spans="1:5" ht="12.75">
      <c r="A35" s="33" t="s">
        <v>50</v>
      </c>
      <c r="E35" s="34" t="s">
        <v>126</v>
      </c>
    </row>
    <row r="36" spans="1:5" ht="25.5">
      <c r="A36" s="35" t="s">
        <v>52</v>
      </c>
      <c r="E36" s="36" t="s">
        <v>127</v>
      </c>
    </row>
    <row r="37" spans="1:5" ht="38.25">
      <c r="A37" t="s">
        <v>54</v>
      </c>
      <c r="E37" s="34" t="s">
        <v>128</v>
      </c>
    </row>
    <row r="38" spans="1:16" ht="25.5">
      <c r="A38" s="24" t="s">
        <v>45</v>
      </c>
      <c r="B38" s="28" t="s">
        <v>79</v>
      </c>
      <c r="C38" s="28" t="s">
        <v>129</v>
      </c>
      <c r="D38" s="24" t="s">
        <v>59</v>
      </c>
      <c r="E38" s="29" t="s">
        <v>130</v>
      </c>
      <c r="F38" s="30" t="s">
        <v>118</v>
      </c>
      <c r="G38" s="31">
        <v>36</v>
      </c>
      <c r="H38" s="32">
        <v>0</v>
      </c>
      <c r="I38" s="32">
        <f>ROUND(ROUND(H38,2)*ROUND(G38,3),2)</f>
        <v>0</v>
      </c>
      <c r="O38">
        <f>(I38*21)/100</f>
        <v>0</v>
      </c>
      <c r="P38" t="s">
        <v>23</v>
      </c>
    </row>
    <row r="39" spans="1:5" ht="25.5">
      <c r="A39" s="33" t="s">
        <v>50</v>
      </c>
      <c r="E39" s="34" t="s">
        <v>131</v>
      </c>
    </row>
    <row r="40" spans="1:5" ht="12.75">
      <c r="A40" s="35" t="s">
        <v>52</v>
      </c>
      <c r="E40" s="36" t="s">
        <v>132</v>
      </c>
    </row>
    <row r="41" spans="1:5" ht="165.75">
      <c r="A41" t="s">
        <v>54</v>
      </c>
      <c r="E41" s="34" t="s">
        <v>133</v>
      </c>
    </row>
    <row r="42" spans="1:16" ht="25.5">
      <c r="A42" s="24" t="s">
        <v>45</v>
      </c>
      <c r="B42" s="28" t="s">
        <v>40</v>
      </c>
      <c r="C42" s="28" t="s">
        <v>134</v>
      </c>
      <c r="D42" s="24" t="s">
        <v>59</v>
      </c>
      <c r="E42" s="29" t="s">
        <v>135</v>
      </c>
      <c r="F42" s="30" t="s">
        <v>118</v>
      </c>
      <c r="G42" s="31">
        <v>2</v>
      </c>
      <c r="H42" s="32">
        <v>0</v>
      </c>
      <c r="I42" s="32">
        <f>ROUND(ROUND(H42,2)*ROUND(G42,3),2)</f>
        <v>0</v>
      </c>
      <c r="O42">
        <f>(I42*21)/100</f>
        <v>0</v>
      </c>
      <c r="P42" t="s">
        <v>23</v>
      </c>
    </row>
    <row r="43" spans="1:5" ht="25.5">
      <c r="A43" s="33" t="s">
        <v>50</v>
      </c>
      <c r="E43" s="34" t="s">
        <v>131</v>
      </c>
    </row>
    <row r="44" spans="1:5" ht="12.75">
      <c r="A44" s="35" t="s">
        <v>52</v>
      </c>
      <c r="E44" s="36" t="s">
        <v>136</v>
      </c>
    </row>
    <row r="45" spans="1:5" ht="165.75">
      <c r="A45" t="s">
        <v>54</v>
      </c>
      <c r="E45" s="34" t="s">
        <v>133</v>
      </c>
    </row>
    <row r="46" spans="1:16" ht="12.75">
      <c r="A46" s="24" t="s">
        <v>45</v>
      </c>
      <c r="B46" s="28" t="s">
        <v>42</v>
      </c>
      <c r="C46" s="28" t="s">
        <v>137</v>
      </c>
      <c r="D46" s="24" t="s">
        <v>59</v>
      </c>
      <c r="E46" s="29" t="s">
        <v>138</v>
      </c>
      <c r="F46" s="30" t="s">
        <v>139</v>
      </c>
      <c r="G46" s="31">
        <v>1754.4</v>
      </c>
      <c r="H46" s="32">
        <v>0</v>
      </c>
      <c r="I46" s="32">
        <f>ROUND(ROUND(H46,2)*ROUND(G46,3),2)</f>
        <v>0</v>
      </c>
      <c r="O46">
        <f>(I46*21)/100</f>
        <v>0</v>
      </c>
      <c r="P46" t="s">
        <v>23</v>
      </c>
    </row>
    <row r="47" spans="1:5" ht="25.5">
      <c r="A47" s="33" t="s">
        <v>50</v>
      </c>
      <c r="E47" s="34" t="s">
        <v>140</v>
      </c>
    </row>
    <row r="48" spans="1:5" ht="12.75">
      <c r="A48" s="35" t="s">
        <v>52</v>
      </c>
      <c r="E48" s="36" t="s">
        <v>141</v>
      </c>
    </row>
    <row r="49" spans="1:5" ht="38.25">
      <c r="A49" t="s">
        <v>54</v>
      </c>
      <c r="E49" s="34" t="s">
        <v>142</v>
      </c>
    </row>
    <row r="50" spans="1:16" ht="12.75">
      <c r="A50" s="24" t="s">
        <v>45</v>
      </c>
      <c r="B50" s="28" t="s">
        <v>143</v>
      </c>
      <c r="C50" s="28" t="s">
        <v>144</v>
      </c>
      <c r="D50" s="24" t="s">
        <v>59</v>
      </c>
      <c r="E50" s="29" t="s">
        <v>145</v>
      </c>
      <c r="F50" s="30" t="s">
        <v>139</v>
      </c>
      <c r="G50" s="31">
        <v>3080.35</v>
      </c>
      <c r="H50" s="32">
        <v>0</v>
      </c>
      <c r="I50" s="32">
        <f>ROUND(ROUND(H50,2)*ROUND(G50,3),2)</f>
        <v>0</v>
      </c>
      <c r="O50">
        <f>(I50*21)/100</f>
        <v>0</v>
      </c>
      <c r="P50" t="s">
        <v>23</v>
      </c>
    </row>
    <row r="51" spans="1:5" ht="38.25">
      <c r="A51" s="33" t="s">
        <v>50</v>
      </c>
      <c r="E51" s="34" t="s">
        <v>146</v>
      </c>
    </row>
    <row r="52" spans="1:5" ht="12.75">
      <c r="A52" s="35" t="s">
        <v>52</v>
      </c>
      <c r="E52" s="36" t="s">
        <v>147</v>
      </c>
    </row>
    <row r="53" spans="1:5" ht="38.25">
      <c r="A53" t="s">
        <v>54</v>
      </c>
      <c r="E53" s="34" t="s">
        <v>142</v>
      </c>
    </row>
    <row r="54" spans="1:16" ht="12.75">
      <c r="A54" s="24" t="s">
        <v>45</v>
      </c>
      <c r="B54" s="28" t="s">
        <v>148</v>
      </c>
      <c r="C54" s="28" t="s">
        <v>149</v>
      </c>
      <c r="D54" s="24" t="s">
        <v>59</v>
      </c>
      <c r="E54" s="29" t="s">
        <v>150</v>
      </c>
      <c r="F54" s="30" t="s">
        <v>139</v>
      </c>
      <c r="G54" s="31">
        <v>3615.48</v>
      </c>
      <c r="H54" s="32">
        <v>0</v>
      </c>
      <c r="I54" s="32">
        <f>ROUND(ROUND(H54,2)*ROUND(G54,3),2)</f>
        <v>0</v>
      </c>
      <c r="O54">
        <f>(I54*21)/100</f>
        <v>0</v>
      </c>
      <c r="P54" t="s">
        <v>23</v>
      </c>
    </row>
    <row r="55" spans="1:5" ht="38.25">
      <c r="A55" s="33" t="s">
        <v>50</v>
      </c>
      <c r="E55" s="34" t="s">
        <v>151</v>
      </c>
    </row>
    <row r="56" spans="1:5" ht="12.75">
      <c r="A56" s="35" t="s">
        <v>52</v>
      </c>
      <c r="E56" s="36" t="s">
        <v>152</v>
      </c>
    </row>
    <row r="57" spans="1:5" ht="369.75">
      <c r="A57" t="s">
        <v>54</v>
      </c>
      <c r="E57" s="34" t="s">
        <v>153</v>
      </c>
    </row>
    <row r="58" spans="1:16" ht="12.75">
      <c r="A58" s="24" t="s">
        <v>45</v>
      </c>
      <c r="B58" s="28" t="s">
        <v>154</v>
      </c>
      <c r="C58" s="28" t="s">
        <v>155</v>
      </c>
      <c r="D58" s="24" t="s">
        <v>59</v>
      </c>
      <c r="E58" s="29" t="s">
        <v>156</v>
      </c>
      <c r="F58" s="30" t="s">
        <v>139</v>
      </c>
      <c r="G58" s="31">
        <v>3557</v>
      </c>
      <c r="H58" s="32">
        <v>0</v>
      </c>
      <c r="I58" s="32">
        <f>ROUND(ROUND(H58,2)*ROUND(G58,3),2)</f>
        <v>0</v>
      </c>
      <c r="O58">
        <f>(I58*21)/100</f>
        <v>0</v>
      </c>
      <c r="P58" t="s">
        <v>23</v>
      </c>
    </row>
    <row r="59" spans="1:5" ht="51">
      <c r="A59" s="33" t="s">
        <v>50</v>
      </c>
      <c r="E59" s="34" t="s">
        <v>157</v>
      </c>
    </row>
    <row r="60" spans="1:5" ht="12.75">
      <c r="A60" s="35" t="s">
        <v>52</v>
      </c>
      <c r="E60" s="36" t="s">
        <v>158</v>
      </c>
    </row>
    <row r="61" spans="1:5" ht="369.75">
      <c r="A61" t="s">
        <v>54</v>
      </c>
      <c r="E61" s="34" t="s">
        <v>153</v>
      </c>
    </row>
    <row r="62" spans="1:16" ht="12.75">
      <c r="A62" s="24" t="s">
        <v>45</v>
      </c>
      <c r="B62" s="28" t="s">
        <v>159</v>
      </c>
      <c r="C62" s="28" t="s">
        <v>160</v>
      </c>
      <c r="D62" s="24" t="s">
        <v>59</v>
      </c>
      <c r="E62" s="29" t="s">
        <v>161</v>
      </c>
      <c r="F62" s="30" t="s">
        <v>162</v>
      </c>
      <c r="G62" s="31">
        <v>500</v>
      </c>
      <c r="H62" s="32">
        <v>0</v>
      </c>
      <c r="I62" s="32">
        <f>ROUND(ROUND(H62,2)*ROUND(G62,3),2)</f>
        <v>0</v>
      </c>
      <c r="O62">
        <f>(I62*21)/100</f>
        <v>0</v>
      </c>
      <c r="P62" t="s">
        <v>23</v>
      </c>
    </row>
    <row r="63" spans="1:5" ht="25.5">
      <c r="A63" s="33" t="s">
        <v>50</v>
      </c>
      <c r="E63" s="34" t="s">
        <v>163</v>
      </c>
    </row>
    <row r="64" spans="1:5" ht="12.75">
      <c r="A64" s="35" t="s">
        <v>52</v>
      </c>
      <c r="E64" s="36" t="s">
        <v>164</v>
      </c>
    </row>
    <row r="65" spans="1:5" ht="63.75">
      <c r="A65" t="s">
        <v>54</v>
      </c>
      <c r="E65" s="34" t="s">
        <v>165</v>
      </c>
    </row>
    <row r="66" spans="1:16" ht="12.75">
      <c r="A66" s="24" t="s">
        <v>45</v>
      </c>
      <c r="B66" s="28" t="s">
        <v>166</v>
      </c>
      <c r="C66" s="28" t="s">
        <v>167</v>
      </c>
      <c r="D66" s="24" t="s">
        <v>59</v>
      </c>
      <c r="E66" s="29" t="s">
        <v>168</v>
      </c>
      <c r="F66" s="30" t="s">
        <v>139</v>
      </c>
      <c r="G66" s="31">
        <v>49</v>
      </c>
      <c r="H66" s="32">
        <v>0</v>
      </c>
      <c r="I66" s="32">
        <f>ROUND(ROUND(H66,2)*ROUND(G66,3),2)</f>
        <v>0</v>
      </c>
      <c r="O66">
        <f>(I66*21)/100</f>
        <v>0</v>
      </c>
      <c r="P66" t="s">
        <v>23</v>
      </c>
    </row>
    <row r="67" spans="1:5" ht="25.5">
      <c r="A67" s="33" t="s">
        <v>50</v>
      </c>
      <c r="E67" s="34" t="s">
        <v>169</v>
      </c>
    </row>
    <row r="68" spans="1:5" ht="12.75">
      <c r="A68" s="35" t="s">
        <v>52</v>
      </c>
      <c r="E68" s="36" t="s">
        <v>170</v>
      </c>
    </row>
    <row r="69" spans="1:5" ht="318.75">
      <c r="A69" t="s">
        <v>54</v>
      </c>
      <c r="E69" s="34" t="s">
        <v>171</v>
      </c>
    </row>
    <row r="70" spans="1:16" ht="12.75">
      <c r="A70" s="24" t="s">
        <v>45</v>
      </c>
      <c r="B70" s="28" t="s">
        <v>172</v>
      </c>
      <c r="C70" s="28" t="s">
        <v>173</v>
      </c>
      <c r="D70" s="24" t="s">
        <v>59</v>
      </c>
      <c r="E70" s="29" t="s">
        <v>174</v>
      </c>
      <c r="F70" s="30" t="s">
        <v>139</v>
      </c>
      <c r="G70" s="31">
        <v>100.08</v>
      </c>
      <c r="H70" s="32">
        <v>0</v>
      </c>
      <c r="I70" s="32">
        <f>ROUND(ROUND(H70,2)*ROUND(G70,3),2)</f>
        <v>0</v>
      </c>
      <c r="O70">
        <f>(I70*21)/100</f>
        <v>0</v>
      </c>
      <c r="P70" t="s">
        <v>23</v>
      </c>
    </row>
    <row r="71" spans="1:5" ht="25.5">
      <c r="A71" s="33" t="s">
        <v>50</v>
      </c>
      <c r="E71" s="34" t="s">
        <v>175</v>
      </c>
    </row>
    <row r="72" spans="1:5" ht="76.5">
      <c r="A72" s="35" t="s">
        <v>52</v>
      </c>
      <c r="E72" s="36" t="s">
        <v>176</v>
      </c>
    </row>
    <row r="73" spans="1:5" ht="318.75">
      <c r="A73" t="s">
        <v>54</v>
      </c>
      <c r="E73" s="34" t="s">
        <v>171</v>
      </c>
    </row>
    <row r="74" spans="1:16" ht="12.75">
      <c r="A74" s="24" t="s">
        <v>45</v>
      </c>
      <c r="B74" s="28" t="s">
        <v>177</v>
      </c>
      <c r="C74" s="28" t="s">
        <v>178</v>
      </c>
      <c r="D74" s="24" t="s">
        <v>59</v>
      </c>
      <c r="E74" s="29" t="s">
        <v>179</v>
      </c>
      <c r="F74" s="30" t="s">
        <v>139</v>
      </c>
      <c r="G74" s="31">
        <v>10551.91</v>
      </c>
      <c r="H74" s="32">
        <v>0</v>
      </c>
      <c r="I74" s="32">
        <f>ROUND(ROUND(H74,2)*ROUND(G74,3),2)</f>
        <v>0</v>
      </c>
      <c r="O74">
        <f>(I74*21)/100</f>
        <v>0</v>
      </c>
      <c r="P74" t="s">
        <v>23</v>
      </c>
    </row>
    <row r="75" spans="1:5" ht="51">
      <c r="A75" s="33" t="s">
        <v>50</v>
      </c>
      <c r="E75" s="34" t="s">
        <v>180</v>
      </c>
    </row>
    <row r="76" spans="1:5" ht="12.75">
      <c r="A76" s="35" t="s">
        <v>52</v>
      </c>
      <c r="E76" s="36" t="s">
        <v>181</v>
      </c>
    </row>
    <row r="77" spans="1:5" ht="191.25">
      <c r="A77" t="s">
        <v>54</v>
      </c>
      <c r="E77" s="34" t="s">
        <v>182</v>
      </c>
    </row>
    <row r="78" spans="1:16" ht="12.75">
      <c r="A78" s="24" t="s">
        <v>45</v>
      </c>
      <c r="B78" s="28" t="s">
        <v>183</v>
      </c>
      <c r="C78" s="28" t="s">
        <v>184</v>
      </c>
      <c r="D78" s="24" t="s">
        <v>59</v>
      </c>
      <c r="E78" s="29" t="s">
        <v>185</v>
      </c>
      <c r="F78" s="30" t="s">
        <v>139</v>
      </c>
      <c r="G78" s="31">
        <v>3543.5</v>
      </c>
      <c r="H78" s="32">
        <v>0</v>
      </c>
      <c r="I78" s="32">
        <f>ROUND(ROUND(H78,2)*ROUND(G78,3),2)</f>
        <v>0</v>
      </c>
      <c r="O78">
        <f>(I78*21)/100</f>
        <v>0</v>
      </c>
      <c r="P78" t="s">
        <v>23</v>
      </c>
    </row>
    <row r="79" spans="1:5" ht="38.25">
      <c r="A79" s="33" t="s">
        <v>50</v>
      </c>
      <c r="E79" s="34" t="s">
        <v>186</v>
      </c>
    </row>
    <row r="80" spans="1:5" ht="12.75">
      <c r="A80" s="35" t="s">
        <v>52</v>
      </c>
      <c r="E80" s="36" t="s">
        <v>187</v>
      </c>
    </row>
    <row r="81" spans="1:5" ht="280.5">
      <c r="A81" t="s">
        <v>54</v>
      </c>
      <c r="E81" s="34" t="s">
        <v>188</v>
      </c>
    </row>
    <row r="82" spans="1:16" ht="12.75">
      <c r="A82" s="24" t="s">
        <v>45</v>
      </c>
      <c r="B82" s="28" t="s">
        <v>189</v>
      </c>
      <c r="C82" s="28" t="s">
        <v>190</v>
      </c>
      <c r="D82" s="24" t="s">
        <v>59</v>
      </c>
      <c r="E82" s="29" t="s">
        <v>191</v>
      </c>
      <c r="F82" s="30" t="s">
        <v>139</v>
      </c>
      <c r="G82" s="31">
        <v>37.5</v>
      </c>
      <c r="H82" s="32">
        <v>0</v>
      </c>
      <c r="I82" s="32">
        <f>ROUND(ROUND(H82,2)*ROUND(G82,3),2)</f>
        <v>0</v>
      </c>
      <c r="O82">
        <f>(I82*21)/100</f>
        <v>0</v>
      </c>
      <c r="P82" t="s">
        <v>23</v>
      </c>
    </row>
    <row r="83" spans="1:5" ht="12.75">
      <c r="A83" s="33" t="s">
        <v>50</v>
      </c>
      <c r="E83" s="34" t="s">
        <v>192</v>
      </c>
    </row>
    <row r="84" spans="1:5" ht="12.75">
      <c r="A84" s="35" t="s">
        <v>52</v>
      </c>
      <c r="E84" s="36" t="s">
        <v>193</v>
      </c>
    </row>
    <row r="85" spans="1:5" ht="293.25">
      <c r="A85" t="s">
        <v>54</v>
      </c>
      <c r="E85" s="34" t="s">
        <v>194</v>
      </c>
    </row>
    <row r="86" spans="1:16" ht="12.75">
      <c r="A86" s="24" t="s">
        <v>45</v>
      </c>
      <c r="B86" s="28" t="s">
        <v>195</v>
      </c>
      <c r="C86" s="28" t="s">
        <v>196</v>
      </c>
      <c r="D86" s="24" t="s">
        <v>59</v>
      </c>
      <c r="E86" s="29" t="s">
        <v>197</v>
      </c>
      <c r="F86" s="30" t="s">
        <v>125</v>
      </c>
      <c r="G86" s="31">
        <v>14005.2</v>
      </c>
      <c r="H86" s="32">
        <v>0</v>
      </c>
      <c r="I86" s="32">
        <f>ROUND(ROUND(H86,2)*ROUND(G86,3),2)</f>
        <v>0</v>
      </c>
      <c r="O86">
        <f>(I86*21)/100</f>
        <v>0</v>
      </c>
      <c r="P86" t="s">
        <v>23</v>
      </c>
    </row>
    <row r="87" spans="1:5" ht="25.5">
      <c r="A87" s="33" t="s">
        <v>50</v>
      </c>
      <c r="E87" s="34" t="s">
        <v>198</v>
      </c>
    </row>
    <row r="88" spans="1:5" ht="12.75">
      <c r="A88" s="35" t="s">
        <v>52</v>
      </c>
      <c r="E88" s="36" t="s">
        <v>199</v>
      </c>
    </row>
    <row r="89" spans="1:5" ht="25.5">
      <c r="A89" t="s">
        <v>54</v>
      </c>
      <c r="E89" s="34" t="s">
        <v>200</v>
      </c>
    </row>
    <row r="90" spans="1:16" ht="12.75">
      <c r="A90" s="24" t="s">
        <v>45</v>
      </c>
      <c r="B90" s="28" t="s">
        <v>201</v>
      </c>
      <c r="C90" s="28" t="s">
        <v>202</v>
      </c>
      <c r="D90" s="24" t="s">
        <v>59</v>
      </c>
      <c r="E90" s="29" t="s">
        <v>203</v>
      </c>
      <c r="F90" s="30" t="s">
        <v>125</v>
      </c>
      <c r="G90" s="31">
        <v>9332</v>
      </c>
      <c r="H90" s="32">
        <v>0</v>
      </c>
      <c r="I90" s="32">
        <f>ROUND(ROUND(H90,2)*ROUND(G90,3),2)</f>
        <v>0</v>
      </c>
      <c r="O90">
        <f>(I90*21)/100</f>
        <v>0</v>
      </c>
      <c r="P90" t="s">
        <v>23</v>
      </c>
    </row>
    <row r="91" spans="1:5" ht="12.75">
      <c r="A91" s="33" t="s">
        <v>50</v>
      </c>
      <c r="E91" s="34" t="s">
        <v>204</v>
      </c>
    </row>
    <row r="92" spans="1:5" ht="12.75">
      <c r="A92" s="35" t="s">
        <v>52</v>
      </c>
      <c r="E92" s="36" t="s">
        <v>205</v>
      </c>
    </row>
    <row r="93" spans="1:5" ht="12.75">
      <c r="A93" t="s">
        <v>54</v>
      </c>
      <c r="E93" s="34" t="s">
        <v>206</v>
      </c>
    </row>
    <row r="94" spans="1:16" ht="12.75">
      <c r="A94" s="24" t="s">
        <v>45</v>
      </c>
      <c r="B94" s="28" t="s">
        <v>207</v>
      </c>
      <c r="C94" s="28" t="s">
        <v>208</v>
      </c>
      <c r="D94" s="24" t="s">
        <v>59</v>
      </c>
      <c r="E94" s="29" t="s">
        <v>209</v>
      </c>
      <c r="F94" s="30" t="s">
        <v>118</v>
      </c>
      <c r="G94" s="31">
        <v>26</v>
      </c>
      <c r="H94" s="32">
        <v>0</v>
      </c>
      <c r="I94" s="32">
        <f>ROUND(ROUND(H94,2)*ROUND(G94,3),2)</f>
        <v>0</v>
      </c>
      <c r="O94">
        <f>(I94*21)/100</f>
        <v>0</v>
      </c>
      <c r="P94" t="s">
        <v>23</v>
      </c>
    </row>
    <row r="95" spans="1:5" ht="12.75">
      <c r="A95" s="33" t="s">
        <v>50</v>
      </c>
      <c r="E95" s="34" t="s">
        <v>59</v>
      </c>
    </row>
    <row r="96" spans="1:5" ht="12.75">
      <c r="A96" s="35" t="s">
        <v>52</v>
      </c>
      <c r="E96" s="36" t="s">
        <v>210</v>
      </c>
    </row>
    <row r="97" spans="1:5" ht="76.5">
      <c r="A97" t="s">
        <v>54</v>
      </c>
      <c r="E97" s="34" t="s">
        <v>211</v>
      </c>
    </row>
    <row r="98" spans="1:16" ht="12.75">
      <c r="A98" s="24" t="s">
        <v>45</v>
      </c>
      <c r="B98" s="28" t="s">
        <v>212</v>
      </c>
      <c r="C98" s="28" t="s">
        <v>213</v>
      </c>
      <c r="D98" s="24" t="s">
        <v>59</v>
      </c>
      <c r="E98" s="29" t="s">
        <v>214</v>
      </c>
      <c r="F98" s="30" t="s">
        <v>125</v>
      </c>
      <c r="G98" s="31">
        <v>156</v>
      </c>
      <c r="H98" s="32">
        <v>0</v>
      </c>
      <c r="I98" s="32">
        <f>ROUND(ROUND(H98,2)*ROUND(G98,3),2)</f>
        <v>0</v>
      </c>
      <c r="O98">
        <f>(I98*21)/100</f>
        <v>0</v>
      </c>
      <c r="P98" t="s">
        <v>23</v>
      </c>
    </row>
    <row r="99" spans="1:5" ht="25.5">
      <c r="A99" s="33" t="s">
        <v>50</v>
      </c>
      <c r="E99" s="34" t="s">
        <v>215</v>
      </c>
    </row>
    <row r="100" spans="1:5" ht="12.75">
      <c r="A100" s="35" t="s">
        <v>52</v>
      </c>
      <c r="E100" s="36" t="s">
        <v>216</v>
      </c>
    </row>
    <row r="101" spans="1:5" ht="38.25">
      <c r="A101" t="s">
        <v>54</v>
      </c>
      <c r="E101" s="34" t="s">
        <v>217</v>
      </c>
    </row>
    <row r="102" spans="1:18" ht="12.75" customHeight="1">
      <c r="A102" s="12" t="s">
        <v>43</v>
      </c>
      <c r="B102" s="12"/>
      <c r="C102" s="38" t="s">
        <v>23</v>
      </c>
      <c r="D102" s="12"/>
      <c r="E102" s="26" t="s">
        <v>218</v>
      </c>
      <c r="F102" s="12"/>
      <c r="G102" s="12"/>
      <c r="H102" s="12"/>
      <c r="I102" s="39">
        <f>0+Q102</f>
        <v>0</v>
      </c>
      <c r="O102">
        <f>0+R102</f>
        <v>0</v>
      </c>
      <c r="Q102">
        <f>0+I103+I107+I111+I115+I119+I123+I127+I131+I135+I139+I143</f>
        <v>0</v>
      </c>
      <c r="R102">
        <f>0+O103+O107+O111+O115+O119+O123+O127+O131+O135+O139+O143</f>
        <v>0</v>
      </c>
    </row>
    <row r="103" spans="1:16" ht="12.75">
      <c r="A103" s="24" t="s">
        <v>45</v>
      </c>
      <c r="B103" s="28" t="s">
        <v>219</v>
      </c>
      <c r="C103" s="28" t="s">
        <v>220</v>
      </c>
      <c r="D103" s="24" t="s">
        <v>59</v>
      </c>
      <c r="E103" s="29" t="s">
        <v>221</v>
      </c>
      <c r="F103" s="30" t="s">
        <v>162</v>
      </c>
      <c r="G103" s="31">
        <v>3638</v>
      </c>
      <c r="H103" s="32">
        <v>0</v>
      </c>
      <c r="I103" s="32">
        <f>ROUND(ROUND(H103,2)*ROUND(G103,3),2)</f>
        <v>0</v>
      </c>
      <c r="O103">
        <f>(I103*21)/100</f>
        <v>0</v>
      </c>
      <c r="P103" t="s">
        <v>23</v>
      </c>
    </row>
    <row r="104" spans="1:5" ht="25.5">
      <c r="A104" s="33" t="s">
        <v>50</v>
      </c>
      <c r="E104" s="34" t="s">
        <v>222</v>
      </c>
    </row>
    <row r="105" spans="1:5" ht="12.75">
      <c r="A105" s="35" t="s">
        <v>52</v>
      </c>
      <c r="E105" s="36" t="s">
        <v>223</v>
      </c>
    </row>
    <row r="106" spans="1:5" ht="165.75">
      <c r="A106" t="s">
        <v>54</v>
      </c>
      <c r="E106" s="34" t="s">
        <v>224</v>
      </c>
    </row>
    <row r="107" spans="1:16" ht="12.75">
      <c r="A107" s="24" t="s">
        <v>45</v>
      </c>
      <c r="B107" s="28" t="s">
        <v>225</v>
      </c>
      <c r="C107" s="28" t="s">
        <v>226</v>
      </c>
      <c r="D107" s="24" t="s">
        <v>59</v>
      </c>
      <c r="E107" s="29" t="s">
        <v>227</v>
      </c>
      <c r="F107" s="30" t="s">
        <v>162</v>
      </c>
      <c r="G107" s="31">
        <v>480</v>
      </c>
      <c r="H107" s="32">
        <v>0</v>
      </c>
      <c r="I107" s="32">
        <f>ROUND(ROUND(H107,2)*ROUND(G107,3),2)</f>
        <v>0</v>
      </c>
      <c r="O107">
        <f>(I107*21)/100</f>
        <v>0</v>
      </c>
      <c r="P107" t="s">
        <v>23</v>
      </c>
    </row>
    <row r="108" spans="1:5" ht="25.5">
      <c r="A108" s="33" t="s">
        <v>50</v>
      </c>
      <c r="E108" s="34" t="s">
        <v>228</v>
      </c>
    </row>
    <row r="109" spans="1:5" ht="12.75">
      <c r="A109" s="35" t="s">
        <v>52</v>
      </c>
      <c r="E109" s="36" t="s">
        <v>229</v>
      </c>
    </row>
    <row r="110" spans="1:5" ht="165.75">
      <c r="A110" t="s">
        <v>54</v>
      </c>
      <c r="E110" s="34" t="s">
        <v>224</v>
      </c>
    </row>
    <row r="111" spans="1:16" ht="12.75">
      <c r="A111" s="24" t="s">
        <v>45</v>
      </c>
      <c r="B111" s="28" t="s">
        <v>230</v>
      </c>
      <c r="C111" s="28" t="s">
        <v>231</v>
      </c>
      <c r="D111" s="24" t="s">
        <v>59</v>
      </c>
      <c r="E111" s="29" t="s">
        <v>232</v>
      </c>
      <c r="F111" s="30" t="s">
        <v>139</v>
      </c>
      <c r="G111" s="31">
        <v>3615.48</v>
      </c>
      <c r="H111" s="32">
        <v>0</v>
      </c>
      <c r="I111" s="32">
        <f>ROUND(ROUND(H111,2)*ROUND(G111,3),2)</f>
        <v>0</v>
      </c>
      <c r="O111">
        <f>(I111*21)/100</f>
        <v>0</v>
      </c>
      <c r="P111" t="s">
        <v>23</v>
      </c>
    </row>
    <row r="112" spans="1:5" ht="25.5">
      <c r="A112" s="33" t="s">
        <v>50</v>
      </c>
      <c r="E112" s="34" t="s">
        <v>233</v>
      </c>
    </row>
    <row r="113" spans="1:5" ht="12.75">
      <c r="A113" s="35" t="s">
        <v>52</v>
      </c>
      <c r="E113" s="36" t="s">
        <v>152</v>
      </c>
    </row>
    <row r="114" spans="1:5" ht="38.25">
      <c r="A114" t="s">
        <v>54</v>
      </c>
      <c r="E114" s="34" t="s">
        <v>234</v>
      </c>
    </row>
    <row r="115" spans="1:16" ht="12.75">
      <c r="A115" s="24" t="s">
        <v>45</v>
      </c>
      <c r="B115" s="28" t="s">
        <v>235</v>
      </c>
      <c r="C115" s="28" t="s">
        <v>236</v>
      </c>
      <c r="D115" s="24" t="s">
        <v>59</v>
      </c>
      <c r="E115" s="29" t="s">
        <v>237</v>
      </c>
      <c r="F115" s="30" t="s">
        <v>125</v>
      </c>
      <c r="G115" s="31">
        <v>25545.2</v>
      </c>
      <c r="H115" s="32">
        <v>0</v>
      </c>
      <c r="I115" s="32">
        <f>ROUND(ROUND(H115,2)*ROUND(G115,3),2)</f>
        <v>0</v>
      </c>
      <c r="O115">
        <f>(I115*21)/100</f>
        <v>0</v>
      </c>
      <c r="P115" t="s">
        <v>23</v>
      </c>
    </row>
    <row r="116" spans="1:5" ht="25.5">
      <c r="A116" s="33" t="s">
        <v>50</v>
      </c>
      <c r="E116" s="34" t="s">
        <v>238</v>
      </c>
    </row>
    <row r="117" spans="1:5" ht="38.25">
      <c r="A117" s="35" t="s">
        <v>52</v>
      </c>
      <c r="E117" s="36" t="s">
        <v>239</v>
      </c>
    </row>
    <row r="118" spans="1:5" ht="102">
      <c r="A118" t="s">
        <v>54</v>
      </c>
      <c r="E118" s="34" t="s">
        <v>240</v>
      </c>
    </row>
    <row r="119" spans="1:16" ht="12.75">
      <c r="A119" s="24" t="s">
        <v>45</v>
      </c>
      <c r="B119" s="28" t="s">
        <v>241</v>
      </c>
      <c r="C119" s="28" t="s">
        <v>242</v>
      </c>
      <c r="D119" s="24" t="s">
        <v>59</v>
      </c>
      <c r="E119" s="29" t="s">
        <v>243</v>
      </c>
      <c r="F119" s="30" t="s">
        <v>125</v>
      </c>
      <c r="G119" s="31">
        <v>4605.7</v>
      </c>
      <c r="H119" s="32">
        <v>0</v>
      </c>
      <c r="I119" s="32">
        <f>ROUND(ROUND(H119,2)*ROUND(G119,3),2)</f>
        <v>0</v>
      </c>
      <c r="O119">
        <f>(I119*21)/100</f>
        <v>0</v>
      </c>
      <c r="P119" t="s">
        <v>23</v>
      </c>
    </row>
    <row r="120" spans="1:5" ht="51">
      <c r="A120" s="33" t="s">
        <v>50</v>
      </c>
      <c r="E120" s="34" t="s">
        <v>244</v>
      </c>
    </row>
    <row r="121" spans="1:5" ht="12.75">
      <c r="A121" s="35" t="s">
        <v>52</v>
      </c>
      <c r="E121" s="36" t="s">
        <v>245</v>
      </c>
    </row>
    <row r="122" spans="1:5" ht="38.25">
      <c r="A122" t="s">
        <v>54</v>
      </c>
      <c r="E122" s="34" t="s">
        <v>246</v>
      </c>
    </row>
    <row r="123" spans="1:16" ht="25.5">
      <c r="A123" s="24" t="s">
        <v>45</v>
      </c>
      <c r="B123" s="28" t="s">
        <v>247</v>
      </c>
      <c r="C123" s="28" t="s">
        <v>248</v>
      </c>
      <c r="D123" s="24" t="s">
        <v>59</v>
      </c>
      <c r="E123" s="29" t="s">
        <v>249</v>
      </c>
      <c r="F123" s="30" t="s">
        <v>125</v>
      </c>
      <c r="G123" s="31">
        <v>18422.8</v>
      </c>
      <c r="H123" s="32">
        <v>0</v>
      </c>
      <c r="I123" s="32">
        <f>ROUND(ROUND(H123,2)*ROUND(G123,3),2)</f>
        <v>0</v>
      </c>
      <c r="O123">
        <f>(I123*21)/100</f>
        <v>0</v>
      </c>
      <c r="P123" t="s">
        <v>23</v>
      </c>
    </row>
    <row r="124" spans="1:5" ht="51">
      <c r="A124" s="33" t="s">
        <v>50</v>
      </c>
      <c r="E124" s="34" t="s">
        <v>244</v>
      </c>
    </row>
    <row r="125" spans="1:5" ht="12.75">
      <c r="A125" s="35" t="s">
        <v>52</v>
      </c>
      <c r="E125" s="36" t="s">
        <v>250</v>
      </c>
    </row>
    <row r="126" spans="1:5" ht="38.25">
      <c r="A126" t="s">
        <v>54</v>
      </c>
      <c r="E126" s="34" t="s">
        <v>251</v>
      </c>
    </row>
    <row r="127" spans="1:16" ht="12.75">
      <c r="A127" s="24" t="s">
        <v>45</v>
      </c>
      <c r="B127" s="28" t="s">
        <v>252</v>
      </c>
      <c r="C127" s="28" t="s">
        <v>253</v>
      </c>
      <c r="D127" s="24" t="s">
        <v>59</v>
      </c>
      <c r="E127" s="29" t="s">
        <v>254</v>
      </c>
      <c r="F127" s="30" t="s">
        <v>139</v>
      </c>
      <c r="G127" s="31">
        <v>13.332</v>
      </c>
      <c r="H127" s="32">
        <v>0</v>
      </c>
      <c r="I127" s="32">
        <f>ROUND(ROUND(H127,2)*ROUND(G127,3),2)</f>
        <v>0</v>
      </c>
      <c r="O127">
        <f>(I127*21)/100</f>
        <v>0</v>
      </c>
      <c r="P127" t="s">
        <v>23</v>
      </c>
    </row>
    <row r="128" spans="1:5" ht="12.75">
      <c r="A128" s="33" t="s">
        <v>50</v>
      </c>
      <c r="E128" s="34" t="s">
        <v>255</v>
      </c>
    </row>
    <row r="129" spans="1:5" ht="63.75">
      <c r="A129" s="35" t="s">
        <v>52</v>
      </c>
      <c r="E129" s="36" t="s">
        <v>256</v>
      </c>
    </row>
    <row r="130" spans="1:5" ht="369.75">
      <c r="A130" t="s">
        <v>54</v>
      </c>
      <c r="E130" s="34" t="s">
        <v>257</v>
      </c>
    </row>
    <row r="131" spans="1:16" ht="12.75">
      <c r="A131" s="24" t="s">
        <v>45</v>
      </c>
      <c r="B131" s="28" t="s">
        <v>258</v>
      </c>
      <c r="C131" s="28" t="s">
        <v>259</v>
      </c>
      <c r="D131" s="24" t="s">
        <v>59</v>
      </c>
      <c r="E131" s="29" t="s">
        <v>260</v>
      </c>
      <c r="F131" s="30" t="s">
        <v>139</v>
      </c>
      <c r="G131" s="31">
        <v>17.3</v>
      </c>
      <c r="H131" s="32">
        <v>0</v>
      </c>
      <c r="I131" s="32">
        <f>ROUND(ROUND(H131,2)*ROUND(G131,3),2)</f>
        <v>0</v>
      </c>
      <c r="O131">
        <f>(I131*21)/100</f>
        <v>0</v>
      </c>
      <c r="P131" t="s">
        <v>23</v>
      </c>
    </row>
    <row r="132" spans="1:5" ht="38.25">
      <c r="A132" s="33" t="s">
        <v>50</v>
      </c>
      <c r="E132" s="34" t="s">
        <v>261</v>
      </c>
    </row>
    <row r="133" spans="1:5" ht="38.25">
      <c r="A133" s="35" t="s">
        <v>52</v>
      </c>
      <c r="E133" s="36" t="s">
        <v>262</v>
      </c>
    </row>
    <row r="134" spans="1:5" ht="369.75">
      <c r="A134" t="s">
        <v>54</v>
      </c>
      <c r="E134" s="34" t="s">
        <v>257</v>
      </c>
    </row>
    <row r="135" spans="1:16" ht="12.75">
      <c r="A135" s="24" t="s">
        <v>45</v>
      </c>
      <c r="B135" s="28" t="s">
        <v>263</v>
      </c>
      <c r="C135" s="28" t="s">
        <v>264</v>
      </c>
      <c r="D135" s="24" t="s">
        <v>59</v>
      </c>
      <c r="E135" s="29" t="s">
        <v>265</v>
      </c>
      <c r="F135" s="30" t="s">
        <v>139</v>
      </c>
      <c r="G135" s="31">
        <v>17.353</v>
      </c>
      <c r="H135" s="32">
        <v>0</v>
      </c>
      <c r="I135" s="32">
        <f>ROUND(ROUND(H135,2)*ROUND(G135,3),2)</f>
        <v>0</v>
      </c>
      <c r="O135">
        <f>(I135*21)/100</f>
        <v>0</v>
      </c>
      <c r="P135" t="s">
        <v>23</v>
      </c>
    </row>
    <row r="136" spans="1:5" ht="25.5">
      <c r="A136" s="33" t="s">
        <v>50</v>
      </c>
      <c r="E136" s="34" t="s">
        <v>266</v>
      </c>
    </row>
    <row r="137" spans="1:5" ht="51">
      <c r="A137" s="35" t="s">
        <v>52</v>
      </c>
      <c r="E137" s="36" t="s">
        <v>267</v>
      </c>
    </row>
    <row r="138" spans="1:5" ht="369.75">
      <c r="A138" t="s">
        <v>54</v>
      </c>
      <c r="E138" s="34" t="s">
        <v>257</v>
      </c>
    </row>
    <row r="139" spans="1:16" ht="12.75">
      <c r="A139" s="24" t="s">
        <v>45</v>
      </c>
      <c r="B139" s="28" t="s">
        <v>268</v>
      </c>
      <c r="C139" s="28" t="s">
        <v>269</v>
      </c>
      <c r="D139" s="24" t="s">
        <v>59</v>
      </c>
      <c r="E139" s="29" t="s">
        <v>270</v>
      </c>
      <c r="F139" s="30" t="s">
        <v>139</v>
      </c>
      <c r="G139" s="31">
        <v>34.895</v>
      </c>
      <c r="H139" s="32">
        <v>0</v>
      </c>
      <c r="I139" s="32">
        <f>ROUND(ROUND(H139,2)*ROUND(G139,3),2)</f>
        <v>0</v>
      </c>
      <c r="O139">
        <f>(I139*21)/100</f>
        <v>0</v>
      </c>
      <c r="P139" t="s">
        <v>23</v>
      </c>
    </row>
    <row r="140" spans="1:5" ht="51">
      <c r="A140" s="33" t="s">
        <v>50</v>
      </c>
      <c r="E140" s="34" t="s">
        <v>271</v>
      </c>
    </row>
    <row r="141" spans="1:5" ht="51">
      <c r="A141" s="35" t="s">
        <v>52</v>
      </c>
      <c r="E141" s="36" t="s">
        <v>272</v>
      </c>
    </row>
    <row r="142" spans="1:5" ht="369.75">
      <c r="A142" t="s">
        <v>54</v>
      </c>
      <c r="E142" s="34" t="s">
        <v>257</v>
      </c>
    </row>
    <row r="143" spans="1:16" ht="12.75">
      <c r="A143" s="24" t="s">
        <v>45</v>
      </c>
      <c r="B143" s="28" t="s">
        <v>273</v>
      </c>
      <c r="C143" s="28" t="s">
        <v>274</v>
      </c>
      <c r="D143" s="24" t="s">
        <v>59</v>
      </c>
      <c r="E143" s="29" t="s">
        <v>275</v>
      </c>
      <c r="F143" s="30" t="s">
        <v>96</v>
      </c>
      <c r="G143" s="31">
        <v>1.946</v>
      </c>
      <c r="H143" s="32">
        <v>0</v>
      </c>
      <c r="I143" s="32">
        <f>ROUND(ROUND(H143,2)*ROUND(G143,3),2)</f>
        <v>0</v>
      </c>
      <c r="O143">
        <f>(I143*21)/100</f>
        <v>0</v>
      </c>
      <c r="P143" t="s">
        <v>23</v>
      </c>
    </row>
    <row r="144" spans="1:5" ht="12.75">
      <c r="A144" s="33" t="s">
        <v>50</v>
      </c>
      <c r="E144" s="34" t="s">
        <v>276</v>
      </c>
    </row>
    <row r="145" spans="1:5" ht="127.5">
      <c r="A145" s="35" t="s">
        <v>52</v>
      </c>
      <c r="E145" s="36" t="s">
        <v>277</v>
      </c>
    </row>
    <row r="146" spans="1:5" ht="267.75">
      <c r="A146" t="s">
        <v>54</v>
      </c>
      <c r="E146" s="34" t="s">
        <v>278</v>
      </c>
    </row>
    <row r="147" spans="1:18" ht="12.75" customHeight="1">
      <c r="A147" s="12" t="s">
        <v>43</v>
      </c>
      <c r="B147" s="12"/>
      <c r="C147" s="38" t="s">
        <v>22</v>
      </c>
      <c r="D147" s="12"/>
      <c r="E147" s="26" t="s">
        <v>279</v>
      </c>
      <c r="F147" s="12"/>
      <c r="G147" s="12"/>
      <c r="H147" s="12"/>
      <c r="I147" s="39">
        <f>0+Q147</f>
        <v>0</v>
      </c>
      <c r="O147">
        <f>0+R147</f>
        <v>0</v>
      </c>
      <c r="Q147">
        <f>0+I148+I152</f>
        <v>0</v>
      </c>
      <c r="R147">
        <f>0+O148+O152</f>
        <v>0</v>
      </c>
    </row>
    <row r="148" spans="1:16" ht="12.75">
      <c r="A148" s="24" t="s">
        <v>45</v>
      </c>
      <c r="B148" s="28" t="s">
        <v>280</v>
      </c>
      <c r="C148" s="28" t="s">
        <v>281</v>
      </c>
      <c r="D148" s="24" t="s">
        <v>59</v>
      </c>
      <c r="E148" s="29" t="s">
        <v>282</v>
      </c>
      <c r="F148" s="30" t="s">
        <v>139</v>
      </c>
      <c r="G148" s="31">
        <v>1.1</v>
      </c>
      <c r="H148" s="32">
        <v>0</v>
      </c>
      <c r="I148" s="32">
        <f>ROUND(ROUND(H148,2)*ROUND(G148,3),2)</f>
        <v>0</v>
      </c>
      <c r="O148">
        <f>(I148*21)/100</f>
        <v>0</v>
      </c>
      <c r="P148" t="s">
        <v>23</v>
      </c>
    </row>
    <row r="149" spans="1:5" ht="12.75">
      <c r="A149" s="33" t="s">
        <v>50</v>
      </c>
      <c r="E149" s="34" t="s">
        <v>283</v>
      </c>
    </row>
    <row r="150" spans="1:5" ht="12.75">
      <c r="A150" s="35" t="s">
        <v>52</v>
      </c>
      <c r="E150" s="36" t="s">
        <v>284</v>
      </c>
    </row>
    <row r="151" spans="1:5" ht="38.25">
      <c r="A151" t="s">
        <v>54</v>
      </c>
      <c r="E151" s="34" t="s">
        <v>285</v>
      </c>
    </row>
    <row r="152" spans="1:16" ht="12.75">
      <c r="A152" s="24" t="s">
        <v>45</v>
      </c>
      <c r="B152" s="28" t="s">
        <v>286</v>
      </c>
      <c r="C152" s="28" t="s">
        <v>287</v>
      </c>
      <c r="D152" s="24" t="s">
        <v>59</v>
      </c>
      <c r="E152" s="29" t="s">
        <v>288</v>
      </c>
      <c r="F152" s="30" t="s">
        <v>139</v>
      </c>
      <c r="G152" s="31">
        <v>10.869</v>
      </c>
      <c r="H152" s="32">
        <v>0</v>
      </c>
      <c r="I152" s="32">
        <f>ROUND(ROUND(H152,2)*ROUND(G152,3),2)</f>
        <v>0</v>
      </c>
      <c r="O152">
        <f>(I152*21)/100</f>
        <v>0</v>
      </c>
      <c r="P152" t="s">
        <v>23</v>
      </c>
    </row>
    <row r="153" spans="1:5" ht="38.25">
      <c r="A153" s="33" t="s">
        <v>50</v>
      </c>
      <c r="E153" s="34" t="s">
        <v>289</v>
      </c>
    </row>
    <row r="154" spans="1:5" ht="51">
      <c r="A154" s="35" t="s">
        <v>52</v>
      </c>
      <c r="E154" s="36" t="s">
        <v>290</v>
      </c>
    </row>
    <row r="155" spans="1:5" ht="280.5">
      <c r="A155" t="s">
        <v>54</v>
      </c>
      <c r="E155" s="34" t="s">
        <v>291</v>
      </c>
    </row>
    <row r="156" spans="1:18" ht="12.75" customHeight="1">
      <c r="A156" s="12" t="s">
        <v>43</v>
      </c>
      <c r="B156" s="12"/>
      <c r="C156" s="38" t="s">
        <v>33</v>
      </c>
      <c r="D156" s="12"/>
      <c r="E156" s="26" t="s">
        <v>292</v>
      </c>
      <c r="F156" s="12"/>
      <c r="G156" s="12"/>
      <c r="H156" s="12"/>
      <c r="I156" s="39">
        <f>0+Q156</f>
        <v>0</v>
      </c>
      <c r="O156">
        <f>0+R156</f>
        <v>0</v>
      </c>
      <c r="Q156">
        <f>0+I157+I161+I165+I169</f>
        <v>0</v>
      </c>
      <c r="R156">
        <f>0+O157+O161+O165+O169</f>
        <v>0</v>
      </c>
    </row>
    <row r="157" spans="1:16" ht="12.75">
      <c r="A157" s="24" t="s">
        <v>45</v>
      </c>
      <c r="B157" s="28" t="s">
        <v>293</v>
      </c>
      <c r="C157" s="28" t="s">
        <v>294</v>
      </c>
      <c r="D157" s="24" t="s">
        <v>59</v>
      </c>
      <c r="E157" s="29" t="s">
        <v>295</v>
      </c>
      <c r="F157" s="30" t="s">
        <v>96</v>
      </c>
      <c r="G157" s="31">
        <v>2.768</v>
      </c>
      <c r="H157" s="32">
        <v>0</v>
      </c>
      <c r="I157" s="32">
        <f>ROUND(ROUND(H157,2)*ROUND(G157,3),2)</f>
        <v>0</v>
      </c>
      <c r="O157">
        <f>(I157*21)/100</f>
        <v>0</v>
      </c>
      <c r="P157" t="s">
        <v>23</v>
      </c>
    </row>
    <row r="158" spans="1:5" ht="25.5">
      <c r="A158" s="33" t="s">
        <v>50</v>
      </c>
      <c r="E158" s="34" t="s">
        <v>296</v>
      </c>
    </row>
    <row r="159" spans="1:5" ht="51">
      <c r="A159" s="35" t="s">
        <v>52</v>
      </c>
      <c r="E159" s="36" t="s">
        <v>297</v>
      </c>
    </row>
    <row r="160" spans="1:5" ht="293.25">
      <c r="A160" t="s">
        <v>54</v>
      </c>
      <c r="E160" s="34" t="s">
        <v>298</v>
      </c>
    </row>
    <row r="161" spans="1:16" ht="12.75">
      <c r="A161" s="24" t="s">
        <v>45</v>
      </c>
      <c r="B161" s="28" t="s">
        <v>299</v>
      </c>
      <c r="C161" s="28" t="s">
        <v>300</v>
      </c>
      <c r="D161" s="24" t="s">
        <v>59</v>
      </c>
      <c r="E161" s="29" t="s">
        <v>301</v>
      </c>
      <c r="F161" s="30" t="s">
        <v>139</v>
      </c>
      <c r="G161" s="31">
        <v>10.2</v>
      </c>
      <c r="H161" s="32">
        <v>0</v>
      </c>
      <c r="I161" s="32">
        <f>ROUND(ROUND(H161,2)*ROUND(G161,3),2)</f>
        <v>0</v>
      </c>
      <c r="O161">
        <f>(I161*21)/100</f>
        <v>0</v>
      </c>
      <c r="P161" t="s">
        <v>23</v>
      </c>
    </row>
    <row r="162" spans="1:5" ht="25.5">
      <c r="A162" s="33" t="s">
        <v>50</v>
      </c>
      <c r="E162" s="34" t="s">
        <v>302</v>
      </c>
    </row>
    <row r="163" spans="1:5" ht="38.25">
      <c r="A163" s="35" t="s">
        <v>52</v>
      </c>
      <c r="E163" s="36" t="s">
        <v>303</v>
      </c>
    </row>
    <row r="164" spans="1:5" ht="51">
      <c r="A164" t="s">
        <v>54</v>
      </c>
      <c r="E164" s="34" t="s">
        <v>304</v>
      </c>
    </row>
    <row r="165" spans="1:16" ht="12.75">
      <c r="A165" s="24" t="s">
        <v>45</v>
      </c>
      <c r="B165" s="28" t="s">
        <v>305</v>
      </c>
      <c r="C165" s="28" t="s">
        <v>306</v>
      </c>
      <c r="D165" s="24" t="s">
        <v>59</v>
      </c>
      <c r="E165" s="29" t="s">
        <v>307</v>
      </c>
      <c r="F165" s="30" t="s">
        <v>139</v>
      </c>
      <c r="G165" s="31">
        <v>9</v>
      </c>
      <c r="H165" s="32">
        <v>0</v>
      </c>
      <c r="I165" s="32">
        <f>ROUND(ROUND(H165,2)*ROUND(G165,3),2)</f>
        <v>0</v>
      </c>
      <c r="O165">
        <f>(I165*21)/100</f>
        <v>0</v>
      </c>
      <c r="P165" t="s">
        <v>23</v>
      </c>
    </row>
    <row r="166" spans="1:5" ht="12.75">
      <c r="A166" s="33" t="s">
        <v>50</v>
      </c>
      <c r="E166" s="34" t="s">
        <v>308</v>
      </c>
    </row>
    <row r="167" spans="1:5" ht="12.75">
      <c r="A167" s="35" t="s">
        <v>52</v>
      </c>
      <c r="E167" s="36" t="s">
        <v>309</v>
      </c>
    </row>
    <row r="168" spans="1:5" ht="38.25">
      <c r="A168" t="s">
        <v>54</v>
      </c>
      <c r="E168" s="34" t="s">
        <v>234</v>
      </c>
    </row>
    <row r="169" spans="1:16" ht="12.75">
      <c r="A169" s="24" t="s">
        <v>45</v>
      </c>
      <c r="B169" s="28" t="s">
        <v>310</v>
      </c>
      <c r="C169" s="28" t="s">
        <v>311</v>
      </c>
      <c r="D169" s="24" t="s">
        <v>59</v>
      </c>
      <c r="E169" s="29" t="s">
        <v>312</v>
      </c>
      <c r="F169" s="30" t="s">
        <v>139</v>
      </c>
      <c r="G169" s="31">
        <v>2.175</v>
      </c>
      <c r="H169" s="32">
        <v>0</v>
      </c>
      <c r="I169" s="32">
        <f>ROUND(ROUND(H169,2)*ROUND(G169,3),2)</f>
        <v>0</v>
      </c>
      <c r="O169">
        <f>(I169*21)/100</f>
        <v>0</v>
      </c>
      <c r="P169" t="s">
        <v>23</v>
      </c>
    </row>
    <row r="170" spans="1:5" ht="12.75">
      <c r="A170" s="33" t="s">
        <v>50</v>
      </c>
      <c r="E170" s="34" t="s">
        <v>313</v>
      </c>
    </row>
    <row r="171" spans="1:5" ht="12.75">
      <c r="A171" s="35" t="s">
        <v>52</v>
      </c>
      <c r="E171" s="36" t="s">
        <v>314</v>
      </c>
    </row>
    <row r="172" spans="1:5" ht="102">
      <c r="A172" t="s">
        <v>54</v>
      </c>
      <c r="E172" s="34" t="s">
        <v>315</v>
      </c>
    </row>
    <row r="173" spans="1:18" ht="12.75" customHeight="1">
      <c r="A173" s="12" t="s">
        <v>43</v>
      </c>
      <c r="B173" s="12"/>
      <c r="C173" s="38" t="s">
        <v>35</v>
      </c>
      <c r="D173" s="12"/>
      <c r="E173" s="26" t="s">
        <v>316</v>
      </c>
      <c r="F173" s="12"/>
      <c r="G173" s="12"/>
      <c r="H173" s="12"/>
      <c r="I173" s="39">
        <f>0+Q173</f>
        <v>0</v>
      </c>
      <c r="O173">
        <f>0+R173</f>
        <v>0</v>
      </c>
      <c r="Q173">
        <f>0+I174+I178+I182+I186+I190+I194+I198+I202+I206+I210+I214</f>
        <v>0</v>
      </c>
      <c r="R173">
        <f>0+O174+O178+O182+O186+O190+O194+O198+O202+O206+O210+O214</f>
        <v>0</v>
      </c>
    </row>
    <row r="174" spans="1:16" ht="25.5">
      <c r="A174" s="24" t="s">
        <v>45</v>
      </c>
      <c r="B174" s="28" t="s">
        <v>317</v>
      </c>
      <c r="C174" s="28" t="s">
        <v>318</v>
      </c>
      <c r="D174" s="24" t="s">
        <v>59</v>
      </c>
      <c r="E174" s="29" t="s">
        <v>319</v>
      </c>
      <c r="F174" s="30" t="s">
        <v>139</v>
      </c>
      <c r="G174" s="31">
        <v>21.9</v>
      </c>
      <c r="H174" s="32">
        <v>0</v>
      </c>
      <c r="I174" s="32">
        <f>ROUND(ROUND(H174,2)*ROUND(G174,3),2)</f>
        <v>0</v>
      </c>
      <c r="O174">
        <f>(I174*21)/100</f>
        <v>0</v>
      </c>
      <c r="P174" t="s">
        <v>23</v>
      </c>
    </row>
    <row r="175" spans="1:5" ht="25.5">
      <c r="A175" s="33" t="s">
        <v>50</v>
      </c>
      <c r="E175" s="34" t="s">
        <v>320</v>
      </c>
    </row>
    <row r="176" spans="1:5" ht="12.75">
      <c r="A176" s="35" t="s">
        <v>52</v>
      </c>
      <c r="E176" s="36" t="s">
        <v>321</v>
      </c>
    </row>
    <row r="177" spans="1:5" ht="280.5">
      <c r="A177" t="s">
        <v>54</v>
      </c>
      <c r="E177" s="34" t="s">
        <v>322</v>
      </c>
    </row>
    <row r="178" spans="1:16" ht="12.75">
      <c r="A178" s="24" t="s">
        <v>45</v>
      </c>
      <c r="B178" s="28" t="s">
        <v>323</v>
      </c>
      <c r="C178" s="28" t="s">
        <v>324</v>
      </c>
      <c r="D178" s="24" t="s">
        <v>59</v>
      </c>
      <c r="E178" s="29" t="s">
        <v>325</v>
      </c>
      <c r="F178" s="30" t="s">
        <v>139</v>
      </c>
      <c r="G178" s="31">
        <v>51.1</v>
      </c>
      <c r="H178" s="32">
        <v>0</v>
      </c>
      <c r="I178" s="32">
        <f>ROUND(ROUND(H178,2)*ROUND(G178,3),2)</f>
        <v>0</v>
      </c>
      <c r="O178">
        <f>(I178*21)/100</f>
        <v>0</v>
      </c>
      <c r="P178" t="s">
        <v>23</v>
      </c>
    </row>
    <row r="179" spans="1:5" ht="25.5">
      <c r="A179" s="33" t="s">
        <v>50</v>
      </c>
      <c r="E179" s="34" t="s">
        <v>326</v>
      </c>
    </row>
    <row r="180" spans="1:5" ht="12.75">
      <c r="A180" s="35" t="s">
        <v>52</v>
      </c>
      <c r="E180" s="36" t="s">
        <v>327</v>
      </c>
    </row>
    <row r="181" spans="1:5" ht="89.25">
      <c r="A181" t="s">
        <v>54</v>
      </c>
      <c r="E181" s="34" t="s">
        <v>328</v>
      </c>
    </row>
    <row r="182" spans="1:16" ht="25.5">
      <c r="A182" s="24" t="s">
        <v>45</v>
      </c>
      <c r="B182" s="28" t="s">
        <v>329</v>
      </c>
      <c r="C182" s="28" t="s">
        <v>330</v>
      </c>
      <c r="D182" s="24" t="s">
        <v>59</v>
      </c>
      <c r="E182" s="29" t="s">
        <v>331</v>
      </c>
      <c r="F182" s="30" t="s">
        <v>162</v>
      </c>
      <c r="G182" s="31">
        <v>25</v>
      </c>
      <c r="H182" s="32">
        <v>0</v>
      </c>
      <c r="I182" s="32">
        <f>ROUND(ROUND(H182,2)*ROUND(G182,3),2)</f>
        <v>0</v>
      </c>
      <c r="O182">
        <f>(I182*21)/100</f>
        <v>0</v>
      </c>
      <c r="P182" t="s">
        <v>23</v>
      </c>
    </row>
    <row r="183" spans="1:5" ht="51">
      <c r="A183" s="33" t="s">
        <v>50</v>
      </c>
      <c r="E183" s="34" t="s">
        <v>332</v>
      </c>
    </row>
    <row r="184" spans="1:5" ht="12.75">
      <c r="A184" s="35" t="s">
        <v>52</v>
      </c>
      <c r="E184" s="36" t="s">
        <v>333</v>
      </c>
    </row>
    <row r="185" spans="1:5" ht="318.75">
      <c r="A185" t="s">
        <v>54</v>
      </c>
      <c r="E185" s="34" t="s">
        <v>334</v>
      </c>
    </row>
    <row r="186" spans="1:16" ht="12.75">
      <c r="A186" s="24" t="s">
        <v>45</v>
      </c>
      <c r="B186" s="28" t="s">
        <v>335</v>
      </c>
      <c r="C186" s="28" t="s">
        <v>336</v>
      </c>
      <c r="D186" s="24" t="s">
        <v>59</v>
      </c>
      <c r="E186" s="29" t="s">
        <v>337</v>
      </c>
      <c r="F186" s="30" t="s">
        <v>118</v>
      </c>
      <c r="G186" s="31">
        <v>4</v>
      </c>
      <c r="H186" s="32">
        <v>0</v>
      </c>
      <c r="I186" s="32">
        <f>ROUND(ROUND(H186,2)*ROUND(G186,3),2)</f>
        <v>0</v>
      </c>
      <c r="O186">
        <f>(I186*21)/100</f>
        <v>0</v>
      </c>
      <c r="P186" t="s">
        <v>23</v>
      </c>
    </row>
    <row r="187" spans="1:5" ht="12.75">
      <c r="A187" s="33" t="s">
        <v>50</v>
      </c>
      <c r="E187" s="34" t="s">
        <v>59</v>
      </c>
    </row>
    <row r="188" spans="1:5" ht="12.75">
      <c r="A188" s="35" t="s">
        <v>52</v>
      </c>
      <c r="E188" s="36" t="s">
        <v>338</v>
      </c>
    </row>
    <row r="189" spans="1:5" ht="165.75">
      <c r="A189" t="s">
        <v>54</v>
      </c>
      <c r="E189" s="34" t="s">
        <v>339</v>
      </c>
    </row>
    <row r="190" spans="1:16" ht="12.75">
      <c r="A190" s="24" t="s">
        <v>45</v>
      </c>
      <c r="B190" s="28" t="s">
        <v>340</v>
      </c>
      <c r="C190" s="28" t="s">
        <v>341</v>
      </c>
      <c r="D190" s="24" t="s">
        <v>59</v>
      </c>
      <c r="E190" s="29" t="s">
        <v>342</v>
      </c>
      <c r="F190" s="30" t="s">
        <v>162</v>
      </c>
      <c r="G190" s="31">
        <v>50</v>
      </c>
      <c r="H190" s="32">
        <v>0</v>
      </c>
      <c r="I190" s="32">
        <f>ROUND(ROUND(H190,2)*ROUND(G190,3),2)</f>
        <v>0</v>
      </c>
      <c r="O190">
        <f>(I190*21)/100</f>
        <v>0</v>
      </c>
      <c r="P190" t="s">
        <v>23</v>
      </c>
    </row>
    <row r="191" spans="1:5" ht="12.75">
      <c r="A191" s="33" t="s">
        <v>50</v>
      </c>
      <c r="E191" s="34" t="s">
        <v>59</v>
      </c>
    </row>
    <row r="192" spans="1:5" ht="12.75">
      <c r="A192" s="35" t="s">
        <v>52</v>
      </c>
      <c r="E192" s="36" t="s">
        <v>343</v>
      </c>
    </row>
    <row r="193" spans="1:5" ht="165.75">
      <c r="A193" t="s">
        <v>54</v>
      </c>
      <c r="E193" s="34" t="s">
        <v>344</v>
      </c>
    </row>
    <row r="194" spans="1:16" ht="12.75">
      <c r="A194" s="24" t="s">
        <v>45</v>
      </c>
      <c r="B194" s="28" t="s">
        <v>345</v>
      </c>
      <c r="C194" s="28" t="s">
        <v>346</v>
      </c>
      <c r="D194" s="24" t="s">
        <v>59</v>
      </c>
      <c r="E194" s="29" t="s">
        <v>347</v>
      </c>
      <c r="F194" s="30" t="s">
        <v>118</v>
      </c>
      <c r="G194" s="31">
        <v>4</v>
      </c>
      <c r="H194" s="32">
        <v>0</v>
      </c>
      <c r="I194" s="32">
        <f>ROUND(ROUND(H194,2)*ROUND(G194,3),2)</f>
        <v>0</v>
      </c>
      <c r="O194">
        <f>(I194*21)/100</f>
        <v>0</v>
      </c>
      <c r="P194" t="s">
        <v>23</v>
      </c>
    </row>
    <row r="195" spans="1:5" ht="12.75">
      <c r="A195" s="33" t="s">
        <v>50</v>
      </c>
      <c r="E195" s="34" t="s">
        <v>59</v>
      </c>
    </row>
    <row r="196" spans="1:5" ht="12.75">
      <c r="A196" s="35" t="s">
        <v>52</v>
      </c>
      <c r="E196" s="36" t="s">
        <v>348</v>
      </c>
    </row>
    <row r="197" spans="1:5" ht="102">
      <c r="A197" t="s">
        <v>54</v>
      </c>
      <c r="E197" s="34" t="s">
        <v>349</v>
      </c>
    </row>
    <row r="198" spans="1:16" ht="12.75">
      <c r="A198" s="24" t="s">
        <v>45</v>
      </c>
      <c r="B198" s="28" t="s">
        <v>350</v>
      </c>
      <c r="C198" s="28" t="s">
        <v>351</v>
      </c>
      <c r="D198" s="24" t="s">
        <v>59</v>
      </c>
      <c r="E198" s="29" t="s">
        <v>352</v>
      </c>
      <c r="F198" s="30" t="s">
        <v>125</v>
      </c>
      <c r="G198" s="31">
        <v>285</v>
      </c>
      <c r="H198" s="32">
        <v>0</v>
      </c>
      <c r="I198" s="32">
        <f>ROUND(ROUND(H198,2)*ROUND(G198,3),2)</f>
        <v>0</v>
      </c>
      <c r="O198">
        <f>(I198*21)/100</f>
        <v>0</v>
      </c>
      <c r="P198" t="s">
        <v>23</v>
      </c>
    </row>
    <row r="199" spans="1:5" ht="12.75">
      <c r="A199" s="33" t="s">
        <v>50</v>
      </c>
      <c r="E199" s="34" t="s">
        <v>353</v>
      </c>
    </row>
    <row r="200" spans="1:5" ht="12.75">
      <c r="A200" s="35" t="s">
        <v>52</v>
      </c>
      <c r="E200" s="36" t="s">
        <v>354</v>
      </c>
    </row>
    <row r="201" spans="1:5" ht="51">
      <c r="A201" t="s">
        <v>54</v>
      </c>
      <c r="E201" s="34" t="s">
        <v>355</v>
      </c>
    </row>
    <row r="202" spans="1:16" ht="12.75">
      <c r="A202" s="24" t="s">
        <v>45</v>
      </c>
      <c r="B202" s="28" t="s">
        <v>356</v>
      </c>
      <c r="C202" s="28" t="s">
        <v>357</v>
      </c>
      <c r="D202" s="24" t="s">
        <v>59</v>
      </c>
      <c r="E202" s="29" t="s">
        <v>358</v>
      </c>
      <c r="F202" s="30" t="s">
        <v>125</v>
      </c>
      <c r="G202" s="31">
        <v>12522.6</v>
      </c>
      <c r="H202" s="32">
        <v>0</v>
      </c>
      <c r="I202" s="32">
        <f>ROUND(ROUND(H202,2)*ROUND(G202,3),2)</f>
        <v>0</v>
      </c>
      <c r="O202">
        <f>(I202*21)/100</f>
        <v>0</v>
      </c>
      <c r="P202" t="s">
        <v>23</v>
      </c>
    </row>
    <row r="203" spans="1:5" ht="38.25">
      <c r="A203" s="33" t="s">
        <v>50</v>
      </c>
      <c r="E203" s="34" t="s">
        <v>359</v>
      </c>
    </row>
    <row r="204" spans="1:5" ht="12.75">
      <c r="A204" s="35" t="s">
        <v>52</v>
      </c>
      <c r="E204" s="36" t="s">
        <v>360</v>
      </c>
    </row>
    <row r="205" spans="1:5" ht="51">
      <c r="A205" t="s">
        <v>54</v>
      </c>
      <c r="E205" s="34" t="s">
        <v>355</v>
      </c>
    </row>
    <row r="206" spans="1:16" ht="12.75">
      <c r="A206" s="24" t="s">
        <v>45</v>
      </c>
      <c r="B206" s="28" t="s">
        <v>361</v>
      </c>
      <c r="C206" s="28" t="s">
        <v>362</v>
      </c>
      <c r="D206" s="24" t="s">
        <v>59</v>
      </c>
      <c r="E206" s="29" t="s">
        <v>363</v>
      </c>
      <c r="F206" s="30" t="s">
        <v>125</v>
      </c>
      <c r="G206" s="31">
        <v>14005.2</v>
      </c>
      <c r="H206" s="32">
        <v>0</v>
      </c>
      <c r="I206" s="32">
        <f>ROUND(ROUND(H206,2)*ROUND(G206,3),2)</f>
        <v>0</v>
      </c>
      <c r="O206">
        <f>(I206*21)/100</f>
        <v>0</v>
      </c>
      <c r="P206" t="s">
        <v>23</v>
      </c>
    </row>
    <row r="207" spans="1:5" ht="12.75">
      <c r="A207" s="33" t="s">
        <v>50</v>
      </c>
      <c r="E207" s="34" t="s">
        <v>364</v>
      </c>
    </row>
    <row r="208" spans="1:5" ht="12.75">
      <c r="A208" s="35" t="s">
        <v>52</v>
      </c>
      <c r="E208" s="36" t="s">
        <v>199</v>
      </c>
    </row>
    <row r="209" spans="1:5" ht="51">
      <c r="A209" t="s">
        <v>54</v>
      </c>
      <c r="E209" s="34" t="s">
        <v>365</v>
      </c>
    </row>
    <row r="210" spans="1:16" ht="25.5">
      <c r="A210" s="24" t="s">
        <v>45</v>
      </c>
      <c r="B210" s="28" t="s">
        <v>366</v>
      </c>
      <c r="C210" s="28" t="s">
        <v>367</v>
      </c>
      <c r="D210" s="24" t="s">
        <v>59</v>
      </c>
      <c r="E210" s="29" t="s">
        <v>368</v>
      </c>
      <c r="F210" s="30" t="s">
        <v>125</v>
      </c>
      <c r="G210" s="31">
        <v>7434</v>
      </c>
      <c r="H210" s="32">
        <v>0</v>
      </c>
      <c r="I210" s="32">
        <f>ROUND(ROUND(H210,2)*ROUND(G210,3),2)</f>
        <v>0</v>
      </c>
      <c r="O210">
        <f>(I210*21)/100</f>
        <v>0</v>
      </c>
      <c r="P210" t="s">
        <v>23</v>
      </c>
    </row>
    <row r="211" spans="1:5" ht="12.75">
      <c r="A211" s="33" t="s">
        <v>50</v>
      </c>
      <c r="E211" s="34" t="s">
        <v>364</v>
      </c>
    </row>
    <row r="212" spans="1:5" ht="12.75">
      <c r="A212" s="35" t="s">
        <v>52</v>
      </c>
      <c r="E212" s="36" t="s">
        <v>369</v>
      </c>
    </row>
    <row r="213" spans="1:5" ht="140.25">
      <c r="A213" t="s">
        <v>54</v>
      </c>
      <c r="E213" s="34" t="s">
        <v>370</v>
      </c>
    </row>
    <row r="214" spans="1:16" ht="12.75">
      <c r="A214" s="24" t="s">
        <v>45</v>
      </c>
      <c r="B214" s="28" t="s">
        <v>371</v>
      </c>
      <c r="C214" s="28" t="s">
        <v>372</v>
      </c>
      <c r="D214" s="24" t="s">
        <v>59</v>
      </c>
      <c r="E214" s="29" t="s">
        <v>373</v>
      </c>
      <c r="F214" s="30" t="s">
        <v>125</v>
      </c>
      <c r="G214" s="31">
        <v>11</v>
      </c>
      <c r="H214" s="32">
        <v>0</v>
      </c>
      <c r="I214" s="32">
        <f>ROUND(ROUND(H214,2)*ROUND(G214,3),2)</f>
        <v>0</v>
      </c>
      <c r="O214">
        <f>(I214*21)/100</f>
        <v>0</v>
      </c>
      <c r="P214" t="s">
        <v>23</v>
      </c>
    </row>
    <row r="215" spans="1:5" ht="12.75">
      <c r="A215" s="33" t="s">
        <v>50</v>
      </c>
      <c r="E215" s="34" t="s">
        <v>59</v>
      </c>
    </row>
    <row r="216" spans="1:5" ht="12.75">
      <c r="A216" s="35" t="s">
        <v>52</v>
      </c>
      <c r="E216" s="36" t="s">
        <v>374</v>
      </c>
    </row>
    <row r="217" spans="1:5" ht="165.75">
      <c r="A217" t="s">
        <v>54</v>
      </c>
      <c r="E217" s="34" t="s">
        <v>375</v>
      </c>
    </row>
    <row r="218" spans="1:18" ht="12.75" customHeight="1">
      <c r="A218" s="12" t="s">
        <v>43</v>
      </c>
      <c r="B218" s="12"/>
      <c r="C218" s="38" t="s">
        <v>75</v>
      </c>
      <c r="D218" s="12"/>
      <c r="E218" s="26" t="s">
        <v>376</v>
      </c>
      <c r="F218" s="12"/>
      <c r="G218" s="12"/>
      <c r="H218" s="12"/>
      <c r="I218" s="39">
        <f>0+Q218</f>
        <v>0</v>
      </c>
      <c r="O218">
        <f>0+R218</f>
        <v>0</v>
      </c>
      <c r="Q218">
        <f>0+I219</f>
        <v>0</v>
      </c>
      <c r="R218">
        <f>0+O219</f>
        <v>0</v>
      </c>
    </row>
    <row r="219" spans="1:16" ht="12.75">
      <c r="A219" s="24" t="s">
        <v>45</v>
      </c>
      <c r="B219" s="28" t="s">
        <v>377</v>
      </c>
      <c r="C219" s="28" t="s">
        <v>378</v>
      </c>
      <c r="D219" s="24" t="s">
        <v>59</v>
      </c>
      <c r="E219" s="29" t="s">
        <v>379</v>
      </c>
      <c r="F219" s="30" t="s">
        <v>125</v>
      </c>
      <c r="G219" s="31">
        <v>3.9</v>
      </c>
      <c r="H219" s="32">
        <v>0</v>
      </c>
      <c r="I219" s="32">
        <f>ROUND(ROUND(H219,2)*ROUND(G219,3),2)</f>
        <v>0</v>
      </c>
      <c r="O219">
        <f>(I219*21)/100</f>
        <v>0</v>
      </c>
      <c r="P219" t="s">
        <v>23</v>
      </c>
    </row>
    <row r="220" spans="1:5" ht="12.75">
      <c r="A220" s="33" t="s">
        <v>50</v>
      </c>
      <c r="E220" s="34" t="s">
        <v>380</v>
      </c>
    </row>
    <row r="221" spans="1:5" ht="12.75">
      <c r="A221" s="35" t="s">
        <v>52</v>
      </c>
      <c r="E221" s="36" t="s">
        <v>381</v>
      </c>
    </row>
    <row r="222" spans="1:5" ht="89.25">
      <c r="A222" t="s">
        <v>54</v>
      </c>
      <c r="E222" s="34" t="s">
        <v>382</v>
      </c>
    </row>
    <row r="223" spans="1:18" ht="12.75" customHeight="1">
      <c r="A223" s="12" t="s">
        <v>43</v>
      </c>
      <c r="B223" s="12"/>
      <c r="C223" s="38" t="s">
        <v>40</v>
      </c>
      <c r="D223" s="12"/>
      <c r="E223" s="26" t="s">
        <v>383</v>
      </c>
      <c r="F223" s="12"/>
      <c r="G223" s="12"/>
      <c r="H223" s="12"/>
      <c r="I223" s="39">
        <f>0+Q223</f>
        <v>0</v>
      </c>
      <c r="O223">
        <f>0+R223</f>
        <v>0</v>
      </c>
      <c r="Q223">
        <f>0+I224+I228+I232+I236+I240+I244+I248+I252+I256+I260+I264+I268+I272+I276+I280+I284+I288+I292+I296+I300</f>
        <v>0</v>
      </c>
      <c r="R223">
        <f>0+O224+O228+O232+O236+O240+O244+O248+O252+O256+O260+O264+O268+O272+O276+O280+O284+O288+O292+O296+O300</f>
        <v>0</v>
      </c>
    </row>
    <row r="224" spans="1:16" ht="12.75">
      <c r="A224" s="24" t="s">
        <v>45</v>
      </c>
      <c r="B224" s="28" t="s">
        <v>384</v>
      </c>
      <c r="C224" s="28" t="s">
        <v>385</v>
      </c>
      <c r="D224" s="24" t="s">
        <v>59</v>
      </c>
      <c r="E224" s="29" t="s">
        <v>386</v>
      </c>
      <c r="F224" s="30" t="s">
        <v>118</v>
      </c>
      <c r="G224" s="31">
        <v>14</v>
      </c>
      <c r="H224" s="32">
        <v>0</v>
      </c>
      <c r="I224" s="32">
        <f>ROUND(ROUND(H224,2)*ROUND(G224,3),2)</f>
        <v>0</v>
      </c>
      <c r="O224">
        <f>(I224*21)/100</f>
        <v>0</v>
      </c>
      <c r="P224" t="s">
        <v>23</v>
      </c>
    </row>
    <row r="225" spans="1:5" ht="12.75">
      <c r="A225" s="33" t="s">
        <v>50</v>
      </c>
      <c r="E225" s="34" t="s">
        <v>387</v>
      </c>
    </row>
    <row r="226" spans="1:5" ht="12.75">
      <c r="A226" s="35" t="s">
        <v>52</v>
      </c>
      <c r="E226" s="36" t="s">
        <v>388</v>
      </c>
    </row>
    <row r="227" spans="1:5" ht="51">
      <c r="A227" t="s">
        <v>54</v>
      </c>
      <c r="E227" s="34" t="s">
        <v>389</v>
      </c>
    </row>
    <row r="228" spans="1:16" ht="12.75">
      <c r="A228" s="24" t="s">
        <v>45</v>
      </c>
      <c r="B228" s="28" t="s">
        <v>390</v>
      </c>
      <c r="C228" s="28" t="s">
        <v>391</v>
      </c>
      <c r="D228" s="24" t="s">
        <v>59</v>
      </c>
      <c r="E228" s="29" t="s">
        <v>392</v>
      </c>
      <c r="F228" s="30" t="s">
        <v>118</v>
      </c>
      <c r="G228" s="31">
        <v>12</v>
      </c>
      <c r="H228" s="32">
        <v>0</v>
      </c>
      <c r="I228" s="32">
        <f>ROUND(ROUND(H228,2)*ROUND(G228,3),2)</f>
        <v>0</v>
      </c>
      <c r="O228">
        <f>(I228*21)/100</f>
        <v>0</v>
      </c>
      <c r="P228" t="s">
        <v>23</v>
      </c>
    </row>
    <row r="229" spans="1:5" ht="12.75">
      <c r="A229" s="33" t="s">
        <v>50</v>
      </c>
      <c r="E229" s="34" t="s">
        <v>393</v>
      </c>
    </row>
    <row r="230" spans="1:5" ht="12.75">
      <c r="A230" s="35" t="s">
        <v>52</v>
      </c>
      <c r="E230" s="36" t="s">
        <v>394</v>
      </c>
    </row>
    <row r="231" spans="1:5" ht="51">
      <c r="A231" t="s">
        <v>54</v>
      </c>
      <c r="E231" s="34" t="s">
        <v>395</v>
      </c>
    </row>
    <row r="232" spans="1:16" ht="12.75">
      <c r="A232" s="24" t="s">
        <v>45</v>
      </c>
      <c r="B232" s="28" t="s">
        <v>396</v>
      </c>
      <c r="C232" s="28" t="s">
        <v>397</v>
      </c>
      <c r="D232" s="24" t="s">
        <v>59</v>
      </c>
      <c r="E232" s="29" t="s">
        <v>398</v>
      </c>
      <c r="F232" s="30" t="s">
        <v>118</v>
      </c>
      <c r="G232" s="31">
        <v>1</v>
      </c>
      <c r="H232" s="32">
        <v>0</v>
      </c>
      <c r="I232" s="32">
        <f>ROUND(ROUND(H232,2)*ROUND(G232,3),2)</f>
        <v>0</v>
      </c>
      <c r="O232">
        <f>(I232*21)/100</f>
        <v>0</v>
      </c>
      <c r="P232" t="s">
        <v>23</v>
      </c>
    </row>
    <row r="233" spans="1:5" ht="25.5">
      <c r="A233" s="33" t="s">
        <v>50</v>
      </c>
      <c r="E233" s="34" t="s">
        <v>399</v>
      </c>
    </row>
    <row r="234" spans="1:5" ht="12.75">
      <c r="A234" s="35" t="s">
        <v>52</v>
      </c>
      <c r="E234" s="36" t="s">
        <v>400</v>
      </c>
    </row>
    <row r="235" spans="1:5" ht="38.25">
      <c r="A235" t="s">
        <v>54</v>
      </c>
      <c r="E235" s="34" t="s">
        <v>401</v>
      </c>
    </row>
    <row r="236" spans="1:16" ht="12.75">
      <c r="A236" s="24" t="s">
        <v>45</v>
      </c>
      <c r="B236" s="28" t="s">
        <v>402</v>
      </c>
      <c r="C236" s="28" t="s">
        <v>403</v>
      </c>
      <c r="D236" s="24" t="s">
        <v>59</v>
      </c>
      <c r="E236" s="29" t="s">
        <v>404</v>
      </c>
      <c r="F236" s="30" t="s">
        <v>118</v>
      </c>
      <c r="G236" s="31">
        <v>27</v>
      </c>
      <c r="H236" s="32">
        <v>0</v>
      </c>
      <c r="I236" s="32">
        <f>ROUND(ROUND(H236,2)*ROUND(G236,3),2)</f>
        <v>0</v>
      </c>
      <c r="O236">
        <f>(I236*21)/100</f>
        <v>0</v>
      </c>
      <c r="P236" t="s">
        <v>23</v>
      </c>
    </row>
    <row r="237" spans="1:5" ht="178.5">
      <c r="A237" s="33" t="s">
        <v>50</v>
      </c>
      <c r="E237" s="34" t="s">
        <v>405</v>
      </c>
    </row>
    <row r="238" spans="1:5" ht="12.75">
      <c r="A238" s="35" t="s">
        <v>52</v>
      </c>
      <c r="E238" s="36" t="s">
        <v>406</v>
      </c>
    </row>
    <row r="239" spans="1:5" ht="25.5">
      <c r="A239" t="s">
        <v>54</v>
      </c>
      <c r="E239" s="34" t="s">
        <v>407</v>
      </c>
    </row>
    <row r="240" spans="1:16" ht="25.5">
      <c r="A240" s="24" t="s">
        <v>45</v>
      </c>
      <c r="B240" s="28" t="s">
        <v>408</v>
      </c>
      <c r="C240" s="28" t="s">
        <v>409</v>
      </c>
      <c r="D240" s="24" t="s">
        <v>59</v>
      </c>
      <c r="E240" s="29" t="s">
        <v>410</v>
      </c>
      <c r="F240" s="30" t="s">
        <v>118</v>
      </c>
      <c r="G240" s="31">
        <v>16</v>
      </c>
      <c r="H240" s="32">
        <v>0</v>
      </c>
      <c r="I240" s="32">
        <f>ROUND(ROUND(H240,2)*ROUND(G240,3),2)</f>
        <v>0</v>
      </c>
      <c r="O240">
        <f>(I240*21)/100</f>
        <v>0</v>
      </c>
      <c r="P240" t="s">
        <v>23</v>
      </c>
    </row>
    <row r="241" spans="1:5" ht="12.75">
      <c r="A241" s="33" t="s">
        <v>50</v>
      </c>
      <c r="E241" s="34" t="s">
        <v>59</v>
      </c>
    </row>
    <row r="242" spans="1:5" ht="12.75">
      <c r="A242" s="35" t="s">
        <v>52</v>
      </c>
      <c r="E242" s="36" t="s">
        <v>411</v>
      </c>
    </row>
    <row r="243" spans="1:5" ht="38.25">
      <c r="A243" t="s">
        <v>54</v>
      </c>
      <c r="E243" s="34" t="s">
        <v>412</v>
      </c>
    </row>
    <row r="244" spans="1:16" ht="12.75">
      <c r="A244" s="24" t="s">
        <v>45</v>
      </c>
      <c r="B244" s="28" t="s">
        <v>413</v>
      </c>
      <c r="C244" s="28" t="s">
        <v>414</v>
      </c>
      <c r="D244" s="24" t="s">
        <v>59</v>
      </c>
      <c r="E244" s="29" t="s">
        <v>415</v>
      </c>
      <c r="F244" s="30" t="s">
        <v>162</v>
      </c>
      <c r="G244" s="31">
        <v>2</v>
      </c>
      <c r="H244" s="32">
        <v>0</v>
      </c>
      <c r="I244" s="32">
        <f>ROUND(ROUND(H244,2)*ROUND(G244,3),2)</f>
        <v>0</v>
      </c>
      <c r="O244">
        <f>(I244*21)/100</f>
        <v>0</v>
      </c>
      <c r="P244" t="s">
        <v>23</v>
      </c>
    </row>
    <row r="245" spans="1:5" ht="12.75">
      <c r="A245" s="33" t="s">
        <v>50</v>
      </c>
      <c r="E245" s="34" t="s">
        <v>416</v>
      </c>
    </row>
    <row r="246" spans="1:5" ht="12.75">
      <c r="A246" s="35" t="s">
        <v>52</v>
      </c>
      <c r="E246" s="36" t="s">
        <v>417</v>
      </c>
    </row>
    <row r="247" spans="1:5" ht="51">
      <c r="A247" t="s">
        <v>54</v>
      </c>
      <c r="E247" s="34" t="s">
        <v>418</v>
      </c>
    </row>
    <row r="248" spans="1:16" ht="12.75">
      <c r="A248" s="24" t="s">
        <v>45</v>
      </c>
      <c r="B248" s="28" t="s">
        <v>419</v>
      </c>
      <c r="C248" s="28" t="s">
        <v>420</v>
      </c>
      <c r="D248" s="24" t="s">
        <v>59</v>
      </c>
      <c r="E248" s="29" t="s">
        <v>421</v>
      </c>
      <c r="F248" s="30" t="s">
        <v>162</v>
      </c>
      <c r="G248" s="31">
        <v>109</v>
      </c>
      <c r="H248" s="32">
        <v>0</v>
      </c>
      <c r="I248" s="32">
        <f>ROUND(ROUND(H248,2)*ROUND(G248,3),2)</f>
        <v>0</v>
      </c>
      <c r="O248">
        <f>(I248*21)/100</f>
        <v>0</v>
      </c>
      <c r="P248" t="s">
        <v>23</v>
      </c>
    </row>
    <row r="249" spans="1:5" ht="12.75">
      <c r="A249" s="33" t="s">
        <v>50</v>
      </c>
      <c r="E249" s="34" t="s">
        <v>422</v>
      </c>
    </row>
    <row r="250" spans="1:5" ht="12.75">
      <c r="A250" s="35" t="s">
        <v>52</v>
      </c>
      <c r="E250" s="36" t="s">
        <v>423</v>
      </c>
    </row>
    <row r="251" spans="1:5" ht="51">
      <c r="A251" t="s">
        <v>54</v>
      </c>
      <c r="E251" s="34" t="s">
        <v>418</v>
      </c>
    </row>
    <row r="252" spans="1:16" ht="12.75">
      <c r="A252" s="24" t="s">
        <v>45</v>
      </c>
      <c r="B252" s="28" t="s">
        <v>424</v>
      </c>
      <c r="C252" s="28" t="s">
        <v>425</v>
      </c>
      <c r="D252" s="24" t="s">
        <v>59</v>
      </c>
      <c r="E252" s="29" t="s">
        <v>426</v>
      </c>
      <c r="F252" s="30" t="s">
        <v>118</v>
      </c>
      <c r="G252" s="31">
        <v>2</v>
      </c>
      <c r="H252" s="32">
        <v>0</v>
      </c>
      <c r="I252" s="32">
        <f>ROUND(ROUND(H252,2)*ROUND(G252,3),2)</f>
        <v>0</v>
      </c>
      <c r="O252">
        <f>(I252*21)/100</f>
        <v>0</v>
      </c>
      <c r="P252" t="s">
        <v>23</v>
      </c>
    </row>
    <row r="253" spans="1:5" ht="25.5">
      <c r="A253" s="33" t="s">
        <v>50</v>
      </c>
      <c r="E253" s="34" t="s">
        <v>427</v>
      </c>
    </row>
    <row r="254" spans="1:5" ht="12.75">
      <c r="A254" s="35" t="s">
        <v>52</v>
      </c>
      <c r="E254" s="36" t="s">
        <v>136</v>
      </c>
    </row>
    <row r="255" spans="1:5" ht="409.5">
      <c r="A255" t="s">
        <v>54</v>
      </c>
      <c r="E255" s="34" t="s">
        <v>428</v>
      </c>
    </row>
    <row r="256" spans="1:16" ht="12.75">
      <c r="A256" s="24" t="s">
        <v>45</v>
      </c>
      <c r="B256" s="28" t="s">
        <v>429</v>
      </c>
      <c r="C256" s="28" t="s">
        <v>430</v>
      </c>
      <c r="D256" s="24" t="s">
        <v>59</v>
      </c>
      <c r="E256" s="29" t="s">
        <v>431</v>
      </c>
      <c r="F256" s="30" t="s">
        <v>162</v>
      </c>
      <c r="G256" s="31">
        <v>50</v>
      </c>
      <c r="H256" s="32">
        <v>0</v>
      </c>
      <c r="I256" s="32">
        <f>ROUND(ROUND(H256,2)*ROUND(G256,3),2)</f>
        <v>0</v>
      </c>
      <c r="O256">
        <f>(I256*21)/100</f>
        <v>0</v>
      </c>
      <c r="P256" t="s">
        <v>23</v>
      </c>
    </row>
    <row r="257" spans="1:5" ht="12.75">
      <c r="A257" s="33" t="s">
        <v>50</v>
      </c>
      <c r="E257" s="34" t="s">
        <v>432</v>
      </c>
    </row>
    <row r="258" spans="1:5" ht="12.75">
      <c r="A258" s="35" t="s">
        <v>52</v>
      </c>
      <c r="E258" s="36" t="s">
        <v>433</v>
      </c>
    </row>
    <row r="259" spans="1:5" ht="63.75">
      <c r="A259" t="s">
        <v>54</v>
      </c>
      <c r="E259" s="34" t="s">
        <v>434</v>
      </c>
    </row>
    <row r="260" spans="1:16" ht="12.75">
      <c r="A260" s="24" t="s">
        <v>45</v>
      </c>
      <c r="B260" s="28" t="s">
        <v>435</v>
      </c>
      <c r="C260" s="28" t="s">
        <v>436</v>
      </c>
      <c r="D260" s="24" t="s">
        <v>59</v>
      </c>
      <c r="E260" s="29" t="s">
        <v>437</v>
      </c>
      <c r="F260" s="30" t="s">
        <v>118</v>
      </c>
      <c r="G260" s="31">
        <v>8</v>
      </c>
      <c r="H260" s="32">
        <v>0</v>
      </c>
      <c r="I260" s="32">
        <f>ROUND(ROUND(H260,2)*ROUND(G260,3),2)</f>
        <v>0</v>
      </c>
      <c r="O260">
        <f>(I260*21)/100</f>
        <v>0</v>
      </c>
      <c r="P260" t="s">
        <v>23</v>
      </c>
    </row>
    <row r="261" spans="1:5" ht="12.75">
      <c r="A261" s="33" t="s">
        <v>50</v>
      </c>
      <c r="E261" s="34" t="s">
        <v>438</v>
      </c>
    </row>
    <row r="262" spans="1:5" ht="12.75">
      <c r="A262" s="35" t="s">
        <v>52</v>
      </c>
      <c r="E262" s="36" t="s">
        <v>439</v>
      </c>
    </row>
    <row r="263" spans="1:5" ht="76.5">
      <c r="A263" t="s">
        <v>54</v>
      </c>
      <c r="E263" s="34" t="s">
        <v>440</v>
      </c>
    </row>
    <row r="264" spans="1:16" ht="12.75">
      <c r="A264" s="24" t="s">
        <v>45</v>
      </c>
      <c r="B264" s="28" t="s">
        <v>441</v>
      </c>
      <c r="C264" s="28" t="s">
        <v>442</v>
      </c>
      <c r="D264" s="24" t="s">
        <v>59</v>
      </c>
      <c r="E264" s="29" t="s">
        <v>443</v>
      </c>
      <c r="F264" s="30" t="s">
        <v>162</v>
      </c>
      <c r="G264" s="31">
        <v>10</v>
      </c>
      <c r="H264" s="32">
        <v>0</v>
      </c>
      <c r="I264" s="32">
        <f>ROUND(ROUND(H264,2)*ROUND(G264,3),2)</f>
        <v>0</v>
      </c>
      <c r="O264">
        <f>(I264*21)/100</f>
        <v>0</v>
      </c>
      <c r="P264" t="s">
        <v>23</v>
      </c>
    </row>
    <row r="265" spans="1:5" ht="12.75">
      <c r="A265" s="33" t="s">
        <v>50</v>
      </c>
      <c r="E265" s="34" t="s">
        <v>59</v>
      </c>
    </row>
    <row r="266" spans="1:5" ht="12.75">
      <c r="A266" s="35" t="s">
        <v>52</v>
      </c>
      <c r="E266" s="36" t="s">
        <v>444</v>
      </c>
    </row>
    <row r="267" spans="1:5" ht="25.5">
      <c r="A267" t="s">
        <v>54</v>
      </c>
      <c r="E267" s="34" t="s">
        <v>445</v>
      </c>
    </row>
    <row r="268" spans="1:16" ht="12.75">
      <c r="A268" s="24" t="s">
        <v>45</v>
      </c>
      <c r="B268" s="28" t="s">
        <v>446</v>
      </c>
      <c r="C268" s="28" t="s">
        <v>447</v>
      </c>
      <c r="D268" s="24" t="s">
        <v>59</v>
      </c>
      <c r="E268" s="29" t="s">
        <v>448</v>
      </c>
      <c r="F268" s="30" t="s">
        <v>125</v>
      </c>
      <c r="G268" s="31">
        <v>21.048</v>
      </c>
      <c r="H268" s="32">
        <v>0</v>
      </c>
      <c r="I268" s="32">
        <f>ROUND(ROUND(H268,2)*ROUND(G268,3),2)</f>
        <v>0</v>
      </c>
      <c r="O268">
        <f>(I268*21)/100</f>
        <v>0</v>
      </c>
      <c r="P268" t="s">
        <v>23</v>
      </c>
    </row>
    <row r="269" spans="1:5" ht="25.5">
      <c r="A269" s="33" t="s">
        <v>50</v>
      </c>
      <c r="E269" s="34" t="s">
        <v>449</v>
      </c>
    </row>
    <row r="270" spans="1:5" ht="38.25">
      <c r="A270" s="35" t="s">
        <v>52</v>
      </c>
      <c r="E270" s="36" t="s">
        <v>450</v>
      </c>
    </row>
    <row r="271" spans="1:5" ht="267.75">
      <c r="A271" t="s">
        <v>54</v>
      </c>
      <c r="E271" s="34" t="s">
        <v>451</v>
      </c>
    </row>
    <row r="272" spans="1:16" ht="12.75">
      <c r="A272" s="24" t="s">
        <v>45</v>
      </c>
      <c r="B272" s="28" t="s">
        <v>452</v>
      </c>
      <c r="C272" s="28" t="s">
        <v>453</v>
      </c>
      <c r="D272" s="24" t="s">
        <v>59</v>
      </c>
      <c r="E272" s="29" t="s">
        <v>454</v>
      </c>
      <c r="F272" s="30" t="s">
        <v>162</v>
      </c>
      <c r="G272" s="31">
        <v>10</v>
      </c>
      <c r="H272" s="32">
        <v>0</v>
      </c>
      <c r="I272" s="32">
        <f>ROUND(ROUND(H272,2)*ROUND(G272,3),2)</f>
        <v>0</v>
      </c>
      <c r="O272">
        <f>(I272*21)/100</f>
        <v>0</v>
      </c>
      <c r="P272" t="s">
        <v>23</v>
      </c>
    </row>
    <row r="273" spans="1:5" ht="12.75">
      <c r="A273" s="33" t="s">
        <v>50</v>
      </c>
      <c r="E273" s="34" t="s">
        <v>59</v>
      </c>
    </row>
    <row r="274" spans="1:5" ht="12.75">
      <c r="A274" s="35" t="s">
        <v>52</v>
      </c>
      <c r="E274" s="36" t="s">
        <v>444</v>
      </c>
    </row>
    <row r="275" spans="1:5" ht="38.25">
      <c r="A275" t="s">
        <v>54</v>
      </c>
      <c r="E275" s="34" t="s">
        <v>455</v>
      </c>
    </row>
    <row r="276" spans="1:16" ht="12.75">
      <c r="A276" s="24" t="s">
        <v>45</v>
      </c>
      <c r="B276" s="28" t="s">
        <v>456</v>
      </c>
      <c r="C276" s="28" t="s">
        <v>457</v>
      </c>
      <c r="D276" s="24" t="s">
        <v>59</v>
      </c>
      <c r="E276" s="29" t="s">
        <v>458</v>
      </c>
      <c r="F276" s="30" t="s">
        <v>139</v>
      </c>
      <c r="G276" s="31">
        <v>4</v>
      </c>
      <c r="H276" s="32">
        <v>0</v>
      </c>
      <c r="I276" s="32">
        <f>ROUND(ROUND(H276,2)*ROUND(G276,3),2)</f>
        <v>0</v>
      </c>
      <c r="O276">
        <f>(I276*21)/100</f>
        <v>0</v>
      </c>
      <c r="P276" t="s">
        <v>23</v>
      </c>
    </row>
    <row r="277" spans="1:5" ht="25.5">
      <c r="A277" s="33" t="s">
        <v>50</v>
      </c>
      <c r="E277" s="34" t="s">
        <v>459</v>
      </c>
    </row>
    <row r="278" spans="1:5" ht="12.75">
      <c r="A278" s="35" t="s">
        <v>52</v>
      </c>
      <c r="E278" s="36" t="s">
        <v>460</v>
      </c>
    </row>
    <row r="279" spans="1:5" ht="409.5">
      <c r="A279" t="s">
        <v>54</v>
      </c>
      <c r="E279" s="34" t="s">
        <v>461</v>
      </c>
    </row>
    <row r="280" spans="1:16" ht="12.75">
      <c r="A280" s="24" t="s">
        <v>45</v>
      </c>
      <c r="B280" s="28" t="s">
        <v>462</v>
      </c>
      <c r="C280" s="28" t="s">
        <v>463</v>
      </c>
      <c r="D280" s="24" t="s">
        <v>59</v>
      </c>
      <c r="E280" s="29" t="s">
        <v>464</v>
      </c>
      <c r="F280" s="30" t="s">
        <v>465</v>
      </c>
      <c r="G280" s="31">
        <v>229</v>
      </c>
      <c r="H280" s="32">
        <v>0</v>
      </c>
      <c r="I280" s="32">
        <f>ROUND(ROUND(H280,2)*ROUND(G280,3),2)</f>
        <v>0</v>
      </c>
      <c r="O280">
        <f>(I280*21)/100</f>
        <v>0</v>
      </c>
      <c r="P280" t="s">
        <v>23</v>
      </c>
    </row>
    <row r="281" spans="1:5" ht="25.5">
      <c r="A281" s="33" t="s">
        <v>50</v>
      </c>
      <c r="E281" s="34" t="s">
        <v>466</v>
      </c>
    </row>
    <row r="282" spans="1:5" ht="38.25">
      <c r="A282" s="35" t="s">
        <v>52</v>
      </c>
      <c r="E282" s="36" t="s">
        <v>467</v>
      </c>
    </row>
    <row r="283" spans="1:5" ht="409.5">
      <c r="A283" t="s">
        <v>54</v>
      </c>
      <c r="E283" s="34" t="s">
        <v>468</v>
      </c>
    </row>
    <row r="284" spans="1:16" ht="12.75">
      <c r="A284" s="24" t="s">
        <v>45</v>
      </c>
      <c r="B284" s="28" t="s">
        <v>469</v>
      </c>
      <c r="C284" s="28" t="s">
        <v>470</v>
      </c>
      <c r="D284" s="24" t="s">
        <v>59</v>
      </c>
      <c r="E284" s="29" t="s">
        <v>471</v>
      </c>
      <c r="F284" s="30" t="s">
        <v>139</v>
      </c>
      <c r="G284" s="31">
        <v>52</v>
      </c>
      <c r="H284" s="32">
        <v>0</v>
      </c>
      <c r="I284" s="32">
        <f>ROUND(ROUND(H284,2)*ROUND(G284,3),2)</f>
        <v>0</v>
      </c>
      <c r="O284">
        <f>(I284*21)/100</f>
        <v>0</v>
      </c>
      <c r="P284" t="s">
        <v>23</v>
      </c>
    </row>
    <row r="285" spans="1:5" ht="25.5">
      <c r="A285" s="33" t="s">
        <v>50</v>
      </c>
      <c r="E285" s="34" t="s">
        <v>472</v>
      </c>
    </row>
    <row r="286" spans="1:5" ht="12.75">
      <c r="A286" s="35" t="s">
        <v>52</v>
      </c>
      <c r="E286" s="36" t="s">
        <v>473</v>
      </c>
    </row>
    <row r="287" spans="1:5" ht="140.25">
      <c r="A287" t="s">
        <v>54</v>
      </c>
      <c r="E287" s="34" t="s">
        <v>474</v>
      </c>
    </row>
    <row r="288" spans="1:16" ht="25.5">
      <c r="A288" s="24" t="s">
        <v>45</v>
      </c>
      <c r="B288" s="28" t="s">
        <v>475</v>
      </c>
      <c r="C288" s="28" t="s">
        <v>476</v>
      </c>
      <c r="D288" s="24" t="s">
        <v>59</v>
      </c>
      <c r="E288" s="29" t="s">
        <v>477</v>
      </c>
      <c r="F288" s="30" t="s">
        <v>478</v>
      </c>
      <c r="G288" s="31">
        <v>1040</v>
      </c>
      <c r="H288" s="32">
        <v>0</v>
      </c>
      <c r="I288" s="32">
        <f>ROUND(ROUND(H288,2)*ROUND(G288,3),2)</f>
        <v>0</v>
      </c>
      <c r="O288">
        <f>(I288*21)/100</f>
        <v>0</v>
      </c>
      <c r="P288" t="s">
        <v>23</v>
      </c>
    </row>
    <row r="289" spans="1:5" ht="25.5">
      <c r="A289" s="33" t="s">
        <v>50</v>
      </c>
      <c r="E289" s="34" t="s">
        <v>479</v>
      </c>
    </row>
    <row r="290" spans="1:5" ht="12.75">
      <c r="A290" s="35" t="s">
        <v>52</v>
      </c>
      <c r="E290" s="36" t="s">
        <v>480</v>
      </c>
    </row>
    <row r="291" spans="1:5" ht="127.5">
      <c r="A291" t="s">
        <v>54</v>
      </c>
      <c r="E291" s="34" t="s">
        <v>481</v>
      </c>
    </row>
    <row r="292" spans="1:16" ht="25.5">
      <c r="A292" s="24" t="s">
        <v>45</v>
      </c>
      <c r="B292" s="28" t="s">
        <v>482</v>
      </c>
      <c r="C292" s="28" t="s">
        <v>483</v>
      </c>
      <c r="D292" s="24" t="s">
        <v>59</v>
      </c>
      <c r="E292" s="29" t="s">
        <v>484</v>
      </c>
      <c r="F292" s="30" t="s">
        <v>162</v>
      </c>
      <c r="G292" s="31">
        <v>25</v>
      </c>
      <c r="H292" s="32">
        <v>0</v>
      </c>
      <c r="I292" s="32">
        <f>ROUND(ROUND(H292,2)*ROUND(G292,3),2)</f>
        <v>0</v>
      </c>
      <c r="O292">
        <f>(I292*21)/100</f>
        <v>0</v>
      </c>
      <c r="P292" t="s">
        <v>23</v>
      </c>
    </row>
    <row r="293" spans="1:5" ht="38.25">
      <c r="A293" s="33" t="s">
        <v>50</v>
      </c>
      <c r="E293" s="34" t="s">
        <v>485</v>
      </c>
    </row>
    <row r="294" spans="1:5" ht="12.75">
      <c r="A294" s="35" t="s">
        <v>52</v>
      </c>
      <c r="E294" s="36" t="s">
        <v>333</v>
      </c>
    </row>
    <row r="295" spans="1:5" ht="204">
      <c r="A295" t="s">
        <v>54</v>
      </c>
      <c r="E295" s="34" t="s">
        <v>486</v>
      </c>
    </row>
    <row r="296" spans="1:16" ht="12.75">
      <c r="A296" s="24" t="s">
        <v>45</v>
      </c>
      <c r="B296" s="28" t="s">
        <v>487</v>
      </c>
      <c r="C296" s="28" t="s">
        <v>488</v>
      </c>
      <c r="D296" s="24" t="s">
        <v>59</v>
      </c>
      <c r="E296" s="29" t="s">
        <v>489</v>
      </c>
      <c r="F296" s="30" t="s">
        <v>139</v>
      </c>
      <c r="G296" s="31">
        <v>2.7</v>
      </c>
      <c r="H296" s="32">
        <v>0</v>
      </c>
      <c r="I296" s="32">
        <f>ROUND(ROUND(H296,2)*ROUND(G296,3),2)</f>
        <v>0</v>
      </c>
      <c r="O296">
        <f>(I296*21)/100</f>
        <v>0</v>
      </c>
      <c r="P296" t="s">
        <v>23</v>
      </c>
    </row>
    <row r="297" spans="1:5" ht="38.25">
      <c r="A297" s="33" t="s">
        <v>50</v>
      </c>
      <c r="E297" s="34" t="s">
        <v>490</v>
      </c>
    </row>
    <row r="298" spans="1:5" ht="12.75">
      <c r="A298" s="35" t="s">
        <v>52</v>
      </c>
      <c r="E298" s="36" t="s">
        <v>491</v>
      </c>
    </row>
    <row r="299" spans="1:5" ht="114.75">
      <c r="A299" t="s">
        <v>54</v>
      </c>
      <c r="E299" s="34" t="s">
        <v>492</v>
      </c>
    </row>
    <row r="300" spans="1:16" ht="12.75">
      <c r="A300" s="24" t="s">
        <v>45</v>
      </c>
      <c r="B300" s="28" t="s">
        <v>493</v>
      </c>
      <c r="C300" s="28" t="s">
        <v>494</v>
      </c>
      <c r="D300" s="24" t="s">
        <v>59</v>
      </c>
      <c r="E300" s="29" t="s">
        <v>495</v>
      </c>
      <c r="F300" s="30" t="s">
        <v>139</v>
      </c>
      <c r="G300" s="31">
        <v>6.048</v>
      </c>
      <c r="H300" s="32">
        <v>0</v>
      </c>
      <c r="I300" s="32">
        <f>ROUND(ROUND(H300,2)*ROUND(G300,3),2)</f>
        <v>0</v>
      </c>
      <c r="O300">
        <f>(I300*21)/100</f>
        <v>0</v>
      </c>
      <c r="P300" t="s">
        <v>23</v>
      </c>
    </row>
    <row r="301" spans="1:5" ht="25.5">
      <c r="A301" s="33" t="s">
        <v>50</v>
      </c>
      <c r="E301" s="34" t="s">
        <v>496</v>
      </c>
    </row>
    <row r="302" spans="1:5" ht="12.75">
      <c r="A302" s="35" t="s">
        <v>52</v>
      </c>
      <c r="E302" s="36" t="s">
        <v>497</v>
      </c>
    </row>
    <row r="303" spans="1:5" ht="89.25">
      <c r="A303" t="s">
        <v>54</v>
      </c>
      <c r="E303" s="34" t="s">
        <v>498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98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22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0+O8+O17+O86+O119+O124+O137+O154</f>
        <v>0</v>
      </c>
      <c r="P2" t="s">
        <v>22</v>
      </c>
    </row>
    <row r="3" spans="1:16" ht="15" customHeight="1">
      <c r="A3" t="s">
        <v>12</v>
      </c>
      <c r="B3" s="16" t="s">
        <v>14</v>
      </c>
      <c r="C3" s="4" t="s">
        <v>15</v>
      </c>
      <c r="D3" s="7"/>
      <c r="E3" s="17" t="s">
        <v>16</v>
      </c>
      <c r="F3" s="8"/>
      <c r="G3" s="15"/>
      <c r="H3" s="14" t="s">
        <v>499</v>
      </c>
      <c r="I3" s="37">
        <f>0+I8+I17+I86+I119+I124+I137+I154</f>
        <v>0</v>
      </c>
      <c r="O3" t="s">
        <v>19</v>
      </c>
      <c r="P3" t="s">
        <v>23</v>
      </c>
    </row>
    <row r="4" spans="1:16" ht="15" customHeight="1">
      <c r="A4" t="s">
        <v>17</v>
      </c>
      <c r="B4" s="19" t="s">
        <v>18</v>
      </c>
      <c r="C4" s="3" t="s">
        <v>499</v>
      </c>
      <c r="D4" s="2"/>
      <c r="E4" s="20" t="s">
        <v>93</v>
      </c>
      <c r="F4" s="12"/>
      <c r="G4" s="12"/>
      <c r="H4" s="21"/>
      <c r="I4" s="21"/>
      <c r="O4" t="s">
        <v>20</v>
      </c>
      <c r="P4" t="s">
        <v>23</v>
      </c>
    </row>
    <row r="5" spans="1:16" ht="12.75" customHeight="1">
      <c r="A5" s="1" t="s">
        <v>26</v>
      </c>
      <c r="B5" s="1" t="s">
        <v>28</v>
      </c>
      <c r="C5" s="1" t="s">
        <v>30</v>
      </c>
      <c r="D5" s="1" t="s">
        <v>31</v>
      </c>
      <c r="E5" s="1" t="s">
        <v>32</v>
      </c>
      <c r="F5" s="1" t="s">
        <v>34</v>
      </c>
      <c r="G5" s="1" t="s">
        <v>36</v>
      </c>
      <c r="H5" s="1" t="s">
        <v>38</v>
      </c>
      <c r="I5" s="1"/>
      <c r="O5" t="s">
        <v>21</v>
      </c>
      <c r="P5" t="s">
        <v>23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39</v>
      </c>
      <c r="I6" s="18" t="s">
        <v>41</v>
      </c>
    </row>
    <row r="7" spans="1:9" ht="12.75" customHeight="1">
      <c r="A7" s="18" t="s">
        <v>27</v>
      </c>
      <c r="B7" s="18" t="s">
        <v>29</v>
      </c>
      <c r="C7" s="18" t="s">
        <v>23</v>
      </c>
      <c r="D7" s="18" t="s">
        <v>22</v>
      </c>
      <c r="E7" s="18" t="s">
        <v>33</v>
      </c>
      <c r="F7" s="18" t="s">
        <v>35</v>
      </c>
      <c r="G7" s="18" t="s">
        <v>37</v>
      </c>
      <c r="H7" s="18" t="s">
        <v>40</v>
      </c>
      <c r="I7" s="18" t="s">
        <v>42</v>
      </c>
    </row>
    <row r="8" spans="1:18" ht="12.75" customHeight="1">
      <c r="A8" s="21" t="s">
        <v>43</v>
      </c>
      <c r="B8" s="21"/>
      <c r="C8" s="25" t="s">
        <v>27</v>
      </c>
      <c r="D8" s="21"/>
      <c r="E8" s="26" t="s">
        <v>44</v>
      </c>
      <c r="F8" s="21"/>
      <c r="G8" s="21"/>
      <c r="H8" s="21"/>
      <c r="I8" s="27">
        <f>0+Q8</f>
        <v>0</v>
      </c>
      <c r="O8">
        <f>0+R8</f>
        <v>0</v>
      </c>
      <c r="Q8">
        <f>0+I9+I13</f>
        <v>0</v>
      </c>
      <c r="R8">
        <f>0+O9+O13</f>
        <v>0</v>
      </c>
    </row>
    <row r="9" spans="1:16" ht="25.5">
      <c r="A9" s="24" t="s">
        <v>45</v>
      </c>
      <c r="B9" s="28" t="s">
        <v>29</v>
      </c>
      <c r="C9" s="28" t="s">
        <v>94</v>
      </c>
      <c r="D9" s="24" t="s">
        <v>59</v>
      </c>
      <c r="E9" s="29" t="s">
        <v>95</v>
      </c>
      <c r="F9" s="30" t="s">
        <v>96</v>
      </c>
      <c r="G9" s="31">
        <v>8049.445</v>
      </c>
      <c r="H9" s="32">
        <v>0</v>
      </c>
      <c r="I9" s="32">
        <f>ROUND(ROUND(H9,2)*ROUND(G9,3),2)</f>
        <v>0</v>
      </c>
      <c r="O9">
        <f>(I9*21)/100</f>
        <v>0</v>
      </c>
      <c r="P9" t="s">
        <v>23</v>
      </c>
    </row>
    <row r="10" spans="1:5" ht="51">
      <c r="A10" s="33" t="s">
        <v>50</v>
      </c>
      <c r="E10" s="34" t="s">
        <v>97</v>
      </c>
    </row>
    <row r="11" spans="1:5" ht="12.75">
      <c r="A11" s="35" t="s">
        <v>52</v>
      </c>
      <c r="E11" s="36" t="s">
        <v>500</v>
      </c>
    </row>
    <row r="12" spans="1:5" ht="140.25">
      <c r="A12" t="s">
        <v>54</v>
      </c>
      <c r="E12" s="34" t="s">
        <v>99</v>
      </c>
    </row>
    <row r="13" spans="1:16" ht="25.5">
      <c r="A13" s="24" t="s">
        <v>45</v>
      </c>
      <c r="B13" s="28" t="s">
        <v>23</v>
      </c>
      <c r="C13" s="28" t="s">
        <v>104</v>
      </c>
      <c r="D13" s="24" t="s">
        <v>59</v>
      </c>
      <c r="E13" s="29" t="s">
        <v>105</v>
      </c>
      <c r="F13" s="30" t="s">
        <v>96</v>
      </c>
      <c r="G13" s="31">
        <v>155.7</v>
      </c>
      <c r="H13" s="32">
        <v>0</v>
      </c>
      <c r="I13" s="32">
        <f>ROUND(ROUND(H13,2)*ROUND(G13,3),2)</f>
        <v>0</v>
      </c>
      <c r="O13">
        <f>(I13*21)/100</f>
        <v>0</v>
      </c>
      <c r="P13" t="s">
        <v>23</v>
      </c>
    </row>
    <row r="14" spans="1:5" ht="12.75">
      <c r="A14" s="33" t="s">
        <v>50</v>
      </c>
      <c r="E14" s="34" t="s">
        <v>106</v>
      </c>
    </row>
    <row r="15" spans="1:5" ht="38.25">
      <c r="A15" s="35" t="s">
        <v>52</v>
      </c>
      <c r="E15" s="36" t="s">
        <v>501</v>
      </c>
    </row>
    <row r="16" spans="1:5" ht="140.25">
      <c r="A16" t="s">
        <v>54</v>
      </c>
      <c r="E16" s="34" t="s">
        <v>99</v>
      </c>
    </row>
    <row r="17" spans="1:18" ht="12.75" customHeight="1">
      <c r="A17" s="12" t="s">
        <v>43</v>
      </c>
      <c r="B17" s="12"/>
      <c r="C17" s="38" t="s">
        <v>29</v>
      </c>
      <c r="D17" s="12"/>
      <c r="E17" s="26" t="s">
        <v>122</v>
      </c>
      <c r="F17" s="12"/>
      <c r="G17" s="12"/>
      <c r="H17" s="12"/>
      <c r="I17" s="39">
        <f>0+Q17</f>
        <v>0</v>
      </c>
      <c r="O17">
        <f>0+R17</f>
        <v>0</v>
      </c>
      <c r="Q17">
        <f>0+I18+I22+I26+I30+I34+I38+I42+I46+I50+I54+I58+I62+I66+I70+I74+I78+I82</f>
        <v>0</v>
      </c>
      <c r="R17">
        <f>0+O18+O22+O26+O30+O34+O38+O42+O46+O50+O54+O58+O62+O66+O70+O74+O78+O82</f>
        <v>0</v>
      </c>
    </row>
    <row r="18" spans="1:16" ht="12.75">
      <c r="A18" s="24" t="s">
        <v>45</v>
      </c>
      <c r="B18" s="28" t="s">
        <v>22</v>
      </c>
      <c r="C18" s="28" t="s">
        <v>123</v>
      </c>
      <c r="D18" s="24" t="s">
        <v>59</v>
      </c>
      <c r="E18" s="29" t="s">
        <v>124</v>
      </c>
      <c r="F18" s="30" t="s">
        <v>125</v>
      </c>
      <c r="G18" s="31">
        <v>680.9</v>
      </c>
      <c r="H18" s="32">
        <v>0</v>
      </c>
      <c r="I18" s="32">
        <f>ROUND(ROUND(H18,2)*ROUND(G18,3),2)</f>
        <v>0</v>
      </c>
      <c r="O18">
        <f>(I18*21)/100</f>
        <v>0</v>
      </c>
      <c r="P18" t="s">
        <v>23</v>
      </c>
    </row>
    <row r="19" spans="1:5" ht="12.75">
      <c r="A19" s="33" t="s">
        <v>50</v>
      </c>
      <c r="E19" s="34" t="s">
        <v>126</v>
      </c>
    </row>
    <row r="20" spans="1:5" ht="12.75">
      <c r="A20" s="35" t="s">
        <v>52</v>
      </c>
      <c r="E20" s="36" t="s">
        <v>502</v>
      </c>
    </row>
    <row r="21" spans="1:5" ht="38.25">
      <c r="A21" t="s">
        <v>54</v>
      </c>
      <c r="E21" s="34" t="s">
        <v>128</v>
      </c>
    </row>
    <row r="22" spans="1:16" ht="25.5">
      <c r="A22" s="24" t="s">
        <v>45</v>
      </c>
      <c r="B22" s="28" t="s">
        <v>33</v>
      </c>
      <c r="C22" s="28" t="s">
        <v>129</v>
      </c>
      <c r="D22" s="24" t="s">
        <v>59</v>
      </c>
      <c r="E22" s="29" t="s">
        <v>130</v>
      </c>
      <c r="F22" s="30" t="s">
        <v>118</v>
      </c>
      <c r="G22" s="31">
        <v>102</v>
      </c>
      <c r="H22" s="32">
        <v>0</v>
      </c>
      <c r="I22" s="32">
        <f>ROUND(ROUND(H22,2)*ROUND(G22,3),2)</f>
        <v>0</v>
      </c>
      <c r="O22">
        <f>(I22*21)/100</f>
        <v>0</v>
      </c>
      <c r="P22" t="s">
        <v>23</v>
      </c>
    </row>
    <row r="23" spans="1:5" ht="25.5">
      <c r="A23" s="33" t="s">
        <v>50</v>
      </c>
      <c r="E23" s="34" t="s">
        <v>131</v>
      </c>
    </row>
    <row r="24" spans="1:5" ht="12.75">
      <c r="A24" s="35" t="s">
        <v>52</v>
      </c>
      <c r="E24" s="36" t="s">
        <v>503</v>
      </c>
    </row>
    <row r="25" spans="1:5" ht="165.75">
      <c r="A25" t="s">
        <v>54</v>
      </c>
      <c r="E25" s="34" t="s">
        <v>133</v>
      </c>
    </row>
    <row r="26" spans="1:16" ht="25.5">
      <c r="A26" s="24" t="s">
        <v>45</v>
      </c>
      <c r="B26" s="28" t="s">
        <v>35</v>
      </c>
      <c r="C26" s="28" t="s">
        <v>134</v>
      </c>
      <c r="D26" s="24" t="s">
        <v>59</v>
      </c>
      <c r="E26" s="29" t="s">
        <v>135</v>
      </c>
      <c r="F26" s="30" t="s">
        <v>118</v>
      </c>
      <c r="G26" s="31">
        <v>8</v>
      </c>
      <c r="H26" s="32">
        <v>0</v>
      </c>
      <c r="I26" s="32">
        <f>ROUND(ROUND(H26,2)*ROUND(G26,3),2)</f>
        <v>0</v>
      </c>
      <c r="O26">
        <f>(I26*21)/100</f>
        <v>0</v>
      </c>
      <c r="P26" t="s">
        <v>23</v>
      </c>
    </row>
    <row r="27" spans="1:5" ht="25.5">
      <c r="A27" s="33" t="s">
        <v>50</v>
      </c>
      <c r="E27" s="34" t="s">
        <v>131</v>
      </c>
    </row>
    <row r="28" spans="1:5" ht="12.75">
      <c r="A28" s="35" t="s">
        <v>52</v>
      </c>
      <c r="E28" s="36" t="s">
        <v>439</v>
      </c>
    </row>
    <row r="29" spans="1:5" ht="165.75">
      <c r="A29" t="s">
        <v>54</v>
      </c>
      <c r="E29" s="34" t="s">
        <v>133</v>
      </c>
    </row>
    <row r="30" spans="1:16" ht="12.75">
      <c r="A30" s="24" t="s">
        <v>45</v>
      </c>
      <c r="B30" s="28" t="s">
        <v>37</v>
      </c>
      <c r="C30" s="28" t="s">
        <v>137</v>
      </c>
      <c r="D30" s="24" t="s">
        <v>59</v>
      </c>
      <c r="E30" s="29" t="s">
        <v>138</v>
      </c>
      <c r="F30" s="30" t="s">
        <v>139</v>
      </c>
      <c r="G30" s="31">
        <v>807.9</v>
      </c>
      <c r="H30" s="32">
        <v>0</v>
      </c>
      <c r="I30" s="32">
        <f>ROUND(ROUND(H30,2)*ROUND(G30,3),2)</f>
        <v>0</v>
      </c>
      <c r="O30">
        <f>(I30*21)/100</f>
        <v>0</v>
      </c>
      <c r="P30" t="s">
        <v>23</v>
      </c>
    </row>
    <row r="31" spans="1:5" ht="25.5">
      <c r="A31" s="33" t="s">
        <v>50</v>
      </c>
      <c r="E31" s="34" t="s">
        <v>504</v>
      </c>
    </row>
    <row r="32" spans="1:5" ht="12.75">
      <c r="A32" s="35" t="s">
        <v>52</v>
      </c>
      <c r="E32" s="36" t="s">
        <v>505</v>
      </c>
    </row>
    <row r="33" spans="1:5" ht="38.25">
      <c r="A33" t="s">
        <v>54</v>
      </c>
      <c r="E33" s="34" t="s">
        <v>142</v>
      </c>
    </row>
    <row r="34" spans="1:16" ht="12.75">
      <c r="A34" s="24" t="s">
        <v>45</v>
      </c>
      <c r="B34" s="28" t="s">
        <v>75</v>
      </c>
      <c r="C34" s="28" t="s">
        <v>144</v>
      </c>
      <c r="D34" s="24" t="s">
        <v>59</v>
      </c>
      <c r="E34" s="29" t="s">
        <v>145</v>
      </c>
      <c r="F34" s="30" t="s">
        <v>139</v>
      </c>
      <c r="G34" s="31">
        <v>1870.93</v>
      </c>
      <c r="H34" s="32">
        <v>0</v>
      </c>
      <c r="I34" s="32">
        <f>ROUND(ROUND(H34,2)*ROUND(G34,3),2)</f>
        <v>0</v>
      </c>
      <c r="O34">
        <f>(I34*21)/100</f>
        <v>0</v>
      </c>
      <c r="P34" t="s">
        <v>23</v>
      </c>
    </row>
    <row r="35" spans="1:5" ht="25.5">
      <c r="A35" s="33" t="s">
        <v>50</v>
      </c>
      <c r="E35" s="34" t="s">
        <v>506</v>
      </c>
    </row>
    <row r="36" spans="1:5" ht="12.75">
      <c r="A36" s="35" t="s">
        <v>52</v>
      </c>
      <c r="E36" s="36" t="s">
        <v>507</v>
      </c>
    </row>
    <row r="37" spans="1:5" ht="38.25">
      <c r="A37" t="s">
        <v>54</v>
      </c>
      <c r="E37" s="34" t="s">
        <v>142</v>
      </c>
    </row>
    <row r="38" spans="1:16" ht="12.75">
      <c r="A38" s="24" t="s">
        <v>45</v>
      </c>
      <c r="B38" s="28" t="s">
        <v>79</v>
      </c>
      <c r="C38" s="28" t="s">
        <v>149</v>
      </c>
      <c r="D38" s="24" t="s">
        <v>59</v>
      </c>
      <c r="E38" s="29" t="s">
        <v>150</v>
      </c>
      <c r="F38" s="30" t="s">
        <v>139</v>
      </c>
      <c r="G38" s="31">
        <v>1460.8</v>
      </c>
      <c r="H38" s="32">
        <v>0</v>
      </c>
      <c r="I38" s="32">
        <f>ROUND(ROUND(H38,2)*ROUND(G38,3),2)</f>
        <v>0</v>
      </c>
      <c r="O38">
        <f>(I38*21)/100</f>
        <v>0</v>
      </c>
      <c r="P38" t="s">
        <v>23</v>
      </c>
    </row>
    <row r="39" spans="1:5" ht="38.25">
      <c r="A39" s="33" t="s">
        <v>50</v>
      </c>
      <c r="E39" s="34" t="s">
        <v>151</v>
      </c>
    </row>
    <row r="40" spans="1:5" ht="12.75">
      <c r="A40" s="35" t="s">
        <v>52</v>
      </c>
      <c r="E40" s="36" t="s">
        <v>508</v>
      </c>
    </row>
    <row r="41" spans="1:5" ht="369.75">
      <c r="A41" t="s">
        <v>54</v>
      </c>
      <c r="E41" s="34" t="s">
        <v>153</v>
      </c>
    </row>
    <row r="42" spans="1:16" ht="12.75">
      <c r="A42" s="24" t="s">
        <v>45</v>
      </c>
      <c r="B42" s="28" t="s">
        <v>40</v>
      </c>
      <c r="C42" s="28" t="s">
        <v>155</v>
      </c>
      <c r="D42" s="24" t="s">
        <v>59</v>
      </c>
      <c r="E42" s="29" t="s">
        <v>156</v>
      </c>
      <c r="F42" s="30" t="s">
        <v>139</v>
      </c>
      <c r="G42" s="31">
        <v>2140</v>
      </c>
      <c r="H42" s="32">
        <v>0</v>
      </c>
      <c r="I42" s="32">
        <f>ROUND(ROUND(H42,2)*ROUND(G42,3),2)</f>
        <v>0</v>
      </c>
      <c r="O42">
        <f>(I42*21)/100</f>
        <v>0</v>
      </c>
      <c r="P42" t="s">
        <v>23</v>
      </c>
    </row>
    <row r="43" spans="1:5" ht="51">
      <c r="A43" s="33" t="s">
        <v>50</v>
      </c>
      <c r="E43" s="34" t="s">
        <v>509</v>
      </c>
    </row>
    <row r="44" spans="1:5" ht="12.75">
      <c r="A44" s="35" t="s">
        <v>52</v>
      </c>
      <c r="E44" s="36" t="s">
        <v>510</v>
      </c>
    </row>
    <row r="45" spans="1:5" ht="369.75">
      <c r="A45" t="s">
        <v>54</v>
      </c>
      <c r="E45" s="34" t="s">
        <v>153</v>
      </c>
    </row>
    <row r="46" spans="1:16" ht="12.75">
      <c r="A46" s="24" t="s">
        <v>45</v>
      </c>
      <c r="B46" s="28" t="s">
        <v>42</v>
      </c>
      <c r="C46" s="28" t="s">
        <v>160</v>
      </c>
      <c r="D46" s="24" t="s">
        <v>59</v>
      </c>
      <c r="E46" s="29" t="s">
        <v>161</v>
      </c>
      <c r="F46" s="30" t="s">
        <v>162</v>
      </c>
      <c r="G46" s="31">
        <v>500</v>
      </c>
      <c r="H46" s="32">
        <v>0</v>
      </c>
      <c r="I46" s="32">
        <f>ROUND(ROUND(H46,2)*ROUND(G46,3),2)</f>
        <v>0</v>
      </c>
      <c r="O46">
        <f>(I46*21)/100</f>
        <v>0</v>
      </c>
      <c r="P46" t="s">
        <v>23</v>
      </c>
    </row>
    <row r="47" spans="1:5" ht="25.5">
      <c r="A47" s="33" t="s">
        <v>50</v>
      </c>
      <c r="E47" s="34" t="s">
        <v>163</v>
      </c>
    </row>
    <row r="48" spans="1:5" ht="12.75">
      <c r="A48" s="35" t="s">
        <v>52</v>
      </c>
      <c r="E48" s="36" t="s">
        <v>164</v>
      </c>
    </row>
    <row r="49" spans="1:5" ht="63.75">
      <c r="A49" t="s">
        <v>54</v>
      </c>
      <c r="E49" s="34" t="s">
        <v>165</v>
      </c>
    </row>
    <row r="50" spans="1:16" ht="12.75">
      <c r="A50" s="24" t="s">
        <v>45</v>
      </c>
      <c r="B50" s="28" t="s">
        <v>143</v>
      </c>
      <c r="C50" s="28" t="s">
        <v>167</v>
      </c>
      <c r="D50" s="24" t="s">
        <v>59</v>
      </c>
      <c r="E50" s="29" t="s">
        <v>168</v>
      </c>
      <c r="F50" s="30" t="s">
        <v>139</v>
      </c>
      <c r="G50" s="31">
        <v>98</v>
      </c>
      <c r="H50" s="32">
        <v>0</v>
      </c>
      <c r="I50" s="32">
        <f>ROUND(ROUND(H50,2)*ROUND(G50,3),2)</f>
        <v>0</v>
      </c>
      <c r="O50">
        <f>(I50*21)/100</f>
        <v>0</v>
      </c>
      <c r="P50" t="s">
        <v>23</v>
      </c>
    </row>
    <row r="51" spans="1:5" ht="25.5">
      <c r="A51" s="33" t="s">
        <v>50</v>
      </c>
      <c r="E51" s="34" t="s">
        <v>169</v>
      </c>
    </row>
    <row r="52" spans="1:5" ht="12.75">
      <c r="A52" s="35" t="s">
        <v>52</v>
      </c>
      <c r="E52" s="36" t="s">
        <v>511</v>
      </c>
    </row>
    <row r="53" spans="1:5" ht="318.75">
      <c r="A53" t="s">
        <v>54</v>
      </c>
      <c r="E53" s="34" t="s">
        <v>171</v>
      </c>
    </row>
    <row r="54" spans="1:16" ht="12.75">
      <c r="A54" s="24" t="s">
        <v>45</v>
      </c>
      <c r="B54" s="28" t="s">
        <v>148</v>
      </c>
      <c r="C54" s="28" t="s">
        <v>173</v>
      </c>
      <c r="D54" s="24" t="s">
        <v>59</v>
      </c>
      <c r="E54" s="29" t="s">
        <v>174</v>
      </c>
      <c r="F54" s="30" t="s">
        <v>139</v>
      </c>
      <c r="G54" s="31">
        <v>387.75</v>
      </c>
      <c r="H54" s="32">
        <v>0</v>
      </c>
      <c r="I54" s="32">
        <f>ROUND(ROUND(H54,2)*ROUND(G54,3),2)</f>
        <v>0</v>
      </c>
      <c r="O54">
        <f>(I54*21)/100</f>
        <v>0</v>
      </c>
      <c r="P54" t="s">
        <v>23</v>
      </c>
    </row>
    <row r="55" spans="1:5" ht="25.5">
      <c r="A55" s="33" t="s">
        <v>50</v>
      </c>
      <c r="E55" s="34" t="s">
        <v>512</v>
      </c>
    </row>
    <row r="56" spans="1:5" ht="114.75">
      <c r="A56" s="35" t="s">
        <v>52</v>
      </c>
      <c r="E56" s="36" t="s">
        <v>513</v>
      </c>
    </row>
    <row r="57" spans="1:5" ht="318.75">
      <c r="A57" t="s">
        <v>54</v>
      </c>
      <c r="E57" s="34" t="s">
        <v>171</v>
      </c>
    </row>
    <row r="58" spans="1:16" ht="12.75">
      <c r="A58" s="24" t="s">
        <v>45</v>
      </c>
      <c r="B58" s="28" t="s">
        <v>154</v>
      </c>
      <c r="C58" s="28" t="s">
        <v>178</v>
      </c>
      <c r="D58" s="24" t="s">
        <v>59</v>
      </c>
      <c r="E58" s="29" t="s">
        <v>179</v>
      </c>
      <c r="F58" s="30" t="s">
        <v>139</v>
      </c>
      <c r="G58" s="31">
        <v>6107.48</v>
      </c>
      <c r="H58" s="32">
        <v>0</v>
      </c>
      <c r="I58" s="32">
        <f>ROUND(ROUND(H58,2)*ROUND(G58,3),2)</f>
        <v>0</v>
      </c>
      <c r="O58">
        <f>(I58*21)/100</f>
        <v>0</v>
      </c>
      <c r="P58" t="s">
        <v>23</v>
      </c>
    </row>
    <row r="59" spans="1:5" ht="51">
      <c r="A59" s="33" t="s">
        <v>50</v>
      </c>
      <c r="E59" s="34" t="s">
        <v>514</v>
      </c>
    </row>
    <row r="60" spans="1:5" ht="12.75">
      <c r="A60" s="35" t="s">
        <v>52</v>
      </c>
      <c r="E60" s="36" t="s">
        <v>515</v>
      </c>
    </row>
    <row r="61" spans="1:5" ht="191.25">
      <c r="A61" t="s">
        <v>54</v>
      </c>
      <c r="E61" s="34" t="s">
        <v>182</v>
      </c>
    </row>
    <row r="62" spans="1:16" ht="12.75">
      <c r="A62" s="24" t="s">
        <v>45</v>
      </c>
      <c r="B62" s="28" t="s">
        <v>159</v>
      </c>
      <c r="C62" s="28" t="s">
        <v>184</v>
      </c>
      <c r="D62" s="24" t="s">
        <v>59</v>
      </c>
      <c r="E62" s="29" t="s">
        <v>185</v>
      </c>
      <c r="F62" s="30" t="s">
        <v>139</v>
      </c>
      <c r="G62" s="31">
        <v>848</v>
      </c>
      <c r="H62" s="32">
        <v>0</v>
      </c>
      <c r="I62" s="32">
        <f>ROUND(ROUND(H62,2)*ROUND(G62,3),2)</f>
        <v>0</v>
      </c>
      <c r="O62">
        <f>(I62*21)/100</f>
        <v>0</v>
      </c>
      <c r="P62" t="s">
        <v>23</v>
      </c>
    </row>
    <row r="63" spans="1:5" ht="38.25">
      <c r="A63" s="33" t="s">
        <v>50</v>
      </c>
      <c r="E63" s="34" t="s">
        <v>516</v>
      </c>
    </row>
    <row r="64" spans="1:5" ht="12.75">
      <c r="A64" s="35" t="s">
        <v>52</v>
      </c>
      <c r="E64" s="36" t="s">
        <v>517</v>
      </c>
    </row>
    <row r="65" spans="1:5" ht="280.5">
      <c r="A65" t="s">
        <v>54</v>
      </c>
      <c r="E65" s="34" t="s">
        <v>188</v>
      </c>
    </row>
    <row r="66" spans="1:16" ht="12.75">
      <c r="A66" s="24" t="s">
        <v>45</v>
      </c>
      <c r="B66" s="28" t="s">
        <v>166</v>
      </c>
      <c r="C66" s="28" t="s">
        <v>190</v>
      </c>
      <c r="D66" s="24" t="s">
        <v>59</v>
      </c>
      <c r="E66" s="29" t="s">
        <v>191</v>
      </c>
      <c r="F66" s="30" t="s">
        <v>139</v>
      </c>
      <c r="G66" s="31">
        <v>46.5</v>
      </c>
      <c r="H66" s="32">
        <v>0</v>
      </c>
      <c r="I66" s="32">
        <f>ROUND(ROUND(H66,2)*ROUND(G66,3),2)</f>
        <v>0</v>
      </c>
      <c r="O66">
        <f>(I66*21)/100</f>
        <v>0</v>
      </c>
      <c r="P66" t="s">
        <v>23</v>
      </c>
    </row>
    <row r="67" spans="1:5" ht="12.75">
      <c r="A67" s="33" t="s">
        <v>50</v>
      </c>
      <c r="E67" s="34" t="s">
        <v>192</v>
      </c>
    </row>
    <row r="68" spans="1:5" ht="12.75">
      <c r="A68" s="35" t="s">
        <v>52</v>
      </c>
      <c r="E68" s="36" t="s">
        <v>518</v>
      </c>
    </row>
    <row r="69" spans="1:5" ht="293.25">
      <c r="A69" t="s">
        <v>54</v>
      </c>
      <c r="E69" s="34" t="s">
        <v>194</v>
      </c>
    </row>
    <row r="70" spans="1:16" ht="12.75">
      <c r="A70" s="24" t="s">
        <v>45</v>
      </c>
      <c r="B70" s="28" t="s">
        <v>172</v>
      </c>
      <c r="C70" s="28" t="s">
        <v>196</v>
      </c>
      <c r="D70" s="24" t="s">
        <v>59</v>
      </c>
      <c r="E70" s="29" t="s">
        <v>197</v>
      </c>
      <c r="F70" s="30" t="s">
        <v>125</v>
      </c>
      <c r="G70" s="31">
        <v>5093</v>
      </c>
      <c r="H70" s="32">
        <v>0</v>
      </c>
      <c r="I70" s="32">
        <f>ROUND(ROUND(H70,2)*ROUND(G70,3),2)</f>
        <v>0</v>
      </c>
      <c r="O70">
        <f>(I70*21)/100</f>
        <v>0</v>
      </c>
      <c r="P70" t="s">
        <v>23</v>
      </c>
    </row>
    <row r="71" spans="1:5" ht="25.5">
      <c r="A71" s="33" t="s">
        <v>50</v>
      </c>
      <c r="E71" s="34" t="s">
        <v>198</v>
      </c>
    </row>
    <row r="72" spans="1:5" ht="12.75">
      <c r="A72" s="35" t="s">
        <v>52</v>
      </c>
      <c r="E72" s="36" t="s">
        <v>519</v>
      </c>
    </row>
    <row r="73" spans="1:5" ht="25.5">
      <c r="A73" t="s">
        <v>54</v>
      </c>
      <c r="E73" s="34" t="s">
        <v>200</v>
      </c>
    </row>
    <row r="74" spans="1:16" ht="12.75">
      <c r="A74" s="24" t="s">
        <v>45</v>
      </c>
      <c r="B74" s="28" t="s">
        <v>177</v>
      </c>
      <c r="C74" s="28" t="s">
        <v>202</v>
      </c>
      <c r="D74" s="24" t="s">
        <v>59</v>
      </c>
      <c r="E74" s="29" t="s">
        <v>203</v>
      </c>
      <c r="F74" s="30" t="s">
        <v>125</v>
      </c>
      <c r="G74" s="31">
        <v>4688</v>
      </c>
      <c r="H74" s="32">
        <v>0</v>
      </c>
      <c r="I74" s="32">
        <f>ROUND(ROUND(H74,2)*ROUND(G74,3),2)</f>
        <v>0</v>
      </c>
      <c r="O74">
        <f>(I74*21)/100</f>
        <v>0</v>
      </c>
      <c r="P74" t="s">
        <v>23</v>
      </c>
    </row>
    <row r="75" spans="1:5" ht="12.75">
      <c r="A75" s="33" t="s">
        <v>50</v>
      </c>
      <c r="E75" s="34" t="s">
        <v>204</v>
      </c>
    </row>
    <row r="76" spans="1:5" ht="12.75">
      <c r="A76" s="35" t="s">
        <v>52</v>
      </c>
      <c r="E76" s="36" t="s">
        <v>520</v>
      </c>
    </row>
    <row r="77" spans="1:5" ht="12.75">
      <c r="A77" t="s">
        <v>54</v>
      </c>
      <c r="E77" s="34" t="s">
        <v>206</v>
      </c>
    </row>
    <row r="78" spans="1:16" ht="12.75">
      <c r="A78" s="24" t="s">
        <v>45</v>
      </c>
      <c r="B78" s="28" t="s">
        <v>183</v>
      </c>
      <c r="C78" s="28" t="s">
        <v>208</v>
      </c>
      <c r="D78" s="24" t="s">
        <v>59</v>
      </c>
      <c r="E78" s="29" t="s">
        <v>209</v>
      </c>
      <c r="F78" s="30" t="s">
        <v>118</v>
      </c>
      <c r="G78" s="31">
        <v>8</v>
      </c>
      <c r="H78" s="32">
        <v>0</v>
      </c>
      <c r="I78" s="32">
        <f>ROUND(ROUND(H78,2)*ROUND(G78,3),2)</f>
        <v>0</v>
      </c>
      <c r="O78">
        <f>(I78*21)/100</f>
        <v>0</v>
      </c>
      <c r="P78" t="s">
        <v>23</v>
      </c>
    </row>
    <row r="79" spans="1:5" ht="12.75">
      <c r="A79" s="33" t="s">
        <v>50</v>
      </c>
      <c r="E79" s="34" t="s">
        <v>59</v>
      </c>
    </row>
    <row r="80" spans="1:5" ht="12.75">
      <c r="A80" s="35" t="s">
        <v>52</v>
      </c>
      <c r="E80" s="36" t="s">
        <v>439</v>
      </c>
    </row>
    <row r="81" spans="1:5" ht="76.5">
      <c r="A81" t="s">
        <v>54</v>
      </c>
      <c r="E81" s="34" t="s">
        <v>211</v>
      </c>
    </row>
    <row r="82" spans="1:16" ht="12.75">
      <c r="A82" s="24" t="s">
        <v>45</v>
      </c>
      <c r="B82" s="28" t="s">
        <v>189</v>
      </c>
      <c r="C82" s="28" t="s">
        <v>213</v>
      </c>
      <c r="D82" s="24" t="s">
        <v>59</v>
      </c>
      <c r="E82" s="29" t="s">
        <v>214</v>
      </c>
      <c r="F82" s="30" t="s">
        <v>125</v>
      </c>
      <c r="G82" s="31">
        <v>48</v>
      </c>
      <c r="H82" s="32">
        <v>0</v>
      </c>
      <c r="I82" s="32">
        <f>ROUND(ROUND(H82,2)*ROUND(G82,3),2)</f>
        <v>0</v>
      </c>
      <c r="O82">
        <f>(I82*21)/100</f>
        <v>0</v>
      </c>
      <c r="P82" t="s">
        <v>23</v>
      </c>
    </row>
    <row r="83" spans="1:5" ht="25.5">
      <c r="A83" s="33" t="s">
        <v>50</v>
      </c>
      <c r="E83" s="34" t="s">
        <v>521</v>
      </c>
    </row>
    <row r="84" spans="1:5" ht="12.75">
      <c r="A84" s="35" t="s">
        <v>52</v>
      </c>
      <c r="E84" s="36" t="s">
        <v>522</v>
      </c>
    </row>
    <row r="85" spans="1:5" ht="38.25">
      <c r="A85" t="s">
        <v>54</v>
      </c>
      <c r="E85" s="34" t="s">
        <v>217</v>
      </c>
    </row>
    <row r="86" spans="1:18" ht="12.75" customHeight="1">
      <c r="A86" s="12" t="s">
        <v>43</v>
      </c>
      <c r="B86" s="12"/>
      <c r="C86" s="38" t="s">
        <v>23</v>
      </c>
      <c r="D86" s="12"/>
      <c r="E86" s="26" t="s">
        <v>218</v>
      </c>
      <c r="F86" s="12"/>
      <c r="G86" s="12"/>
      <c r="H86" s="12"/>
      <c r="I86" s="39">
        <f>0+Q86</f>
        <v>0</v>
      </c>
      <c r="O86">
        <f>0+R86</f>
        <v>0</v>
      </c>
      <c r="Q86">
        <f>0+I87+I91+I95+I99+I103+I107+I111+I115</f>
        <v>0</v>
      </c>
      <c r="R86">
        <f>0+O87+O91+O95+O99+O103+O107+O111+O115</f>
        <v>0</v>
      </c>
    </row>
    <row r="87" spans="1:16" ht="12.75">
      <c r="A87" s="24" t="s">
        <v>45</v>
      </c>
      <c r="B87" s="28" t="s">
        <v>195</v>
      </c>
      <c r="C87" s="28" t="s">
        <v>220</v>
      </c>
      <c r="D87" s="24" t="s">
        <v>59</v>
      </c>
      <c r="E87" s="29" t="s">
        <v>221</v>
      </c>
      <c r="F87" s="30" t="s">
        <v>162</v>
      </c>
      <c r="G87" s="31">
        <v>200</v>
      </c>
      <c r="H87" s="32">
        <v>0</v>
      </c>
      <c r="I87" s="32">
        <f>ROUND(ROUND(H87,2)*ROUND(G87,3),2)</f>
        <v>0</v>
      </c>
      <c r="O87">
        <f>(I87*21)/100</f>
        <v>0</v>
      </c>
      <c r="P87" t="s">
        <v>23</v>
      </c>
    </row>
    <row r="88" spans="1:5" ht="25.5">
      <c r="A88" s="33" t="s">
        <v>50</v>
      </c>
      <c r="E88" s="34" t="s">
        <v>222</v>
      </c>
    </row>
    <row r="89" spans="1:5" ht="12.75">
      <c r="A89" s="35" t="s">
        <v>52</v>
      </c>
      <c r="E89" s="36" t="s">
        <v>523</v>
      </c>
    </row>
    <row r="90" spans="1:5" ht="165.75">
      <c r="A90" t="s">
        <v>54</v>
      </c>
      <c r="E90" s="34" t="s">
        <v>224</v>
      </c>
    </row>
    <row r="91" spans="1:16" ht="12.75">
      <c r="A91" s="24" t="s">
        <v>45</v>
      </c>
      <c r="B91" s="28" t="s">
        <v>201</v>
      </c>
      <c r="C91" s="28" t="s">
        <v>231</v>
      </c>
      <c r="D91" s="24" t="s">
        <v>59</v>
      </c>
      <c r="E91" s="29" t="s">
        <v>232</v>
      </c>
      <c r="F91" s="30" t="s">
        <v>139</v>
      </c>
      <c r="G91" s="31">
        <v>1460.8</v>
      </c>
      <c r="H91" s="32">
        <v>0</v>
      </c>
      <c r="I91" s="32">
        <f>ROUND(ROUND(H91,2)*ROUND(G91,3),2)</f>
        <v>0</v>
      </c>
      <c r="O91">
        <f>(I91*21)/100</f>
        <v>0</v>
      </c>
      <c r="P91" t="s">
        <v>23</v>
      </c>
    </row>
    <row r="92" spans="1:5" ht="25.5">
      <c r="A92" s="33" t="s">
        <v>50</v>
      </c>
      <c r="E92" s="34" t="s">
        <v>233</v>
      </c>
    </row>
    <row r="93" spans="1:5" ht="12.75">
      <c r="A93" s="35" t="s">
        <v>52</v>
      </c>
      <c r="E93" s="36" t="s">
        <v>508</v>
      </c>
    </row>
    <row r="94" spans="1:5" ht="38.25">
      <c r="A94" t="s">
        <v>54</v>
      </c>
      <c r="E94" s="34" t="s">
        <v>234</v>
      </c>
    </row>
    <row r="95" spans="1:16" ht="12.75">
      <c r="A95" s="24" t="s">
        <v>45</v>
      </c>
      <c r="B95" s="28" t="s">
        <v>207</v>
      </c>
      <c r="C95" s="28" t="s">
        <v>236</v>
      </c>
      <c r="D95" s="24" t="s">
        <v>59</v>
      </c>
      <c r="E95" s="29" t="s">
        <v>237</v>
      </c>
      <c r="F95" s="30" t="s">
        <v>125</v>
      </c>
      <c r="G95" s="31">
        <v>5618</v>
      </c>
      <c r="H95" s="32">
        <v>0</v>
      </c>
      <c r="I95" s="32">
        <f>ROUND(ROUND(H95,2)*ROUND(G95,3),2)</f>
        <v>0</v>
      </c>
      <c r="O95">
        <f>(I95*21)/100</f>
        <v>0</v>
      </c>
      <c r="P95" t="s">
        <v>23</v>
      </c>
    </row>
    <row r="96" spans="1:5" ht="25.5">
      <c r="A96" s="33" t="s">
        <v>50</v>
      </c>
      <c r="E96" s="34" t="s">
        <v>238</v>
      </c>
    </row>
    <row r="97" spans="1:5" ht="38.25">
      <c r="A97" s="35" t="s">
        <v>52</v>
      </c>
      <c r="E97" s="36" t="s">
        <v>524</v>
      </c>
    </row>
    <row r="98" spans="1:5" ht="102">
      <c r="A98" t="s">
        <v>54</v>
      </c>
      <c r="E98" s="34" t="s">
        <v>240</v>
      </c>
    </row>
    <row r="99" spans="1:16" ht="12.75">
      <c r="A99" s="24" t="s">
        <v>45</v>
      </c>
      <c r="B99" s="28" t="s">
        <v>212</v>
      </c>
      <c r="C99" s="28" t="s">
        <v>242</v>
      </c>
      <c r="D99" s="24" t="s">
        <v>59</v>
      </c>
      <c r="E99" s="29" t="s">
        <v>243</v>
      </c>
      <c r="F99" s="30" t="s">
        <v>125</v>
      </c>
      <c r="G99" s="31">
        <v>2593</v>
      </c>
      <c r="H99" s="32">
        <v>0</v>
      </c>
      <c r="I99" s="32">
        <f>ROUND(ROUND(H99,2)*ROUND(G99,3),2)</f>
        <v>0</v>
      </c>
      <c r="O99">
        <f>(I99*21)/100</f>
        <v>0</v>
      </c>
      <c r="P99" t="s">
        <v>23</v>
      </c>
    </row>
    <row r="100" spans="1:5" ht="51">
      <c r="A100" s="33" t="s">
        <v>50</v>
      </c>
      <c r="E100" s="34" t="s">
        <v>244</v>
      </c>
    </row>
    <row r="101" spans="1:5" ht="12.75">
      <c r="A101" s="35" t="s">
        <v>52</v>
      </c>
      <c r="E101" s="36" t="s">
        <v>525</v>
      </c>
    </row>
    <row r="102" spans="1:5" ht="38.25">
      <c r="A102" t="s">
        <v>54</v>
      </c>
      <c r="E102" s="34" t="s">
        <v>246</v>
      </c>
    </row>
    <row r="103" spans="1:16" ht="25.5">
      <c r="A103" s="24" t="s">
        <v>45</v>
      </c>
      <c r="B103" s="28" t="s">
        <v>219</v>
      </c>
      <c r="C103" s="28" t="s">
        <v>248</v>
      </c>
      <c r="D103" s="24" t="s">
        <v>59</v>
      </c>
      <c r="E103" s="29" t="s">
        <v>249</v>
      </c>
      <c r="F103" s="30" t="s">
        <v>125</v>
      </c>
      <c r="G103" s="31">
        <v>10372</v>
      </c>
      <c r="H103" s="32">
        <v>0</v>
      </c>
      <c r="I103" s="32">
        <f>ROUND(ROUND(H103,2)*ROUND(G103,3),2)</f>
        <v>0</v>
      </c>
      <c r="O103">
        <f>(I103*21)/100</f>
        <v>0</v>
      </c>
      <c r="P103" t="s">
        <v>23</v>
      </c>
    </row>
    <row r="104" spans="1:5" ht="51">
      <c r="A104" s="33" t="s">
        <v>50</v>
      </c>
      <c r="E104" s="34" t="s">
        <v>244</v>
      </c>
    </row>
    <row r="105" spans="1:5" ht="12.75">
      <c r="A105" s="35" t="s">
        <v>52</v>
      </c>
      <c r="E105" s="36" t="s">
        <v>526</v>
      </c>
    </row>
    <row r="106" spans="1:5" ht="38.25">
      <c r="A106" t="s">
        <v>54</v>
      </c>
      <c r="E106" s="34" t="s">
        <v>251</v>
      </c>
    </row>
    <row r="107" spans="1:16" ht="12.75">
      <c r="A107" s="24" t="s">
        <v>45</v>
      </c>
      <c r="B107" s="28" t="s">
        <v>225</v>
      </c>
      <c r="C107" s="28" t="s">
        <v>527</v>
      </c>
      <c r="D107" s="24" t="s">
        <v>59</v>
      </c>
      <c r="E107" s="29" t="s">
        <v>528</v>
      </c>
      <c r="F107" s="30" t="s">
        <v>139</v>
      </c>
      <c r="G107" s="31">
        <v>464</v>
      </c>
      <c r="H107" s="32">
        <v>0</v>
      </c>
      <c r="I107" s="32">
        <f>ROUND(ROUND(H107,2)*ROUND(G107,3),2)</f>
        <v>0</v>
      </c>
      <c r="O107">
        <f>(I107*21)/100</f>
        <v>0</v>
      </c>
      <c r="P107" t="s">
        <v>23</v>
      </c>
    </row>
    <row r="108" spans="1:5" ht="25.5">
      <c r="A108" s="33" t="s">
        <v>50</v>
      </c>
      <c r="E108" s="34" t="s">
        <v>529</v>
      </c>
    </row>
    <row r="109" spans="1:5" ht="12.75">
      <c r="A109" s="35" t="s">
        <v>52</v>
      </c>
      <c r="E109" s="36" t="s">
        <v>530</v>
      </c>
    </row>
    <row r="110" spans="1:5" ht="38.25">
      <c r="A110" t="s">
        <v>54</v>
      </c>
      <c r="E110" s="34" t="s">
        <v>234</v>
      </c>
    </row>
    <row r="111" spans="1:16" ht="12.75">
      <c r="A111" s="24" t="s">
        <v>45</v>
      </c>
      <c r="B111" s="28" t="s">
        <v>230</v>
      </c>
      <c r="C111" s="28" t="s">
        <v>253</v>
      </c>
      <c r="D111" s="24" t="s">
        <v>59</v>
      </c>
      <c r="E111" s="29" t="s">
        <v>254</v>
      </c>
      <c r="F111" s="30" t="s">
        <v>139</v>
      </c>
      <c r="G111" s="31">
        <v>11.844</v>
      </c>
      <c r="H111" s="32">
        <v>0</v>
      </c>
      <c r="I111" s="32">
        <f>ROUND(ROUND(H111,2)*ROUND(G111,3),2)</f>
        <v>0</v>
      </c>
      <c r="O111">
        <f>(I111*21)/100</f>
        <v>0</v>
      </c>
      <c r="P111" t="s">
        <v>23</v>
      </c>
    </row>
    <row r="112" spans="1:5" ht="12.75">
      <c r="A112" s="33" t="s">
        <v>50</v>
      </c>
      <c r="E112" s="34" t="s">
        <v>531</v>
      </c>
    </row>
    <row r="113" spans="1:5" ht="51">
      <c r="A113" s="35" t="s">
        <v>52</v>
      </c>
      <c r="E113" s="36" t="s">
        <v>532</v>
      </c>
    </row>
    <row r="114" spans="1:5" ht="369.75">
      <c r="A114" t="s">
        <v>54</v>
      </c>
      <c r="E114" s="34" t="s">
        <v>257</v>
      </c>
    </row>
    <row r="115" spans="1:16" ht="12.75">
      <c r="A115" s="24" t="s">
        <v>45</v>
      </c>
      <c r="B115" s="28" t="s">
        <v>235</v>
      </c>
      <c r="C115" s="28" t="s">
        <v>269</v>
      </c>
      <c r="D115" s="24" t="s">
        <v>59</v>
      </c>
      <c r="E115" s="29" t="s">
        <v>270</v>
      </c>
      <c r="F115" s="30" t="s">
        <v>139</v>
      </c>
      <c r="G115" s="31">
        <v>40.64</v>
      </c>
      <c r="H115" s="32">
        <v>0</v>
      </c>
      <c r="I115" s="32">
        <f>ROUND(ROUND(H115,2)*ROUND(G115,3),2)</f>
        <v>0</v>
      </c>
      <c r="O115">
        <f>(I115*21)/100</f>
        <v>0</v>
      </c>
      <c r="P115" t="s">
        <v>23</v>
      </c>
    </row>
    <row r="116" spans="1:5" ht="38.25">
      <c r="A116" s="33" t="s">
        <v>50</v>
      </c>
      <c r="E116" s="34" t="s">
        <v>533</v>
      </c>
    </row>
    <row r="117" spans="1:5" ht="38.25">
      <c r="A117" s="35" t="s">
        <v>52</v>
      </c>
      <c r="E117" s="36" t="s">
        <v>534</v>
      </c>
    </row>
    <row r="118" spans="1:5" ht="369.75">
      <c r="A118" t="s">
        <v>54</v>
      </c>
      <c r="E118" s="34" t="s">
        <v>257</v>
      </c>
    </row>
    <row r="119" spans="1:18" ht="12.75" customHeight="1">
      <c r="A119" s="12" t="s">
        <v>43</v>
      </c>
      <c r="B119" s="12"/>
      <c r="C119" s="38" t="s">
        <v>22</v>
      </c>
      <c r="D119" s="12"/>
      <c r="E119" s="26" t="s">
        <v>279</v>
      </c>
      <c r="F119" s="12"/>
      <c r="G119" s="12"/>
      <c r="H119" s="12"/>
      <c r="I119" s="39">
        <f>0+Q119</f>
        <v>0</v>
      </c>
      <c r="O119">
        <f>0+R119</f>
        <v>0</v>
      </c>
      <c r="Q119">
        <f>0+I120</f>
        <v>0</v>
      </c>
      <c r="R119">
        <f>0+O120</f>
        <v>0</v>
      </c>
    </row>
    <row r="120" spans="1:16" ht="12.75">
      <c r="A120" s="24" t="s">
        <v>45</v>
      </c>
      <c r="B120" s="28" t="s">
        <v>241</v>
      </c>
      <c r="C120" s="28" t="s">
        <v>287</v>
      </c>
      <c r="D120" s="24" t="s">
        <v>59</v>
      </c>
      <c r="E120" s="29" t="s">
        <v>288</v>
      </c>
      <c r="F120" s="30" t="s">
        <v>139</v>
      </c>
      <c r="G120" s="31">
        <v>1.208</v>
      </c>
      <c r="H120" s="32">
        <v>0</v>
      </c>
      <c r="I120" s="32">
        <f>ROUND(ROUND(H120,2)*ROUND(G120,3),2)</f>
        <v>0</v>
      </c>
      <c r="O120">
        <f>(I120*21)/100</f>
        <v>0</v>
      </c>
      <c r="P120" t="s">
        <v>23</v>
      </c>
    </row>
    <row r="121" spans="1:5" ht="38.25">
      <c r="A121" s="33" t="s">
        <v>50</v>
      </c>
      <c r="E121" s="34" t="s">
        <v>289</v>
      </c>
    </row>
    <row r="122" spans="1:5" ht="51">
      <c r="A122" s="35" t="s">
        <v>52</v>
      </c>
      <c r="E122" s="36" t="s">
        <v>535</v>
      </c>
    </row>
    <row r="123" spans="1:5" ht="280.5">
      <c r="A123" t="s">
        <v>54</v>
      </c>
      <c r="E123" s="34" t="s">
        <v>291</v>
      </c>
    </row>
    <row r="124" spans="1:18" ht="12.75" customHeight="1">
      <c r="A124" s="12" t="s">
        <v>43</v>
      </c>
      <c r="B124" s="12"/>
      <c r="C124" s="38" t="s">
        <v>33</v>
      </c>
      <c r="D124" s="12"/>
      <c r="E124" s="26" t="s">
        <v>292</v>
      </c>
      <c r="F124" s="12"/>
      <c r="G124" s="12"/>
      <c r="H124" s="12"/>
      <c r="I124" s="39">
        <f>0+Q124</f>
        <v>0</v>
      </c>
      <c r="O124">
        <f>0+R124</f>
        <v>0</v>
      </c>
      <c r="Q124">
        <f>0+I125+I129+I133</f>
        <v>0</v>
      </c>
      <c r="R124">
        <f>0+O125+O129+O133</f>
        <v>0</v>
      </c>
    </row>
    <row r="125" spans="1:16" ht="12.75">
      <c r="A125" s="24" t="s">
        <v>45</v>
      </c>
      <c r="B125" s="28" t="s">
        <v>247</v>
      </c>
      <c r="C125" s="28" t="s">
        <v>300</v>
      </c>
      <c r="D125" s="24" t="s">
        <v>59</v>
      </c>
      <c r="E125" s="29" t="s">
        <v>301</v>
      </c>
      <c r="F125" s="30" t="s">
        <v>139</v>
      </c>
      <c r="G125" s="31">
        <v>43.35</v>
      </c>
      <c r="H125" s="32">
        <v>0</v>
      </c>
      <c r="I125" s="32">
        <f>ROUND(ROUND(H125,2)*ROUND(G125,3),2)</f>
        <v>0</v>
      </c>
      <c r="O125">
        <f>(I125*21)/100</f>
        <v>0</v>
      </c>
      <c r="P125" t="s">
        <v>23</v>
      </c>
    </row>
    <row r="126" spans="1:5" ht="25.5">
      <c r="A126" s="33" t="s">
        <v>50</v>
      </c>
      <c r="E126" s="34" t="s">
        <v>536</v>
      </c>
    </row>
    <row r="127" spans="1:5" ht="51">
      <c r="A127" s="35" t="s">
        <v>52</v>
      </c>
      <c r="E127" s="36" t="s">
        <v>537</v>
      </c>
    </row>
    <row r="128" spans="1:5" ht="51">
      <c r="A128" t="s">
        <v>54</v>
      </c>
      <c r="E128" s="34" t="s">
        <v>304</v>
      </c>
    </row>
    <row r="129" spans="1:16" ht="12.75">
      <c r="A129" s="24" t="s">
        <v>45</v>
      </c>
      <c r="B129" s="28" t="s">
        <v>252</v>
      </c>
      <c r="C129" s="28" t="s">
        <v>306</v>
      </c>
      <c r="D129" s="24" t="s">
        <v>59</v>
      </c>
      <c r="E129" s="29" t="s">
        <v>307</v>
      </c>
      <c r="F129" s="30" t="s">
        <v>139</v>
      </c>
      <c r="G129" s="31">
        <v>21</v>
      </c>
      <c r="H129" s="32">
        <v>0</v>
      </c>
      <c r="I129" s="32">
        <f>ROUND(ROUND(H129,2)*ROUND(G129,3),2)</f>
        <v>0</v>
      </c>
      <c r="O129">
        <f>(I129*21)/100</f>
        <v>0</v>
      </c>
      <c r="P129" t="s">
        <v>23</v>
      </c>
    </row>
    <row r="130" spans="1:5" ht="12.75">
      <c r="A130" s="33" t="s">
        <v>50</v>
      </c>
      <c r="E130" s="34" t="s">
        <v>308</v>
      </c>
    </row>
    <row r="131" spans="1:5" ht="12.75">
      <c r="A131" s="35" t="s">
        <v>52</v>
      </c>
      <c r="E131" s="36" t="s">
        <v>538</v>
      </c>
    </row>
    <row r="132" spans="1:5" ht="38.25">
      <c r="A132" t="s">
        <v>54</v>
      </c>
      <c r="E132" s="34" t="s">
        <v>234</v>
      </c>
    </row>
    <row r="133" spans="1:16" ht="12.75">
      <c r="A133" s="24" t="s">
        <v>45</v>
      </c>
      <c r="B133" s="28" t="s">
        <v>258</v>
      </c>
      <c r="C133" s="28" t="s">
        <v>311</v>
      </c>
      <c r="D133" s="24" t="s">
        <v>59</v>
      </c>
      <c r="E133" s="29" t="s">
        <v>312</v>
      </c>
      <c r="F133" s="30" t="s">
        <v>139</v>
      </c>
      <c r="G133" s="31">
        <v>6.3</v>
      </c>
      <c r="H133" s="32">
        <v>0</v>
      </c>
      <c r="I133" s="32">
        <f>ROUND(ROUND(H133,2)*ROUND(G133,3),2)</f>
        <v>0</v>
      </c>
      <c r="O133">
        <f>(I133*21)/100</f>
        <v>0</v>
      </c>
      <c r="P133" t="s">
        <v>23</v>
      </c>
    </row>
    <row r="134" spans="1:5" ht="12.75">
      <c r="A134" s="33" t="s">
        <v>50</v>
      </c>
      <c r="E134" s="34" t="s">
        <v>539</v>
      </c>
    </row>
    <row r="135" spans="1:5" ht="12.75">
      <c r="A135" s="35" t="s">
        <v>52</v>
      </c>
      <c r="E135" s="36" t="s">
        <v>540</v>
      </c>
    </row>
    <row r="136" spans="1:5" ht="102">
      <c r="A136" t="s">
        <v>54</v>
      </c>
      <c r="E136" s="34" t="s">
        <v>315</v>
      </c>
    </row>
    <row r="137" spans="1:18" ht="12.75" customHeight="1">
      <c r="A137" s="12" t="s">
        <v>43</v>
      </c>
      <c r="B137" s="12"/>
      <c r="C137" s="38" t="s">
        <v>35</v>
      </c>
      <c r="D137" s="12"/>
      <c r="E137" s="26" t="s">
        <v>316</v>
      </c>
      <c r="F137" s="12"/>
      <c r="G137" s="12"/>
      <c r="H137" s="12"/>
      <c r="I137" s="39">
        <f>0+Q137</f>
        <v>0</v>
      </c>
      <c r="O137">
        <f>0+R137</f>
        <v>0</v>
      </c>
      <c r="Q137">
        <f>0+I138+I142+I146+I150</f>
        <v>0</v>
      </c>
      <c r="R137">
        <f>0+O138+O142+O146+O150</f>
        <v>0</v>
      </c>
    </row>
    <row r="138" spans="1:16" ht="12.75">
      <c r="A138" s="24" t="s">
        <v>45</v>
      </c>
      <c r="B138" s="28" t="s">
        <v>263</v>
      </c>
      <c r="C138" s="28" t="s">
        <v>351</v>
      </c>
      <c r="D138" s="24" t="s">
        <v>59</v>
      </c>
      <c r="E138" s="29" t="s">
        <v>352</v>
      </c>
      <c r="F138" s="30" t="s">
        <v>125</v>
      </c>
      <c r="G138" s="31">
        <v>25</v>
      </c>
      <c r="H138" s="32">
        <v>0</v>
      </c>
      <c r="I138" s="32">
        <f>ROUND(ROUND(H138,2)*ROUND(G138,3),2)</f>
        <v>0</v>
      </c>
      <c r="O138">
        <f>(I138*21)/100</f>
        <v>0</v>
      </c>
      <c r="P138" t="s">
        <v>23</v>
      </c>
    </row>
    <row r="139" spans="1:5" ht="12.75">
      <c r="A139" s="33" t="s">
        <v>50</v>
      </c>
      <c r="E139" s="34" t="s">
        <v>353</v>
      </c>
    </row>
    <row r="140" spans="1:5" ht="12.75">
      <c r="A140" s="35" t="s">
        <v>52</v>
      </c>
      <c r="E140" s="36" t="s">
        <v>541</v>
      </c>
    </row>
    <row r="141" spans="1:5" ht="51">
      <c r="A141" t="s">
        <v>54</v>
      </c>
      <c r="E141" s="34" t="s">
        <v>355</v>
      </c>
    </row>
    <row r="142" spans="1:16" ht="12.75">
      <c r="A142" s="24" t="s">
        <v>45</v>
      </c>
      <c r="B142" s="28" t="s">
        <v>268</v>
      </c>
      <c r="C142" s="28" t="s">
        <v>357</v>
      </c>
      <c r="D142" s="24" t="s">
        <v>59</v>
      </c>
      <c r="E142" s="29" t="s">
        <v>358</v>
      </c>
      <c r="F142" s="30" t="s">
        <v>125</v>
      </c>
      <c r="G142" s="31">
        <v>3458.7</v>
      </c>
      <c r="H142" s="32">
        <v>0</v>
      </c>
      <c r="I142" s="32">
        <f>ROUND(ROUND(H142,2)*ROUND(G142,3),2)</f>
        <v>0</v>
      </c>
      <c r="O142">
        <f>(I142*21)/100</f>
        <v>0</v>
      </c>
      <c r="P142" t="s">
        <v>23</v>
      </c>
    </row>
    <row r="143" spans="1:5" ht="38.25">
      <c r="A143" s="33" t="s">
        <v>50</v>
      </c>
      <c r="E143" s="34" t="s">
        <v>542</v>
      </c>
    </row>
    <row r="144" spans="1:5" ht="12.75">
      <c r="A144" s="35" t="s">
        <v>52</v>
      </c>
      <c r="E144" s="36" t="s">
        <v>543</v>
      </c>
    </row>
    <row r="145" spans="1:5" ht="51">
      <c r="A145" t="s">
        <v>54</v>
      </c>
      <c r="E145" s="34" t="s">
        <v>355</v>
      </c>
    </row>
    <row r="146" spans="1:16" ht="12.75">
      <c r="A146" s="24" t="s">
        <v>45</v>
      </c>
      <c r="B146" s="28" t="s">
        <v>273</v>
      </c>
      <c r="C146" s="28" t="s">
        <v>362</v>
      </c>
      <c r="D146" s="24" t="s">
        <v>59</v>
      </c>
      <c r="E146" s="29" t="s">
        <v>363</v>
      </c>
      <c r="F146" s="30" t="s">
        <v>125</v>
      </c>
      <c r="G146" s="31">
        <v>5093</v>
      </c>
      <c r="H146" s="32">
        <v>0</v>
      </c>
      <c r="I146" s="32">
        <f>ROUND(ROUND(H146,2)*ROUND(G146,3),2)</f>
        <v>0</v>
      </c>
      <c r="O146">
        <f>(I146*21)/100</f>
        <v>0</v>
      </c>
      <c r="P146" t="s">
        <v>23</v>
      </c>
    </row>
    <row r="147" spans="1:5" ht="12.75">
      <c r="A147" s="33" t="s">
        <v>50</v>
      </c>
      <c r="E147" s="34" t="s">
        <v>364</v>
      </c>
    </row>
    <row r="148" spans="1:5" ht="12.75">
      <c r="A148" s="35" t="s">
        <v>52</v>
      </c>
      <c r="E148" s="36" t="s">
        <v>519</v>
      </c>
    </row>
    <row r="149" spans="1:5" ht="51">
      <c r="A149" t="s">
        <v>54</v>
      </c>
      <c r="E149" s="34" t="s">
        <v>365</v>
      </c>
    </row>
    <row r="150" spans="1:16" ht="25.5">
      <c r="A150" s="24" t="s">
        <v>45</v>
      </c>
      <c r="B150" s="28" t="s">
        <v>280</v>
      </c>
      <c r="C150" s="28" t="s">
        <v>367</v>
      </c>
      <c r="D150" s="24" t="s">
        <v>59</v>
      </c>
      <c r="E150" s="29" t="s">
        <v>368</v>
      </c>
      <c r="F150" s="30" t="s">
        <v>125</v>
      </c>
      <c r="G150" s="31">
        <v>2110</v>
      </c>
      <c r="H150" s="32">
        <v>0</v>
      </c>
      <c r="I150" s="32">
        <f>ROUND(ROUND(H150,2)*ROUND(G150,3),2)</f>
        <v>0</v>
      </c>
      <c r="O150">
        <f>(I150*21)/100</f>
        <v>0</v>
      </c>
      <c r="P150" t="s">
        <v>23</v>
      </c>
    </row>
    <row r="151" spans="1:5" ht="12.75">
      <c r="A151" s="33" t="s">
        <v>50</v>
      </c>
      <c r="E151" s="34" t="s">
        <v>364</v>
      </c>
    </row>
    <row r="152" spans="1:5" ht="12.75">
      <c r="A152" s="35" t="s">
        <v>52</v>
      </c>
      <c r="E152" s="36" t="s">
        <v>544</v>
      </c>
    </row>
    <row r="153" spans="1:5" ht="140.25">
      <c r="A153" t="s">
        <v>54</v>
      </c>
      <c r="E153" s="34" t="s">
        <v>370</v>
      </c>
    </row>
    <row r="154" spans="1:18" ht="12.75" customHeight="1">
      <c r="A154" s="12" t="s">
        <v>43</v>
      </c>
      <c r="B154" s="12"/>
      <c r="C154" s="38" t="s">
        <v>40</v>
      </c>
      <c r="D154" s="12"/>
      <c r="E154" s="26" t="s">
        <v>383</v>
      </c>
      <c r="F154" s="12"/>
      <c r="G154" s="12"/>
      <c r="H154" s="12"/>
      <c r="I154" s="39">
        <f>0+Q154</f>
        <v>0</v>
      </c>
      <c r="O154">
        <f>0+R154</f>
        <v>0</v>
      </c>
      <c r="Q154">
        <f>0+I155+I159+I163+I167+I171+I175+I179+I183+I187+I191+I195</f>
        <v>0</v>
      </c>
      <c r="R154">
        <f>0+O155+O159+O163+O167+O171+O175+O179+O183+O187+O191+O195</f>
        <v>0</v>
      </c>
    </row>
    <row r="155" spans="1:16" ht="12.75">
      <c r="A155" s="24" t="s">
        <v>45</v>
      </c>
      <c r="B155" s="28" t="s">
        <v>286</v>
      </c>
      <c r="C155" s="28" t="s">
        <v>385</v>
      </c>
      <c r="D155" s="24" t="s">
        <v>59</v>
      </c>
      <c r="E155" s="29" t="s">
        <v>386</v>
      </c>
      <c r="F155" s="30" t="s">
        <v>118</v>
      </c>
      <c r="G155" s="31">
        <v>4</v>
      </c>
      <c r="H155" s="32">
        <v>0</v>
      </c>
      <c r="I155" s="32">
        <f>ROUND(ROUND(H155,2)*ROUND(G155,3),2)</f>
        <v>0</v>
      </c>
      <c r="O155">
        <f>(I155*21)/100</f>
        <v>0</v>
      </c>
      <c r="P155" t="s">
        <v>23</v>
      </c>
    </row>
    <row r="156" spans="1:5" ht="12.75">
      <c r="A156" s="33" t="s">
        <v>50</v>
      </c>
      <c r="E156" s="34" t="s">
        <v>545</v>
      </c>
    </row>
    <row r="157" spans="1:5" ht="12.75">
      <c r="A157" s="35" t="s">
        <v>52</v>
      </c>
      <c r="E157" s="36" t="s">
        <v>338</v>
      </c>
    </row>
    <row r="158" spans="1:5" ht="51">
      <c r="A158" t="s">
        <v>54</v>
      </c>
      <c r="E158" s="34" t="s">
        <v>389</v>
      </c>
    </row>
    <row r="159" spans="1:16" ht="12.75">
      <c r="A159" s="24" t="s">
        <v>45</v>
      </c>
      <c r="B159" s="28" t="s">
        <v>293</v>
      </c>
      <c r="C159" s="28" t="s">
        <v>391</v>
      </c>
      <c r="D159" s="24" t="s">
        <v>59</v>
      </c>
      <c r="E159" s="29" t="s">
        <v>392</v>
      </c>
      <c r="F159" s="30" t="s">
        <v>118</v>
      </c>
      <c r="G159" s="31">
        <v>5</v>
      </c>
      <c r="H159" s="32">
        <v>0</v>
      </c>
      <c r="I159" s="32">
        <f>ROUND(ROUND(H159,2)*ROUND(G159,3),2)</f>
        <v>0</v>
      </c>
      <c r="O159">
        <f>(I159*21)/100</f>
        <v>0</v>
      </c>
      <c r="P159" t="s">
        <v>23</v>
      </c>
    </row>
    <row r="160" spans="1:5" ht="12.75">
      <c r="A160" s="33" t="s">
        <v>50</v>
      </c>
      <c r="E160" s="34" t="s">
        <v>393</v>
      </c>
    </row>
    <row r="161" spans="1:5" ht="12.75">
      <c r="A161" s="35" t="s">
        <v>52</v>
      </c>
      <c r="E161" s="36" t="s">
        <v>546</v>
      </c>
    </row>
    <row r="162" spans="1:5" ht="51">
      <c r="A162" t="s">
        <v>54</v>
      </c>
      <c r="E162" s="34" t="s">
        <v>395</v>
      </c>
    </row>
    <row r="163" spans="1:16" ht="12.75">
      <c r="A163" s="24" t="s">
        <v>45</v>
      </c>
      <c r="B163" s="28" t="s">
        <v>299</v>
      </c>
      <c r="C163" s="28" t="s">
        <v>403</v>
      </c>
      <c r="D163" s="24" t="s">
        <v>59</v>
      </c>
      <c r="E163" s="29" t="s">
        <v>404</v>
      </c>
      <c r="F163" s="30" t="s">
        <v>118</v>
      </c>
      <c r="G163" s="31">
        <v>6</v>
      </c>
      <c r="H163" s="32">
        <v>0</v>
      </c>
      <c r="I163" s="32">
        <f>ROUND(ROUND(H163,2)*ROUND(G163,3),2)</f>
        <v>0</v>
      </c>
      <c r="O163">
        <f>(I163*21)/100</f>
        <v>0</v>
      </c>
      <c r="P163" t="s">
        <v>23</v>
      </c>
    </row>
    <row r="164" spans="1:5" ht="63.75">
      <c r="A164" s="33" t="s">
        <v>50</v>
      </c>
      <c r="E164" s="34" t="s">
        <v>547</v>
      </c>
    </row>
    <row r="165" spans="1:5" ht="12.75">
      <c r="A165" s="35" t="s">
        <v>52</v>
      </c>
      <c r="E165" s="36" t="s">
        <v>548</v>
      </c>
    </row>
    <row r="166" spans="1:5" ht="25.5">
      <c r="A166" t="s">
        <v>54</v>
      </c>
      <c r="E166" s="34" t="s">
        <v>407</v>
      </c>
    </row>
    <row r="167" spans="1:16" ht="25.5">
      <c r="A167" s="24" t="s">
        <v>45</v>
      </c>
      <c r="B167" s="28" t="s">
        <v>305</v>
      </c>
      <c r="C167" s="28" t="s">
        <v>409</v>
      </c>
      <c r="D167" s="24" t="s">
        <v>59</v>
      </c>
      <c r="E167" s="29" t="s">
        <v>410</v>
      </c>
      <c r="F167" s="30" t="s">
        <v>118</v>
      </c>
      <c r="G167" s="31">
        <v>2</v>
      </c>
      <c r="H167" s="32">
        <v>0</v>
      </c>
      <c r="I167" s="32">
        <f>ROUND(ROUND(H167,2)*ROUND(G167,3),2)</f>
        <v>0</v>
      </c>
      <c r="O167">
        <f>(I167*21)/100</f>
        <v>0</v>
      </c>
      <c r="P167" t="s">
        <v>23</v>
      </c>
    </row>
    <row r="168" spans="1:5" ht="12.75">
      <c r="A168" s="33" t="s">
        <v>50</v>
      </c>
      <c r="E168" s="34" t="s">
        <v>59</v>
      </c>
    </row>
    <row r="169" spans="1:5" ht="12.75">
      <c r="A169" s="35" t="s">
        <v>52</v>
      </c>
      <c r="E169" s="36" t="s">
        <v>136</v>
      </c>
    </row>
    <row r="170" spans="1:5" ht="38.25">
      <c r="A170" t="s">
        <v>54</v>
      </c>
      <c r="E170" s="34" t="s">
        <v>412</v>
      </c>
    </row>
    <row r="171" spans="1:16" ht="12.75">
      <c r="A171" s="24" t="s">
        <v>45</v>
      </c>
      <c r="B171" s="28" t="s">
        <v>310</v>
      </c>
      <c r="C171" s="28" t="s">
        <v>420</v>
      </c>
      <c r="D171" s="24" t="s">
        <v>59</v>
      </c>
      <c r="E171" s="29" t="s">
        <v>421</v>
      </c>
      <c r="F171" s="30" t="s">
        <v>162</v>
      </c>
      <c r="G171" s="31">
        <v>29</v>
      </c>
      <c r="H171" s="32">
        <v>0</v>
      </c>
      <c r="I171" s="32">
        <f>ROUND(ROUND(H171,2)*ROUND(G171,3),2)</f>
        <v>0</v>
      </c>
      <c r="O171">
        <f>(I171*21)/100</f>
        <v>0</v>
      </c>
      <c r="P171" t="s">
        <v>23</v>
      </c>
    </row>
    <row r="172" spans="1:5" ht="12.75">
      <c r="A172" s="33" t="s">
        <v>50</v>
      </c>
      <c r="E172" s="34" t="s">
        <v>422</v>
      </c>
    </row>
    <row r="173" spans="1:5" ht="12.75">
      <c r="A173" s="35" t="s">
        <v>52</v>
      </c>
      <c r="E173" s="36" t="s">
        <v>549</v>
      </c>
    </row>
    <row r="174" spans="1:5" ht="51">
      <c r="A174" t="s">
        <v>54</v>
      </c>
      <c r="E174" s="34" t="s">
        <v>418</v>
      </c>
    </row>
    <row r="175" spans="1:16" ht="12.75">
      <c r="A175" s="24" t="s">
        <v>45</v>
      </c>
      <c r="B175" s="28" t="s">
        <v>317</v>
      </c>
      <c r="C175" s="28" t="s">
        <v>425</v>
      </c>
      <c r="D175" s="24" t="s">
        <v>59</v>
      </c>
      <c r="E175" s="29" t="s">
        <v>426</v>
      </c>
      <c r="F175" s="30" t="s">
        <v>118</v>
      </c>
      <c r="G175" s="31">
        <v>4</v>
      </c>
      <c r="H175" s="32">
        <v>0</v>
      </c>
      <c r="I175" s="32">
        <f>ROUND(ROUND(H175,2)*ROUND(G175,3),2)</f>
        <v>0</v>
      </c>
      <c r="O175">
        <f>(I175*21)/100</f>
        <v>0</v>
      </c>
      <c r="P175" t="s">
        <v>23</v>
      </c>
    </row>
    <row r="176" spans="1:5" ht="25.5">
      <c r="A176" s="33" t="s">
        <v>50</v>
      </c>
      <c r="E176" s="34" t="s">
        <v>427</v>
      </c>
    </row>
    <row r="177" spans="1:5" ht="12.75">
      <c r="A177" s="35" t="s">
        <v>52</v>
      </c>
      <c r="E177" s="36" t="s">
        <v>338</v>
      </c>
    </row>
    <row r="178" spans="1:5" ht="409.5">
      <c r="A178" t="s">
        <v>54</v>
      </c>
      <c r="E178" s="34" t="s">
        <v>428</v>
      </c>
    </row>
    <row r="179" spans="1:16" ht="12.75">
      <c r="A179" s="24" t="s">
        <v>45</v>
      </c>
      <c r="B179" s="28" t="s">
        <v>323</v>
      </c>
      <c r="C179" s="28" t="s">
        <v>430</v>
      </c>
      <c r="D179" s="24" t="s">
        <v>59</v>
      </c>
      <c r="E179" s="29" t="s">
        <v>431</v>
      </c>
      <c r="F179" s="30" t="s">
        <v>162</v>
      </c>
      <c r="G179" s="31">
        <v>62</v>
      </c>
      <c r="H179" s="32">
        <v>0</v>
      </c>
      <c r="I179" s="32">
        <f>ROUND(ROUND(H179,2)*ROUND(G179,3),2)</f>
        <v>0</v>
      </c>
      <c r="O179">
        <f>(I179*21)/100</f>
        <v>0</v>
      </c>
      <c r="P179" t="s">
        <v>23</v>
      </c>
    </row>
    <row r="180" spans="1:5" ht="12.75">
      <c r="A180" s="33" t="s">
        <v>50</v>
      </c>
      <c r="E180" s="34" t="s">
        <v>432</v>
      </c>
    </row>
    <row r="181" spans="1:5" ht="12.75">
      <c r="A181" s="35" t="s">
        <v>52</v>
      </c>
      <c r="E181" s="36" t="s">
        <v>550</v>
      </c>
    </row>
    <row r="182" spans="1:5" ht="63.75">
      <c r="A182" t="s">
        <v>54</v>
      </c>
      <c r="E182" s="34" t="s">
        <v>434</v>
      </c>
    </row>
    <row r="183" spans="1:16" ht="12.75">
      <c r="A183" s="24" t="s">
        <v>45</v>
      </c>
      <c r="B183" s="28" t="s">
        <v>329</v>
      </c>
      <c r="C183" s="28" t="s">
        <v>436</v>
      </c>
      <c r="D183" s="24" t="s">
        <v>59</v>
      </c>
      <c r="E183" s="29" t="s">
        <v>437</v>
      </c>
      <c r="F183" s="30" t="s">
        <v>118</v>
      </c>
      <c r="G183" s="31">
        <v>10</v>
      </c>
      <c r="H183" s="32">
        <v>0</v>
      </c>
      <c r="I183" s="32">
        <f>ROUND(ROUND(H183,2)*ROUND(G183,3),2)</f>
        <v>0</v>
      </c>
      <c r="O183">
        <f>(I183*21)/100</f>
        <v>0</v>
      </c>
      <c r="P183" t="s">
        <v>23</v>
      </c>
    </row>
    <row r="184" spans="1:5" ht="12.75">
      <c r="A184" s="33" t="s">
        <v>50</v>
      </c>
      <c r="E184" s="34" t="s">
        <v>438</v>
      </c>
    </row>
    <row r="185" spans="1:5" ht="12.75">
      <c r="A185" s="35" t="s">
        <v>52</v>
      </c>
      <c r="E185" s="36" t="s">
        <v>551</v>
      </c>
    </row>
    <row r="186" spans="1:5" ht="76.5">
      <c r="A186" t="s">
        <v>54</v>
      </c>
      <c r="E186" s="34" t="s">
        <v>440</v>
      </c>
    </row>
    <row r="187" spans="1:16" ht="12.75">
      <c r="A187" s="24" t="s">
        <v>45</v>
      </c>
      <c r="B187" s="28" t="s">
        <v>335</v>
      </c>
      <c r="C187" s="28" t="s">
        <v>442</v>
      </c>
      <c r="D187" s="24" t="s">
        <v>59</v>
      </c>
      <c r="E187" s="29" t="s">
        <v>443</v>
      </c>
      <c r="F187" s="30" t="s">
        <v>162</v>
      </c>
      <c r="G187" s="31">
        <v>15</v>
      </c>
      <c r="H187" s="32">
        <v>0</v>
      </c>
      <c r="I187" s="32">
        <f>ROUND(ROUND(H187,2)*ROUND(G187,3),2)</f>
        <v>0</v>
      </c>
      <c r="O187">
        <f>(I187*21)/100</f>
        <v>0</v>
      </c>
      <c r="P187" t="s">
        <v>23</v>
      </c>
    </row>
    <row r="188" spans="1:5" ht="12.75">
      <c r="A188" s="33" t="s">
        <v>50</v>
      </c>
      <c r="E188" s="34" t="s">
        <v>59</v>
      </c>
    </row>
    <row r="189" spans="1:5" ht="12.75">
      <c r="A189" s="35" t="s">
        <v>52</v>
      </c>
      <c r="E189" s="36" t="s">
        <v>552</v>
      </c>
    </row>
    <row r="190" spans="1:5" ht="25.5">
      <c r="A190" t="s">
        <v>54</v>
      </c>
      <c r="E190" s="34" t="s">
        <v>445</v>
      </c>
    </row>
    <row r="191" spans="1:16" ht="12.75">
      <c r="A191" s="24" t="s">
        <v>45</v>
      </c>
      <c r="B191" s="28" t="s">
        <v>340</v>
      </c>
      <c r="C191" s="28" t="s">
        <v>453</v>
      </c>
      <c r="D191" s="24" t="s">
        <v>59</v>
      </c>
      <c r="E191" s="29" t="s">
        <v>454</v>
      </c>
      <c r="F191" s="30" t="s">
        <v>162</v>
      </c>
      <c r="G191" s="31">
        <v>15</v>
      </c>
      <c r="H191" s="32">
        <v>0</v>
      </c>
      <c r="I191" s="32">
        <f>ROUND(ROUND(H191,2)*ROUND(G191,3),2)</f>
        <v>0</v>
      </c>
      <c r="O191">
        <f>(I191*21)/100</f>
        <v>0</v>
      </c>
      <c r="P191" t="s">
        <v>23</v>
      </c>
    </row>
    <row r="192" spans="1:5" ht="12.75">
      <c r="A192" s="33" t="s">
        <v>50</v>
      </c>
      <c r="E192" s="34" t="s">
        <v>59</v>
      </c>
    </row>
    <row r="193" spans="1:5" ht="12.75">
      <c r="A193" s="35" t="s">
        <v>52</v>
      </c>
      <c r="E193" s="36" t="s">
        <v>552</v>
      </c>
    </row>
    <row r="194" spans="1:5" ht="38.25">
      <c r="A194" t="s">
        <v>54</v>
      </c>
      <c r="E194" s="34" t="s">
        <v>455</v>
      </c>
    </row>
    <row r="195" spans="1:16" ht="12.75">
      <c r="A195" s="24" t="s">
        <v>45</v>
      </c>
      <c r="B195" s="28" t="s">
        <v>345</v>
      </c>
      <c r="C195" s="28" t="s">
        <v>457</v>
      </c>
      <c r="D195" s="24" t="s">
        <v>59</v>
      </c>
      <c r="E195" s="29" t="s">
        <v>458</v>
      </c>
      <c r="F195" s="30" t="s">
        <v>139</v>
      </c>
      <c r="G195" s="31">
        <v>4</v>
      </c>
      <c r="H195" s="32">
        <v>0</v>
      </c>
      <c r="I195" s="32">
        <f>ROUND(ROUND(H195,2)*ROUND(G195,3),2)</f>
        <v>0</v>
      </c>
      <c r="O195">
        <f>(I195*21)/100</f>
        <v>0</v>
      </c>
      <c r="P195" t="s">
        <v>23</v>
      </c>
    </row>
    <row r="196" spans="1:5" ht="25.5">
      <c r="A196" s="33" t="s">
        <v>50</v>
      </c>
      <c r="E196" s="34" t="s">
        <v>459</v>
      </c>
    </row>
    <row r="197" spans="1:5" ht="12.75">
      <c r="A197" s="35" t="s">
        <v>52</v>
      </c>
      <c r="E197" s="36" t="s">
        <v>460</v>
      </c>
    </row>
    <row r="198" spans="1:5" ht="409.5">
      <c r="A198" t="s">
        <v>54</v>
      </c>
      <c r="E198" s="34" t="s">
        <v>461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44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22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0+O8+O17+O78+O87+O104</f>
        <v>0</v>
      </c>
      <c r="P2" t="s">
        <v>22</v>
      </c>
    </row>
    <row r="3" spans="1:16" ht="15" customHeight="1">
      <c r="A3" t="s">
        <v>12</v>
      </c>
      <c r="B3" s="16" t="s">
        <v>14</v>
      </c>
      <c r="C3" s="4" t="s">
        <v>15</v>
      </c>
      <c r="D3" s="7"/>
      <c r="E3" s="17" t="s">
        <v>16</v>
      </c>
      <c r="F3" s="8"/>
      <c r="G3" s="15"/>
      <c r="H3" s="14" t="s">
        <v>553</v>
      </c>
      <c r="I3" s="37">
        <f>0+I8+I17+I78+I87+I104</f>
        <v>0</v>
      </c>
      <c r="O3" t="s">
        <v>19</v>
      </c>
      <c r="P3" t="s">
        <v>23</v>
      </c>
    </row>
    <row r="4" spans="1:16" ht="15" customHeight="1">
      <c r="A4" t="s">
        <v>17</v>
      </c>
      <c r="B4" s="19" t="s">
        <v>18</v>
      </c>
      <c r="C4" s="3" t="s">
        <v>553</v>
      </c>
      <c r="D4" s="2"/>
      <c r="E4" s="20" t="s">
        <v>93</v>
      </c>
      <c r="F4" s="12"/>
      <c r="G4" s="12"/>
      <c r="H4" s="21"/>
      <c r="I4" s="21"/>
      <c r="O4" t="s">
        <v>20</v>
      </c>
      <c r="P4" t="s">
        <v>23</v>
      </c>
    </row>
    <row r="5" spans="1:16" ht="12.75" customHeight="1">
      <c r="A5" s="1" t="s">
        <v>26</v>
      </c>
      <c r="B5" s="1" t="s">
        <v>28</v>
      </c>
      <c r="C5" s="1" t="s">
        <v>30</v>
      </c>
      <c r="D5" s="1" t="s">
        <v>31</v>
      </c>
      <c r="E5" s="1" t="s">
        <v>32</v>
      </c>
      <c r="F5" s="1" t="s">
        <v>34</v>
      </c>
      <c r="G5" s="1" t="s">
        <v>36</v>
      </c>
      <c r="H5" s="1" t="s">
        <v>38</v>
      </c>
      <c r="I5" s="1"/>
      <c r="O5" t="s">
        <v>21</v>
      </c>
      <c r="P5" t="s">
        <v>23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39</v>
      </c>
      <c r="I6" s="18" t="s">
        <v>41</v>
      </c>
    </row>
    <row r="7" spans="1:9" ht="12.75" customHeight="1">
      <c r="A7" s="18" t="s">
        <v>27</v>
      </c>
      <c r="B7" s="18" t="s">
        <v>29</v>
      </c>
      <c r="C7" s="18" t="s">
        <v>23</v>
      </c>
      <c r="D7" s="18" t="s">
        <v>22</v>
      </c>
      <c r="E7" s="18" t="s">
        <v>33</v>
      </c>
      <c r="F7" s="18" t="s">
        <v>35</v>
      </c>
      <c r="G7" s="18" t="s">
        <v>37</v>
      </c>
      <c r="H7" s="18" t="s">
        <v>40</v>
      </c>
      <c r="I7" s="18" t="s">
        <v>42</v>
      </c>
    </row>
    <row r="8" spans="1:18" ht="12.75" customHeight="1">
      <c r="A8" s="21" t="s">
        <v>43</v>
      </c>
      <c r="B8" s="21"/>
      <c r="C8" s="25" t="s">
        <v>27</v>
      </c>
      <c r="D8" s="21"/>
      <c r="E8" s="26" t="s">
        <v>44</v>
      </c>
      <c r="F8" s="21"/>
      <c r="G8" s="21"/>
      <c r="H8" s="21"/>
      <c r="I8" s="27">
        <f>0+Q8</f>
        <v>0</v>
      </c>
      <c r="O8">
        <f>0+R8</f>
        <v>0</v>
      </c>
      <c r="Q8">
        <f>0+I9+I13</f>
        <v>0</v>
      </c>
      <c r="R8">
        <f>0+O9+O13</f>
        <v>0</v>
      </c>
    </row>
    <row r="9" spans="1:16" ht="25.5">
      <c r="A9" s="24" t="s">
        <v>45</v>
      </c>
      <c r="B9" s="28" t="s">
        <v>29</v>
      </c>
      <c r="C9" s="28" t="s">
        <v>94</v>
      </c>
      <c r="D9" s="24" t="s">
        <v>59</v>
      </c>
      <c r="E9" s="29" t="s">
        <v>95</v>
      </c>
      <c r="F9" s="30" t="s">
        <v>96</v>
      </c>
      <c r="G9" s="31">
        <v>107.73</v>
      </c>
      <c r="H9" s="32">
        <v>0</v>
      </c>
      <c r="I9" s="32">
        <f>ROUND(ROUND(H9,2)*ROUND(G9,3),2)</f>
        <v>0</v>
      </c>
      <c r="O9">
        <f>(I9*21)/100</f>
        <v>0</v>
      </c>
      <c r="P9" t="s">
        <v>23</v>
      </c>
    </row>
    <row r="10" spans="1:5" ht="51">
      <c r="A10" s="33" t="s">
        <v>50</v>
      </c>
      <c r="E10" s="34" t="s">
        <v>97</v>
      </c>
    </row>
    <row r="11" spans="1:5" ht="12.75">
      <c r="A11" s="35" t="s">
        <v>52</v>
      </c>
      <c r="E11" s="36" t="s">
        <v>554</v>
      </c>
    </row>
    <row r="12" spans="1:5" ht="140.25">
      <c r="A12" t="s">
        <v>54</v>
      </c>
      <c r="E12" s="34" t="s">
        <v>99</v>
      </c>
    </row>
    <row r="13" spans="1:16" ht="12.75">
      <c r="A13" s="24" t="s">
        <v>45</v>
      </c>
      <c r="B13" s="28" t="s">
        <v>23</v>
      </c>
      <c r="C13" s="28" t="s">
        <v>555</v>
      </c>
      <c r="D13" s="24" t="s">
        <v>56</v>
      </c>
      <c r="E13" s="29" t="s">
        <v>556</v>
      </c>
      <c r="F13" s="30" t="s">
        <v>118</v>
      </c>
      <c r="G13" s="31">
        <v>1</v>
      </c>
      <c r="H13" s="32">
        <v>0</v>
      </c>
      <c r="I13" s="32">
        <f>ROUND(ROUND(H13,2)*ROUND(G13,3),2)</f>
        <v>0</v>
      </c>
      <c r="O13">
        <f>(I13*21)/100</f>
        <v>0</v>
      </c>
      <c r="P13" t="s">
        <v>23</v>
      </c>
    </row>
    <row r="14" spans="1:5" ht="25.5">
      <c r="A14" s="33" t="s">
        <v>50</v>
      </c>
      <c r="E14" s="34" t="s">
        <v>557</v>
      </c>
    </row>
    <row r="15" spans="1:5" ht="12.75">
      <c r="A15" s="35" t="s">
        <v>52</v>
      </c>
      <c r="E15" s="36" t="s">
        <v>400</v>
      </c>
    </row>
    <row r="16" spans="1:5" ht="89.25">
      <c r="A16" t="s">
        <v>54</v>
      </c>
      <c r="E16" s="34" t="s">
        <v>558</v>
      </c>
    </row>
    <row r="17" spans="1:18" ht="12.75" customHeight="1">
      <c r="A17" s="12" t="s">
        <v>43</v>
      </c>
      <c r="B17" s="12"/>
      <c r="C17" s="38" t="s">
        <v>29</v>
      </c>
      <c r="D17" s="12"/>
      <c r="E17" s="26" t="s">
        <v>122</v>
      </c>
      <c r="F17" s="12"/>
      <c r="G17" s="12"/>
      <c r="H17" s="12"/>
      <c r="I17" s="39">
        <f>0+Q17</f>
        <v>0</v>
      </c>
      <c r="O17">
        <f>0+R17</f>
        <v>0</v>
      </c>
      <c r="Q17">
        <f>0+I18+I22+I26+I30+I34+I38+I42+I46+I50+I54+I58+I62+I66+I70+I74</f>
        <v>0</v>
      </c>
      <c r="R17">
        <f>0+O18+O22+O26+O30+O34+O38+O42+O46+O50+O54+O58+O62+O66+O70+O74</f>
        <v>0</v>
      </c>
    </row>
    <row r="18" spans="1:16" ht="12.75">
      <c r="A18" s="24" t="s">
        <v>45</v>
      </c>
      <c r="B18" s="28" t="s">
        <v>22</v>
      </c>
      <c r="C18" s="28" t="s">
        <v>559</v>
      </c>
      <c r="D18" s="24" t="s">
        <v>59</v>
      </c>
      <c r="E18" s="29" t="s">
        <v>560</v>
      </c>
      <c r="F18" s="30" t="s">
        <v>162</v>
      </c>
      <c r="G18" s="31">
        <v>4</v>
      </c>
      <c r="H18" s="32">
        <v>0</v>
      </c>
      <c r="I18" s="32">
        <f>ROUND(ROUND(H18,2)*ROUND(G18,3),2)</f>
        <v>0</v>
      </c>
      <c r="O18">
        <f>(I18*21)/100</f>
        <v>0</v>
      </c>
      <c r="P18" t="s">
        <v>23</v>
      </c>
    </row>
    <row r="19" spans="1:5" ht="25.5">
      <c r="A19" s="33" t="s">
        <v>50</v>
      </c>
      <c r="E19" s="34" t="s">
        <v>561</v>
      </c>
    </row>
    <row r="20" spans="1:5" ht="12.75">
      <c r="A20" s="35" t="s">
        <v>52</v>
      </c>
      <c r="E20" s="36" t="s">
        <v>562</v>
      </c>
    </row>
    <row r="21" spans="1:5" ht="63.75">
      <c r="A21" t="s">
        <v>54</v>
      </c>
      <c r="E21" s="34" t="s">
        <v>563</v>
      </c>
    </row>
    <row r="22" spans="1:16" ht="12.75">
      <c r="A22" s="24" t="s">
        <v>45</v>
      </c>
      <c r="B22" s="28" t="s">
        <v>33</v>
      </c>
      <c r="C22" s="28" t="s">
        <v>137</v>
      </c>
      <c r="D22" s="24" t="s">
        <v>59</v>
      </c>
      <c r="E22" s="29" t="s">
        <v>138</v>
      </c>
      <c r="F22" s="30" t="s">
        <v>139</v>
      </c>
      <c r="G22" s="31">
        <v>12.9</v>
      </c>
      <c r="H22" s="32">
        <v>0</v>
      </c>
      <c r="I22" s="32">
        <f>ROUND(ROUND(H22,2)*ROUND(G22,3),2)</f>
        <v>0</v>
      </c>
      <c r="O22">
        <f>(I22*21)/100</f>
        <v>0</v>
      </c>
      <c r="P22" t="s">
        <v>23</v>
      </c>
    </row>
    <row r="23" spans="1:5" ht="25.5">
      <c r="A23" s="33" t="s">
        <v>50</v>
      </c>
      <c r="E23" s="34" t="s">
        <v>564</v>
      </c>
    </row>
    <row r="24" spans="1:5" ht="12.75">
      <c r="A24" s="35" t="s">
        <v>52</v>
      </c>
      <c r="E24" s="36" t="s">
        <v>565</v>
      </c>
    </row>
    <row r="25" spans="1:5" ht="38.25">
      <c r="A25" t="s">
        <v>54</v>
      </c>
      <c r="E25" s="34" t="s">
        <v>142</v>
      </c>
    </row>
    <row r="26" spans="1:16" ht="12.75">
      <c r="A26" s="24" t="s">
        <v>45</v>
      </c>
      <c r="B26" s="28" t="s">
        <v>35</v>
      </c>
      <c r="C26" s="28" t="s">
        <v>144</v>
      </c>
      <c r="D26" s="24" t="s">
        <v>59</v>
      </c>
      <c r="E26" s="29" t="s">
        <v>145</v>
      </c>
      <c r="F26" s="30" t="s">
        <v>139</v>
      </c>
      <c r="G26" s="31">
        <v>10.65</v>
      </c>
      <c r="H26" s="32">
        <v>0</v>
      </c>
      <c r="I26" s="32">
        <f>ROUND(ROUND(H26,2)*ROUND(G26,3),2)</f>
        <v>0</v>
      </c>
      <c r="O26">
        <f>(I26*21)/100</f>
        <v>0</v>
      </c>
      <c r="P26" t="s">
        <v>23</v>
      </c>
    </row>
    <row r="27" spans="1:5" ht="12.75">
      <c r="A27" s="33" t="s">
        <v>50</v>
      </c>
      <c r="E27" s="34" t="s">
        <v>566</v>
      </c>
    </row>
    <row r="28" spans="1:5" ht="12.75">
      <c r="A28" s="35" t="s">
        <v>52</v>
      </c>
      <c r="E28" s="36" t="s">
        <v>567</v>
      </c>
    </row>
    <row r="29" spans="1:5" ht="38.25">
      <c r="A29" t="s">
        <v>54</v>
      </c>
      <c r="E29" s="34" t="s">
        <v>142</v>
      </c>
    </row>
    <row r="30" spans="1:16" ht="12.75">
      <c r="A30" s="24" t="s">
        <v>45</v>
      </c>
      <c r="B30" s="28" t="s">
        <v>37</v>
      </c>
      <c r="C30" s="28" t="s">
        <v>149</v>
      </c>
      <c r="D30" s="24" t="s">
        <v>59</v>
      </c>
      <c r="E30" s="29" t="s">
        <v>150</v>
      </c>
      <c r="F30" s="30" t="s">
        <v>139</v>
      </c>
      <c r="G30" s="31">
        <v>45.5</v>
      </c>
      <c r="H30" s="32">
        <v>0</v>
      </c>
      <c r="I30" s="32">
        <f>ROUND(ROUND(H30,2)*ROUND(G30,3),2)</f>
        <v>0</v>
      </c>
      <c r="O30">
        <f>(I30*21)/100</f>
        <v>0</v>
      </c>
      <c r="P30" t="s">
        <v>23</v>
      </c>
    </row>
    <row r="31" spans="1:5" ht="38.25">
      <c r="A31" s="33" t="s">
        <v>50</v>
      </c>
      <c r="E31" s="34" t="s">
        <v>151</v>
      </c>
    </row>
    <row r="32" spans="1:5" ht="12.75">
      <c r="A32" s="35" t="s">
        <v>52</v>
      </c>
      <c r="E32" s="36" t="s">
        <v>568</v>
      </c>
    </row>
    <row r="33" spans="1:5" ht="369.75">
      <c r="A33" t="s">
        <v>54</v>
      </c>
      <c r="E33" s="34" t="s">
        <v>153</v>
      </c>
    </row>
    <row r="34" spans="1:16" ht="12.75">
      <c r="A34" s="24" t="s">
        <v>45</v>
      </c>
      <c r="B34" s="28" t="s">
        <v>75</v>
      </c>
      <c r="C34" s="28" t="s">
        <v>155</v>
      </c>
      <c r="D34" s="24" t="s">
        <v>59</v>
      </c>
      <c r="E34" s="29" t="s">
        <v>156</v>
      </c>
      <c r="F34" s="30" t="s">
        <v>139</v>
      </c>
      <c r="G34" s="31">
        <v>11.2</v>
      </c>
      <c r="H34" s="32">
        <v>0</v>
      </c>
      <c r="I34" s="32">
        <f>ROUND(ROUND(H34,2)*ROUND(G34,3),2)</f>
        <v>0</v>
      </c>
      <c r="O34">
        <f>(I34*21)/100</f>
        <v>0</v>
      </c>
      <c r="P34" t="s">
        <v>23</v>
      </c>
    </row>
    <row r="35" spans="1:5" ht="51">
      <c r="A35" s="33" t="s">
        <v>50</v>
      </c>
      <c r="E35" s="34" t="s">
        <v>569</v>
      </c>
    </row>
    <row r="36" spans="1:5" ht="12.75">
      <c r="A36" s="35" t="s">
        <v>52</v>
      </c>
      <c r="E36" s="36" t="s">
        <v>570</v>
      </c>
    </row>
    <row r="37" spans="1:5" ht="369.75">
      <c r="A37" t="s">
        <v>54</v>
      </c>
      <c r="E37" s="34" t="s">
        <v>153</v>
      </c>
    </row>
    <row r="38" spans="1:16" ht="12.75">
      <c r="A38" s="24" t="s">
        <v>45</v>
      </c>
      <c r="B38" s="28" t="s">
        <v>79</v>
      </c>
      <c r="C38" s="28" t="s">
        <v>178</v>
      </c>
      <c r="D38" s="24" t="s">
        <v>59</v>
      </c>
      <c r="E38" s="29" t="s">
        <v>179</v>
      </c>
      <c r="F38" s="30" t="s">
        <v>139</v>
      </c>
      <c r="G38" s="31">
        <v>21.85</v>
      </c>
      <c r="H38" s="32">
        <v>0</v>
      </c>
      <c r="I38" s="32">
        <f>ROUND(ROUND(H38,2)*ROUND(G38,3),2)</f>
        <v>0</v>
      </c>
      <c r="O38">
        <f>(I38*21)/100</f>
        <v>0</v>
      </c>
      <c r="P38" t="s">
        <v>23</v>
      </c>
    </row>
    <row r="39" spans="1:5" ht="38.25">
      <c r="A39" s="33" t="s">
        <v>50</v>
      </c>
      <c r="E39" s="34" t="s">
        <v>571</v>
      </c>
    </row>
    <row r="40" spans="1:5" ht="38.25">
      <c r="A40" s="35" t="s">
        <v>52</v>
      </c>
      <c r="E40" s="36" t="s">
        <v>572</v>
      </c>
    </row>
    <row r="41" spans="1:5" ht="191.25">
      <c r="A41" t="s">
        <v>54</v>
      </c>
      <c r="E41" s="34" t="s">
        <v>182</v>
      </c>
    </row>
    <row r="42" spans="1:16" ht="12.75">
      <c r="A42" s="24" t="s">
        <v>45</v>
      </c>
      <c r="B42" s="28" t="s">
        <v>40</v>
      </c>
      <c r="C42" s="28" t="s">
        <v>184</v>
      </c>
      <c r="D42" s="24" t="s">
        <v>59</v>
      </c>
      <c r="E42" s="29" t="s">
        <v>185</v>
      </c>
      <c r="F42" s="30" t="s">
        <v>139</v>
      </c>
      <c r="G42" s="31">
        <v>21.75</v>
      </c>
      <c r="H42" s="32">
        <v>0</v>
      </c>
      <c r="I42" s="32">
        <f>ROUND(ROUND(H42,2)*ROUND(G42,3),2)</f>
        <v>0</v>
      </c>
      <c r="O42">
        <f>(I42*21)/100</f>
        <v>0</v>
      </c>
      <c r="P42" t="s">
        <v>23</v>
      </c>
    </row>
    <row r="43" spans="1:5" ht="38.25">
      <c r="A43" s="33" t="s">
        <v>50</v>
      </c>
      <c r="E43" s="34" t="s">
        <v>573</v>
      </c>
    </row>
    <row r="44" spans="1:5" ht="12.75">
      <c r="A44" s="35" t="s">
        <v>52</v>
      </c>
      <c r="E44" s="36" t="s">
        <v>574</v>
      </c>
    </row>
    <row r="45" spans="1:5" ht="280.5">
      <c r="A45" t="s">
        <v>54</v>
      </c>
      <c r="E45" s="34" t="s">
        <v>188</v>
      </c>
    </row>
    <row r="46" spans="1:16" ht="12.75">
      <c r="A46" s="24" t="s">
        <v>45</v>
      </c>
      <c r="B46" s="28" t="s">
        <v>42</v>
      </c>
      <c r="C46" s="28" t="s">
        <v>196</v>
      </c>
      <c r="D46" s="24" t="s">
        <v>59</v>
      </c>
      <c r="E46" s="29" t="s">
        <v>197</v>
      </c>
      <c r="F46" s="30" t="s">
        <v>125</v>
      </c>
      <c r="G46" s="31">
        <v>108.75</v>
      </c>
      <c r="H46" s="32">
        <v>0</v>
      </c>
      <c r="I46" s="32">
        <f>ROUND(ROUND(H46,2)*ROUND(G46,3),2)</f>
        <v>0</v>
      </c>
      <c r="O46">
        <f>(I46*21)/100</f>
        <v>0</v>
      </c>
      <c r="P46" t="s">
        <v>23</v>
      </c>
    </row>
    <row r="47" spans="1:5" ht="25.5">
      <c r="A47" s="33" t="s">
        <v>50</v>
      </c>
      <c r="E47" s="34" t="s">
        <v>575</v>
      </c>
    </row>
    <row r="48" spans="1:5" ht="12.75">
      <c r="A48" s="35" t="s">
        <v>52</v>
      </c>
      <c r="E48" s="36" t="s">
        <v>576</v>
      </c>
    </row>
    <row r="49" spans="1:5" ht="25.5">
      <c r="A49" t="s">
        <v>54</v>
      </c>
      <c r="E49" s="34" t="s">
        <v>200</v>
      </c>
    </row>
    <row r="50" spans="1:16" ht="12.75">
      <c r="A50" s="24" t="s">
        <v>45</v>
      </c>
      <c r="B50" s="28" t="s">
        <v>143</v>
      </c>
      <c r="C50" s="28" t="s">
        <v>202</v>
      </c>
      <c r="D50" s="24" t="s">
        <v>59</v>
      </c>
      <c r="E50" s="29" t="s">
        <v>203</v>
      </c>
      <c r="F50" s="30" t="s">
        <v>125</v>
      </c>
      <c r="G50" s="31">
        <v>68</v>
      </c>
      <c r="H50" s="32">
        <v>0</v>
      </c>
      <c r="I50" s="32">
        <f>ROUND(ROUND(H50,2)*ROUND(G50,3),2)</f>
        <v>0</v>
      </c>
      <c r="O50">
        <f>(I50*21)/100</f>
        <v>0</v>
      </c>
      <c r="P50" t="s">
        <v>23</v>
      </c>
    </row>
    <row r="51" spans="1:5" ht="12.75">
      <c r="A51" s="33" t="s">
        <v>50</v>
      </c>
      <c r="E51" s="34" t="s">
        <v>577</v>
      </c>
    </row>
    <row r="52" spans="1:5" ht="12.75">
      <c r="A52" s="35" t="s">
        <v>52</v>
      </c>
      <c r="E52" s="36" t="s">
        <v>578</v>
      </c>
    </row>
    <row r="53" spans="1:5" ht="12.75">
      <c r="A53" t="s">
        <v>54</v>
      </c>
      <c r="E53" s="34" t="s">
        <v>206</v>
      </c>
    </row>
    <row r="54" spans="1:16" ht="12.75">
      <c r="A54" s="24" t="s">
        <v>45</v>
      </c>
      <c r="B54" s="28" t="s">
        <v>148</v>
      </c>
      <c r="C54" s="28" t="s">
        <v>579</v>
      </c>
      <c r="D54" s="24" t="s">
        <v>59</v>
      </c>
      <c r="E54" s="29" t="s">
        <v>580</v>
      </c>
      <c r="F54" s="30" t="s">
        <v>139</v>
      </c>
      <c r="G54" s="31">
        <v>1410</v>
      </c>
      <c r="H54" s="32">
        <v>0</v>
      </c>
      <c r="I54" s="32">
        <f>ROUND(ROUND(H54,2)*ROUND(G54,3),2)</f>
        <v>0</v>
      </c>
      <c r="O54">
        <f>(I54*21)/100</f>
        <v>0</v>
      </c>
      <c r="P54" t="s">
        <v>23</v>
      </c>
    </row>
    <row r="55" spans="1:5" ht="25.5">
      <c r="A55" s="33" t="s">
        <v>50</v>
      </c>
      <c r="E55" s="34" t="s">
        <v>581</v>
      </c>
    </row>
    <row r="56" spans="1:5" ht="38.25">
      <c r="A56" s="35" t="s">
        <v>52</v>
      </c>
      <c r="E56" s="36" t="s">
        <v>582</v>
      </c>
    </row>
    <row r="57" spans="1:5" ht="38.25">
      <c r="A57" t="s">
        <v>54</v>
      </c>
      <c r="E57" s="34" t="s">
        <v>583</v>
      </c>
    </row>
    <row r="58" spans="1:16" ht="12.75">
      <c r="A58" s="24" t="s">
        <v>45</v>
      </c>
      <c r="B58" s="28" t="s">
        <v>154</v>
      </c>
      <c r="C58" s="28" t="s">
        <v>584</v>
      </c>
      <c r="D58" s="24" t="s">
        <v>59</v>
      </c>
      <c r="E58" s="29" t="s">
        <v>585</v>
      </c>
      <c r="F58" s="30" t="s">
        <v>139</v>
      </c>
      <c r="G58" s="31">
        <v>357.45</v>
      </c>
      <c r="H58" s="32">
        <v>0</v>
      </c>
      <c r="I58" s="32">
        <f>ROUND(ROUND(H58,2)*ROUND(G58,3),2)</f>
        <v>0</v>
      </c>
      <c r="O58">
        <f>(I58*21)/100</f>
        <v>0</v>
      </c>
      <c r="P58" t="s">
        <v>23</v>
      </c>
    </row>
    <row r="59" spans="1:5" ht="25.5">
      <c r="A59" s="33" t="s">
        <v>50</v>
      </c>
      <c r="E59" s="34" t="s">
        <v>586</v>
      </c>
    </row>
    <row r="60" spans="1:5" ht="38.25">
      <c r="A60" s="35" t="s">
        <v>52</v>
      </c>
      <c r="E60" s="36" t="s">
        <v>587</v>
      </c>
    </row>
    <row r="61" spans="1:5" ht="38.25">
      <c r="A61" t="s">
        <v>54</v>
      </c>
      <c r="E61" s="34" t="s">
        <v>588</v>
      </c>
    </row>
    <row r="62" spans="1:16" ht="12.75">
      <c r="A62" s="24" t="s">
        <v>45</v>
      </c>
      <c r="B62" s="28" t="s">
        <v>159</v>
      </c>
      <c r="C62" s="28" t="s">
        <v>589</v>
      </c>
      <c r="D62" s="24" t="s">
        <v>59</v>
      </c>
      <c r="E62" s="29" t="s">
        <v>590</v>
      </c>
      <c r="F62" s="30" t="s">
        <v>125</v>
      </c>
      <c r="G62" s="31">
        <v>11783</v>
      </c>
      <c r="H62" s="32">
        <v>0</v>
      </c>
      <c r="I62" s="32">
        <f>ROUND(ROUND(H62,2)*ROUND(G62,3),2)</f>
        <v>0</v>
      </c>
      <c r="O62">
        <f>(I62*21)/100</f>
        <v>0</v>
      </c>
      <c r="P62" t="s">
        <v>23</v>
      </c>
    </row>
    <row r="63" spans="1:5" ht="12.75">
      <c r="A63" s="33" t="s">
        <v>50</v>
      </c>
      <c r="E63" s="34" t="s">
        <v>591</v>
      </c>
    </row>
    <row r="64" spans="1:5" ht="38.25">
      <c r="A64" s="35" t="s">
        <v>52</v>
      </c>
      <c r="E64" s="36" t="s">
        <v>592</v>
      </c>
    </row>
    <row r="65" spans="1:5" ht="25.5">
      <c r="A65" t="s">
        <v>54</v>
      </c>
      <c r="E65" s="34" t="s">
        <v>593</v>
      </c>
    </row>
    <row r="66" spans="1:16" ht="12.75">
      <c r="A66" s="24" t="s">
        <v>45</v>
      </c>
      <c r="B66" s="28" t="s">
        <v>166</v>
      </c>
      <c r="C66" s="28" t="s">
        <v>594</v>
      </c>
      <c r="D66" s="24" t="s">
        <v>59</v>
      </c>
      <c r="E66" s="29" t="s">
        <v>595</v>
      </c>
      <c r="F66" s="30" t="s">
        <v>118</v>
      </c>
      <c r="G66" s="31">
        <v>1</v>
      </c>
      <c r="H66" s="32">
        <v>0</v>
      </c>
      <c r="I66" s="32">
        <f>ROUND(ROUND(H66,2)*ROUND(G66,3),2)</f>
        <v>0</v>
      </c>
      <c r="O66">
        <f>(I66*21)/100</f>
        <v>0</v>
      </c>
      <c r="P66" t="s">
        <v>23</v>
      </c>
    </row>
    <row r="67" spans="1:5" ht="12.75">
      <c r="A67" s="33" t="s">
        <v>50</v>
      </c>
      <c r="E67" s="34" t="s">
        <v>596</v>
      </c>
    </row>
    <row r="68" spans="1:5" ht="12.75">
      <c r="A68" s="35" t="s">
        <v>52</v>
      </c>
      <c r="E68" s="36" t="s">
        <v>400</v>
      </c>
    </row>
    <row r="69" spans="1:5" ht="76.5">
      <c r="A69" t="s">
        <v>54</v>
      </c>
      <c r="E69" s="34" t="s">
        <v>211</v>
      </c>
    </row>
    <row r="70" spans="1:16" ht="12.75">
      <c r="A70" s="24" t="s">
        <v>45</v>
      </c>
      <c r="B70" s="28" t="s">
        <v>172</v>
      </c>
      <c r="C70" s="28" t="s">
        <v>213</v>
      </c>
      <c r="D70" s="24" t="s">
        <v>59</v>
      </c>
      <c r="E70" s="29" t="s">
        <v>214</v>
      </c>
      <c r="F70" s="30" t="s">
        <v>125</v>
      </c>
      <c r="G70" s="31">
        <v>12</v>
      </c>
      <c r="H70" s="32">
        <v>0</v>
      </c>
      <c r="I70" s="32">
        <f>ROUND(ROUND(H70,2)*ROUND(G70,3),2)</f>
        <v>0</v>
      </c>
      <c r="O70">
        <f>(I70*21)/100</f>
        <v>0</v>
      </c>
      <c r="P70" t="s">
        <v>23</v>
      </c>
    </row>
    <row r="71" spans="1:5" ht="25.5">
      <c r="A71" s="33" t="s">
        <v>50</v>
      </c>
      <c r="E71" s="34" t="s">
        <v>597</v>
      </c>
    </row>
    <row r="72" spans="1:5" ht="12.75">
      <c r="A72" s="35" t="s">
        <v>52</v>
      </c>
      <c r="E72" s="36" t="s">
        <v>598</v>
      </c>
    </row>
    <row r="73" spans="1:5" ht="38.25">
      <c r="A73" t="s">
        <v>54</v>
      </c>
      <c r="E73" s="34" t="s">
        <v>217</v>
      </c>
    </row>
    <row r="74" spans="1:16" ht="12.75">
      <c r="A74" s="24" t="s">
        <v>45</v>
      </c>
      <c r="B74" s="28" t="s">
        <v>177</v>
      </c>
      <c r="C74" s="28" t="s">
        <v>599</v>
      </c>
      <c r="D74" s="24" t="s">
        <v>59</v>
      </c>
      <c r="E74" s="29" t="s">
        <v>600</v>
      </c>
      <c r="F74" s="30" t="s">
        <v>139</v>
      </c>
      <c r="G74" s="31">
        <v>235.66</v>
      </c>
      <c r="H74" s="32">
        <v>0</v>
      </c>
      <c r="I74" s="32">
        <f>ROUND(ROUND(H74,2)*ROUND(G74,3),2)</f>
        <v>0</v>
      </c>
      <c r="O74">
        <f>(I74*21)/100</f>
        <v>0</v>
      </c>
      <c r="P74" t="s">
        <v>23</v>
      </c>
    </row>
    <row r="75" spans="1:5" ht="25.5">
      <c r="A75" s="33" t="s">
        <v>50</v>
      </c>
      <c r="E75" s="34" t="s">
        <v>601</v>
      </c>
    </row>
    <row r="76" spans="1:5" ht="38.25">
      <c r="A76" s="35" t="s">
        <v>52</v>
      </c>
      <c r="E76" s="36" t="s">
        <v>602</v>
      </c>
    </row>
    <row r="77" spans="1:5" ht="38.25">
      <c r="A77" t="s">
        <v>54</v>
      </c>
      <c r="E77" s="34" t="s">
        <v>217</v>
      </c>
    </row>
    <row r="78" spans="1:18" ht="12.75" customHeight="1">
      <c r="A78" s="12" t="s">
        <v>43</v>
      </c>
      <c r="B78" s="12"/>
      <c r="C78" s="38" t="s">
        <v>23</v>
      </c>
      <c r="D78" s="12"/>
      <c r="E78" s="26" t="s">
        <v>218</v>
      </c>
      <c r="F78" s="12"/>
      <c r="G78" s="12"/>
      <c r="H78" s="12"/>
      <c r="I78" s="39">
        <f>0+Q78</f>
        <v>0</v>
      </c>
      <c r="O78">
        <f>0+R78</f>
        <v>0</v>
      </c>
      <c r="Q78">
        <f>0+I79+I83</f>
        <v>0</v>
      </c>
      <c r="R78">
        <f>0+O79+O83</f>
        <v>0</v>
      </c>
    </row>
    <row r="79" spans="1:16" ht="12.75">
      <c r="A79" s="24" t="s">
        <v>45</v>
      </c>
      <c r="B79" s="28" t="s">
        <v>183</v>
      </c>
      <c r="C79" s="28" t="s">
        <v>231</v>
      </c>
      <c r="D79" s="24" t="s">
        <v>59</v>
      </c>
      <c r="E79" s="29" t="s">
        <v>232</v>
      </c>
      <c r="F79" s="30" t="s">
        <v>139</v>
      </c>
      <c r="G79" s="31">
        <v>45.5</v>
      </c>
      <c r="H79" s="32">
        <v>0</v>
      </c>
      <c r="I79" s="32">
        <f>ROUND(ROUND(H79,2)*ROUND(G79,3),2)</f>
        <v>0</v>
      </c>
      <c r="O79">
        <f>(I79*21)/100</f>
        <v>0</v>
      </c>
      <c r="P79" t="s">
        <v>23</v>
      </c>
    </row>
    <row r="80" spans="1:5" ht="25.5">
      <c r="A80" s="33" t="s">
        <v>50</v>
      </c>
      <c r="E80" s="34" t="s">
        <v>233</v>
      </c>
    </row>
    <row r="81" spans="1:5" ht="12.75">
      <c r="A81" s="35" t="s">
        <v>52</v>
      </c>
      <c r="E81" s="36" t="s">
        <v>568</v>
      </c>
    </row>
    <row r="82" spans="1:5" ht="38.25">
      <c r="A82" t="s">
        <v>54</v>
      </c>
      <c r="E82" s="34" t="s">
        <v>234</v>
      </c>
    </row>
    <row r="83" spans="1:16" ht="12.75">
      <c r="A83" s="24" t="s">
        <v>45</v>
      </c>
      <c r="B83" s="28" t="s">
        <v>189</v>
      </c>
      <c r="C83" s="28" t="s">
        <v>236</v>
      </c>
      <c r="D83" s="24" t="s">
        <v>59</v>
      </c>
      <c r="E83" s="29" t="s">
        <v>237</v>
      </c>
      <c r="F83" s="30" t="s">
        <v>125</v>
      </c>
      <c r="G83" s="31">
        <v>108.75</v>
      </c>
      <c r="H83" s="32">
        <v>0</v>
      </c>
      <c r="I83" s="32">
        <f>ROUND(ROUND(H83,2)*ROUND(G83,3),2)</f>
        <v>0</v>
      </c>
      <c r="O83">
        <f>(I83*21)/100</f>
        <v>0</v>
      </c>
      <c r="P83" t="s">
        <v>23</v>
      </c>
    </row>
    <row r="84" spans="1:5" ht="12.75">
      <c r="A84" s="33" t="s">
        <v>50</v>
      </c>
      <c r="E84" s="34" t="s">
        <v>603</v>
      </c>
    </row>
    <row r="85" spans="1:5" ht="12.75">
      <c r="A85" s="35" t="s">
        <v>52</v>
      </c>
      <c r="E85" s="36" t="s">
        <v>576</v>
      </c>
    </row>
    <row r="86" spans="1:5" ht="102">
      <c r="A86" t="s">
        <v>54</v>
      </c>
      <c r="E86" s="34" t="s">
        <v>240</v>
      </c>
    </row>
    <row r="87" spans="1:18" ht="12.75" customHeight="1">
      <c r="A87" s="12" t="s">
        <v>43</v>
      </c>
      <c r="B87" s="12"/>
      <c r="C87" s="38" t="s">
        <v>35</v>
      </c>
      <c r="D87" s="12"/>
      <c r="E87" s="26" t="s">
        <v>316</v>
      </c>
      <c r="F87" s="12"/>
      <c r="G87" s="12"/>
      <c r="H87" s="12"/>
      <c r="I87" s="39">
        <f>0+Q87</f>
        <v>0</v>
      </c>
      <c r="O87">
        <f>0+R87</f>
        <v>0</v>
      </c>
      <c r="Q87">
        <f>0+I88+I92+I96+I100</f>
        <v>0</v>
      </c>
      <c r="R87">
        <f>0+O88+O92+O96+O100</f>
        <v>0</v>
      </c>
    </row>
    <row r="88" spans="1:16" ht="12.75">
      <c r="A88" s="24" t="s">
        <v>45</v>
      </c>
      <c r="B88" s="28" t="s">
        <v>195</v>
      </c>
      <c r="C88" s="28" t="s">
        <v>357</v>
      </c>
      <c r="D88" s="24" t="s">
        <v>59</v>
      </c>
      <c r="E88" s="29" t="s">
        <v>358</v>
      </c>
      <c r="F88" s="30" t="s">
        <v>125</v>
      </c>
      <c r="G88" s="31">
        <v>52</v>
      </c>
      <c r="H88" s="32">
        <v>0</v>
      </c>
      <c r="I88" s="32">
        <f>ROUND(ROUND(H88,2)*ROUND(G88,3),2)</f>
        <v>0</v>
      </c>
      <c r="O88">
        <f>(I88*21)/100</f>
        <v>0</v>
      </c>
      <c r="P88" t="s">
        <v>23</v>
      </c>
    </row>
    <row r="89" spans="1:5" ht="12.75">
      <c r="A89" s="33" t="s">
        <v>50</v>
      </c>
      <c r="E89" s="34" t="s">
        <v>604</v>
      </c>
    </row>
    <row r="90" spans="1:5" ht="12.75">
      <c r="A90" s="35" t="s">
        <v>52</v>
      </c>
      <c r="E90" s="36" t="s">
        <v>605</v>
      </c>
    </row>
    <row r="91" spans="1:5" ht="51">
      <c r="A91" t="s">
        <v>54</v>
      </c>
      <c r="E91" s="34" t="s">
        <v>355</v>
      </c>
    </row>
    <row r="92" spans="1:16" ht="12.75">
      <c r="A92" s="24" t="s">
        <v>45</v>
      </c>
      <c r="B92" s="28" t="s">
        <v>201</v>
      </c>
      <c r="C92" s="28" t="s">
        <v>606</v>
      </c>
      <c r="D92" s="24" t="s">
        <v>59</v>
      </c>
      <c r="E92" s="29" t="s">
        <v>607</v>
      </c>
      <c r="F92" s="30" t="s">
        <v>125</v>
      </c>
      <c r="G92" s="31">
        <v>1.5</v>
      </c>
      <c r="H92" s="32">
        <v>0</v>
      </c>
      <c r="I92" s="32">
        <f>ROUND(ROUND(H92,2)*ROUND(G92,3),2)</f>
        <v>0</v>
      </c>
      <c r="O92">
        <f>(I92*21)/100</f>
        <v>0</v>
      </c>
      <c r="P92" t="s">
        <v>23</v>
      </c>
    </row>
    <row r="93" spans="1:5" ht="12.75">
      <c r="A93" s="33" t="s">
        <v>50</v>
      </c>
      <c r="E93" s="34" t="s">
        <v>608</v>
      </c>
    </row>
    <row r="94" spans="1:5" ht="12.75">
      <c r="A94" s="35" t="s">
        <v>52</v>
      </c>
      <c r="E94" s="36" t="s">
        <v>609</v>
      </c>
    </row>
    <row r="95" spans="1:5" ht="165.75">
      <c r="A95" t="s">
        <v>54</v>
      </c>
      <c r="E95" s="34" t="s">
        <v>375</v>
      </c>
    </row>
    <row r="96" spans="1:16" ht="12.75">
      <c r="A96" s="24" t="s">
        <v>45</v>
      </c>
      <c r="B96" s="28" t="s">
        <v>207</v>
      </c>
      <c r="C96" s="28" t="s">
        <v>372</v>
      </c>
      <c r="D96" s="24" t="s">
        <v>59</v>
      </c>
      <c r="E96" s="29" t="s">
        <v>373</v>
      </c>
      <c r="F96" s="30" t="s">
        <v>125</v>
      </c>
      <c r="G96" s="31">
        <v>60.5</v>
      </c>
      <c r="H96" s="32">
        <v>0</v>
      </c>
      <c r="I96" s="32">
        <f>ROUND(ROUND(H96,2)*ROUND(G96,3),2)</f>
        <v>0</v>
      </c>
      <c r="O96">
        <f>(I96*21)/100</f>
        <v>0</v>
      </c>
      <c r="P96" t="s">
        <v>23</v>
      </c>
    </row>
    <row r="97" spans="1:5" ht="12.75">
      <c r="A97" s="33" t="s">
        <v>50</v>
      </c>
      <c r="E97" s="34" t="s">
        <v>59</v>
      </c>
    </row>
    <row r="98" spans="1:5" ht="12.75">
      <c r="A98" s="35" t="s">
        <v>52</v>
      </c>
      <c r="E98" s="36" t="s">
        <v>610</v>
      </c>
    </row>
    <row r="99" spans="1:5" ht="165.75">
      <c r="A99" t="s">
        <v>54</v>
      </c>
      <c r="E99" s="34" t="s">
        <v>375</v>
      </c>
    </row>
    <row r="100" spans="1:16" ht="25.5">
      <c r="A100" s="24" t="s">
        <v>45</v>
      </c>
      <c r="B100" s="28" t="s">
        <v>212</v>
      </c>
      <c r="C100" s="28" t="s">
        <v>611</v>
      </c>
      <c r="D100" s="24" t="s">
        <v>59</v>
      </c>
      <c r="E100" s="29" t="s">
        <v>612</v>
      </c>
      <c r="F100" s="30" t="s">
        <v>125</v>
      </c>
      <c r="G100" s="31">
        <v>3</v>
      </c>
      <c r="H100" s="32">
        <v>0</v>
      </c>
      <c r="I100" s="32">
        <f>ROUND(ROUND(H100,2)*ROUND(G100,3),2)</f>
        <v>0</v>
      </c>
      <c r="O100">
        <f>(I100*21)/100</f>
        <v>0</v>
      </c>
      <c r="P100" t="s">
        <v>23</v>
      </c>
    </row>
    <row r="101" spans="1:5" ht="12.75">
      <c r="A101" s="33" t="s">
        <v>50</v>
      </c>
      <c r="E101" s="34" t="s">
        <v>613</v>
      </c>
    </row>
    <row r="102" spans="1:5" ht="12.75">
      <c r="A102" s="35" t="s">
        <v>52</v>
      </c>
      <c r="E102" s="36" t="s">
        <v>614</v>
      </c>
    </row>
    <row r="103" spans="1:5" ht="165.75">
      <c r="A103" t="s">
        <v>54</v>
      </c>
      <c r="E103" s="34" t="s">
        <v>375</v>
      </c>
    </row>
    <row r="104" spans="1:18" ht="12.75" customHeight="1">
      <c r="A104" s="12" t="s">
        <v>43</v>
      </c>
      <c r="B104" s="12"/>
      <c r="C104" s="38" t="s">
        <v>40</v>
      </c>
      <c r="D104" s="12"/>
      <c r="E104" s="26" t="s">
        <v>383</v>
      </c>
      <c r="F104" s="12"/>
      <c r="G104" s="12"/>
      <c r="H104" s="12"/>
      <c r="I104" s="39">
        <f>0+Q104</f>
        <v>0</v>
      </c>
      <c r="O104">
        <f>0+R104</f>
        <v>0</v>
      </c>
      <c r="Q104">
        <f>0+I105+I109+I113+I117+I121+I125+I129+I133+I137+I141</f>
        <v>0</v>
      </c>
      <c r="R104">
        <f>0+O105+O109+O113+O117+O121+O125+O129+O133+O137+O141</f>
        <v>0</v>
      </c>
    </row>
    <row r="105" spans="1:16" ht="12.75">
      <c r="A105" s="24" t="s">
        <v>45</v>
      </c>
      <c r="B105" s="28" t="s">
        <v>219</v>
      </c>
      <c r="C105" s="28" t="s">
        <v>615</v>
      </c>
      <c r="D105" s="24" t="s">
        <v>59</v>
      </c>
      <c r="E105" s="29" t="s">
        <v>616</v>
      </c>
      <c r="F105" s="30" t="s">
        <v>162</v>
      </c>
      <c r="G105" s="31">
        <v>80</v>
      </c>
      <c r="H105" s="32">
        <v>0</v>
      </c>
      <c r="I105" s="32">
        <f>ROUND(ROUND(H105,2)*ROUND(G105,3),2)</f>
        <v>0</v>
      </c>
      <c r="O105">
        <f>(I105*21)/100</f>
        <v>0</v>
      </c>
      <c r="P105" t="s">
        <v>23</v>
      </c>
    </row>
    <row r="106" spans="1:5" ht="25.5">
      <c r="A106" s="33" t="s">
        <v>50</v>
      </c>
      <c r="E106" s="34" t="s">
        <v>617</v>
      </c>
    </row>
    <row r="107" spans="1:5" ht="12.75">
      <c r="A107" s="35" t="s">
        <v>52</v>
      </c>
      <c r="E107" s="36" t="s">
        <v>618</v>
      </c>
    </row>
    <row r="108" spans="1:5" ht="63.75">
      <c r="A108" t="s">
        <v>54</v>
      </c>
      <c r="E108" s="34" t="s">
        <v>619</v>
      </c>
    </row>
    <row r="109" spans="1:16" ht="12.75">
      <c r="A109" s="24" t="s">
        <v>45</v>
      </c>
      <c r="B109" s="28" t="s">
        <v>225</v>
      </c>
      <c r="C109" s="28" t="s">
        <v>620</v>
      </c>
      <c r="D109" s="24" t="s">
        <v>59</v>
      </c>
      <c r="E109" s="29" t="s">
        <v>621</v>
      </c>
      <c r="F109" s="30" t="s">
        <v>118</v>
      </c>
      <c r="G109" s="31">
        <v>1</v>
      </c>
      <c r="H109" s="32">
        <v>0</v>
      </c>
      <c r="I109" s="32">
        <f>ROUND(ROUND(H109,2)*ROUND(G109,3),2)</f>
        <v>0</v>
      </c>
      <c r="O109">
        <f>(I109*21)/100</f>
        <v>0</v>
      </c>
      <c r="P109" t="s">
        <v>23</v>
      </c>
    </row>
    <row r="110" spans="1:5" ht="12.75">
      <c r="A110" s="33" t="s">
        <v>50</v>
      </c>
      <c r="E110" s="34" t="s">
        <v>59</v>
      </c>
    </row>
    <row r="111" spans="1:5" ht="12.75">
      <c r="A111" s="35" t="s">
        <v>52</v>
      </c>
      <c r="E111" s="36" t="s">
        <v>400</v>
      </c>
    </row>
    <row r="112" spans="1:5" ht="63.75">
      <c r="A112" t="s">
        <v>54</v>
      </c>
      <c r="E112" s="34" t="s">
        <v>622</v>
      </c>
    </row>
    <row r="113" spans="1:16" ht="12.75">
      <c r="A113" s="24" t="s">
        <v>45</v>
      </c>
      <c r="B113" s="28" t="s">
        <v>230</v>
      </c>
      <c r="C113" s="28" t="s">
        <v>391</v>
      </c>
      <c r="D113" s="24" t="s">
        <v>59</v>
      </c>
      <c r="E113" s="29" t="s">
        <v>392</v>
      </c>
      <c r="F113" s="30" t="s">
        <v>118</v>
      </c>
      <c r="G113" s="31">
        <v>2</v>
      </c>
      <c r="H113" s="32">
        <v>0</v>
      </c>
      <c r="I113" s="32">
        <f>ROUND(ROUND(H113,2)*ROUND(G113,3),2)</f>
        <v>0</v>
      </c>
      <c r="O113">
        <f>(I113*21)/100</f>
        <v>0</v>
      </c>
      <c r="P113" t="s">
        <v>23</v>
      </c>
    </row>
    <row r="114" spans="1:5" ht="12.75">
      <c r="A114" s="33" t="s">
        <v>50</v>
      </c>
      <c r="E114" s="34" t="s">
        <v>393</v>
      </c>
    </row>
    <row r="115" spans="1:5" ht="12.75">
      <c r="A115" s="35" t="s">
        <v>52</v>
      </c>
      <c r="E115" s="36" t="s">
        <v>136</v>
      </c>
    </row>
    <row r="116" spans="1:5" ht="51">
      <c r="A116" t="s">
        <v>54</v>
      </c>
      <c r="E116" s="34" t="s">
        <v>395</v>
      </c>
    </row>
    <row r="117" spans="1:16" ht="12.75">
      <c r="A117" s="24" t="s">
        <v>45</v>
      </c>
      <c r="B117" s="28" t="s">
        <v>235</v>
      </c>
      <c r="C117" s="28" t="s">
        <v>403</v>
      </c>
      <c r="D117" s="24" t="s">
        <v>59</v>
      </c>
      <c r="E117" s="29" t="s">
        <v>404</v>
      </c>
      <c r="F117" s="30" t="s">
        <v>118</v>
      </c>
      <c r="G117" s="31">
        <v>7</v>
      </c>
      <c r="H117" s="32">
        <v>0</v>
      </c>
      <c r="I117" s="32">
        <f>ROUND(ROUND(H117,2)*ROUND(G117,3),2)</f>
        <v>0</v>
      </c>
      <c r="O117">
        <f>(I117*21)/100</f>
        <v>0</v>
      </c>
      <c r="P117" t="s">
        <v>23</v>
      </c>
    </row>
    <row r="118" spans="1:5" ht="76.5">
      <c r="A118" s="33" t="s">
        <v>50</v>
      </c>
      <c r="E118" s="34" t="s">
        <v>623</v>
      </c>
    </row>
    <row r="119" spans="1:5" ht="12.75">
      <c r="A119" s="35" t="s">
        <v>52</v>
      </c>
      <c r="E119" s="36" t="s">
        <v>624</v>
      </c>
    </row>
    <row r="120" spans="1:5" ht="25.5">
      <c r="A120" t="s">
        <v>54</v>
      </c>
      <c r="E120" s="34" t="s">
        <v>407</v>
      </c>
    </row>
    <row r="121" spans="1:16" ht="25.5">
      <c r="A121" s="24" t="s">
        <v>45</v>
      </c>
      <c r="B121" s="28" t="s">
        <v>241</v>
      </c>
      <c r="C121" s="28" t="s">
        <v>409</v>
      </c>
      <c r="D121" s="24" t="s">
        <v>59</v>
      </c>
      <c r="E121" s="29" t="s">
        <v>410</v>
      </c>
      <c r="F121" s="30" t="s">
        <v>118</v>
      </c>
      <c r="G121" s="31">
        <v>7</v>
      </c>
      <c r="H121" s="32">
        <v>0</v>
      </c>
      <c r="I121" s="32">
        <f>ROUND(ROUND(H121,2)*ROUND(G121,3),2)</f>
        <v>0</v>
      </c>
      <c r="O121">
        <f>(I121*21)/100</f>
        <v>0</v>
      </c>
      <c r="P121" t="s">
        <v>23</v>
      </c>
    </row>
    <row r="122" spans="1:5" ht="12.75">
      <c r="A122" s="33" t="s">
        <v>50</v>
      </c>
      <c r="E122" s="34" t="s">
        <v>59</v>
      </c>
    </row>
    <row r="123" spans="1:5" ht="12.75">
      <c r="A123" s="35" t="s">
        <v>52</v>
      </c>
      <c r="E123" s="36" t="s">
        <v>624</v>
      </c>
    </row>
    <row r="124" spans="1:5" ht="38.25">
      <c r="A124" t="s">
        <v>54</v>
      </c>
      <c r="E124" s="34" t="s">
        <v>412</v>
      </c>
    </row>
    <row r="125" spans="1:16" ht="12.75">
      <c r="A125" s="24" t="s">
        <v>45</v>
      </c>
      <c r="B125" s="28" t="s">
        <v>247</v>
      </c>
      <c r="C125" s="28" t="s">
        <v>414</v>
      </c>
      <c r="D125" s="24" t="s">
        <v>59</v>
      </c>
      <c r="E125" s="29" t="s">
        <v>415</v>
      </c>
      <c r="F125" s="30" t="s">
        <v>162</v>
      </c>
      <c r="G125" s="31">
        <v>44</v>
      </c>
      <c r="H125" s="32">
        <v>0</v>
      </c>
      <c r="I125" s="32">
        <f>ROUND(ROUND(H125,2)*ROUND(G125,3),2)</f>
        <v>0</v>
      </c>
      <c r="O125">
        <f>(I125*21)/100</f>
        <v>0</v>
      </c>
      <c r="P125" t="s">
        <v>23</v>
      </c>
    </row>
    <row r="126" spans="1:5" ht="12.75">
      <c r="A126" s="33" t="s">
        <v>50</v>
      </c>
      <c r="E126" s="34" t="s">
        <v>416</v>
      </c>
    </row>
    <row r="127" spans="1:5" ht="12.75">
      <c r="A127" s="35" t="s">
        <v>52</v>
      </c>
      <c r="E127" s="36" t="s">
        <v>625</v>
      </c>
    </row>
    <row r="128" spans="1:5" ht="51">
      <c r="A128" t="s">
        <v>54</v>
      </c>
      <c r="E128" s="34" t="s">
        <v>418</v>
      </c>
    </row>
    <row r="129" spans="1:16" ht="12.75">
      <c r="A129" s="24" t="s">
        <v>45</v>
      </c>
      <c r="B129" s="28" t="s">
        <v>252</v>
      </c>
      <c r="C129" s="28" t="s">
        <v>420</v>
      </c>
      <c r="D129" s="24" t="s">
        <v>59</v>
      </c>
      <c r="E129" s="29" t="s">
        <v>421</v>
      </c>
      <c r="F129" s="30" t="s">
        <v>162</v>
      </c>
      <c r="G129" s="31">
        <v>11.5</v>
      </c>
      <c r="H129" s="32">
        <v>0</v>
      </c>
      <c r="I129" s="32">
        <f>ROUND(ROUND(H129,2)*ROUND(G129,3),2)</f>
        <v>0</v>
      </c>
      <c r="O129">
        <f>(I129*21)/100</f>
        <v>0</v>
      </c>
      <c r="P129" t="s">
        <v>23</v>
      </c>
    </row>
    <row r="130" spans="1:5" ht="12.75">
      <c r="A130" s="33" t="s">
        <v>50</v>
      </c>
      <c r="E130" s="34" t="s">
        <v>422</v>
      </c>
    </row>
    <row r="131" spans="1:5" ht="12.75">
      <c r="A131" s="35" t="s">
        <v>52</v>
      </c>
      <c r="E131" s="36" t="s">
        <v>626</v>
      </c>
    </row>
    <row r="132" spans="1:5" ht="51">
      <c r="A132" t="s">
        <v>54</v>
      </c>
      <c r="E132" s="34" t="s">
        <v>418</v>
      </c>
    </row>
    <row r="133" spans="1:16" ht="12.75">
      <c r="A133" s="24" t="s">
        <v>45</v>
      </c>
      <c r="B133" s="28" t="s">
        <v>258</v>
      </c>
      <c r="C133" s="28" t="s">
        <v>442</v>
      </c>
      <c r="D133" s="24" t="s">
        <v>59</v>
      </c>
      <c r="E133" s="29" t="s">
        <v>443</v>
      </c>
      <c r="F133" s="30" t="s">
        <v>162</v>
      </c>
      <c r="G133" s="31">
        <v>11.5</v>
      </c>
      <c r="H133" s="32">
        <v>0</v>
      </c>
      <c r="I133" s="32">
        <f>ROUND(ROUND(H133,2)*ROUND(G133,3),2)</f>
        <v>0</v>
      </c>
      <c r="O133">
        <f>(I133*21)/100</f>
        <v>0</v>
      </c>
      <c r="P133" t="s">
        <v>23</v>
      </c>
    </row>
    <row r="134" spans="1:5" ht="12.75">
      <c r="A134" s="33" t="s">
        <v>50</v>
      </c>
      <c r="E134" s="34" t="s">
        <v>59</v>
      </c>
    </row>
    <row r="135" spans="1:5" ht="12.75">
      <c r="A135" s="35" t="s">
        <v>52</v>
      </c>
      <c r="E135" s="36" t="s">
        <v>627</v>
      </c>
    </row>
    <row r="136" spans="1:5" ht="25.5">
      <c r="A136" t="s">
        <v>54</v>
      </c>
      <c r="E136" s="34" t="s">
        <v>445</v>
      </c>
    </row>
    <row r="137" spans="1:16" ht="12.75">
      <c r="A137" s="24" t="s">
        <v>45</v>
      </c>
      <c r="B137" s="28" t="s">
        <v>263</v>
      </c>
      <c r="C137" s="28" t="s">
        <v>453</v>
      </c>
      <c r="D137" s="24" t="s">
        <v>59</v>
      </c>
      <c r="E137" s="29" t="s">
        <v>454</v>
      </c>
      <c r="F137" s="30" t="s">
        <v>162</v>
      </c>
      <c r="G137" s="31">
        <v>11.5</v>
      </c>
      <c r="H137" s="32">
        <v>0</v>
      </c>
      <c r="I137" s="32">
        <f>ROUND(ROUND(H137,2)*ROUND(G137,3),2)</f>
        <v>0</v>
      </c>
      <c r="O137">
        <f>(I137*21)/100</f>
        <v>0</v>
      </c>
      <c r="P137" t="s">
        <v>23</v>
      </c>
    </row>
    <row r="138" spans="1:5" ht="12.75">
      <c r="A138" s="33" t="s">
        <v>50</v>
      </c>
      <c r="E138" s="34" t="s">
        <v>59</v>
      </c>
    </row>
    <row r="139" spans="1:5" ht="12.75">
      <c r="A139" s="35" t="s">
        <v>52</v>
      </c>
      <c r="E139" s="36" t="s">
        <v>627</v>
      </c>
    </row>
    <row r="140" spans="1:5" ht="38.25">
      <c r="A140" t="s">
        <v>54</v>
      </c>
      <c r="E140" s="34" t="s">
        <v>455</v>
      </c>
    </row>
    <row r="141" spans="1:16" ht="12.75">
      <c r="A141" s="24" t="s">
        <v>45</v>
      </c>
      <c r="B141" s="28" t="s">
        <v>268</v>
      </c>
      <c r="C141" s="28" t="s">
        <v>628</v>
      </c>
      <c r="D141" s="24" t="s">
        <v>59</v>
      </c>
      <c r="E141" s="29" t="s">
        <v>629</v>
      </c>
      <c r="F141" s="30" t="s">
        <v>96</v>
      </c>
      <c r="G141" s="31">
        <v>0.15</v>
      </c>
      <c r="H141" s="32">
        <v>0</v>
      </c>
      <c r="I141" s="32">
        <f>ROUND(ROUND(H141,2)*ROUND(G141,3),2)</f>
        <v>0</v>
      </c>
      <c r="O141">
        <f>(I141*21)/100</f>
        <v>0</v>
      </c>
      <c r="P141" t="s">
        <v>23</v>
      </c>
    </row>
    <row r="142" spans="1:5" ht="25.5">
      <c r="A142" s="33" t="s">
        <v>50</v>
      </c>
      <c r="E142" s="34" t="s">
        <v>630</v>
      </c>
    </row>
    <row r="143" spans="1:5" ht="12.75">
      <c r="A143" s="35" t="s">
        <v>52</v>
      </c>
      <c r="E143" s="36" t="s">
        <v>631</v>
      </c>
    </row>
    <row r="144" spans="1:5" ht="114.75">
      <c r="A144" t="s">
        <v>54</v>
      </c>
      <c r="E144" s="34" t="s">
        <v>632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24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22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0+O8</f>
        <v>0</v>
      </c>
      <c r="P2" t="s">
        <v>22</v>
      </c>
    </row>
    <row r="3" spans="1:16" ht="15" customHeight="1">
      <c r="A3" t="s">
        <v>12</v>
      </c>
      <c r="B3" s="16" t="s">
        <v>14</v>
      </c>
      <c r="C3" s="4" t="s">
        <v>15</v>
      </c>
      <c r="D3" s="7"/>
      <c r="E3" s="17" t="s">
        <v>16</v>
      </c>
      <c r="F3" s="8"/>
      <c r="G3" s="15"/>
      <c r="H3" s="14" t="s">
        <v>633</v>
      </c>
      <c r="I3" s="37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9" t="s">
        <v>18</v>
      </c>
      <c r="C4" s="3" t="s">
        <v>633</v>
      </c>
      <c r="D4" s="2"/>
      <c r="E4" s="20" t="s">
        <v>93</v>
      </c>
      <c r="F4" s="12"/>
      <c r="G4" s="12"/>
      <c r="H4" s="21"/>
      <c r="I4" s="21"/>
      <c r="O4" t="s">
        <v>20</v>
      </c>
      <c r="P4" t="s">
        <v>23</v>
      </c>
    </row>
    <row r="5" spans="1:16" ht="12.75" customHeight="1">
      <c r="A5" s="1" t="s">
        <v>26</v>
      </c>
      <c r="B5" s="1" t="s">
        <v>28</v>
      </c>
      <c r="C5" s="1" t="s">
        <v>30</v>
      </c>
      <c r="D5" s="1" t="s">
        <v>31</v>
      </c>
      <c r="E5" s="1" t="s">
        <v>32</v>
      </c>
      <c r="F5" s="1" t="s">
        <v>34</v>
      </c>
      <c r="G5" s="1" t="s">
        <v>36</v>
      </c>
      <c r="H5" s="1" t="s">
        <v>38</v>
      </c>
      <c r="I5" s="1"/>
      <c r="O5" t="s">
        <v>21</v>
      </c>
      <c r="P5" t="s">
        <v>23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39</v>
      </c>
      <c r="I6" s="18" t="s">
        <v>41</v>
      </c>
    </row>
    <row r="7" spans="1:9" ht="12.75" customHeight="1">
      <c r="A7" s="18" t="s">
        <v>27</v>
      </c>
      <c r="B7" s="18" t="s">
        <v>29</v>
      </c>
      <c r="C7" s="18" t="s">
        <v>23</v>
      </c>
      <c r="D7" s="18" t="s">
        <v>22</v>
      </c>
      <c r="E7" s="18" t="s">
        <v>33</v>
      </c>
      <c r="F7" s="18" t="s">
        <v>35</v>
      </c>
      <c r="G7" s="18" t="s">
        <v>37</v>
      </c>
      <c r="H7" s="18" t="s">
        <v>40</v>
      </c>
      <c r="I7" s="18" t="s">
        <v>42</v>
      </c>
    </row>
    <row r="8" spans="1:18" ht="12.75" customHeight="1">
      <c r="A8" s="21" t="s">
        <v>43</v>
      </c>
      <c r="B8" s="21"/>
      <c r="C8" s="25" t="s">
        <v>29</v>
      </c>
      <c r="D8" s="21"/>
      <c r="E8" s="26" t="s">
        <v>122</v>
      </c>
      <c r="F8" s="21"/>
      <c r="G8" s="21"/>
      <c r="H8" s="21"/>
      <c r="I8" s="27">
        <f>0+Q8</f>
        <v>0</v>
      </c>
      <c r="O8">
        <f>0+R8</f>
        <v>0</v>
      </c>
      <c r="Q8">
        <f>0+I9+I13+I17+I21</f>
        <v>0</v>
      </c>
      <c r="R8">
        <f>0+O9+O13+O17+O21</f>
        <v>0</v>
      </c>
    </row>
    <row r="9" spans="1:16" ht="12.75">
      <c r="A9" s="24" t="s">
        <v>45</v>
      </c>
      <c r="B9" s="28" t="s">
        <v>29</v>
      </c>
      <c r="C9" s="28" t="s">
        <v>579</v>
      </c>
      <c r="D9" s="24" t="s">
        <v>59</v>
      </c>
      <c r="E9" s="29" t="s">
        <v>580</v>
      </c>
      <c r="F9" s="30" t="s">
        <v>139</v>
      </c>
      <c r="G9" s="31">
        <v>703.2</v>
      </c>
      <c r="H9" s="32">
        <v>0</v>
      </c>
      <c r="I9" s="32">
        <f>ROUND(ROUND(H9,2)*ROUND(G9,3),2)</f>
        <v>0</v>
      </c>
      <c r="O9">
        <f>(I9*21)/100</f>
        <v>0</v>
      </c>
      <c r="P9" t="s">
        <v>23</v>
      </c>
    </row>
    <row r="10" spans="1:5" ht="12.75">
      <c r="A10" s="33" t="s">
        <v>50</v>
      </c>
      <c r="E10" s="34" t="s">
        <v>634</v>
      </c>
    </row>
    <row r="11" spans="1:5" ht="12.75">
      <c r="A11" s="35" t="s">
        <v>52</v>
      </c>
      <c r="E11" s="36" t="s">
        <v>635</v>
      </c>
    </row>
    <row r="12" spans="1:5" ht="38.25">
      <c r="A12" t="s">
        <v>54</v>
      </c>
      <c r="E12" s="34" t="s">
        <v>583</v>
      </c>
    </row>
    <row r="13" spans="1:16" ht="12.75">
      <c r="A13" s="24" t="s">
        <v>45</v>
      </c>
      <c r="B13" s="28" t="s">
        <v>23</v>
      </c>
      <c r="C13" s="28" t="s">
        <v>584</v>
      </c>
      <c r="D13" s="24" t="s">
        <v>59</v>
      </c>
      <c r="E13" s="29" t="s">
        <v>585</v>
      </c>
      <c r="F13" s="30" t="s">
        <v>139</v>
      </c>
      <c r="G13" s="31">
        <v>104.7</v>
      </c>
      <c r="H13" s="32">
        <v>0</v>
      </c>
      <c r="I13" s="32">
        <f>ROUND(ROUND(H13,2)*ROUND(G13,3),2)</f>
        <v>0</v>
      </c>
      <c r="O13">
        <f>(I13*21)/100</f>
        <v>0</v>
      </c>
      <c r="P13" t="s">
        <v>23</v>
      </c>
    </row>
    <row r="14" spans="1:5" ht="12.75">
      <c r="A14" s="33" t="s">
        <v>50</v>
      </c>
      <c r="E14" s="34" t="s">
        <v>636</v>
      </c>
    </row>
    <row r="15" spans="1:5" ht="12.75">
      <c r="A15" s="35" t="s">
        <v>52</v>
      </c>
      <c r="E15" s="36" t="s">
        <v>637</v>
      </c>
    </row>
    <row r="16" spans="1:5" ht="38.25">
      <c r="A16" t="s">
        <v>54</v>
      </c>
      <c r="E16" s="34" t="s">
        <v>588</v>
      </c>
    </row>
    <row r="17" spans="1:16" ht="12.75">
      <c r="A17" s="24" t="s">
        <v>45</v>
      </c>
      <c r="B17" s="28" t="s">
        <v>22</v>
      </c>
      <c r="C17" s="28" t="s">
        <v>589</v>
      </c>
      <c r="D17" s="24" t="s">
        <v>59</v>
      </c>
      <c r="E17" s="29" t="s">
        <v>590</v>
      </c>
      <c r="F17" s="30" t="s">
        <v>125</v>
      </c>
      <c r="G17" s="31">
        <v>5386</v>
      </c>
      <c r="H17" s="32">
        <v>0</v>
      </c>
      <c r="I17" s="32">
        <f>ROUND(ROUND(H17,2)*ROUND(G17,3),2)</f>
        <v>0</v>
      </c>
      <c r="O17">
        <f>(I17*21)/100</f>
        <v>0</v>
      </c>
      <c r="P17" t="s">
        <v>23</v>
      </c>
    </row>
    <row r="18" spans="1:5" ht="12.75">
      <c r="A18" s="33" t="s">
        <v>50</v>
      </c>
      <c r="E18" s="34" t="s">
        <v>59</v>
      </c>
    </row>
    <row r="19" spans="1:5" ht="12.75">
      <c r="A19" s="35" t="s">
        <v>52</v>
      </c>
      <c r="E19" s="36" t="s">
        <v>638</v>
      </c>
    </row>
    <row r="20" spans="1:5" ht="25.5">
      <c r="A20" t="s">
        <v>54</v>
      </c>
      <c r="E20" s="34" t="s">
        <v>593</v>
      </c>
    </row>
    <row r="21" spans="1:16" ht="12.75">
      <c r="A21" s="24" t="s">
        <v>45</v>
      </c>
      <c r="B21" s="28" t="s">
        <v>33</v>
      </c>
      <c r="C21" s="28" t="s">
        <v>599</v>
      </c>
      <c r="D21" s="24" t="s">
        <v>59</v>
      </c>
      <c r="E21" s="29" t="s">
        <v>600</v>
      </c>
      <c r="F21" s="30" t="s">
        <v>139</v>
      </c>
      <c r="G21" s="31">
        <v>107.72</v>
      </c>
      <c r="H21" s="32">
        <v>0</v>
      </c>
      <c r="I21" s="32">
        <f>ROUND(ROUND(H21,2)*ROUND(G21,3),2)</f>
        <v>0</v>
      </c>
      <c r="O21">
        <f>(I21*21)/100</f>
        <v>0</v>
      </c>
      <c r="P21" t="s">
        <v>23</v>
      </c>
    </row>
    <row r="22" spans="1:5" ht="12.75">
      <c r="A22" s="33" t="s">
        <v>50</v>
      </c>
      <c r="E22" s="34" t="s">
        <v>639</v>
      </c>
    </row>
    <row r="23" spans="1:5" ht="12.75">
      <c r="A23" s="35" t="s">
        <v>52</v>
      </c>
      <c r="E23" s="36" t="s">
        <v>640</v>
      </c>
    </row>
    <row r="24" spans="1:5" ht="38.25">
      <c r="A24" t="s">
        <v>54</v>
      </c>
      <c r="E24" s="34" t="s">
        <v>217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182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22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0+O8+O25+O82+O111+O116+O125+O142</f>
        <v>0</v>
      </c>
      <c r="P2" t="s">
        <v>22</v>
      </c>
    </row>
    <row r="3" spans="1:16" ht="15" customHeight="1">
      <c r="A3" t="s">
        <v>12</v>
      </c>
      <c r="B3" s="16" t="s">
        <v>14</v>
      </c>
      <c r="C3" s="4" t="s">
        <v>15</v>
      </c>
      <c r="D3" s="7"/>
      <c r="E3" s="17" t="s">
        <v>16</v>
      </c>
      <c r="F3" s="8"/>
      <c r="G3" s="15"/>
      <c r="H3" s="14" t="s">
        <v>641</v>
      </c>
      <c r="I3" s="37">
        <f>0+I8+I25+I82+I111+I116+I125+I142</f>
        <v>0</v>
      </c>
      <c r="O3" t="s">
        <v>19</v>
      </c>
      <c r="P3" t="s">
        <v>23</v>
      </c>
    </row>
    <row r="4" spans="1:16" ht="15" customHeight="1">
      <c r="A4" t="s">
        <v>17</v>
      </c>
      <c r="B4" s="19" t="s">
        <v>18</v>
      </c>
      <c r="C4" s="3" t="s">
        <v>641</v>
      </c>
      <c r="D4" s="2"/>
      <c r="E4" s="20" t="s">
        <v>642</v>
      </c>
      <c r="F4" s="12"/>
      <c r="G4" s="12"/>
      <c r="H4" s="21"/>
      <c r="I4" s="21"/>
      <c r="O4" t="s">
        <v>20</v>
      </c>
      <c r="P4" t="s">
        <v>23</v>
      </c>
    </row>
    <row r="5" spans="1:16" ht="12.75" customHeight="1">
      <c r="A5" s="1" t="s">
        <v>26</v>
      </c>
      <c r="B5" s="1" t="s">
        <v>28</v>
      </c>
      <c r="C5" s="1" t="s">
        <v>30</v>
      </c>
      <c r="D5" s="1" t="s">
        <v>31</v>
      </c>
      <c r="E5" s="1" t="s">
        <v>32</v>
      </c>
      <c r="F5" s="1" t="s">
        <v>34</v>
      </c>
      <c r="G5" s="1" t="s">
        <v>36</v>
      </c>
      <c r="H5" s="1" t="s">
        <v>38</v>
      </c>
      <c r="I5" s="1"/>
      <c r="O5" t="s">
        <v>21</v>
      </c>
      <c r="P5" t="s">
        <v>23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39</v>
      </c>
      <c r="I6" s="18" t="s">
        <v>41</v>
      </c>
    </row>
    <row r="7" spans="1:9" ht="12.75" customHeight="1">
      <c r="A7" s="18" t="s">
        <v>27</v>
      </c>
      <c r="B7" s="18" t="s">
        <v>29</v>
      </c>
      <c r="C7" s="18" t="s">
        <v>23</v>
      </c>
      <c r="D7" s="18" t="s">
        <v>22</v>
      </c>
      <c r="E7" s="18" t="s">
        <v>33</v>
      </c>
      <c r="F7" s="18" t="s">
        <v>35</v>
      </c>
      <c r="G7" s="18" t="s">
        <v>37</v>
      </c>
      <c r="H7" s="18" t="s">
        <v>40</v>
      </c>
      <c r="I7" s="18" t="s">
        <v>42</v>
      </c>
    </row>
    <row r="8" spans="1:18" ht="12.75" customHeight="1">
      <c r="A8" s="21" t="s">
        <v>43</v>
      </c>
      <c r="B8" s="21"/>
      <c r="C8" s="25" t="s">
        <v>27</v>
      </c>
      <c r="D8" s="21"/>
      <c r="E8" s="26" t="s">
        <v>44</v>
      </c>
      <c r="F8" s="21"/>
      <c r="G8" s="21"/>
      <c r="H8" s="21"/>
      <c r="I8" s="27">
        <f>0+Q8</f>
        <v>0</v>
      </c>
      <c r="O8">
        <f>0+R8</f>
        <v>0</v>
      </c>
      <c r="Q8">
        <f>0+I9+I13+I17+I21</f>
        <v>0</v>
      </c>
      <c r="R8">
        <f>0+O9+O13+O17+O21</f>
        <v>0</v>
      </c>
    </row>
    <row r="9" spans="1:16" ht="25.5">
      <c r="A9" s="24" t="s">
        <v>45</v>
      </c>
      <c r="B9" s="28" t="s">
        <v>29</v>
      </c>
      <c r="C9" s="28" t="s">
        <v>94</v>
      </c>
      <c r="D9" s="24" t="s">
        <v>59</v>
      </c>
      <c r="E9" s="29" t="s">
        <v>95</v>
      </c>
      <c r="F9" s="30" t="s">
        <v>96</v>
      </c>
      <c r="G9" s="31">
        <v>1687.694</v>
      </c>
      <c r="H9" s="32">
        <v>0</v>
      </c>
      <c r="I9" s="32">
        <f>ROUND(ROUND(H9,2)*ROUND(G9,3),2)</f>
        <v>0</v>
      </c>
      <c r="O9">
        <f>(I9*21)/100</f>
        <v>0</v>
      </c>
      <c r="P9" t="s">
        <v>23</v>
      </c>
    </row>
    <row r="10" spans="1:5" ht="51">
      <c r="A10" s="33" t="s">
        <v>50</v>
      </c>
      <c r="E10" s="34" t="s">
        <v>97</v>
      </c>
    </row>
    <row r="11" spans="1:5" ht="12.75">
      <c r="A11" s="35" t="s">
        <v>52</v>
      </c>
      <c r="E11" s="36" t="s">
        <v>643</v>
      </c>
    </row>
    <row r="12" spans="1:5" ht="140.25">
      <c r="A12" t="s">
        <v>54</v>
      </c>
      <c r="E12" s="34" t="s">
        <v>99</v>
      </c>
    </row>
    <row r="13" spans="1:16" ht="25.5">
      <c r="A13" s="24" t="s">
        <v>45</v>
      </c>
      <c r="B13" s="28" t="s">
        <v>23</v>
      </c>
      <c r="C13" s="28" t="s">
        <v>644</v>
      </c>
      <c r="D13" s="24" t="s">
        <v>59</v>
      </c>
      <c r="E13" s="29" t="s">
        <v>645</v>
      </c>
      <c r="F13" s="30" t="s">
        <v>96</v>
      </c>
      <c r="G13" s="31">
        <v>487.74</v>
      </c>
      <c r="H13" s="32">
        <v>0</v>
      </c>
      <c r="I13" s="32">
        <f>ROUND(ROUND(H13,2)*ROUND(G13,3),2)</f>
        <v>0</v>
      </c>
      <c r="O13">
        <f>(I13*21)/100</f>
        <v>0</v>
      </c>
      <c r="P13" t="s">
        <v>23</v>
      </c>
    </row>
    <row r="14" spans="1:5" ht="38.25">
      <c r="A14" s="33" t="s">
        <v>50</v>
      </c>
      <c r="E14" s="34" t="s">
        <v>646</v>
      </c>
    </row>
    <row r="15" spans="1:5" ht="12.75">
      <c r="A15" s="35" t="s">
        <v>52</v>
      </c>
      <c r="E15" s="36" t="s">
        <v>647</v>
      </c>
    </row>
    <row r="16" spans="1:5" ht="140.25">
      <c r="A16" t="s">
        <v>54</v>
      </c>
      <c r="E16" s="34" t="s">
        <v>99</v>
      </c>
    </row>
    <row r="17" spans="1:16" ht="25.5">
      <c r="A17" s="24" t="s">
        <v>45</v>
      </c>
      <c r="B17" s="28" t="s">
        <v>22</v>
      </c>
      <c r="C17" s="28" t="s">
        <v>100</v>
      </c>
      <c r="D17" s="24" t="s">
        <v>59</v>
      </c>
      <c r="E17" s="29" t="s">
        <v>101</v>
      </c>
      <c r="F17" s="30" t="s">
        <v>96</v>
      </c>
      <c r="G17" s="31">
        <v>15.4</v>
      </c>
      <c r="H17" s="32">
        <v>0</v>
      </c>
      <c r="I17" s="32">
        <f>ROUND(ROUND(H17,2)*ROUND(G17,3),2)</f>
        <v>0</v>
      </c>
      <c r="O17">
        <f>(I17*21)/100</f>
        <v>0</v>
      </c>
      <c r="P17" t="s">
        <v>23</v>
      </c>
    </row>
    <row r="18" spans="1:5" ht="25.5">
      <c r="A18" s="33" t="s">
        <v>50</v>
      </c>
      <c r="E18" s="34" t="s">
        <v>648</v>
      </c>
    </row>
    <row r="19" spans="1:5" ht="12.75">
      <c r="A19" s="35" t="s">
        <v>52</v>
      </c>
      <c r="E19" s="36" t="s">
        <v>649</v>
      </c>
    </row>
    <row r="20" spans="1:5" ht="140.25">
      <c r="A20" t="s">
        <v>54</v>
      </c>
      <c r="E20" s="34" t="s">
        <v>99</v>
      </c>
    </row>
    <row r="21" spans="1:16" ht="25.5">
      <c r="A21" s="24" t="s">
        <v>45</v>
      </c>
      <c r="B21" s="28" t="s">
        <v>33</v>
      </c>
      <c r="C21" s="28" t="s">
        <v>104</v>
      </c>
      <c r="D21" s="24" t="s">
        <v>59</v>
      </c>
      <c r="E21" s="29" t="s">
        <v>105</v>
      </c>
      <c r="F21" s="30" t="s">
        <v>96</v>
      </c>
      <c r="G21" s="31">
        <v>4.05</v>
      </c>
      <c r="H21" s="32">
        <v>0</v>
      </c>
      <c r="I21" s="32">
        <f>ROUND(ROUND(H21,2)*ROUND(G21,3),2)</f>
        <v>0</v>
      </c>
      <c r="O21">
        <f>(I21*21)/100</f>
        <v>0</v>
      </c>
      <c r="P21" t="s">
        <v>23</v>
      </c>
    </row>
    <row r="22" spans="1:5" ht="12.75">
      <c r="A22" s="33" t="s">
        <v>50</v>
      </c>
      <c r="E22" s="34" t="s">
        <v>106</v>
      </c>
    </row>
    <row r="23" spans="1:5" ht="12.75">
      <c r="A23" s="35" t="s">
        <v>52</v>
      </c>
      <c r="E23" s="36" t="s">
        <v>650</v>
      </c>
    </row>
    <row r="24" spans="1:5" ht="140.25">
      <c r="A24" t="s">
        <v>54</v>
      </c>
      <c r="E24" s="34" t="s">
        <v>99</v>
      </c>
    </row>
    <row r="25" spans="1:18" ht="12.75" customHeight="1">
      <c r="A25" s="12" t="s">
        <v>43</v>
      </c>
      <c r="B25" s="12"/>
      <c r="C25" s="38" t="s">
        <v>29</v>
      </c>
      <c r="D25" s="12"/>
      <c r="E25" s="26" t="s">
        <v>122</v>
      </c>
      <c r="F25" s="12"/>
      <c r="G25" s="12"/>
      <c r="H25" s="12"/>
      <c r="I25" s="39">
        <f>0+Q25</f>
        <v>0</v>
      </c>
      <c r="O25">
        <f>0+R25</f>
        <v>0</v>
      </c>
      <c r="Q25">
        <f>0+I26+I30+I34+I38+I42+I46+I50+I54+I58+I62+I66+I70+I74+I78</f>
        <v>0</v>
      </c>
      <c r="R25">
        <f>0+O26+O30+O34+O38+O42+O46+O50+O54+O58+O62+O66+O70+O74+O78</f>
        <v>0</v>
      </c>
    </row>
    <row r="26" spans="1:16" ht="25.5">
      <c r="A26" s="24" t="s">
        <v>45</v>
      </c>
      <c r="B26" s="28" t="s">
        <v>35</v>
      </c>
      <c r="C26" s="28" t="s">
        <v>129</v>
      </c>
      <c r="D26" s="24" t="s">
        <v>59</v>
      </c>
      <c r="E26" s="29" t="s">
        <v>130</v>
      </c>
      <c r="F26" s="30" t="s">
        <v>118</v>
      </c>
      <c r="G26" s="31">
        <v>3</v>
      </c>
      <c r="H26" s="32">
        <v>0</v>
      </c>
      <c r="I26" s="32">
        <f>ROUND(ROUND(H26,2)*ROUND(G26,3),2)</f>
        <v>0</v>
      </c>
      <c r="O26">
        <f>(I26*21)/100</f>
        <v>0</v>
      </c>
      <c r="P26" t="s">
        <v>23</v>
      </c>
    </row>
    <row r="27" spans="1:5" ht="25.5">
      <c r="A27" s="33" t="s">
        <v>50</v>
      </c>
      <c r="E27" s="34" t="s">
        <v>131</v>
      </c>
    </row>
    <row r="28" spans="1:5" ht="12.75">
      <c r="A28" s="35" t="s">
        <v>52</v>
      </c>
      <c r="E28" s="36" t="s">
        <v>651</v>
      </c>
    </row>
    <row r="29" spans="1:5" ht="165.75">
      <c r="A29" t="s">
        <v>54</v>
      </c>
      <c r="E29" s="34" t="s">
        <v>133</v>
      </c>
    </row>
    <row r="30" spans="1:16" ht="25.5">
      <c r="A30" s="24" t="s">
        <v>45</v>
      </c>
      <c r="B30" s="28" t="s">
        <v>37</v>
      </c>
      <c r="C30" s="28" t="s">
        <v>652</v>
      </c>
      <c r="D30" s="24" t="s">
        <v>59</v>
      </c>
      <c r="E30" s="29" t="s">
        <v>653</v>
      </c>
      <c r="F30" s="30" t="s">
        <v>139</v>
      </c>
      <c r="G30" s="31">
        <v>221.7</v>
      </c>
      <c r="H30" s="32">
        <v>0</v>
      </c>
      <c r="I30" s="32">
        <f>ROUND(ROUND(H30,2)*ROUND(G30,3),2)</f>
        <v>0</v>
      </c>
      <c r="O30">
        <f>(I30*21)/100</f>
        <v>0</v>
      </c>
      <c r="P30" t="s">
        <v>23</v>
      </c>
    </row>
    <row r="31" spans="1:5" ht="12.75">
      <c r="A31" s="33" t="s">
        <v>50</v>
      </c>
      <c r="E31" s="34" t="s">
        <v>654</v>
      </c>
    </row>
    <row r="32" spans="1:5" ht="12.75">
      <c r="A32" s="35" t="s">
        <v>52</v>
      </c>
      <c r="E32" s="36" t="s">
        <v>655</v>
      </c>
    </row>
    <row r="33" spans="1:5" ht="63.75">
      <c r="A33" t="s">
        <v>54</v>
      </c>
      <c r="E33" s="34" t="s">
        <v>563</v>
      </c>
    </row>
    <row r="34" spans="1:16" ht="12.75">
      <c r="A34" s="24" t="s">
        <v>45</v>
      </c>
      <c r="B34" s="28" t="s">
        <v>75</v>
      </c>
      <c r="C34" s="28" t="s">
        <v>137</v>
      </c>
      <c r="D34" s="24" t="s">
        <v>59</v>
      </c>
      <c r="E34" s="29" t="s">
        <v>138</v>
      </c>
      <c r="F34" s="30" t="s">
        <v>139</v>
      </c>
      <c r="G34" s="31">
        <v>460.5</v>
      </c>
      <c r="H34" s="32">
        <v>0</v>
      </c>
      <c r="I34" s="32">
        <f>ROUND(ROUND(H34,2)*ROUND(G34,3),2)</f>
        <v>0</v>
      </c>
      <c r="O34">
        <f>(I34*21)/100</f>
        <v>0</v>
      </c>
      <c r="P34" t="s">
        <v>23</v>
      </c>
    </row>
    <row r="35" spans="1:5" ht="25.5">
      <c r="A35" s="33" t="s">
        <v>50</v>
      </c>
      <c r="E35" s="34" t="s">
        <v>656</v>
      </c>
    </row>
    <row r="36" spans="1:5" ht="12.75">
      <c r="A36" s="35" t="s">
        <v>52</v>
      </c>
      <c r="E36" s="36" t="s">
        <v>657</v>
      </c>
    </row>
    <row r="37" spans="1:5" ht="38.25">
      <c r="A37" t="s">
        <v>54</v>
      </c>
      <c r="E37" s="34" t="s">
        <v>142</v>
      </c>
    </row>
    <row r="38" spans="1:16" ht="12.75">
      <c r="A38" s="24" t="s">
        <v>45</v>
      </c>
      <c r="B38" s="28" t="s">
        <v>79</v>
      </c>
      <c r="C38" s="28" t="s">
        <v>144</v>
      </c>
      <c r="D38" s="24" t="s">
        <v>59</v>
      </c>
      <c r="E38" s="29" t="s">
        <v>145</v>
      </c>
      <c r="F38" s="30" t="s">
        <v>139</v>
      </c>
      <c r="G38" s="31">
        <v>837.27</v>
      </c>
      <c r="H38" s="32">
        <v>0</v>
      </c>
      <c r="I38" s="32">
        <f>ROUND(ROUND(H38,2)*ROUND(G38,3),2)</f>
        <v>0</v>
      </c>
      <c r="O38">
        <f>(I38*21)/100</f>
        <v>0</v>
      </c>
      <c r="P38" t="s">
        <v>23</v>
      </c>
    </row>
    <row r="39" spans="1:5" ht="38.25">
      <c r="A39" s="33" t="s">
        <v>50</v>
      </c>
      <c r="E39" s="34" t="s">
        <v>658</v>
      </c>
    </row>
    <row r="40" spans="1:5" ht="12.75">
      <c r="A40" s="35" t="s">
        <v>52</v>
      </c>
      <c r="E40" s="36" t="s">
        <v>659</v>
      </c>
    </row>
    <row r="41" spans="1:5" ht="38.25">
      <c r="A41" t="s">
        <v>54</v>
      </c>
      <c r="E41" s="34" t="s">
        <v>142</v>
      </c>
    </row>
    <row r="42" spans="1:16" ht="12.75">
      <c r="A42" s="24" t="s">
        <v>45</v>
      </c>
      <c r="B42" s="28" t="s">
        <v>40</v>
      </c>
      <c r="C42" s="28" t="s">
        <v>149</v>
      </c>
      <c r="D42" s="24" t="s">
        <v>59</v>
      </c>
      <c r="E42" s="29" t="s">
        <v>150</v>
      </c>
      <c r="F42" s="30" t="s">
        <v>139</v>
      </c>
      <c r="G42" s="31">
        <v>412.5</v>
      </c>
      <c r="H42" s="32">
        <v>0</v>
      </c>
      <c r="I42" s="32">
        <f>ROUND(ROUND(H42,2)*ROUND(G42,3),2)</f>
        <v>0</v>
      </c>
      <c r="O42">
        <f>(I42*21)/100</f>
        <v>0</v>
      </c>
      <c r="P42" t="s">
        <v>23</v>
      </c>
    </row>
    <row r="43" spans="1:5" ht="38.25">
      <c r="A43" s="33" t="s">
        <v>50</v>
      </c>
      <c r="E43" s="34" t="s">
        <v>151</v>
      </c>
    </row>
    <row r="44" spans="1:5" ht="12.75">
      <c r="A44" s="35" t="s">
        <v>52</v>
      </c>
      <c r="E44" s="36" t="s">
        <v>660</v>
      </c>
    </row>
    <row r="45" spans="1:5" ht="369.75">
      <c r="A45" t="s">
        <v>54</v>
      </c>
      <c r="E45" s="34" t="s">
        <v>153</v>
      </c>
    </row>
    <row r="46" spans="1:16" ht="12.75">
      <c r="A46" s="24" t="s">
        <v>45</v>
      </c>
      <c r="B46" s="28" t="s">
        <v>42</v>
      </c>
      <c r="C46" s="28" t="s">
        <v>155</v>
      </c>
      <c r="D46" s="24" t="s">
        <v>59</v>
      </c>
      <c r="E46" s="29" t="s">
        <v>156</v>
      </c>
      <c r="F46" s="30" t="s">
        <v>139</v>
      </c>
      <c r="G46" s="31">
        <v>410</v>
      </c>
      <c r="H46" s="32">
        <v>0</v>
      </c>
      <c r="I46" s="32">
        <f>ROUND(ROUND(H46,2)*ROUND(G46,3),2)</f>
        <v>0</v>
      </c>
      <c r="O46">
        <f>(I46*21)/100</f>
        <v>0</v>
      </c>
      <c r="P46" t="s">
        <v>23</v>
      </c>
    </row>
    <row r="47" spans="1:5" ht="51">
      <c r="A47" s="33" t="s">
        <v>50</v>
      </c>
      <c r="E47" s="34" t="s">
        <v>661</v>
      </c>
    </row>
    <row r="48" spans="1:5" ht="12.75">
      <c r="A48" s="35" t="s">
        <v>52</v>
      </c>
      <c r="E48" s="36" t="s">
        <v>662</v>
      </c>
    </row>
    <row r="49" spans="1:5" ht="369.75">
      <c r="A49" t="s">
        <v>54</v>
      </c>
      <c r="E49" s="34" t="s">
        <v>153</v>
      </c>
    </row>
    <row r="50" spans="1:16" ht="12.75">
      <c r="A50" s="24" t="s">
        <v>45</v>
      </c>
      <c r="B50" s="28" t="s">
        <v>143</v>
      </c>
      <c r="C50" s="28" t="s">
        <v>173</v>
      </c>
      <c r="D50" s="24" t="s">
        <v>59</v>
      </c>
      <c r="E50" s="29" t="s">
        <v>174</v>
      </c>
      <c r="F50" s="30" t="s">
        <v>139</v>
      </c>
      <c r="G50" s="31">
        <v>65.76</v>
      </c>
      <c r="H50" s="32">
        <v>0</v>
      </c>
      <c r="I50" s="32">
        <f>ROUND(ROUND(H50,2)*ROUND(G50,3),2)</f>
        <v>0</v>
      </c>
      <c r="O50">
        <f>(I50*21)/100</f>
        <v>0</v>
      </c>
      <c r="P50" t="s">
        <v>23</v>
      </c>
    </row>
    <row r="51" spans="1:5" ht="25.5">
      <c r="A51" s="33" t="s">
        <v>50</v>
      </c>
      <c r="E51" s="34" t="s">
        <v>663</v>
      </c>
    </row>
    <row r="52" spans="1:5" ht="38.25">
      <c r="A52" s="35" t="s">
        <v>52</v>
      </c>
      <c r="E52" s="36" t="s">
        <v>664</v>
      </c>
    </row>
    <row r="53" spans="1:5" ht="318.75">
      <c r="A53" t="s">
        <v>54</v>
      </c>
      <c r="E53" s="34" t="s">
        <v>171</v>
      </c>
    </row>
    <row r="54" spans="1:16" ht="12.75">
      <c r="A54" s="24" t="s">
        <v>45</v>
      </c>
      <c r="B54" s="28" t="s">
        <v>148</v>
      </c>
      <c r="C54" s="28" t="s">
        <v>178</v>
      </c>
      <c r="D54" s="24" t="s">
        <v>59</v>
      </c>
      <c r="E54" s="29" t="s">
        <v>179</v>
      </c>
      <c r="F54" s="30" t="s">
        <v>139</v>
      </c>
      <c r="G54" s="31">
        <v>1725.53</v>
      </c>
      <c r="H54" s="32">
        <v>0</v>
      </c>
      <c r="I54" s="32">
        <f>ROUND(ROUND(H54,2)*ROUND(G54,3),2)</f>
        <v>0</v>
      </c>
      <c r="O54">
        <f>(I54*21)/100</f>
        <v>0</v>
      </c>
      <c r="P54" t="s">
        <v>23</v>
      </c>
    </row>
    <row r="55" spans="1:5" ht="63.75">
      <c r="A55" s="33" t="s">
        <v>50</v>
      </c>
      <c r="E55" s="34" t="s">
        <v>665</v>
      </c>
    </row>
    <row r="56" spans="1:5" ht="12.75">
      <c r="A56" s="35" t="s">
        <v>52</v>
      </c>
      <c r="E56" s="36" t="s">
        <v>666</v>
      </c>
    </row>
    <row r="57" spans="1:5" ht="191.25">
      <c r="A57" t="s">
        <v>54</v>
      </c>
      <c r="E57" s="34" t="s">
        <v>182</v>
      </c>
    </row>
    <row r="58" spans="1:16" ht="12.75">
      <c r="A58" s="24" t="s">
        <v>45</v>
      </c>
      <c r="B58" s="28" t="s">
        <v>154</v>
      </c>
      <c r="C58" s="28" t="s">
        <v>184</v>
      </c>
      <c r="D58" s="24" t="s">
        <v>59</v>
      </c>
      <c r="E58" s="29" t="s">
        <v>185</v>
      </c>
      <c r="F58" s="30" t="s">
        <v>139</v>
      </c>
      <c r="G58" s="31">
        <v>1220.22</v>
      </c>
      <c r="H58" s="32">
        <v>0</v>
      </c>
      <c r="I58" s="32">
        <f>ROUND(ROUND(H58,2)*ROUND(G58,3),2)</f>
        <v>0</v>
      </c>
      <c r="O58">
        <f>(I58*21)/100</f>
        <v>0</v>
      </c>
      <c r="P58" t="s">
        <v>23</v>
      </c>
    </row>
    <row r="59" spans="1:5" ht="38.25">
      <c r="A59" s="33" t="s">
        <v>50</v>
      </c>
      <c r="E59" s="34" t="s">
        <v>667</v>
      </c>
    </row>
    <row r="60" spans="1:5" ht="12.75">
      <c r="A60" s="35" t="s">
        <v>52</v>
      </c>
      <c r="E60" s="36" t="s">
        <v>668</v>
      </c>
    </row>
    <row r="61" spans="1:5" ht="280.5">
      <c r="A61" t="s">
        <v>54</v>
      </c>
      <c r="E61" s="34" t="s">
        <v>188</v>
      </c>
    </row>
    <row r="62" spans="1:16" ht="12.75">
      <c r="A62" s="24" t="s">
        <v>45</v>
      </c>
      <c r="B62" s="28" t="s">
        <v>159</v>
      </c>
      <c r="C62" s="28" t="s">
        <v>190</v>
      </c>
      <c r="D62" s="24" t="s">
        <v>59</v>
      </c>
      <c r="E62" s="29" t="s">
        <v>191</v>
      </c>
      <c r="F62" s="30" t="s">
        <v>139</v>
      </c>
      <c r="G62" s="31">
        <v>28</v>
      </c>
      <c r="H62" s="32">
        <v>0</v>
      </c>
      <c r="I62" s="32">
        <f>ROUND(ROUND(H62,2)*ROUND(G62,3),2)</f>
        <v>0</v>
      </c>
      <c r="O62">
        <f>(I62*21)/100</f>
        <v>0</v>
      </c>
      <c r="P62" t="s">
        <v>23</v>
      </c>
    </row>
    <row r="63" spans="1:5" ht="12.75">
      <c r="A63" s="33" t="s">
        <v>50</v>
      </c>
      <c r="E63" s="34" t="s">
        <v>192</v>
      </c>
    </row>
    <row r="64" spans="1:5" ht="12.75">
      <c r="A64" s="35" t="s">
        <v>52</v>
      </c>
      <c r="E64" s="36" t="s">
        <v>669</v>
      </c>
    </row>
    <row r="65" spans="1:5" ht="293.25">
      <c r="A65" t="s">
        <v>54</v>
      </c>
      <c r="E65" s="34" t="s">
        <v>194</v>
      </c>
    </row>
    <row r="66" spans="1:16" ht="12.75">
      <c r="A66" s="24" t="s">
        <v>45</v>
      </c>
      <c r="B66" s="28" t="s">
        <v>166</v>
      </c>
      <c r="C66" s="28" t="s">
        <v>196</v>
      </c>
      <c r="D66" s="24" t="s">
        <v>59</v>
      </c>
      <c r="E66" s="29" t="s">
        <v>197</v>
      </c>
      <c r="F66" s="30" t="s">
        <v>125</v>
      </c>
      <c r="G66" s="31">
        <v>4853.5</v>
      </c>
      <c r="H66" s="32">
        <v>0</v>
      </c>
      <c r="I66" s="32">
        <f>ROUND(ROUND(H66,2)*ROUND(G66,3),2)</f>
        <v>0</v>
      </c>
      <c r="O66">
        <f>(I66*21)/100</f>
        <v>0</v>
      </c>
      <c r="P66" t="s">
        <v>23</v>
      </c>
    </row>
    <row r="67" spans="1:5" ht="25.5">
      <c r="A67" s="33" t="s">
        <v>50</v>
      </c>
      <c r="E67" s="34" t="s">
        <v>198</v>
      </c>
    </row>
    <row r="68" spans="1:5" ht="12.75">
      <c r="A68" s="35" t="s">
        <v>52</v>
      </c>
      <c r="E68" s="36" t="s">
        <v>670</v>
      </c>
    </row>
    <row r="69" spans="1:5" ht="25.5">
      <c r="A69" t="s">
        <v>54</v>
      </c>
      <c r="E69" s="34" t="s">
        <v>200</v>
      </c>
    </row>
    <row r="70" spans="1:16" ht="12.75">
      <c r="A70" s="24" t="s">
        <v>45</v>
      </c>
      <c r="B70" s="28" t="s">
        <v>172</v>
      </c>
      <c r="C70" s="28" t="s">
        <v>202</v>
      </c>
      <c r="D70" s="24" t="s">
        <v>59</v>
      </c>
      <c r="E70" s="29" t="s">
        <v>203</v>
      </c>
      <c r="F70" s="30" t="s">
        <v>125</v>
      </c>
      <c r="G70" s="31">
        <v>3082</v>
      </c>
      <c r="H70" s="32">
        <v>0</v>
      </c>
      <c r="I70" s="32">
        <f>ROUND(ROUND(H70,2)*ROUND(G70,3),2)</f>
        <v>0</v>
      </c>
      <c r="O70">
        <f>(I70*21)/100</f>
        <v>0</v>
      </c>
      <c r="P70" t="s">
        <v>23</v>
      </c>
    </row>
    <row r="71" spans="1:5" ht="12.75">
      <c r="A71" s="33" t="s">
        <v>50</v>
      </c>
      <c r="E71" s="34" t="s">
        <v>204</v>
      </c>
    </row>
    <row r="72" spans="1:5" ht="12.75">
      <c r="A72" s="35" t="s">
        <v>52</v>
      </c>
      <c r="E72" s="36" t="s">
        <v>671</v>
      </c>
    </row>
    <row r="73" spans="1:5" ht="12.75">
      <c r="A73" t="s">
        <v>54</v>
      </c>
      <c r="E73" s="34" t="s">
        <v>206</v>
      </c>
    </row>
    <row r="74" spans="1:16" ht="12.75">
      <c r="A74" s="24" t="s">
        <v>45</v>
      </c>
      <c r="B74" s="28" t="s">
        <v>177</v>
      </c>
      <c r="C74" s="28" t="s">
        <v>208</v>
      </c>
      <c r="D74" s="24" t="s">
        <v>59</v>
      </c>
      <c r="E74" s="29" t="s">
        <v>209</v>
      </c>
      <c r="F74" s="30" t="s">
        <v>118</v>
      </c>
      <c r="G74" s="31">
        <v>46</v>
      </c>
      <c r="H74" s="32">
        <v>0</v>
      </c>
      <c r="I74" s="32">
        <f>ROUND(ROUND(H74,2)*ROUND(G74,3),2)</f>
        <v>0</v>
      </c>
      <c r="O74">
        <f>(I74*21)/100</f>
        <v>0</v>
      </c>
      <c r="P74" t="s">
        <v>23</v>
      </c>
    </row>
    <row r="75" spans="1:5" ht="12.75">
      <c r="A75" s="33" t="s">
        <v>50</v>
      </c>
      <c r="E75" s="34" t="s">
        <v>59</v>
      </c>
    </row>
    <row r="76" spans="1:5" ht="12.75">
      <c r="A76" s="35" t="s">
        <v>52</v>
      </c>
      <c r="E76" s="36" t="s">
        <v>672</v>
      </c>
    </row>
    <row r="77" spans="1:5" ht="76.5">
      <c r="A77" t="s">
        <v>54</v>
      </c>
      <c r="E77" s="34" t="s">
        <v>211</v>
      </c>
    </row>
    <row r="78" spans="1:16" ht="12.75">
      <c r="A78" s="24" t="s">
        <v>45</v>
      </c>
      <c r="B78" s="28" t="s">
        <v>183</v>
      </c>
      <c r="C78" s="28" t="s">
        <v>213</v>
      </c>
      <c r="D78" s="24" t="s">
        <v>59</v>
      </c>
      <c r="E78" s="29" t="s">
        <v>214</v>
      </c>
      <c r="F78" s="30" t="s">
        <v>125</v>
      </c>
      <c r="G78" s="31">
        <v>276</v>
      </c>
      <c r="H78" s="32">
        <v>0</v>
      </c>
      <c r="I78" s="32">
        <f>ROUND(ROUND(H78,2)*ROUND(G78,3),2)</f>
        <v>0</v>
      </c>
      <c r="O78">
        <f>(I78*21)/100</f>
        <v>0</v>
      </c>
      <c r="P78" t="s">
        <v>23</v>
      </c>
    </row>
    <row r="79" spans="1:5" ht="25.5">
      <c r="A79" s="33" t="s">
        <v>50</v>
      </c>
      <c r="E79" s="34" t="s">
        <v>673</v>
      </c>
    </row>
    <row r="80" spans="1:5" ht="12.75">
      <c r="A80" s="35" t="s">
        <v>52</v>
      </c>
      <c r="E80" s="36" t="s">
        <v>674</v>
      </c>
    </row>
    <row r="81" spans="1:5" ht="38.25">
      <c r="A81" t="s">
        <v>54</v>
      </c>
      <c r="E81" s="34" t="s">
        <v>217</v>
      </c>
    </row>
    <row r="82" spans="1:18" ht="12.75" customHeight="1">
      <c r="A82" s="12" t="s">
        <v>43</v>
      </c>
      <c r="B82" s="12"/>
      <c r="C82" s="38" t="s">
        <v>23</v>
      </c>
      <c r="D82" s="12"/>
      <c r="E82" s="26" t="s">
        <v>218</v>
      </c>
      <c r="F82" s="12"/>
      <c r="G82" s="12"/>
      <c r="H82" s="12"/>
      <c r="I82" s="39">
        <f>0+Q82</f>
        <v>0</v>
      </c>
      <c r="O82">
        <f>0+R82</f>
        <v>0</v>
      </c>
      <c r="Q82">
        <f>0+I83+I87+I91+I95+I99+I103+I107</f>
        <v>0</v>
      </c>
      <c r="R82">
        <f>0+O83+O87+O91+O95+O99+O103+O107</f>
        <v>0</v>
      </c>
    </row>
    <row r="83" spans="1:16" ht="12.75">
      <c r="A83" s="24" t="s">
        <v>45</v>
      </c>
      <c r="B83" s="28" t="s">
        <v>189</v>
      </c>
      <c r="C83" s="28" t="s">
        <v>220</v>
      </c>
      <c r="D83" s="24" t="s">
        <v>59</v>
      </c>
      <c r="E83" s="29" t="s">
        <v>221</v>
      </c>
      <c r="F83" s="30" t="s">
        <v>162</v>
      </c>
      <c r="G83" s="31">
        <v>1350</v>
      </c>
      <c r="H83" s="32">
        <v>0</v>
      </c>
      <c r="I83" s="32">
        <f>ROUND(ROUND(H83,2)*ROUND(G83,3),2)</f>
        <v>0</v>
      </c>
      <c r="O83">
        <f>(I83*21)/100</f>
        <v>0</v>
      </c>
      <c r="P83" t="s">
        <v>23</v>
      </c>
    </row>
    <row r="84" spans="1:5" ht="25.5">
      <c r="A84" s="33" t="s">
        <v>50</v>
      </c>
      <c r="E84" s="34" t="s">
        <v>222</v>
      </c>
    </row>
    <row r="85" spans="1:5" ht="12.75">
      <c r="A85" s="35" t="s">
        <v>52</v>
      </c>
      <c r="E85" s="36" t="s">
        <v>675</v>
      </c>
    </row>
    <row r="86" spans="1:5" ht="165.75">
      <c r="A86" t="s">
        <v>54</v>
      </c>
      <c r="E86" s="34" t="s">
        <v>224</v>
      </c>
    </row>
    <row r="87" spans="1:16" ht="12.75">
      <c r="A87" s="24" t="s">
        <v>45</v>
      </c>
      <c r="B87" s="28" t="s">
        <v>195</v>
      </c>
      <c r="C87" s="28" t="s">
        <v>231</v>
      </c>
      <c r="D87" s="24" t="s">
        <v>59</v>
      </c>
      <c r="E87" s="29" t="s">
        <v>232</v>
      </c>
      <c r="F87" s="30" t="s">
        <v>139</v>
      </c>
      <c r="G87" s="31">
        <v>412.5</v>
      </c>
      <c r="H87" s="32">
        <v>0</v>
      </c>
      <c r="I87" s="32">
        <f>ROUND(ROUND(H87,2)*ROUND(G87,3),2)</f>
        <v>0</v>
      </c>
      <c r="O87">
        <f>(I87*21)/100</f>
        <v>0</v>
      </c>
      <c r="P87" t="s">
        <v>23</v>
      </c>
    </row>
    <row r="88" spans="1:5" ht="25.5">
      <c r="A88" s="33" t="s">
        <v>50</v>
      </c>
      <c r="E88" s="34" t="s">
        <v>233</v>
      </c>
    </row>
    <row r="89" spans="1:5" ht="12.75">
      <c r="A89" s="35" t="s">
        <v>52</v>
      </c>
      <c r="E89" s="36" t="s">
        <v>660</v>
      </c>
    </row>
    <row r="90" spans="1:5" ht="38.25">
      <c r="A90" t="s">
        <v>54</v>
      </c>
      <c r="E90" s="34" t="s">
        <v>234</v>
      </c>
    </row>
    <row r="91" spans="1:16" ht="12.75">
      <c r="A91" s="24" t="s">
        <v>45</v>
      </c>
      <c r="B91" s="28" t="s">
        <v>201</v>
      </c>
      <c r="C91" s="28" t="s">
        <v>236</v>
      </c>
      <c r="D91" s="24" t="s">
        <v>59</v>
      </c>
      <c r="E91" s="29" t="s">
        <v>237</v>
      </c>
      <c r="F91" s="30" t="s">
        <v>125</v>
      </c>
      <c r="G91" s="31">
        <v>8228.5</v>
      </c>
      <c r="H91" s="32">
        <v>0</v>
      </c>
      <c r="I91" s="32">
        <f>ROUND(ROUND(H91,2)*ROUND(G91,3),2)</f>
        <v>0</v>
      </c>
      <c r="O91">
        <f>(I91*21)/100</f>
        <v>0</v>
      </c>
      <c r="P91" t="s">
        <v>23</v>
      </c>
    </row>
    <row r="92" spans="1:5" ht="25.5">
      <c r="A92" s="33" t="s">
        <v>50</v>
      </c>
      <c r="E92" s="34" t="s">
        <v>238</v>
      </c>
    </row>
    <row r="93" spans="1:5" ht="38.25">
      <c r="A93" s="35" t="s">
        <v>52</v>
      </c>
      <c r="E93" s="36" t="s">
        <v>676</v>
      </c>
    </row>
    <row r="94" spans="1:5" ht="102">
      <c r="A94" t="s">
        <v>54</v>
      </c>
      <c r="E94" s="34" t="s">
        <v>240</v>
      </c>
    </row>
    <row r="95" spans="1:16" ht="12.75">
      <c r="A95" s="24" t="s">
        <v>45</v>
      </c>
      <c r="B95" s="28" t="s">
        <v>207</v>
      </c>
      <c r="C95" s="28" t="s">
        <v>242</v>
      </c>
      <c r="D95" s="24" t="s">
        <v>59</v>
      </c>
      <c r="E95" s="29" t="s">
        <v>243</v>
      </c>
      <c r="F95" s="30" t="s">
        <v>125</v>
      </c>
      <c r="G95" s="31">
        <v>1897</v>
      </c>
      <c r="H95" s="32">
        <v>0</v>
      </c>
      <c r="I95" s="32">
        <f>ROUND(ROUND(H95,2)*ROUND(G95,3),2)</f>
        <v>0</v>
      </c>
      <c r="O95">
        <f>(I95*21)/100</f>
        <v>0</v>
      </c>
      <c r="P95" t="s">
        <v>23</v>
      </c>
    </row>
    <row r="96" spans="1:5" ht="51">
      <c r="A96" s="33" t="s">
        <v>50</v>
      </c>
      <c r="E96" s="34" t="s">
        <v>244</v>
      </c>
    </row>
    <row r="97" spans="1:5" ht="12.75">
      <c r="A97" s="35" t="s">
        <v>52</v>
      </c>
      <c r="E97" s="36" t="s">
        <v>677</v>
      </c>
    </row>
    <row r="98" spans="1:5" ht="38.25">
      <c r="A98" t="s">
        <v>54</v>
      </c>
      <c r="E98" s="34" t="s">
        <v>246</v>
      </c>
    </row>
    <row r="99" spans="1:16" ht="25.5">
      <c r="A99" s="24" t="s">
        <v>45</v>
      </c>
      <c r="B99" s="28" t="s">
        <v>212</v>
      </c>
      <c r="C99" s="28" t="s">
        <v>248</v>
      </c>
      <c r="D99" s="24" t="s">
        <v>59</v>
      </c>
      <c r="E99" s="29" t="s">
        <v>249</v>
      </c>
      <c r="F99" s="30" t="s">
        <v>125</v>
      </c>
      <c r="G99" s="31">
        <v>7588</v>
      </c>
      <c r="H99" s="32">
        <v>0</v>
      </c>
      <c r="I99" s="32">
        <f>ROUND(ROUND(H99,2)*ROUND(G99,3),2)</f>
        <v>0</v>
      </c>
      <c r="O99">
        <f>(I99*21)/100</f>
        <v>0</v>
      </c>
      <c r="P99" t="s">
        <v>23</v>
      </c>
    </row>
    <row r="100" spans="1:5" ht="51">
      <c r="A100" s="33" t="s">
        <v>50</v>
      </c>
      <c r="E100" s="34" t="s">
        <v>244</v>
      </c>
    </row>
    <row r="101" spans="1:5" ht="12.75">
      <c r="A101" s="35" t="s">
        <v>52</v>
      </c>
      <c r="E101" s="36" t="s">
        <v>678</v>
      </c>
    </row>
    <row r="102" spans="1:5" ht="38.25">
      <c r="A102" t="s">
        <v>54</v>
      </c>
      <c r="E102" s="34" t="s">
        <v>251</v>
      </c>
    </row>
    <row r="103" spans="1:16" ht="12.75">
      <c r="A103" s="24" t="s">
        <v>45</v>
      </c>
      <c r="B103" s="28" t="s">
        <v>219</v>
      </c>
      <c r="C103" s="28" t="s">
        <v>253</v>
      </c>
      <c r="D103" s="24" t="s">
        <v>59</v>
      </c>
      <c r="E103" s="29" t="s">
        <v>254</v>
      </c>
      <c r="F103" s="30" t="s">
        <v>139</v>
      </c>
      <c r="G103" s="31">
        <v>2.96</v>
      </c>
      <c r="H103" s="32">
        <v>0</v>
      </c>
      <c r="I103" s="32">
        <f>ROUND(ROUND(H103,2)*ROUND(G103,3),2)</f>
        <v>0</v>
      </c>
      <c r="O103">
        <f>(I103*21)/100</f>
        <v>0</v>
      </c>
      <c r="P103" t="s">
        <v>23</v>
      </c>
    </row>
    <row r="104" spans="1:5" ht="12.75">
      <c r="A104" s="33" t="s">
        <v>50</v>
      </c>
      <c r="E104" s="34" t="s">
        <v>679</v>
      </c>
    </row>
    <row r="105" spans="1:5" ht="38.25">
      <c r="A105" s="35" t="s">
        <v>52</v>
      </c>
      <c r="E105" s="36" t="s">
        <v>680</v>
      </c>
    </row>
    <row r="106" spans="1:5" ht="369.75">
      <c r="A106" t="s">
        <v>54</v>
      </c>
      <c r="E106" s="34" t="s">
        <v>257</v>
      </c>
    </row>
    <row r="107" spans="1:16" ht="12.75">
      <c r="A107" s="24" t="s">
        <v>45</v>
      </c>
      <c r="B107" s="28" t="s">
        <v>225</v>
      </c>
      <c r="C107" s="28" t="s">
        <v>269</v>
      </c>
      <c r="D107" s="24" t="s">
        <v>59</v>
      </c>
      <c r="E107" s="29" t="s">
        <v>270</v>
      </c>
      <c r="F107" s="30" t="s">
        <v>139</v>
      </c>
      <c r="G107" s="31">
        <v>20.76</v>
      </c>
      <c r="H107" s="32">
        <v>0</v>
      </c>
      <c r="I107" s="32">
        <f>ROUND(ROUND(H107,2)*ROUND(G107,3),2)</f>
        <v>0</v>
      </c>
      <c r="O107">
        <f>(I107*21)/100</f>
        <v>0</v>
      </c>
      <c r="P107" t="s">
        <v>23</v>
      </c>
    </row>
    <row r="108" spans="1:5" ht="38.25">
      <c r="A108" s="33" t="s">
        <v>50</v>
      </c>
      <c r="E108" s="34" t="s">
        <v>533</v>
      </c>
    </row>
    <row r="109" spans="1:5" ht="38.25">
      <c r="A109" s="35" t="s">
        <v>52</v>
      </c>
      <c r="E109" s="36" t="s">
        <v>681</v>
      </c>
    </row>
    <row r="110" spans="1:5" ht="369.75">
      <c r="A110" t="s">
        <v>54</v>
      </c>
      <c r="E110" s="34" t="s">
        <v>257</v>
      </c>
    </row>
    <row r="111" spans="1:18" ht="12.75" customHeight="1">
      <c r="A111" s="12" t="s">
        <v>43</v>
      </c>
      <c r="B111" s="12"/>
      <c r="C111" s="38" t="s">
        <v>22</v>
      </c>
      <c r="D111" s="12"/>
      <c r="E111" s="26" t="s">
        <v>279</v>
      </c>
      <c r="F111" s="12"/>
      <c r="G111" s="12"/>
      <c r="H111" s="12"/>
      <c r="I111" s="39">
        <f>0+Q111</f>
        <v>0</v>
      </c>
      <c r="O111">
        <f>0+R111</f>
        <v>0</v>
      </c>
      <c r="Q111">
        <f>0+I112</f>
        <v>0</v>
      </c>
      <c r="R111">
        <f>0+O112</f>
        <v>0</v>
      </c>
    </row>
    <row r="112" spans="1:16" ht="12.75">
      <c r="A112" s="24" t="s">
        <v>45</v>
      </c>
      <c r="B112" s="28" t="s">
        <v>230</v>
      </c>
      <c r="C112" s="28" t="s">
        <v>287</v>
      </c>
      <c r="D112" s="24" t="s">
        <v>59</v>
      </c>
      <c r="E112" s="29" t="s">
        <v>288</v>
      </c>
      <c r="F112" s="30" t="s">
        <v>139</v>
      </c>
      <c r="G112" s="31">
        <v>0.373</v>
      </c>
      <c r="H112" s="32">
        <v>0</v>
      </c>
      <c r="I112" s="32">
        <f>ROUND(ROUND(H112,2)*ROUND(G112,3),2)</f>
        <v>0</v>
      </c>
      <c r="O112">
        <f>(I112*21)/100</f>
        <v>0</v>
      </c>
      <c r="P112" t="s">
        <v>23</v>
      </c>
    </row>
    <row r="113" spans="1:5" ht="38.25">
      <c r="A113" s="33" t="s">
        <v>50</v>
      </c>
      <c r="E113" s="34" t="s">
        <v>289</v>
      </c>
    </row>
    <row r="114" spans="1:5" ht="51">
      <c r="A114" s="35" t="s">
        <v>52</v>
      </c>
      <c r="E114" s="36" t="s">
        <v>682</v>
      </c>
    </row>
    <row r="115" spans="1:5" ht="280.5">
      <c r="A115" t="s">
        <v>54</v>
      </c>
      <c r="E115" s="34" t="s">
        <v>291</v>
      </c>
    </row>
    <row r="116" spans="1:18" ht="12.75" customHeight="1">
      <c r="A116" s="12" t="s">
        <v>43</v>
      </c>
      <c r="B116" s="12"/>
      <c r="C116" s="38" t="s">
        <v>33</v>
      </c>
      <c r="D116" s="12"/>
      <c r="E116" s="26" t="s">
        <v>292</v>
      </c>
      <c r="F116" s="12"/>
      <c r="G116" s="12"/>
      <c r="H116" s="12"/>
      <c r="I116" s="39">
        <f>0+Q116</f>
        <v>0</v>
      </c>
      <c r="O116">
        <f>0+R116</f>
        <v>0</v>
      </c>
      <c r="Q116">
        <f>0+I117+I121</f>
        <v>0</v>
      </c>
      <c r="R116">
        <f>0+O117+O121</f>
        <v>0</v>
      </c>
    </row>
    <row r="117" spans="1:16" ht="12.75">
      <c r="A117" s="24" t="s">
        <v>45</v>
      </c>
      <c r="B117" s="28" t="s">
        <v>235</v>
      </c>
      <c r="C117" s="28" t="s">
        <v>300</v>
      </c>
      <c r="D117" s="24" t="s">
        <v>59</v>
      </c>
      <c r="E117" s="29" t="s">
        <v>301</v>
      </c>
      <c r="F117" s="30" t="s">
        <v>139</v>
      </c>
      <c r="G117" s="31">
        <v>1.5</v>
      </c>
      <c r="H117" s="32">
        <v>0</v>
      </c>
      <c r="I117" s="32">
        <f>ROUND(ROUND(H117,2)*ROUND(G117,3),2)</f>
        <v>0</v>
      </c>
      <c r="O117">
        <f>(I117*21)/100</f>
        <v>0</v>
      </c>
      <c r="P117" t="s">
        <v>23</v>
      </c>
    </row>
    <row r="118" spans="1:5" ht="12.75">
      <c r="A118" s="33" t="s">
        <v>50</v>
      </c>
      <c r="E118" s="34" t="s">
        <v>683</v>
      </c>
    </row>
    <row r="119" spans="1:5" ht="12.75">
      <c r="A119" s="35" t="s">
        <v>52</v>
      </c>
      <c r="E119" s="36" t="s">
        <v>684</v>
      </c>
    </row>
    <row r="120" spans="1:5" ht="51">
      <c r="A120" t="s">
        <v>54</v>
      </c>
      <c r="E120" s="34" t="s">
        <v>304</v>
      </c>
    </row>
    <row r="121" spans="1:16" ht="12.75">
      <c r="A121" s="24" t="s">
        <v>45</v>
      </c>
      <c r="B121" s="28" t="s">
        <v>241</v>
      </c>
      <c r="C121" s="28" t="s">
        <v>311</v>
      </c>
      <c r="D121" s="24" t="s">
        <v>59</v>
      </c>
      <c r="E121" s="29" t="s">
        <v>312</v>
      </c>
      <c r="F121" s="30" t="s">
        <v>139</v>
      </c>
      <c r="G121" s="31">
        <v>0.9</v>
      </c>
      <c r="H121" s="32">
        <v>0</v>
      </c>
      <c r="I121" s="32">
        <f>ROUND(ROUND(H121,2)*ROUND(G121,3),2)</f>
        <v>0</v>
      </c>
      <c r="O121">
        <f>(I121*21)/100</f>
        <v>0</v>
      </c>
      <c r="P121" t="s">
        <v>23</v>
      </c>
    </row>
    <row r="122" spans="1:5" ht="12.75">
      <c r="A122" s="33" t="s">
        <v>50</v>
      </c>
      <c r="E122" s="34" t="s">
        <v>59</v>
      </c>
    </row>
    <row r="123" spans="1:5" ht="12.75">
      <c r="A123" s="35" t="s">
        <v>52</v>
      </c>
      <c r="E123" s="36" t="s">
        <v>685</v>
      </c>
    </row>
    <row r="124" spans="1:5" ht="102">
      <c r="A124" t="s">
        <v>54</v>
      </c>
      <c r="E124" s="34" t="s">
        <v>315</v>
      </c>
    </row>
    <row r="125" spans="1:18" ht="12.75" customHeight="1">
      <c r="A125" s="12" t="s">
        <v>43</v>
      </c>
      <c r="B125" s="12"/>
      <c r="C125" s="38" t="s">
        <v>35</v>
      </c>
      <c r="D125" s="12"/>
      <c r="E125" s="26" t="s">
        <v>316</v>
      </c>
      <c r="F125" s="12"/>
      <c r="G125" s="12"/>
      <c r="H125" s="12"/>
      <c r="I125" s="39">
        <f>0+Q125</f>
        <v>0</v>
      </c>
      <c r="O125">
        <f>0+R125</f>
        <v>0</v>
      </c>
      <c r="Q125">
        <f>0+I126+I130+I134+I138</f>
        <v>0</v>
      </c>
      <c r="R125">
        <f>0+O126+O130+O134+O138</f>
        <v>0</v>
      </c>
    </row>
    <row r="126" spans="1:16" ht="12.75">
      <c r="A126" s="24" t="s">
        <v>45</v>
      </c>
      <c r="B126" s="28" t="s">
        <v>247</v>
      </c>
      <c r="C126" s="28" t="s">
        <v>351</v>
      </c>
      <c r="D126" s="24" t="s">
        <v>59</v>
      </c>
      <c r="E126" s="29" t="s">
        <v>352</v>
      </c>
      <c r="F126" s="30" t="s">
        <v>125</v>
      </c>
      <c r="G126" s="31">
        <v>215</v>
      </c>
      <c r="H126" s="32">
        <v>0</v>
      </c>
      <c r="I126" s="32">
        <f>ROUND(ROUND(H126,2)*ROUND(G126,3),2)</f>
        <v>0</v>
      </c>
      <c r="O126">
        <f>(I126*21)/100</f>
        <v>0</v>
      </c>
      <c r="P126" t="s">
        <v>23</v>
      </c>
    </row>
    <row r="127" spans="1:5" ht="12.75">
      <c r="A127" s="33" t="s">
        <v>50</v>
      </c>
      <c r="E127" s="34" t="s">
        <v>353</v>
      </c>
    </row>
    <row r="128" spans="1:5" ht="12.75">
      <c r="A128" s="35" t="s">
        <v>52</v>
      </c>
      <c r="E128" s="36" t="s">
        <v>686</v>
      </c>
    </row>
    <row r="129" spans="1:5" ht="51">
      <c r="A129" t="s">
        <v>54</v>
      </c>
      <c r="E129" s="34" t="s">
        <v>355</v>
      </c>
    </row>
    <row r="130" spans="1:16" ht="12.75">
      <c r="A130" s="24" t="s">
        <v>45</v>
      </c>
      <c r="B130" s="28" t="s">
        <v>252</v>
      </c>
      <c r="C130" s="28" t="s">
        <v>357</v>
      </c>
      <c r="D130" s="24" t="s">
        <v>59</v>
      </c>
      <c r="E130" s="29" t="s">
        <v>358</v>
      </c>
      <c r="F130" s="30" t="s">
        <v>125</v>
      </c>
      <c r="G130" s="31">
        <v>4715.82</v>
      </c>
      <c r="H130" s="32">
        <v>0</v>
      </c>
      <c r="I130" s="32">
        <f>ROUND(ROUND(H130,2)*ROUND(G130,3),2)</f>
        <v>0</v>
      </c>
      <c r="O130">
        <f>(I130*21)/100</f>
        <v>0</v>
      </c>
      <c r="P130" t="s">
        <v>23</v>
      </c>
    </row>
    <row r="131" spans="1:5" ht="38.25">
      <c r="A131" s="33" t="s">
        <v>50</v>
      </c>
      <c r="E131" s="34" t="s">
        <v>542</v>
      </c>
    </row>
    <row r="132" spans="1:5" ht="12.75">
      <c r="A132" s="35" t="s">
        <v>52</v>
      </c>
      <c r="E132" s="36" t="s">
        <v>687</v>
      </c>
    </row>
    <row r="133" spans="1:5" ht="51">
      <c r="A133" t="s">
        <v>54</v>
      </c>
      <c r="E133" s="34" t="s">
        <v>355</v>
      </c>
    </row>
    <row r="134" spans="1:16" ht="12.75">
      <c r="A134" s="24" t="s">
        <v>45</v>
      </c>
      <c r="B134" s="28" t="s">
        <v>258</v>
      </c>
      <c r="C134" s="28" t="s">
        <v>362</v>
      </c>
      <c r="D134" s="24" t="s">
        <v>59</v>
      </c>
      <c r="E134" s="29" t="s">
        <v>363</v>
      </c>
      <c r="F134" s="30" t="s">
        <v>125</v>
      </c>
      <c r="G134" s="31">
        <v>4381.5</v>
      </c>
      <c r="H134" s="32">
        <v>0</v>
      </c>
      <c r="I134" s="32">
        <f>ROUND(ROUND(H134,2)*ROUND(G134,3),2)</f>
        <v>0</v>
      </c>
      <c r="O134">
        <f>(I134*21)/100</f>
        <v>0</v>
      </c>
      <c r="P134" t="s">
        <v>23</v>
      </c>
    </row>
    <row r="135" spans="1:5" ht="12.75">
      <c r="A135" s="33" t="s">
        <v>50</v>
      </c>
      <c r="E135" s="34" t="s">
        <v>364</v>
      </c>
    </row>
    <row r="136" spans="1:5" ht="12.75">
      <c r="A136" s="35" t="s">
        <v>52</v>
      </c>
      <c r="E136" s="36" t="s">
        <v>688</v>
      </c>
    </row>
    <row r="137" spans="1:5" ht="51">
      <c r="A137" t="s">
        <v>54</v>
      </c>
      <c r="E137" s="34" t="s">
        <v>365</v>
      </c>
    </row>
    <row r="138" spans="1:16" ht="25.5">
      <c r="A138" s="24" t="s">
        <v>45</v>
      </c>
      <c r="B138" s="28" t="s">
        <v>263</v>
      </c>
      <c r="C138" s="28" t="s">
        <v>367</v>
      </c>
      <c r="D138" s="24" t="s">
        <v>59</v>
      </c>
      <c r="E138" s="29" t="s">
        <v>368</v>
      </c>
      <c r="F138" s="30" t="s">
        <v>125</v>
      </c>
      <c r="G138" s="31">
        <v>2696</v>
      </c>
      <c r="H138" s="32">
        <v>0</v>
      </c>
      <c r="I138" s="32">
        <f>ROUND(ROUND(H138,2)*ROUND(G138,3),2)</f>
        <v>0</v>
      </c>
      <c r="O138">
        <f>(I138*21)/100</f>
        <v>0</v>
      </c>
      <c r="P138" t="s">
        <v>23</v>
      </c>
    </row>
    <row r="139" spans="1:5" ht="12.75">
      <c r="A139" s="33" t="s">
        <v>50</v>
      </c>
      <c r="E139" s="34" t="s">
        <v>364</v>
      </c>
    </row>
    <row r="140" spans="1:5" ht="12.75">
      <c r="A140" s="35" t="s">
        <v>52</v>
      </c>
      <c r="E140" s="36" t="s">
        <v>689</v>
      </c>
    </row>
    <row r="141" spans="1:5" ht="140.25">
      <c r="A141" t="s">
        <v>54</v>
      </c>
      <c r="E141" s="34" t="s">
        <v>370</v>
      </c>
    </row>
    <row r="142" spans="1:18" ht="12.75" customHeight="1">
      <c r="A142" s="12" t="s">
        <v>43</v>
      </c>
      <c r="B142" s="12"/>
      <c r="C142" s="38" t="s">
        <v>40</v>
      </c>
      <c r="D142" s="12"/>
      <c r="E142" s="26" t="s">
        <v>383</v>
      </c>
      <c r="F142" s="12"/>
      <c r="G142" s="12"/>
      <c r="H142" s="12"/>
      <c r="I142" s="39">
        <f>0+Q142</f>
        <v>0</v>
      </c>
      <c r="O142">
        <f>0+R142</f>
        <v>0</v>
      </c>
      <c r="Q142">
        <f>0+I143+I147+I151+I155+I159+I163+I167+I171+I175+I179</f>
        <v>0</v>
      </c>
      <c r="R142">
        <f>0+O143+O147+O151+O155+O159+O163+O167+O171+O175+O179</f>
        <v>0</v>
      </c>
    </row>
    <row r="143" spans="1:16" ht="12.75">
      <c r="A143" s="24" t="s">
        <v>45</v>
      </c>
      <c r="B143" s="28" t="s">
        <v>268</v>
      </c>
      <c r="C143" s="28" t="s">
        <v>385</v>
      </c>
      <c r="D143" s="24" t="s">
        <v>59</v>
      </c>
      <c r="E143" s="29" t="s">
        <v>386</v>
      </c>
      <c r="F143" s="30" t="s">
        <v>118</v>
      </c>
      <c r="G143" s="31">
        <v>14</v>
      </c>
      <c r="H143" s="32">
        <v>0</v>
      </c>
      <c r="I143" s="32">
        <f>ROUND(ROUND(H143,2)*ROUND(G143,3),2)</f>
        <v>0</v>
      </c>
      <c r="O143">
        <f>(I143*21)/100</f>
        <v>0</v>
      </c>
      <c r="P143" t="s">
        <v>23</v>
      </c>
    </row>
    <row r="144" spans="1:5" ht="12.75">
      <c r="A144" s="33" t="s">
        <v>50</v>
      </c>
      <c r="E144" s="34" t="s">
        <v>387</v>
      </c>
    </row>
    <row r="145" spans="1:5" ht="12.75">
      <c r="A145" s="35" t="s">
        <v>52</v>
      </c>
      <c r="E145" s="36" t="s">
        <v>388</v>
      </c>
    </row>
    <row r="146" spans="1:5" ht="51">
      <c r="A146" t="s">
        <v>54</v>
      </c>
      <c r="E146" s="34" t="s">
        <v>389</v>
      </c>
    </row>
    <row r="147" spans="1:16" ht="12.75">
      <c r="A147" s="24" t="s">
        <v>45</v>
      </c>
      <c r="B147" s="28" t="s">
        <v>273</v>
      </c>
      <c r="C147" s="28" t="s">
        <v>391</v>
      </c>
      <c r="D147" s="24" t="s">
        <v>59</v>
      </c>
      <c r="E147" s="29" t="s">
        <v>392</v>
      </c>
      <c r="F147" s="30" t="s">
        <v>118</v>
      </c>
      <c r="G147" s="31">
        <v>8</v>
      </c>
      <c r="H147" s="32">
        <v>0</v>
      </c>
      <c r="I147" s="32">
        <f>ROUND(ROUND(H147,2)*ROUND(G147,3),2)</f>
        <v>0</v>
      </c>
      <c r="O147">
        <f>(I147*21)/100</f>
        <v>0</v>
      </c>
      <c r="P147" t="s">
        <v>23</v>
      </c>
    </row>
    <row r="148" spans="1:5" ht="12.75">
      <c r="A148" s="33" t="s">
        <v>50</v>
      </c>
      <c r="E148" s="34" t="s">
        <v>393</v>
      </c>
    </row>
    <row r="149" spans="1:5" ht="12.75">
      <c r="A149" s="35" t="s">
        <v>52</v>
      </c>
      <c r="E149" s="36" t="s">
        <v>439</v>
      </c>
    </row>
    <row r="150" spans="1:5" ht="51">
      <c r="A150" t="s">
        <v>54</v>
      </c>
      <c r="E150" s="34" t="s">
        <v>395</v>
      </c>
    </row>
    <row r="151" spans="1:16" ht="12.75">
      <c r="A151" s="24" t="s">
        <v>45</v>
      </c>
      <c r="B151" s="28" t="s">
        <v>280</v>
      </c>
      <c r="C151" s="28" t="s">
        <v>403</v>
      </c>
      <c r="D151" s="24" t="s">
        <v>59</v>
      </c>
      <c r="E151" s="29" t="s">
        <v>404</v>
      </c>
      <c r="F151" s="30" t="s">
        <v>118</v>
      </c>
      <c r="G151" s="31">
        <v>4</v>
      </c>
      <c r="H151" s="32">
        <v>0</v>
      </c>
      <c r="I151" s="32">
        <f>ROUND(ROUND(H151,2)*ROUND(G151,3),2)</f>
        <v>0</v>
      </c>
      <c r="O151">
        <f>(I151*21)/100</f>
        <v>0</v>
      </c>
      <c r="P151" t="s">
        <v>23</v>
      </c>
    </row>
    <row r="152" spans="1:5" ht="38.25">
      <c r="A152" s="33" t="s">
        <v>50</v>
      </c>
      <c r="E152" s="34" t="s">
        <v>690</v>
      </c>
    </row>
    <row r="153" spans="1:5" ht="12.75">
      <c r="A153" s="35" t="s">
        <v>52</v>
      </c>
      <c r="E153" s="36" t="s">
        <v>338</v>
      </c>
    </row>
    <row r="154" spans="1:5" ht="25.5">
      <c r="A154" t="s">
        <v>54</v>
      </c>
      <c r="E154" s="34" t="s">
        <v>407</v>
      </c>
    </row>
    <row r="155" spans="1:16" ht="25.5">
      <c r="A155" s="24" t="s">
        <v>45</v>
      </c>
      <c r="B155" s="28" t="s">
        <v>286</v>
      </c>
      <c r="C155" s="28" t="s">
        <v>409</v>
      </c>
      <c r="D155" s="24" t="s">
        <v>59</v>
      </c>
      <c r="E155" s="29" t="s">
        <v>410</v>
      </c>
      <c r="F155" s="30" t="s">
        <v>118</v>
      </c>
      <c r="G155" s="31">
        <v>2</v>
      </c>
      <c r="H155" s="32">
        <v>0</v>
      </c>
      <c r="I155" s="32">
        <f>ROUND(ROUND(H155,2)*ROUND(G155,3),2)</f>
        <v>0</v>
      </c>
      <c r="O155">
        <f>(I155*21)/100</f>
        <v>0</v>
      </c>
      <c r="P155" t="s">
        <v>23</v>
      </c>
    </row>
    <row r="156" spans="1:5" ht="12.75">
      <c r="A156" s="33" t="s">
        <v>50</v>
      </c>
      <c r="E156" s="34" t="s">
        <v>59</v>
      </c>
    </row>
    <row r="157" spans="1:5" ht="12.75">
      <c r="A157" s="35" t="s">
        <v>52</v>
      </c>
      <c r="E157" s="36" t="s">
        <v>136</v>
      </c>
    </row>
    <row r="158" spans="1:5" ht="38.25">
      <c r="A158" t="s">
        <v>54</v>
      </c>
      <c r="E158" s="34" t="s">
        <v>412</v>
      </c>
    </row>
    <row r="159" spans="1:16" ht="12.75">
      <c r="A159" s="24" t="s">
        <v>45</v>
      </c>
      <c r="B159" s="28" t="s">
        <v>293</v>
      </c>
      <c r="C159" s="28" t="s">
        <v>691</v>
      </c>
      <c r="D159" s="24" t="s">
        <v>59</v>
      </c>
      <c r="E159" s="29" t="s">
        <v>692</v>
      </c>
      <c r="F159" s="30" t="s">
        <v>118</v>
      </c>
      <c r="G159" s="31">
        <v>12</v>
      </c>
      <c r="H159" s="32">
        <v>0</v>
      </c>
      <c r="I159" s="32">
        <f>ROUND(ROUND(H159,2)*ROUND(G159,3),2)</f>
        <v>0</v>
      </c>
      <c r="O159">
        <f>(I159*21)/100</f>
        <v>0</v>
      </c>
      <c r="P159" t="s">
        <v>23</v>
      </c>
    </row>
    <row r="160" spans="1:5" ht="12.75">
      <c r="A160" s="33" t="s">
        <v>50</v>
      </c>
      <c r="E160" s="34" t="s">
        <v>693</v>
      </c>
    </row>
    <row r="161" spans="1:5" ht="12.75">
      <c r="A161" s="35" t="s">
        <v>52</v>
      </c>
      <c r="E161" s="36" t="s">
        <v>394</v>
      </c>
    </row>
    <row r="162" spans="1:5" ht="38.25">
      <c r="A162" t="s">
        <v>54</v>
      </c>
      <c r="E162" s="34" t="s">
        <v>694</v>
      </c>
    </row>
    <row r="163" spans="1:16" ht="12.75">
      <c r="A163" s="24" t="s">
        <v>45</v>
      </c>
      <c r="B163" s="28" t="s">
        <v>299</v>
      </c>
      <c r="C163" s="28" t="s">
        <v>420</v>
      </c>
      <c r="D163" s="24" t="s">
        <v>59</v>
      </c>
      <c r="E163" s="29" t="s">
        <v>421</v>
      </c>
      <c r="F163" s="30" t="s">
        <v>162</v>
      </c>
      <c r="G163" s="31">
        <v>97</v>
      </c>
      <c r="H163" s="32">
        <v>0</v>
      </c>
      <c r="I163" s="32">
        <f>ROUND(ROUND(H163,2)*ROUND(G163,3),2)</f>
        <v>0</v>
      </c>
      <c r="O163">
        <f>(I163*21)/100</f>
        <v>0</v>
      </c>
      <c r="P163" t="s">
        <v>23</v>
      </c>
    </row>
    <row r="164" spans="1:5" ht="12.75">
      <c r="A164" s="33" t="s">
        <v>50</v>
      </c>
      <c r="E164" s="34" t="s">
        <v>422</v>
      </c>
    </row>
    <row r="165" spans="1:5" ht="12.75">
      <c r="A165" s="35" t="s">
        <v>52</v>
      </c>
      <c r="E165" s="36" t="s">
        <v>695</v>
      </c>
    </row>
    <row r="166" spans="1:5" ht="51">
      <c r="A166" t="s">
        <v>54</v>
      </c>
      <c r="E166" s="34" t="s">
        <v>418</v>
      </c>
    </row>
    <row r="167" spans="1:16" ht="12.75">
      <c r="A167" s="24" t="s">
        <v>45</v>
      </c>
      <c r="B167" s="28" t="s">
        <v>305</v>
      </c>
      <c r="C167" s="28" t="s">
        <v>696</v>
      </c>
      <c r="D167" s="24" t="s">
        <v>59</v>
      </c>
      <c r="E167" s="29" t="s">
        <v>697</v>
      </c>
      <c r="F167" s="30" t="s">
        <v>162</v>
      </c>
      <c r="G167" s="31">
        <v>20</v>
      </c>
      <c r="H167" s="32">
        <v>0</v>
      </c>
      <c r="I167" s="32">
        <f>ROUND(ROUND(H167,2)*ROUND(G167,3),2)</f>
        <v>0</v>
      </c>
      <c r="O167">
        <f>(I167*21)/100</f>
        <v>0</v>
      </c>
      <c r="P167" t="s">
        <v>23</v>
      </c>
    </row>
    <row r="168" spans="1:5" ht="12.75">
      <c r="A168" s="33" t="s">
        <v>50</v>
      </c>
      <c r="E168" s="34" t="s">
        <v>59</v>
      </c>
    </row>
    <row r="169" spans="1:5" ht="12.75">
      <c r="A169" s="35" t="s">
        <v>52</v>
      </c>
      <c r="E169" s="36" t="s">
        <v>698</v>
      </c>
    </row>
    <row r="170" spans="1:5" ht="63.75">
      <c r="A170" t="s">
        <v>54</v>
      </c>
      <c r="E170" s="34" t="s">
        <v>434</v>
      </c>
    </row>
    <row r="171" spans="1:16" ht="12.75">
      <c r="A171" s="24" t="s">
        <v>45</v>
      </c>
      <c r="B171" s="28" t="s">
        <v>310</v>
      </c>
      <c r="C171" s="28" t="s">
        <v>699</v>
      </c>
      <c r="D171" s="24" t="s">
        <v>59</v>
      </c>
      <c r="E171" s="29" t="s">
        <v>700</v>
      </c>
      <c r="F171" s="30" t="s">
        <v>118</v>
      </c>
      <c r="G171" s="31">
        <v>2</v>
      </c>
      <c r="H171" s="32">
        <v>0</v>
      </c>
      <c r="I171" s="32">
        <f>ROUND(ROUND(H171,2)*ROUND(G171,3),2)</f>
        <v>0</v>
      </c>
      <c r="O171">
        <f>(I171*21)/100</f>
        <v>0</v>
      </c>
      <c r="P171" t="s">
        <v>23</v>
      </c>
    </row>
    <row r="172" spans="1:5" ht="12.75">
      <c r="A172" s="33" t="s">
        <v>50</v>
      </c>
      <c r="E172" s="34" t="s">
        <v>59</v>
      </c>
    </row>
    <row r="173" spans="1:5" ht="12.75">
      <c r="A173" s="35" t="s">
        <v>52</v>
      </c>
      <c r="E173" s="36" t="s">
        <v>136</v>
      </c>
    </row>
    <row r="174" spans="1:5" ht="76.5">
      <c r="A174" t="s">
        <v>54</v>
      </c>
      <c r="E174" s="34" t="s">
        <v>440</v>
      </c>
    </row>
    <row r="175" spans="1:16" ht="12.75">
      <c r="A175" s="24" t="s">
        <v>45</v>
      </c>
      <c r="B175" s="28" t="s">
        <v>317</v>
      </c>
      <c r="C175" s="28" t="s">
        <v>457</v>
      </c>
      <c r="D175" s="24" t="s">
        <v>59</v>
      </c>
      <c r="E175" s="29" t="s">
        <v>458</v>
      </c>
      <c r="F175" s="30" t="s">
        <v>139</v>
      </c>
      <c r="G175" s="31">
        <v>2</v>
      </c>
      <c r="H175" s="32">
        <v>0</v>
      </c>
      <c r="I175" s="32">
        <f>ROUND(ROUND(H175,2)*ROUND(G175,3),2)</f>
        <v>0</v>
      </c>
      <c r="O175">
        <f>(I175*21)/100</f>
        <v>0</v>
      </c>
      <c r="P175" t="s">
        <v>23</v>
      </c>
    </row>
    <row r="176" spans="1:5" ht="25.5">
      <c r="A176" s="33" t="s">
        <v>50</v>
      </c>
      <c r="E176" s="34" t="s">
        <v>459</v>
      </c>
    </row>
    <row r="177" spans="1:5" ht="12.75">
      <c r="A177" s="35" t="s">
        <v>52</v>
      </c>
      <c r="E177" s="36" t="s">
        <v>701</v>
      </c>
    </row>
    <row r="178" spans="1:5" ht="409.5">
      <c r="A178" t="s">
        <v>54</v>
      </c>
      <c r="E178" s="34" t="s">
        <v>461</v>
      </c>
    </row>
    <row r="179" spans="1:16" ht="12.75">
      <c r="A179" s="24" t="s">
        <v>45</v>
      </c>
      <c r="B179" s="28" t="s">
        <v>323</v>
      </c>
      <c r="C179" s="28" t="s">
        <v>702</v>
      </c>
      <c r="D179" s="24" t="s">
        <v>59</v>
      </c>
      <c r="E179" s="29" t="s">
        <v>703</v>
      </c>
      <c r="F179" s="30" t="s">
        <v>162</v>
      </c>
      <c r="G179" s="31">
        <v>10</v>
      </c>
      <c r="H179" s="32">
        <v>0</v>
      </c>
      <c r="I179" s="32">
        <f>ROUND(ROUND(H179,2)*ROUND(G179,3),2)</f>
        <v>0</v>
      </c>
      <c r="O179">
        <f>(I179*21)/100</f>
        <v>0</v>
      </c>
      <c r="P179" t="s">
        <v>23</v>
      </c>
    </row>
    <row r="180" spans="1:5" ht="25.5">
      <c r="A180" s="33" t="s">
        <v>50</v>
      </c>
      <c r="E180" s="34" t="s">
        <v>704</v>
      </c>
    </row>
    <row r="181" spans="1:5" ht="12.75">
      <c r="A181" s="35" t="s">
        <v>52</v>
      </c>
      <c r="E181" s="36" t="s">
        <v>705</v>
      </c>
    </row>
    <row r="182" spans="1:5" ht="127.5">
      <c r="A182" t="s">
        <v>54</v>
      </c>
      <c r="E182" s="34" t="s">
        <v>706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164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P1" t="s">
        <v>22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O2">
        <f>0+O8+O25+O82+O99+O120</f>
        <v>0</v>
      </c>
      <c r="P2" t="s">
        <v>22</v>
      </c>
    </row>
    <row r="3" spans="1:16" ht="15" customHeight="1">
      <c r="A3" t="s">
        <v>12</v>
      </c>
      <c r="B3" s="16" t="s">
        <v>14</v>
      </c>
      <c r="C3" s="4" t="s">
        <v>15</v>
      </c>
      <c r="D3" s="7"/>
      <c r="E3" s="17" t="s">
        <v>16</v>
      </c>
      <c r="F3" s="8"/>
      <c r="G3" s="15"/>
      <c r="H3" s="14" t="s">
        <v>707</v>
      </c>
      <c r="I3" s="37">
        <f>0+I8+I25+I82+I99+I120</f>
        <v>0</v>
      </c>
      <c r="O3" t="s">
        <v>19</v>
      </c>
      <c r="P3" t="s">
        <v>23</v>
      </c>
    </row>
    <row r="4" spans="1:16" ht="15" customHeight="1">
      <c r="A4" t="s">
        <v>17</v>
      </c>
      <c r="B4" s="19" t="s">
        <v>18</v>
      </c>
      <c r="C4" s="3" t="s">
        <v>707</v>
      </c>
      <c r="D4" s="2"/>
      <c r="E4" s="20" t="s">
        <v>642</v>
      </c>
      <c r="F4" s="12"/>
      <c r="G4" s="12"/>
      <c r="H4" s="21"/>
      <c r="I4" s="21"/>
      <c r="O4" t="s">
        <v>20</v>
      </c>
      <c r="P4" t="s">
        <v>23</v>
      </c>
    </row>
    <row r="5" spans="1:16" ht="12.75" customHeight="1">
      <c r="A5" s="1" t="s">
        <v>26</v>
      </c>
      <c r="B5" s="1" t="s">
        <v>28</v>
      </c>
      <c r="C5" s="1" t="s">
        <v>30</v>
      </c>
      <c r="D5" s="1" t="s">
        <v>31</v>
      </c>
      <c r="E5" s="1" t="s">
        <v>32</v>
      </c>
      <c r="F5" s="1" t="s">
        <v>34</v>
      </c>
      <c r="G5" s="1" t="s">
        <v>36</v>
      </c>
      <c r="H5" s="1" t="s">
        <v>38</v>
      </c>
      <c r="I5" s="1"/>
      <c r="O5" t="s">
        <v>21</v>
      </c>
      <c r="P5" t="s">
        <v>23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39</v>
      </c>
      <c r="I6" s="18" t="s">
        <v>41</v>
      </c>
    </row>
    <row r="7" spans="1:9" ht="12.75" customHeight="1">
      <c r="A7" s="18" t="s">
        <v>27</v>
      </c>
      <c r="B7" s="18" t="s">
        <v>29</v>
      </c>
      <c r="C7" s="18" t="s">
        <v>23</v>
      </c>
      <c r="D7" s="18" t="s">
        <v>22</v>
      </c>
      <c r="E7" s="18" t="s">
        <v>33</v>
      </c>
      <c r="F7" s="18" t="s">
        <v>35</v>
      </c>
      <c r="G7" s="18" t="s">
        <v>37</v>
      </c>
      <c r="H7" s="18" t="s">
        <v>40</v>
      </c>
      <c r="I7" s="18" t="s">
        <v>42</v>
      </c>
    </row>
    <row r="8" spans="1:18" ht="12.75" customHeight="1">
      <c r="A8" s="21" t="s">
        <v>43</v>
      </c>
      <c r="B8" s="21"/>
      <c r="C8" s="25" t="s">
        <v>27</v>
      </c>
      <c r="D8" s="21"/>
      <c r="E8" s="26" t="s">
        <v>44</v>
      </c>
      <c r="F8" s="21"/>
      <c r="G8" s="21"/>
      <c r="H8" s="21"/>
      <c r="I8" s="27">
        <f>0+Q8</f>
        <v>0</v>
      </c>
      <c r="O8">
        <f>0+R8</f>
        <v>0</v>
      </c>
      <c r="Q8">
        <f>0+I9+I13+I17+I21</f>
        <v>0</v>
      </c>
      <c r="R8">
        <f>0+O9+O13+O17+O21</f>
        <v>0</v>
      </c>
    </row>
    <row r="9" spans="1:16" ht="25.5">
      <c r="A9" s="24" t="s">
        <v>45</v>
      </c>
      <c r="B9" s="28" t="s">
        <v>29</v>
      </c>
      <c r="C9" s="28" t="s">
        <v>94</v>
      </c>
      <c r="D9" s="24" t="s">
        <v>59</v>
      </c>
      <c r="E9" s="29" t="s">
        <v>95</v>
      </c>
      <c r="F9" s="30" t="s">
        <v>96</v>
      </c>
      <c r="G9" s="31">
        <v>139.479</v>
      </c>
      <c r="H9" s="32">
        <v>0</v>
      </c>
      <c r="I9" s="32">
        <f>ROUND(ROUND(H9,2)*ROUND(G9,3),2)</f>
        <v>0</v>
      </c>
      <c r="O9">
        <f>(I9*21)/100</f>
        <v>0</v>
      </c>
      <c r="P9" t="s">
        <v>23</v>
      </c>
    </row>
    <row r="10" spans="1:5" ht="51">
      <c r="A10" s="33" t="s">
        <v>50</v>
      </c>
      <c r="E10" s="34" t="s">
        <v>97</v>
      </c>
    </row>
    <row r="11" spans="1:5" ht="12.75">
      <c r="A11" s="35" t="s">
        <v>52</v>
      </c>
      <c r="E11" s="36" t="s">
        <v>708</v>
      </c>
    </row>
    <row r="12" spans="1:5" ht="140.25">
      <c r="A12" t="s">
        <v>54</v>
      </c>
      <c r="E12" s="34" t="s">
        <v>99</v>
      </c>
    </row>
    <row r="13" spans="1:16" ht="25.5">
      <c r="A13" s="24" t="s">
        <v>45</v>
      </c>
      <c r="B13" s="28" t="s">
        <v>23</v>
      </c>
      <c r="C13" s="28" t="s">
        <v>644</v>
      </c>
      <c r="D13" s="24" t="s">
        <v>59</v>
      </c>
      <c r="E13" s="29" t="s">
        <v>645</v>
      </c>
      <c r="F13" s="30" t="s">
        <v>96</v>
      </c>
      <c r="G13" s="31">
        <v>138.6</v>
      </c>
      <c r="H13" s="32">
        <v>0</v>
      </c>
      <c r="I13" s="32">
        <f>ROUND(ROUND(H13,2)*ROUND(G13,3),2)</f>
        <v>0</v>
      </c>
      <c r="O13">
        <f>(I13*21)/100</f>
        <v>0</v>
      </c>
      <c r="P13" t="s">
        <v>23</v>
      </c>
    </row>
    <row r="14" spans="1:5" ht="38.25">
      <c r="A14" s="33" t="s">
        <v>50</v>
      </c>
      <c r="E14" s="34" t="s">
        <v>709</v>
      </c>
    </row>
    <row r="15" spans="1:5" ht="12.75">
      <c r="A15" s="35" t="s">
        <v>52</v>
      </c>
      <c r="E15" s="36" t="s">
        <v>710</v>
      </c>
    </row>
    <row r="16" spans="1:5" ht="140.25">
      <c r="A16" t="s">
        <v>54</v>
      </c>
      <c r="E16" s="34" t="s">
        <v>99</v>
      </c>
    </row>
    <row r="17" spans="1:16" ht="25.5">
      <c r="A17" s="24" t="s">
        <v>45</v>
      </c>
      <c r="B17" s="28" t="s">
        <v>22</v>
      </c>
      <c r="C17" s="28" t="s">
        <v>100</v>
      </c>
      <c r="D17" s="24" t="s">
        <v>59</v>
      </c>
      <c r="E17" s="29" t="s">
        <v>101</v>
      </c>
      <c r="F17" s="30" t="s">
        <v>96</v>
      </c>
      <c r="G17" s="31">
        <v>11.33</v>
      </c>
      <c r="H17" s="32">
        <v>0</v>
      </c>
      <c r="I17" s="32">
        <f>ROUND(ROUND(H17,2)*ROUND(G17,3),2)</f>
        <v>0</v>
      </c>
      <c r="O17">
        <f>(I17*21)/100</f>
        <v>0</v>
      </c>
      <c r="P17" t="s">
        <v>23</v>
      </c>
    </row>
    <row r="18" spans="1:5" ht="25.5">
      <c r="A18" s="33" t="s">
        <v>50</v>
      </c>
      <c r="E18" s="34" t="s">
        <v>648</v>
      </c>
    </row>
    <row r="19" spans="1:5" ht="38.25">
      <c r="A19" s="35" t="s">
        <v>52</v>
      </c>
      <c r="E19" s="36" t="s">
        <v>711</v>
      </c>
    </row>
    <row r="20" spans="1:5" ht="140.25">
      <c r="A20" t="s">
        <v>54</v>
      </c>
      <c r="E20" s="34" t="s">
        <v>99</v>
      </c>
    </row>
    <row r="21" spans="1:16" ht="12.75">
      <c r="A21" s="24" t="s">
        <v>45</v>
      </c>
      <c r="B21" s="28" t="s">
        <v>33</v>
      </c>
      <c r="C21" s="28" t="s">
        <v>555</v>
      </c>
      <c r="D21" s="24" t="s">
        <v>56</v>
      </c>
      <c r="E21" s="29" t="s">
        <v>556</v>
      </c>
      <c r="F21" s="30" t="s">
        <v>118</v>
      </c>
      <c r="G21" s="31">
        <v>1</v>
      </c>
      <c r="H21" s="32">
        <v>0</v>
      </c>
      <c r="I21" s="32">
        <f>ROUND(ROUND(H21,2)*ROUND(G21,3),2)</f>
        <v>0</v>
      </c>
      <c r="O21">
        <f>(I21*21)/100</f>
        <v>0</v>
      </c>
      <c r="P21" t="s">
        <v>23</v>
      </c>
    </row>
    <row r="22" spans="1:5" ht="25.5">
      <c r="A22" s="33" t="s">
        <v>50</v>
      </c>
      <c r="E22" s="34" t="s">
        <v>557</v>
      </c>
    </row>
    <row r="23" spans="1:5" ht="12.75">
      <c r="A23" s="35" t="s">
        <v>52</v>
      </c>
      <c r="E23" s="36" t="s">
        <v>400</v>
      </c>
    </row>
    <row r="24" spans="1:5" ht="89.25">
      <c r="A24" t="s">
        <v>54</v>
      </c>
      <c r="E24" s="34" t="s">
        <v>558</v>
      </c>
    </row>
    <row r="25" spans="1:18" ht="12.75" customHeight="1">
      <c r="A25" s="12" t="s">
        <v>43</v>
      </c>
      <c r="B25" s="12"/>
      <c r="C25" s="38" t="s">
        <v>29</v>
      </c>
      <c r="D25" s="12"/>
      <c r="E25" s="26" t="s">
        <v>122</v>
      </c>
      <c r="F25" s="12"/>
      <c r="G25" s="12"/>
      <c r="H25" s="12"/>
      <c r="I25" s="39">
        <f>0+Q25</f>
        <v>0</v>
      </c>
      <c r="O25">
        <f>0+R25</f>
        <v>0</v>
      </c>
      <c r="Q25">
        <f>0+I26+I30+I34+I38+I42+I46+I50+I54+I58+I62+I66+I70+I74+I78</f>
        <v>0</v>
      </c>
      <c r="R25">
        <f>0+O26+O30+O34+O38+O42+O46+O50+O54+O58+O62+O66+O70+O74+O78</f>
        <v>0</v>
      </c>
    </row>
    <row r="26" spans="1:16" ht="12.75">
      <c r="A26" s="24" t="s">
        <v>45</v>
      </c>
      <c r="B26" s="28" t="s">
        <v>35</v>
      </c>
      <c r="C26" s="28" t="s">
        <v>712</v>
      </c>
      <c r="D26" s="24" t="s">
        <v>59</v>
      </c>
      <c r="E26" s="29" t="s">
        <v>713</v>
      </c>
      <c r="F26" s="30" t="s">
        <v>125</v>
      </c>
      <c r="G26" s="31">
        <v>6.6</v>
      </c>
      <c r="H26" s="32">
        <v>0</v>
      </c>
      <c r="I26" s="32">
        <f>ROUND(ROUND(H26,2)*ROUND(G26,3),2)</f>
        <v>0</v>
      </c>
      <c r="O26">
        <f>(I26*21)/100</f>
        <v>0</v>
      </c>
      <c r="P26" t="s">
        <v>23</v>
      </c>
    </row>
    <row r="27" spans="1:5" ht="25.5">
      <c r="A27" s="33" t="s">
        <v>50</v>
      </c>
      <c r="E27" s="34" t="s">
        <v>714</v>
      </c>
    </row>
    <row r="28" spans="1:5" ht="12.75">
      <c r="A28" s="35" t="s">
        <v>52</v>
      </c>
      <c r="E28" s="36" t="s">
        <v>715</v>
      </c>
    </row>
    <row r="29" spans="1:5" ht="63.75">
      <c r="A29" t="s">
        <v>54</v>
      </c>
      <c r="E29" s="34" t="s">
        <v>716</v>
      </c>
    </row>
    <row r="30" spans="1:16" ht="25.5">
      <c r="A30" s="24" t="s">
        <v>45</v>
      </c>
      <c r="B30" s="28" t="s">
        <v>37</v>
      </c>
      <c r="C30" s="28" t="s">
        <v>717</v>
      </c>
      <c r="D30" s="24" t="s">
        <v>59</v>
      </c>
      <c r="E30" s="29" t="s">
        <v>718</v>
      </c>
      <c r="F30" s="30" t="s">
        <v>139</v>
      </c>
      <c r="G30" s="31">
        <v>24</v>
      </c>
      <c r="H30" s="32">
        <v>0</v>
      </c>
      <c r="I30" s="32">
        <f>ROUND(ROUND(H30,2)*ROUND(G30,3),2)</f>
        <v>0</v>
      </c>
      <c r="O30">
        <f>(I30*21)/100</f>
        <v>0</v>
      </c>
      <c r="P30" t="s">
        <v>23</v>
      </c>
    </row>
    <row r="31" spans="1:5" ht="25.5">
      <c r="A31" s="33" t="s">
        <v>50</v>
      </c>
      <c r="E31" s="34" t="s">
        <v>719</v>
      </c>
    </row>
    <row r="32" spans="1:5" ht="12.75">
      <c r="A32" s="35" t="s">
        <v>52</v>
      </c>
      <c r="E32" s="36" t="s">
        <v>720</v>
      </c>
    </row>
    <row r="33" spans="1:5" ht="63.75">
      <c r="A33" t="s">
        <v>54</v>
      </c>
      <c r="E33" s="34" t="s">
        <v>563</v>
      </c>
    </row>
    <row r="34" spans="1:16" ht="25.5">
      <c r="A34" s="24" t="s">
        <v>45</v>
      </c>
      <c r="B34" s="28" t="s">
        <v>75</v>
      </c>
      <c r="C34" s="28" t="s">
        <v>652</v>
      </c>
      <c r="D34" s="24" t="s">
        <v>59</v>
      </c>
      <c r="E34" s="29" t="s">
        <v>653</v>
      </c>
      <c r="F34" s="30" t="s">
        <v>139</v>
      </c>
      <c r="G34" s="31">
        <v>51</v>
      </c>
      <c r="H34" s="32">
        <v>0</v>
      </c>
      <c r="I34" s="32">
        <f>ROUND(ROUND(H34,2)*ROUND(G34,3),2)</f>
        <v>0</v>
      </c>
      <c r="O34">
        <f>(I34*21)/100</f>
        <v>0</v>
      </c>
      <c r="P34" t="s">
        <v>23</v>
      </c>
    </row>
    <row r="35" spans="1:5" ht="12.75">
      <c r="A35" s="33" t="s">
        <v>50</v>
      </c>
      <c r="E35" s="34" t="s">
        <v>654</v>
      </c>
    </row>
    <row r="36" spans="1:5" ht="12.75">
      <c r="A36" s="35" t="s">
        <v>52</v>
      </c>
      <c r="E36" s="36" t="s">
        <v>721</v>
      </c>
    </row>
    <row r="37" spans="1:5" ht="63.75">
      <c r="A37" t="s">
        <v>54</v>
      </c>
      <c r="E37" s="34" t="s">
        <v>563</v>
      </c>
    </row>
    <row r="38" spans="1:16" ht="25.5">
      <c r="A38" s="24" t="s">
        <v>45</v>
      </c>
      <c r="B38" s="28" t="s">
        <v>79</v>
      </c>
      <c r="C38" s="28" t="s">
        <v>722</v>
      </c>
      <c r="D38" s="24" t="s">
        <v>59</v>
      </c>
      <c r="E38" s="29" t="s">
        <v>723</v>
      </c>
      <c r="F38" s="30" t="s">
        <v>139</v>
      </c>
      <c r="G38" s="31">
        <v>12</v>
      </c>
      <c r="H38" s="32">
        <v>0</v>
      </c>
      <c r="I38" s="32">
        <f>ROUND(ROUND(H38,2)*ROUND(G38,3),2)</f>
        <v>0</v>
      </c>
      <c r="O38">
        <f>(I38*21)/100</f>
        <v>0</v>
      </c>
      <c r="P38" t="s">
        <v>23</v>
      </c>
    </row>
    <row r="39" spans="1:5" ht="12.75">
      <c r="A39" s="33" t="s">
        <v>50</v>
      </c>
      <c r="E39" s="34" t="s">
        <v>724</v>
      </c>
    </row>
    <row r="40" spans="1:5" ht="12.75">
      <c r="A40" s="35" t="s">
        <v>52</v>
      </c>
      <c r="E40" s="36" t="s">
        <v>725</v>
      </c>
    </row>
    <row r="41" spans="1:5" ht="63.75">
      <c r="A41" t="s">
        <v>54</v>
      </c>
      <c r="E41" s="34" t="s">
        <v>563</v>
      </c>
    </row>
    <row r="42" spans="1:16" ht="12.75">
      <c r="A42" s="24" t="s">
        <v>45</v>
      </c>
      <c r="B42" s="28" t="s">
        <v>40</v>
      </c>
      <c r="C42" s="28" t="s">
        <v>155</v>
      </c>
      <c r="D42" s="24" t="s">
        <v>59</v>
      </c>
      <c r="E42" s="29" t="s">
        <v>156</v>
      </c>
      <c r="F42" s="30" t="s">
        <v>139</v>
      </c>
      <c r="G42" s="31">
        <v>15.81</v>
      </c>
      <c r="H42" s="32">
        <v>0</v>
      </c>
      <c r="I42" s="32">
        <f>ROUND(ROUND(H42,2)*ROUND(G42,3),2)</f>
        <v>0</v>
      </c>
      <c r="O42">
        <f>(I42*21)/100</f>
        <v>0</v>
      </c>
      <c r="P42" t="s">
        <v>23</v>
      </c>
    </row>
    <row r="43" spans="1:5" ht="51">
      <c r="A43" s="33" t="s">
        <v>50</v>
      </c>
      <c r="E43" s="34" t="s">
        <v>726</v>
      </c>
    </row>
    <row r="44" spans="1:5" ht="12.75">
      <c r="A44" s="35" t="s">
        <v>52</v>
      </c>
      <c r="E44" s="36" t="s">
        <v>727</v>
      </c>
    </row>
    <row r="45" spans="1:5" ht="369.75">
      <c r="A45" t="s">
        <v>54</v>
      </c>
      <c r="E45" s="34" t="s">
        <v>153</v>
      </c>
    </row>
    <row r="46" spans="1:16" ht="12.75">
      <c r="A46" s="24" t="s">
        <v>45</v>
      </c>
      <c r="B46" s="28" t="s">
        <v>42</v>
      </c>
      <c r="C46" s="28" t="s">
        <v>173</v>
      </c>
      <c r="D46" s="24" t="s">
        <v>59</v>
      </c>
      <c r="E46" s="29" t="s">
        <v>174</v>
      </c>
      <c r="F46" s="30" t="s">
        <v>139</v>
      </c>
      <c r="G46" s="31">
        <v>33.6</v>
      </c>
      <c r="H46" s="32">
        <v>0</v>
      </c>
      <c r="I46" s="32">
        <f>ROUND(ROUND(H46,2)*ROUND(G46,3),2)</f>
        <v>0</v>
      </c>
      <c r="O46">
        <f>(I46*21)/100</f>
        <v>0</v>
      </c>
      <c r="P46" t="s">
        <v>23</v>
      </c>
    </row>
    <row r="47" spans="1:5" ht="25.5">
      <c r="A47" s="33" t="s">
        <v>50</v>
      </c>
      <c r="E47" s="34" t="s">
        <v>663</v>
      </c>
    </row>
    <row r="48" spans="1:5" ht="38.25">
      <c r="A48" s="35" t="s">
        <v>52</v>
      </c>
      <c r="E48" s="36" t="s">
        <v>728</v>
      </c>
    </row>
    <row r="49" spans="1:5" ht="318.75">
      <c r="A49" t="s">
        <v>54</v>
      </c>
      <c r="E49" s="34" t="s">
        <v>171</v>
      </c>
    </row>
    <row r="50" spans="1:16" ht="12.75">
      <c r="A50" s="24" t="s">
        <v>45</v>
      </c>
      <c r="B50" s="28" t="s">
        <v>143</v>
      </c>
      <c r="C50" s="28" t="s">
        <v>178</v>
      </c>
      <c r="D50" s="24" t="s">
        <v>59</v>
      </c>
      <c r="E50" s="29" t="s">
        <v>179</v>
      </c>
      <c r="F50" s="30" t="s">
        <v>139</v>
      </c>
      <c r="G50" s="31">
        <v>73.41</v>
      </c>
      <c r="H50" s="32">
        <v>0</v>
      </c>
      <c r="I50" s="32">
        <f>ROUND(ROUND(H50,2)*ROUND(G50,3),2)</f>
        <v>0</v>
      </c>
      <c r="O50">
        <f>(I50*21)/100</f>
        <v>0</v>
      </c>
      <c r="P50" t="s">
        <v>23</v>
      </c>
    </row>
    <row r="51" spans="1:5" ht="51">
      <c r="A51" s="33" t="s">
        <v>50</v>
      </c>
      <c r="E51" s="34" t="s">
        <v>729</v>
      </c>
    </row>
    <row r="52" spans="1:5" ht="12.75">
      <c r="A52" s="35" t="s">
        <v>52</v>
      </c>
      <c r="E52" s="36" t="s">
        <v>730</v>
      </c>
    </row>
    <row r="53" spans="1:5" ht="191.25">
      <c r="A53" t="s">
        <v>54</v>
      </c>
      <c r="E53" s="34" t="s">
        <v>182</v>
      </c>
    </row>
    <row r="54" spans="1:16" ht="12.75">
      <c r="A54" s="24" t="s">
        <v>45</v>
      </c>
      <c r="B54" s="28" t="s">
        <v>148</v>
      </c>
      <c r="C54" s="28" t="s">
        <v>184</v>
      </c>
      <c r="D54" s="24" t="s">
        <v>59</v>
      </c>
      <c r="E54" s="29" t="s">
        <v>185</v>
      </c>
      <c r="F54" s="30" t="s">
        <v>139</v>
      </c>
      <c r="G54" s="31">
        <v>14.2</v>
      </c>
      <c r="H54" s="32">
        <v>0</v>
      </c>
      <c r="I54" s="32">
        <f>ROUND(ROUND(H54,2)*ROUND(G54,3),2)</f>
        <v>0</v>
      </c>
      <c r="O54">
        <f>(I54*21)/100</f>
        <v>0</v>
      </c>
      <c r="P54" t="s">
        <v>23</v>
      </c>
    </row>
    <row r="55" spans="1:5" ht="38.25">
      <c r="A55" s="33" t="s">
        <v>50</v>
      </c>
      <c r="E55" s="34" t="s">
        <v>731</v>
      </c>
    </row>
    <row r="56" spans="1:5" ht="12.75">
      <c r="A56" s="35" t="s">
        <v>52</v>
      </c>
      <c r="E56" s="36" t="s">
        <v>732</v>
      </c>
    </row>
    <row r="57" spans="1:5" ht="280.5">
      <c r="A57" t="s">
        <v>54</v>
      </c>
      <c r="E57" s="34" t="s">
        <v>188</v>
      </c>
    </row>
    <row r="58" spans="1:16" ht="12.75">
      <c r="A58" s="24" t="s">
        <v>45</v>
      </c>
      <c r="B58" s="28" t="s">
        <v>154</v>
      </c>
      <c r="C58" s="28" t="s">
        <v>190</v>
      </c>
      <c r="D58" s="24" t="s">
        <v>59</v>
      </c>
      <c r="E58" s="29" t="s">
        <v>191</v>
      </c>
      <c r="F58" s="30" t="s">
        <v>139</v>
      </c>
      <c r="G58" s="31">
        <v>14</v>
      </c>
      <c r="H58" s="32">
        <v>0</v>
      </c>
      <c r="I58" s="32">
        <f>ROUND(ROUND(H58,2)*ROUND(G58,3),2)</f>
        <v>0</v>
      </c>
      <c r="O58">
        <f>(I58*21)/100</f>
        <v>0</v>
      </c>
      <c r="P58" t="s">
        <v>23</v>
      </c>
    </row>
    <row r="59" spans="1:5" ht="12.75">
      <c r="A59" s="33" t="s">
        <v>50</v>
      </c>
      <c r="E59" s="34" t="s">
        <v>192</v>
      </c>
    </row>
    <row r="60" spans="1:5" ht="12.75">
      <c r="A60" s="35" t="s">
        <v>52</v>
      </c>
      <c r="E60" s="36" t="s">
        <v>733</v>
      </c>
    </row>
    <row r="61" spans="1:5" ht="293.25">
      <c r="A61" t="s">
        <v>54</v>
      </c>
      <c r="E61" s="34" t="s">
        <v>194</v>
      </c>
    </row>
    <row r="62" spans="1:16" ht="12.75">
      <c r="A62" s="24" t="s">
        <v>45</v>
      </c>
      <c r="B62" s="28" t="s">
        <v>159</v>
      </c>
      <c r="C62" s="28" t="s">
        <v>196</v>
      </c>
      <c r="D62" s="24" t="s">
        <v>59</v>
      </c>
      <c r="E62" s="29" t="s">
        <v>197</v>
      </c>
      <c r="F62" s="30" t="s">
        <v>125</v>
      </c>
      <c r="G62" s="31">
        <v>336</v>
      </c>
      <c r="H62" s="32">
        <v>0</v>
      </c>
      <c r="I62" s="32">
        <f>ROUND(ROUND(H62,2)*ROUND(G62,3),2)</f>
        <v>0</v>
      </c>
      <c r="O62">
        <f>(I62*21)/100</f>
        <v>0</v>
      </c>
      <c r="P62" t="s">
        <v>23</v>
      </c>
    </row>
    <row r="63" spans="1:5" ht="25.5">
      <c r="A63" s="33" t="s">
        <v>50</v>
      </c>
      <c r="E63" s="34" t="s">
        <v>198</v>
      </c>
    </row>
    <row r="64" spans="1:5" ht="12.75">
      <c r="A64" s="35" t="s">
        <v>52</v>
      </c>
      <c r="E64" s="36" t="s">
        <v>734</v>
      </c>
    </row>
    <row r="65" spans="1:5" ht="25.5">
      <c r="A65" t="s">
        <v>54</v>
      </c>
      <c r="E65" s="34" t="s">
        <v>200</v>
      </c>
    </row>
    <row r="66" spans="1:16" ht="12.75">
      <c r="A66" s="24" t="s">
        <v>45</v>
      </c>
      <c r="B66" s="28" t="s">
        <v>166</v>
      </c>
      <c r="C66" s="28" t="s">
        <v>579</v>
      </c>
      <c r="D66" s="24" t="s">
        <v>59</v>
      </c>
      <c r="E66" s="29" t="s">
        <v>580</v>
      </c>
      <c r="F66" s="30" t="s">
        <v>139</v>
      </c>
      <c r="G66" s="31">
        <v>330.3</v>
      </c>
      <c r="H66" s="32">
        <v>0</v>
      </c>
      <c r="I66" s="32">
        <f>ROUND(ROUND(H66,2)*ROUND(G66,3),2)</f>
        <v>0</v>
      </c>
      <c r="O66">
        <f>(I66*21)/100</f>
        <v>0</v>
      </c>
      <c r="P66" t="s">
        <v>23</v>
      </c>
    </row>
    <row r="67" spans="1:5" ht="12.75">
      <c r="A67" s="33" t="s">
        <v>50</v>
      </c>
      <c r="E67" s="34" t="s">
        <v>634</v>
      </c>
    </row>
    <row r="68" spans="1:5" ht="12.75">
      <c r="A68" s="35" t="s">
        <v>52</v>
      </c>
      <c r="E68" s="36" t="s">
        <v>735</v>
      </c>
    </row>
    <row r="69" spans="1:5" ht="38.25">
      <c r="A69" t="s">
        <v>54</v>
      </c>
      <c r="E69" s="34" t="s">
        <v>583</v>
      </c>
    </row>
    <row r="70" spans="1:16" ht="12.75">
      <c r="A70" s="24" t="s">
        <v>45</v>
      </c>
      <c r="B70" s="28" t="s">
        <v>172</v>
      </c>
      <c r="C70" s="28" t="s">
        <v>584</v>
      </c>
      <c r="D70" s="24" t="s">
        <v>59</v>
      </c>
      <c r="E70" s="29" t="s">
        <v>585</v>
      </c>
      <c r="F70" s="30" t="s">
        <v>139</v>
      </c>
      <c r="G70" s="31">
        <v>130.2</v>
      </c>
      <c r="H70" s="32">
        <v>0</v>
      </c>
      <c r="I70" s="32">
        <f>ROUND(ROUND(H70,2)*ROUND(G70,3),2)</f>
        <v>0</v>
      </c>
      <c r="O70">
        <f>(I70*21)/100</f>
        <v>0</v>
      </c>
      <c r="P70" t="s">
        <v>23</v>
      </c>
    </row>
    <row r="71" spans="1:5" ht="12.75">
      <c r="A71" s="33" t="s">
        <v>50</v>
      </c>
      <c r="E71" s="34" t="s">
        <v>636</v>
      </c>
    </row>
    <row r="72" spans="1:5" ht="12.75">
      <c r="A72" s="35" t="s">
        <v>52</v>
      </c>
      <c r="E72" s="36" t="s">
        <v>736</v>
      </c>
    </row>
    <row r="73" spans="1:5" ht="38.25">
      <c r="A73" t="s">
        <v>54</v>
      </c>
      <c r="E73" s="34" t="s">
        <v>588</v>
      </c>
    </row>
    <row r="74" spans="1:16" ht="12.75">
      <c r="A74" s="24" t="s">
        <v>45</v>
      </c>
      <c r="B74" s="28" t="s">
        <v>177</v>
      </c>
      <c r="C74" s="28" t="s">
        <v>589</v>
      </c>
      <c r="D74" s="24" t="s">
        <v>59</v>
      </c>
      <c r="E74" s="29" t="s">
        <v>590</v>
      </c>
      <c r="F74" s="30" t="s">
        <v>125</v>
      </c>
      <c r="G74" s="31">
        <v>3070</v>
      </c>
      <c r="H74" s="32">
        <v>0</v>
      </c>
      <c r="I74" s="32">
        <f>ROUND(ROUND(H74,2)*ROUND(G74,3),2)</f>
        <v>0</v>
      </c>
      <c r="O74">
        <f>(I74*21)/100</f>
        <v>0</v>
      </c>
      <c r="P74" t="s">
        <v>23</v>
      </c>
    </row>
    <row r="75" spans="1:5" ht="12.75">
      <c r="A75" s="33" t="s">
        <v>50</v>
      </c>
      <c r="E75" s="34" t="s">
        <v>59</v>
      </c>
    </row>
    <row r="76" spans="1:5" ht="12.75">
      <c r="A76" s="35" t="s">
        <v>52</v>
      </c>
      <c r="E76" s="36" t="s">
        <v>737</v>
      </c>
    </row>
    <row r="77" spans="1:5" ht="25.5">
      <c r="A77" t="s">
        <v>54</v>
      </c>
      <c r="E77" s="34" t="s">
        <v>593</v>
      </c>
    </row>
    <row r="78" spans="1:16" ht="12.75">
      <c r="A78" s="24" t="s">
        <v>45</v>
      </c>
      <c r="B78" s="28" t="s">
        <v>183</v>
      </c>
      <c r="C78" s="28" t="s">
        <v>599</v>
      </c>
      <c r="D78" s="24" t="s">
        <v>59</v>
      </c>
      <c r="E78" s="29" t="s">
        <v>600</v>
      </c>
      <c r="F78" s="30" t="s">
        <v>139</v>
      </c>
      <c r="G78" s="31">
        <v>61.4</v>
      </c>
      <c r="H78" s="32">
        <v>0</v>
      </c>
      <c r="I78" s="32">
        <f>ROUND(ROUND(H78,2)*ROUND(G78,3),2)</f>
        <v>0</v>
      </c>
      <c r="O78">
        <f>(I78*21)/100</f>
        <v>0</v>
      </c>
      <c r="P78" t="s">
        <v>23</v>
      </c>
    </row>
    <row r="79" spans="1:5" ht="12.75">
      <c r="A79" s="33" t="s">
        <v>50</v>
      </c>
      <c r="E79" s="34" t="s">
        <v>639</v>
      </c>
    </row>
    <row r="80" spans="1:5" ht="12.75">
      <c r="A80" s="35" t="s">
        <v>52</v>
      </c>
      <c r="E80" s="36" t="s">
        <v>738</v>
      </c>
    </row>
    <row r="81" spans="1:5" ht="38.25">
      <c r="A81" t="s">
        <v>54</v>
      </c>
      <c r="E81" s="34" t="s">
        <v>217</v>
      </c>
    </row>
    <row r="82" spans="1:18" ht="12.75" customHeight="1">
      <c r="A82" s="12" t="s">
        <v>43</v>
      </c>
      <c r="B82" s="12"/>
      <c r="C82" s="38" t="s">
        <v>23</v>
      </c>
      <c r="D82" s="12"/>
      <c r="E82" s="26" t="s">
        <v>218</v>
      </c>
      <c r="F82" s="12"/>
      <c r="G82" s="12"/>
      <c r="H82" s="12"/>
      <c r="I82" s="39">
        <f>0+Q82</f>
        <v>0</v>
      </c>
      <c r="O82">
        <f>0+R82</f>
        <v>0</v>
      </c>
      <c r="Q82">
        <f>0+I83+I87+I91+I95</f>
        <v>0</v>
      </c>
      <c r="R82">
        <f>0+O83+O87+O91+O95</f>
        <v>0</v>
      </c>
    </row>
    <row r="83" spans="1:16" ht="12.75">
      <c r="A83" s="24" t="s">
        <v>45</v>
      </c>
      <c r="B83" s="28" t="s">
        <v>189</v>
      </c>
      <c r="C83" s="28" t="s">
        <v>220</v>
      </c>
      <c r="D83" s="24" t="s">
        <v>59</v>
      </c>
      <c r="E83" s="29" t="s">
        <v>221</v>
      </c>
      <c r="F83" s="30" t="s">
        <v>162</v>
      </c>
      <c r="G83" s="31">
        <v>135</v>
      </c>
      <c r="H83" s="32">
        <v>0</v>
      </c>
      <c r="I83" s="32">
        <f>ROUND(ROUND(H83,2)*ROUND(G83,3),2)</f>
        <v>0</v>
      </c>
      <c r="O83">
        <f>(I83*21)/100</f>
        <v>0</v>
      </c>
      <c r="P83" t="s">
        <v>23</v>
      </c>
    </row>
    <row r="84" spans="1:5" ht="25.5">
      <c r="A84" s="33" t="s">
        <v>50</v>
      </c>
      <c r="E84" s="34" t="s">
        <v>222</v>
      </c>
    </row>
    <row r="85" spans="1:5" ht="12.75">
      <c r="A85" s="35" t="s">
        <v>52</v>
      </c>
      <c r="E85" s="36" t="s">
        <v>739</v>
      </c>
    </row>
    <row r="86" spans="1:5" ht="165.75">
      <c r="A86" t="s">
        <v>54</v>
      </c>
      <c r="E86" s="34" t="s">
        <v>224</v>
      </c>
    </row>
    <row r="87" spans="1:16" ht="12.75">
      <c r="A87" s="24" t="s">
        <v>45</v>
      </c>
      <c r="B87" s="28" t="s">
        <v>195</v>
      </c>
      <c r="C87" s="28" t="s">
        <v>236</v>
      </c>
      <c r="D87" s="24" t="s">
        <v>59</v>
      </c>
      <c r="E87" s="29" t="s">
        <v>237</v>
      </c>
      <c r="F87" s="30" t="s">
        <v>125</v>
      </c>
      <c r="G87" s="31">
        <v>673.5</v>
      </c>
      <c r="H87" s="32">
        <v>0</v>
      </c>
      <c r="I87" s="32">
        <f>ROUND(ROUND(H87,2)*ROUND(G87,3),2)</f>
        <v>0</v>
      </c>
      <c r="O87">
        <f>(I87*21)/100</f>
        <v>0</v>
      </c>
      <c r="P87" t="s">
        <v>23</v>
      </c>
    </row>
    <row r="88" spans="1:5" ht="25.5">
      <c r="A88" s="33" t="s">
        <v>50</v>
      </c>
      <c r="E88" s="34" t="s">
        <v>238</v>
      </c>
    </row>
    <row r="89" spans="1:5" ht="38.25">
      <c r="A89" s="35" t="s">
        <v>52</v>
      </c>
      <c r="E89" s="36" t="s">
        <v>740</v>
      </c>
    </row>
    <row r="90" spans="1:5" ht="102">
      <c r="A90" t="s">
        <v>54</v>
      </c>
      <c r="E90" s="34" t="s">
        <v>240</v>
      </c>
    </row>
    <row r="91" spans="1:16" ht="12.75">
      <c r="A91" s="24" t="s">
        <v>45</v>
      </c>
      <c r="B91" s="28" t="s">
        <v>201</v>
      </c>
      <c r="C91" s="28" t="s">
        <v>253</v>
      </c>
      <c r="D91" s="24" t="s">
        <v>59</v>
      </c>
      <c r="E91" s="29" t="s">
        <v>254</v>
      </c>
      <c r="F91" s="30" t="s">
        <v>139</v>
      </c>
      <c r="G91" s="31">
        <v>1.55</v>
      </c>
      <c r="H91" s="32">
        <v>0</v>
      </c>
      <c r="I91" s="32">
        <f>ROUND(ROUND(H91,2)*ROUND(G91,3),2)</f>
        <v>0</v>
      </c>
      <c r="O91">
        <f>(I91*21)/100</f>
        <v>0</v>
      </c>
      <c r="P91" t="s">
        <v>23</v>
      </c>
    </row>
    <row r="92" spans="1:5" ht="12.75">
      <c r="A92" s="33" t="s">
        <v>50</v>
      </c>
      <c r="E92" s="34" t="s">
        <v>679</v>
      </c>
    </row>
    <row r="93" spans="1:5" ht="38.25">
      <c r="A93" s="35" t="s">
        <v>52</v>
      </c>
      <c r="E93" s="36" t="s">
        <v>741</v>
      </c>
    </row>
    <row r="94" spans="1:5" ht="369.75">
      <c r="A94" t="s">
        <v>54</v>
      </c>
      <c r="E94" s="34" t="s">
        <v>257</v>
      </c>
    </row>
    <row r="95" spans="1:16" ht="12.75">
      <c r="A95" s="24" t="s">
        <v>45</v>
      </c>
      <c r="B95" s="28" t="s">
        <v>207</v>
      </c>
      <c r="C95" s="28" t="s">
        <v>269</v>
      </c>
      <c r="D95" s="24" t="s">
        <v>59</v>
      </c>
      <c r="E95" s="29" t="s">
        <v>270</v>
      </c>
      <c r="F95" s="30" t="s">
        <v>139</v>
      </c>
      <c r="G95" s="31">
        <v>11.1</v>
      </c>
      <c r="H95" s="32">
        <v>0</v>
      </c>
      <c r="I95" s="32">
        <f>ROUND(ROUND(H95,2)*ROUND(G95,3),2)</f>
        <v>0</v>
      </c>
      <c r="O95">
        <f>(I95*21)/100</f>
        <v>0</v>
      </c>
      <c r="P95" t="s">
        <v>23</v>
      </c>
    </row>
    <row r="96" spans="1:5" ht="38.25">
      <c r="A96" s="33" t="s">
        <v>50</v>
      </c>
      <c r="E96" s="34" t="s">
        <v>533</v>
      </c>
    </row>
    <row r="97" spans="1:5" ht="38.25">
      <c r="A97" s="35" t="s">
        <v>52</v>
      </c>
      <c r="E97" s="36" t="s">
        <v>742</v>
      </c>
    </row>
    <row r="98" spans="1:5" ht="369.75">
      <c r="A98" t="s">
        <v>54</v>
      </c>
      <c r="E98" s="34" t="s">
        <v>257</v>
      </c>
    </row>
    <row r="99" spans="1:18" ht="12.75" customHeight="1">
      <c r="A99" s="12" t="s">
        <v>43</v>
      </c>
      <c r="B99" s="12"/>
      <c r="C99" s="38" t="s">
        <v>35</v>
      </c>
      <c r="D99" s="12"/>
      <c r="E99" s="26" t="s">
        <v>316</v>
      </c>
      <c r="F99" s="12"/>
      <c r="G99" s="12"/>
      <c r="H99" s="12"/>
      <c r="I99" s="39">
        <f>0+Q99</f>
        <v>0</v>
      </c>
      <c r="O99">
        <f>0+R99</f>
        <v>0</v>
      </c>
      <c r="Q99">
        <f>0+I100+I104+I108+I112+I116</f>
        <v>0</v>
      </c>
      <c r="R99">
        <f>0+O100+O104+O108+O112+O116</f>
        <v>0</v>
      </c>
    </row>
    <row r="100" spans="1:16" ht="12.75">
      <c r="A100" s="24" t="s">
        <v>45</v>
      </c>
      <c r="B100" s="28" t="s">
        <v>212</v>
      </c>
      <c r="C100" s="28" t="s">
        <v>351</v>
      </c>
      <c r="D100" s="24" t="s">
        <v>59</v>
      </c>
      <c r="E100" s="29" t="s">
        <v>352</v>
      </c>
      <c r="F100" s="30" t="s">
        <v>125</v>
      </c>
      <c r="G100" s="31">
        <v>76</v>
      </c>
      <c r="H100" s="32">
        <v>0</v>
      </c>
      <c r="I100" s="32">
        <f>ROUND(ROUND(H100,2)*ROUND(G100,3),2)</f>
        <v>0</v>
      </c>
      <c r="O100">
        <f>(I100*21)/100</f>
        <v>0</v>
      </c>
      <c r="P100" t="s">
        <v>23</v>
      </c>
    </row>
    <row r="101" spans="1:5" ht="12.75">
      <c r="A101" s="33" t="s">
        <v>50</v>
      </c>
      <c r="E101" s="34" t="s">
        <v>353</v>
      </c>
    </row>
    <row r="102" spans="1:5" ht="12.75">
      <c r="A102" s="35" t="s">
        <v>52</v>
      </c>
      <c r="E102" s="36" t="s">
        <v>743</v>
      </c>
    </row>
    <row r="103" spans="1:5" ht="51">
      <c r="A103" t="s">
        <v>54</v>
      </c>
      <c r="E103" s="34" t="s">
        <v>355</v>
      </c>
    </row>
    <row r="104" spans="1:16" ht="12.75">
      <c r="A104" s="24" t="s">
        <v>45</v>
      </c>
      <c r="B104" s="28" t="s">
        <v>219</v>
      </c>
      <c r="C104" s="28" t="s">
        <v>357</v>
      </c>
      <c r="D104" s="24" t="s">
        <v>59</v>
      </c>
      <c r="E104" s="29" t="s">
        <v>358</v>
      </c>
      <c r="F104" s="30" t="s">
        <v>125</v>
      </c>
      <c r="G104" s="31">
        <v>473.04</v>
      </c>
      <c r="H104" s="32">
        <v>0</v>
      </c>
      <c r="I104" s="32">
        <f>ROUND(ROUND(H104,2)*ROUND(G104,3),2)</f>
        <v>0</v>
      </c>
      <c r="O104">
        <f>(I104*21)/100</f>
        <v>0</v>
      </c>
      <c r="P104" t="s">
        <v>23</v>
      </c>
    </row>
    <row r="105" spans="1:5" ht="38.25">
      <c r="A105" s="33" t="s">
        <v>50</v>
      </c>
      <c r="E105" s="34" t="s">
        <v>542</v>
      </c>
    </row>
    <row r="106" spans="1:5" ht="12.75">
      <c r="A106" s="35" t="s">
        <v>52</v>
      </c>
      <c r="E106" s="36" t="s">
        <v>744</v>
      </c>
    </row>
    <row r="107" spans="1:5" ht="51">
      <c r="A107" t="s">
        <v>54</v>
      </c>
      <c r="E107" s="34" t="s">
        <v>355</v>
      </c>
    </row>
    <row r="108" spans="1:16" ht="12.75">
      <c r="A108" s="24" t="s">
        <v>45</v>
      </c>
      <c r="B108" s="28" t="s">
        <v>225</v>
      </c>
      <c r="C108" s="28" t="s">
        <v>745</v>
      </c>
      <c r="D108" s="24" t="s">
        <v>59</v>
      </c>
      <c r="E108" s="29" t="s">
        <v>746</v>
      </c>
      <c r="F108" s="30" t="s">
        <v>125</v>
      </c>
      <c r="G108" s="31">
        <v>12</v>
      </c>
      <c r="H108" s="32">
        <v>0</v>
      </c>
      <c r="I108" s="32">
        <f>ROUND(ROUND(H108,2)*ROUND(G108,3),2)</f>
        <v>0</v>
      </c>
      <c r="O108">
        <f>(I108*21)/100</f>
        <v>0</v>
      </c>
      <c r="P108" t="s">
        <v>23</v>
      </c>
    </row>
    <row r="109" spans="1:5" ht="12.75">
      <c r="A109" s="33" t="s">
        <v>50</v>
      </c>
      <c r="E109" s="34" t="s">
        <v>59</v>
      </c>
    </row>
    <row r="110" spans="1:5" ht="12.75">
      <c r="A110" s="35" t="s">
        <v>52</v>
      </c>
      <c r="E110" s="36" t="s">
        <v>747</v>
      </c>
    </row>
    <row r="111" spans="1:5" ht="38.25">
      <c r="A111" t="s">
        <v>54</v>
      </c>
      <c r="E111" s="34" t="s">
        <v>748</v>
      </c>
    </row>
    <row r="112" spans="1:16" ht="12.75">
      <c r="A112" s="24" t="s">
        <v>45</v>
      </c>
      <c r="B112" s="28" t="s">
        <v>230</v>
      </c>
      <c r="C112" s="28" t="s">
        <v>362</v>
      </c>
      <c r="D112" s="24" t="s">
        <v>59</v>
      </c>
      <c r="E112" s="29" t="s">
        <v>363</v>
      </c>
      <c r="F112" s="30" t="s">
        <v>125</v>
      </c>
      <c r="G112" s="31">
        <v>336</v>
      </c>
      <c r="H112" s="32">
        <v>0</v>
      </c>
      <c r="I112" s="32">
        <f>ROUND(ROUND(H112,2)*ROUND(G112,3),2)</f>
        <v>0</v>
      </c>
      <c r="O112">
        <f>(I112*21)/100</f>
        <v>0</v>
      </c>
      <c r="P112" t="s">
        <v>23</v>
      </c>
    </row>
    <row r="113" spans="1:5" ht="12.75">
      <c r="A113" s="33" t="s">
        <v>50</v>
      </c>
      <c r="E113" s="34" t="s">
        <v>364</v>
      </c>
    </row>
    <row r="114" spans="1:5" ht="12.75">
      <c r="A114" s="35" t="s">
        <v>52</v>
      </c>
      <c r="E114" s="36" t="s">
        <v>734</v>
      </c>
    </row>
    <row r="115" spans="1:5" ht="51">
      <c r="A115" t="s">
        <v>54</v>
      </c>
      <c r="E115" s="34" t="s">
        <v>365</v>
      </c>
    </row>
    <row r="116" spans="1:16" ht="25.5">
      <c r="A116" s="24" t="s">
        <v>45</v>
      </c>
      <c r="B116" s="28" t="s">
        <v>235</v>
      </c>
      <c r="C116" s="28" t="s">
        <v>367</v>
      </c>
      <c r="D116" s="24" t="s">
        <v>59</v>
      </c>
      <c r="E116" s="29" t="s">
        <v>368</v>
      </c>
      <c r="F116" s="30" t="s">
        <v>125</v>
      </c>
      <c r="G116" s="31">
        <v>216</v>
      </c>
      <c r="H116" s="32">
        <v>0</v>
      </c>
      <c r="I116" s="32">
        <f>ROUND(ROUND(H116,2)*ROUND(G116,3),2)</f>
        <v>0</v>
      </c>
      <c r="O116">
        <f>(I116*21)/100</f>
        <v>0</v>
      </c>
      <c r="P116" t="s">
        <v>23</v>
      </c>
    </row>
    <row r="117" spans="1:5" ht="12.75">
      <c r="A117" s="33" t="s">
        <v>50</v>
      </c>
      <c r="E117" s="34" t="s">
        <v>364</v>
      </c>
    </row>
    <row r="118" spans="1:5" ht="12.75">
      <c r="A118" s="35" t="s">
        <v>52</v>
      </c>
      <c r="E118" s="36" t="s">
        <v>749</v>
      </c>
    </row>
    <row r="119" spans="1:5" ht="140.25">
      <c r="A119" t="s">
        <v>54</v>
      </c>
      <c r="E119" s="34" t="s">
        <v>370</v>
      </c>
    </row>
    <row r="120" spans="1:18" ht="12.75" customHeight="1">
      <c r="A120" s="12" t="s">
        <v>43</v>
      </c>
      <c r="B120" s="12"/>
      <c r="C120" s="38" t="s">
        <v>40</v>
      </c>
      <c r="D120" s="12"/>
      <c r="E120" s="26" t="s">
        <v>383</v>
      </c>
      <c r="F120" s="12"/>
      <c r="G120" s="12"/>
      <c r="H120" s="12"/>
      <c r="I120" s="39">
        <f>0+Q120</f>
        <v>0</v>
      </c>
      <c r="O120">
        <f>0+R120</f>
        <v>0</v>
      </c>
      <c r="Q120">
        <f>0+I121+I125+I129+I133+I137+I141+I145+I149+I153+I157+I161</f>
        <v>0</v>
      </c>
      <c r="R120">
        <f>0+O121+O125+O129+O133+O137+O141+O145+O149+O153+O157+O161</f>
        <v>0</v>
      </c>
    </row>
    <row r="121" spans="1:16" ht="12.75">
      <c r="A121" s="24" t="s">
        <v>45</v>
      </c>
      <c r="B121" s="28" t="s">
        <v>241</v>
      </c>
      <c r="C121" s="28" t="s">
        <v>385</v>
      </c>
      <c r="D121" s="24" t="s">
        <v>59</v>
      </c>
      <c r="E121" s="29" t="s">
        <v>386</v>
      </c>
      <c r="F121" s="30" t="s">
        <v>118</v>
      </c>
      <c r="G121" s="31">
        <v>4</v>
      </c>
      <c r="H121" s="32">
        <v>0</v>
      </c>
      <c r="I121" s="32">
        <f>ROUND(ROUND(H121,2)*ROUND(G121,3),2)</f>
        <v>0</v>
      </c>
      <c r="O121">
        <f>(I121*21)/100</f>
        <v>0</v>
      </c>
      <c r="P121" t="s">
        <v>23</v>
      </c>
    </row>
    <row r="122" spans="1:5" ht="12.75">
      <c r="A122" s="33" t="s">
        <v>50</v>
      </c>
      <c r="E122" s="34" t="s">
        <v>545</v>
      </c>
    </row>
    <row r="123" spans="1:5" ht="12.75">
      <c r="A123" s="35" t="s">
        <v>52</v>
      </c>
      <c r="E123" s="36" t="s">
        <v>338</v>
      </c>
    </row>
    <row r="124" spans="1:5" ht="51">
      <c r="A124" t="s">
        <v>54</v>
      </c>
      <c r="E124" s="34" t="s">
        <v>389</v>
      </c>
    </row>
    <row r="125" spans="1:16" ht="12.75">
      <c r="A125" s="24" t="s">
        <v>45</v>
      </c>
      <c r="B125" s="28" t="s">
        <v>247</v>
      </c>
      <c r="C125" s="28" t="s">
        <v>403</v>
      </c>
      <c r="D125" s="24" t="s">
        <v>59</v>
      </c>
      <c r="E125" s="29" t="s">
        <v>404</v>
      </c>
      <c r="F125" s="30" t="s">
        <v>118</v>
      </c>
      <c r="G125" s="31">
        <v>5</v>
      </c>
      <c r="H125" s="32">
        <v>0</v>
      </c>
      <c r="I125" s="32">
        <f>ROUND(ROUND(H125,2)*ROUND(G125,3),2)</f>
        <v>0</v>
      </c>
      <c r="O125">
        <f>(I125*21)/100</f>
        <v>0</v>
      </c>
      <c r="P125" t="s">
        <v>23</v>
      </c>
    </row>
    <row r="126" spans="1:5" ht="63.75">
      <c r="A126" s="33" t="s">
        <v>50</v>
      </c>
      <c r="E126" s="34" t="s">
        <v>750</v>
      </c>
    </row>
    <row r="127" spans="1:5" ht="12.75">
      <c r="A127" s="35" t="s">
        <v>52</v>
      </c>
      <c r="E127" s="36" t="s">
        <v>546</v>
      </c>
    </row>
    <row r="128" spans="1:5" ht="25.5">
      <c r="A128" t="s">
        <v>54</v>
      </c>
      <c r="E128" s="34" t="s">
        <v>407</v>
      </c>
    </row>
    <row r="129" spans="1:16" ht="25.5">
      <c r="A129" s="24" t="s">
        <v>45</v>
      </c>
      <c r="B129" s="28" t="s">
        <v>252</v>
      </c>
      <c r="C129" s="28" t="s">
        <v>409</v>
      </c>
      <c r="D129" s="24" t="s">
        <v>59</v>
      </c>
      <c r="E129" s="29" t="s">
        <v>410</v>
      </c>
      <c r="F129" s="30" t="s">
        <v>118</v>
      </c>
      <c r="G129" s="31">
        <v>4</v>
      </c>
      <c r="H129" s="32">
        <v>0</v>
      </c>
      <c r="I129" s="32">
        <f>ROUND(ROUND(H129,2)*ROUND(G129,3),2)</f>
        <v>0</v>
      </c>
      <c r="O129">
        <f>(I129*21)/100</f>
        <v>0</v>
      </c>
      <c r="P129" t="s">
        <v>23</v>
      </c>
    </row>
    <row r="130" spans="1:5" ht="12.75">
      <c r="A130" s="33" t="s">
        <v>50</v>
      </c>
      <c r="E130" s="34" t="s">
        <v>59</v>
      </c>
    </row>
    <row r="131" spans="1:5" ht="12.75">
      <c r="A131" s="35" t="s">
        <v>52</v>
      </c>
      <c r="E131" s="36" t="s">
        <v>338</v>
      </c>
    </row>
    <row r="132" spans="1:5" ht="38.25">
      <c r="A132" t="s">
        <v>54</v>
      </c>
      <c r="E132" s="34" t="s">
        <v>412</v>
      </c>
    </row>
    <row r="133" spans="1:16" ht="12.75">
      <c r="A133" s="24" t="s">
        <v>45</v>
      </c>
      <c r="B133" s="28" t="s">
        <v>258</v>
      </c>
      <c r="C133" s="28" t="s">
        <v>691</v>
      </c>
      <c r="D133" s="24" t="s">
        <v>59</v>
      </c>
      <c r="E133" s="29" t="s">
        <v>692</v>
      </c>
      <c r="F133" s="30" t="s">
        <v>118</v>
      </c>
      <c r="G133" s="31">
        <v>12</v>
      </c>
      <c r="H133" s="32">
        <v>0</v>
      </c>
      <c r="I133" s="32">
        <f>ROUND(ROUND(H133,2)*ROUND(G133,3),2)</f>
        <v>0</v>
      </c>
      <c r="O133">
        <f>(I133*21)/100</f>
        <v>0</v>
      </c>
      <c r="P133" t="s">
        <v>23</v>
      </c>
    </row>
    <row r="134" spans="1:5" ht="12.75">
      <c r="A134" s="33" t="s">
        <v>50</v>
      </c>
      <c r="E134" s="34" t="s">
        <v>693</v>
      </c>
    </row>
    <row r="135" spans="1:5" ht="12.75">
      <c r="A135" s="35" t="s">
        <v>52</v>
      </c>
      <c r="E135" s="36" t="s">
        <v>394</v>
      </c>
    </row>
    <row r="136" spans="1:5" ht="38.25">
      <c r="A136" t="s">
        <v>54</v>
      </c>
      <c r="E136" s="34" t="s">
        <v>694</v>
      </c>
    </row>
    <row r="137" spans="1:16" ht="12.75">
      <c r="A137" s="24" t="s">
        <v>45</v>
      </c>
      <c r="B137" s="28" t="s">
        <v>263</v>
      </c>
      <c r="C137" s="28" t="s">
        <v>420</v>
      </c>
      <c r="D137" s="24" t="s">
        <v>59</v>
      </c>
      <c r="E137" s="29" t="s">
        <v>421</v>
      </c>
      <c r="F137" s="30" t="s">
        <v>162</v>
      </c>
      <c r="G137" s="31">
        <v>29</v>
      </c>
      <c r="H137" s="32">
        <v>0</v>
      </c>
      <c r="I137" s="32">
        <f>ROUND(ROUND(H137,2)*ROUND(G137,3),2)</f>
        <v>0</v>
      </c>
      <c r="O137">
        <f>(I137*21)/100</f>
        <v>0</v>
      </c>
      <c r="P137" t="s">
        <v>23</v>
      </c>
    </row>
    <row r="138" spans="1:5" ht="12.75">
      <c r="A138" s="33" t="s">
        <v>50</v>
      </c>
      <c r="E138" s="34" t="s">
        <v>422</v>
      </c>
    </row>
    <row r="139" spans="1:5" ht="12.75">
      <c r="A139" s="35" t="s">
        <v>52</v>
      </c>
      <c r="E139" s="36" t="s">
        <v>751</v>
      </c>
    </row>
    <row r="140" spans="1:5" ht="51">
      <c r="A140" t="s">
        <v>54</v>
      </c>
      <c r="E140" s="34" t="s">
        <v>418</v>
      </c>
    </row>
    <row r="141" spans="1:16" ht="12.75">
      <c r="A141" s="24" t="s">
        <v>45</v>
      </c>
      <c r="B141" s="28" t="s">
        <v>268</v>
      </c>
      <c r="C141" s="28" t="s">
        <v>696</v>
      </c>
      <c r="D141" s="24" t="s">
        <v>59</v>
      </c>
      <c r="E141" s="29" t="s">
        <v>697</v>
      </c>
      <c r="F141" s="30" t="s">
        <v>162</v>
      </c>
      <c r="G141" s="31">
        <v>10</v>
      </c>
      <c r="H141" s="32">
        <v>0</v>
      </c>
      <c r="I141" s="32">
        <f>ROUND(ROUND(H141,2)*ROUND(G141,3),2)</f>
        <v>0</v>
      </c>
      <c r="O141">
        <f>(I141*21)/100</f>
        <v>0</v>
      </c>
      <c r="P141" t="s">
        <v>23</v>
      </c>
    </row>
    <row r="142" spans="1:5" ht="12.75">
      <c r="A142" s="33" t="s">
        <v>50</v>
      </c>
      <c r="E142" s="34" t="s">
        <v>59</v>
      </c>
    </row>
    <row r="143" spans="1:5" ht="12.75">
      <c r="A143" s="35" t="s">
        <v>52</v>
      </c>
      <c r="E143" s="36" t="s">
        <v>705</v>
      </c>
    </row>
    <row r="144" spans="1:5" ht="63.75">
      <c r="A144" t="s">
        <v>54</v>
      </c>
      <c r="E144" s="34" t="s">
        <v>434</v>
      </c>
    </row>
    <row r="145" spans="1:16" ht="12.75">
      <c r="A145" s="24" t="s">
        <v>45</v>
      </c>
      <c r="B145" s="28" t="s">
        <v>273</v>
      </c>
      <c r="C145" s="28" t="s">
        <v>699</v>
      </c>
      <c r="D145" s="24" t="s">
        <v>59</v>
      </c>
      <c r="E145" s="29" t="s">
        <v>700</v>
      </c>
      <c r="F145" s="30" t="s">
        <v>118</v>
      </c>
      <c r="G145" s="31">
        <v>2</v>
      </c>
      <c r="H145" s="32">
        <v>0</v>
      </c>
      <c r="I145" s="32">
        <f>ROUND(ROUND(H145,2)*ROUND(G145,3),2)</f>
        <v>0</v>
      </c>
      <c r="O145">
        <f>(I145*21)/100</f>
        <v>0</v>
      </c>
      <c r="P145" t="s">
        <v>23</v>
      </c>
    </row>
    <row r="146" spans="1:5" ht="12.75">
      <c r="A146" s="33" t="s">
        <v>50</v>
      </c>
      <c r="E146" s="34" t="s">
        <v>59</v>
      </c>
    </row>
    <row r="147" spans="1:5" ht="12.75">
      <c r="A147" s="35" t="s">
        <v>52</v>
      </c>
      <c r="E147" s="36" t="s">
        <v>136</v>
      </c>
    </row>
    <row r="148" spans="1:5" ht="76.5">
      <c r="A148" t="s">
        <v>54</v>
      </c>
      <c r="E148" s="34" t="s">
        <v>440</v>
      </c>
    </row>
    <row r="149" spans="1:16" ht="12.75">
      <c r="A149" s="24" t="s">
        <v>45</v>
      </c>
      <c r="B149" s="28" t="s">
        <v>280</v>
      </c>
      <c r="C149" s="28" t="s">
        <v>442</v>
      </c>
      <c r="D149" s="24" t="s">
        <v>59</v>
      </c>
      <c r="E149" s="29" t="s">
        <v>443</v>
      </c>
      <c r="F149" s="30" t="s">
        <v>162</v>
      </c>
      <c r="G149" s="31">
        <v>10</v>
      </c>
      <c r="H149" s="32">
        <v>0</v>
      </c>
      <c r="I149" s="32">
        <f>ROUND(ROUND(H149,2)*ROUND(G149,3),2)</f>
        <v>0</v>
      </c>
      <c r="O149">
        <f>(I149*21)/100</f>
        <v>0</v>
      </c>
      <c r="P149" t="s">
        <v>23</v>
      </c>
    </row>
    <row r="150" spans="1:5" ht="12.75">
      <c r="A150" s="33" t="s">
        <v>50</v>
      </c>
      <c r="E150" s="34" t="s">
        <v>59</v>
      </c>
    </row>
    <row r="151" spans="1:5" ht="12.75">
      <c r="A151" s="35" t="s">
        <v>52</v>
      </c>
      <c r="E151" s="36" t="s">
        <v>444</v>
      </c>
    </row>
    <row r="152" spans="1:5" ht="25.5">
      <c r="A152" t="s">
        <v>54</v>
      </c>
      <c r="E152" s="34" t="s">
        <v>445</v>
      </c>
    </row>
    <row r="153" spans="1:16" ht="12.75">
      <c r="A153" s="24" t="s">
        <v>45</v>
      </c>
      <c r="B153" s="28" t="s">
        <v>286</v>
      </c>
      <c r="C153" s="28" t="s">
        <v>453</v>
      </c>
      <c r="D153" s="24" t="s">
        <v>59</v>
      </c>
      <c r="E153" s="29" t="s">
        <v>454</v>
      </c>
      <c r="F153" s="30" t="s">
        <v>162</v>
      </c>
      <c r="G153" s="31">
        <v>10</v>
      </c>
      <c r="H153" s="32">
        <v>0</v>
      </c>
      <c r="I153" s="32">
        <f>ROUND(ROUND(H153,2)*ROUND(G153,3),2)</f>
        <v>0</v>
      </c>
      <c r="O153">
        <f>(I153*21)/100</f>
        <v>0</v>
      </c>
      <c r="P153" t="s">
        <v>23</v>
      </c>
    </row>
    <row r="154" spans="1:5" ht="12.75">
      <c r="A154" s="33" t="s">
        <v>50</v>
      </c>
      <c r="E154" s="34" t="s">
        <v>59</v>
      </c>
    </row>
    <row r="155" spans="1:5" ht="12.75">
      <c r="A155" s="35" t="s">
        <v>52</v>
      </c>
      <c r="E155" s="36" t="s">
        <v>444</v>
      </c>
    </row>
    <row r="156" spans="1:5" ht="38.25">
      <c r="A156" t="s">
        <v>54</v>
      </c>
      <c r="E156" s="34" t="s">
        <v>455</v>
      </c>
    </row>
    <row r="157" spans="1:16" ht="25.5">
      <c r="A157" s="24" t="s">
        <v>45</v>
      </c>
      <c r="B157" s="28" t="s">
        <v>293</v>
      </c>
      <c r="C157" s="28" t="s">
        <v>752</v>
      </c>
      <c r="D157" s="24" t="s">
        <v>59</v>
      </c>
      <c r="E157" s="29" t="s">
        <v>753</v>
      </c>
      <c r="F157" s="30" t="s">
        <v>162</v>
      </c>
      <c r="G157" s="31">
        <v>6</v>
      </c>
      <c r="H157" s="32">
        <v>0</v>
      </c>
      <c r="I157" s="32">
        <f>ROUND(ROUND(H157,2)*ROUND(G157,3),2)</f>
        <v>0</v>
      </c>
      <c r="O157">
        <f>(I157*21)/100</f>
        <v>0</v>
      </c>
      <c r="P157" t="s">
        <v>23</v>
      </c>
    </row>
    <row r="158" spans="1:5" ht="12.75">
      <c r="A158" s="33" t="s">
        <v>50</v>
      </c>
      <c r="E158" s="34" t="s">
        <v>59</v>
      </c>
    </row>
    <row r="159" spans="1:5" ht="12.75">
      <c r="A159" s="35" t="s">
        <v>52</v>
      </c>
      <c r="E159" s="36" t="s">
        <v>754</v>
      </c>
    </row>
    <row r="160" spans="1:5" ht="89.25">
      <c r="A160" t="s">
        <v>54</v>
      </c>
      <c r="E160" s="34" t="s">
        <v>755</v>
      </c>
    </row>
    <row r="161" spans="1:16" ht="12.75">
      <c r="A161" s="24" t="s">
        <v>45</v>
      </c>
      <c r="B161" s="28" t="s">
        <v>299</v>
      </c>
      <c r="C161" s="28" t="s">
        <v>702</v>
      </c>
      <c r="D161" s="24" t="s">
        <v>59</v>
      </c>
      <c r="E161" s="29" t="s">
        <v>703</v>
      </c>
      <c r="F161" s="30" t="s">
        <v>162</v>
      </c>
      <c r="G161" s="31">
        <v>5</v>
      </c>
      <c r="H161" s="32">
        <v>0</v>
      </c>
      <c r="I161" s="32">
        <f>ROUND(ROUND(H161,2)*ROUND(G161,3),2)</f>
        <v>0</v>
      </c>
      <c r="O161">
        <f>(I161*21)/100</f>
        <v>0</v>
      </c>
      <c r="P161" t="s">
        <v>23</v>
      </c>
    </row>
    <row r="162" spans="1:5" ht="38.25">
      <c r="A162" s="33" t="s">
        <v>50</v>
      </c>
      <c r="E162" s="34" t="s">
        <v>756</v>
      </c>
    </row>
    <row r="163" spans="1:5" ht="12.75">
      <c r="A163" s="35" t="s">
        <v>52</v>
      </c>
      <c r="E163" s="36" t="s">
        <v>757</v>
      </c>
    </row>
    <row r="164" spans="1:5" ht="127.5">
      <c r="A164" t="s">
        <v>54</v>
      </c>
      <c r="E164" s="34" t="s">
        <v>706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Cimburek</cp:lastModifiedBy>
  <dcterms:modified xsi:type="dcterms:W3CDTF">2024-01-25T11:50:20Z</dcterms:modified>
  <cp:category/>
  <cp:version/>
  <cp:contentType/>
  <cp:contentStatus/>
</cp:coreProperties>
</file>