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O 01 vodovodní řad L" sheetId="2" r:id="rId2"/>
    <sheet name="02 - IO 02 Vodovodní řad L1" sheetId="3" r:id="rId3"/>
    <sheet name="03 - IO 03 vodovodní řad A" sheetId="4" r:id="rId4"/>
    <sheet name="04 - IO 04 Vodovodní řad A1" sheetId="5" r:id="rId5"/>
    <sheet name="05 - IO 05 vodovodní řad A1a" sheetId="6" r:id="rId6"/>
    <sheet name="06 - IO 06 Vodovodní řad A2" sheetId="7" r:id="rId7"/>
    <sheet name="07 - IO 07 vodovdní řad B" sheetId="8" r:id="rId8"/>
    <sheet name="08 - IO 08 Vodovodní řad B1" sheetId="9" r:id="rId9"/>
    <sheet name="09 - SO 01 Osazení ATS" sheetId="10" r:id="rId10"/>
    <sheet name="10 - PS 01, PS 02 NN příp..." sheetId="11" r:id="rId11"/>
    <sheet name="12 - Oprava povrchů" sheetId="12" r:id="rId12"/>
    <sheet name="13 - VRN" sheetId="13" r:id="rId13"/>
  </sheets>
  <definedNames>
    <definedName name="_xlnm.Print_Area" localSheetId="0">'Rekapitulace stavby'!$D$4:$AO$76,'Rekapitulace stavby'!$C$82:$AQ$107</definedName>
    <definedName name="_xlnm._FilterDatabase" localSheetId="1" hidden="1">'01 - IO 01 vodovodní řad L'!$C$120:$K$391</definedName>
    <definedName name="_xlnm.Print_Area" localSheetId="1">'01 - IO 01 vodovodní řad L'!$C$4:$J$76,'01 - IO 01 vodovodní řad L'!$C$82:$J$102,'01 - IO 01 vodovodní řad L'!$C$108:$K$391</definedName>
    <definedName name="_xlnm._FilterDatabase" localSheetId="2" hidden="1">'02 - IO 02 Vodovodní řad L1'!$C$120:$K$283</definedName>
    <definedName name="_xlnm.Print_Area" localSheetId="2">'02 - IO 02 Vodovodní řad L1'!$C$4:$J$76,'02 - IO 02 Vodovodní řad L1'!$C$82:$J$102,'02 - IO 02 Vodovodní řad L1'!$C$108:$K$283</definedName>
    <definedName name="_xlnm._FilterDatabase" localSheetId="3" hidden="1">'03 - IO 03 vodovodní řad A'!$C$120:$K$323</definedName>
    <definedName name="_xlnm.Print_Area" localSheetId="3">'03 - IO 03 vodovodní řad A'!$C$4:$J$76,'03 - IO 03 vodovodní řad A'!$C$82:$J$102,'03 - IO 03 vodovodní řad A'!$C$108:$K$323</definedName>
    <definedName name="_xlnm._FilterDatabase" localSheetId="4" hidden="1">'04 - IO 04 Vodovodní řad A1'!$C$120:$K$295</definedName>
    <definedName name="_xlnm.Print_Area" localSheetId="4">'04 - IO 04 Vodovodní řad A1'!$C$4:$J$76,'04 - IO 04 Vodovodní řad A1'!$C$82:$J$102,'04 - IO 04 Vodovodní řad A1'!$C$108:$K$295</definedName>
    <definedName name="_xlnm._FilterDatabase" localSheetId="5" hidden="1">'05 - IO 05 vodovodní řad A1a'!$C$120:$K$282</definedName>
    <definedName name="_xlnm.Print_Area" localSheetId="5">'05 - IO 05 vodovodní řad A1a'!$C$4:$J$76,'05 - IO 05 vodovodní řad A1a'!$C$82:$J$102,'05 - IO 05 vodovodní řad A1a'!$C$108:$K$282</definedName>
    <definedName name="_xlnm._FilterDatabase" localSheetId="6" hidden="1">'06 - IO 06 Vodovodní řad A2'!$C$120:$K$320</definedName>
    <definedName name="_xlnm.Print_Area" localSheetId="6">'06 - IO 06 Vodovodní řad A2'!$C$4:$J$76,'06 - IO 06 Vodovodní řad A2'!$C$82:$J$102,'06 - IO 06 Vodovodní řad A2'!$C$108:$K$320</definedName>
    <definedName name="_xlnm._FilterDatabase" localSheetId="7" hidden="1">'07 - IO 07 vodovdní řad B'!$C$120:$K$339</definedName>
    <definedName name="_xlnm.Print_Area" localSheetId="7">'07 - IO 07 vodovdní řad B'!$C$4:$J$76,'07 - IO 07 vodovdní řad B'!$C$82:$J$102,'07 - IO 07 vodovdní řad B'!$C$108:$K$339</definedName>
    <definedName name="_xlnm._FilterDatabase" localSheetId="8" hidden="1">'08 - IO 08 Vodovodní řad B1'!$C$120:$K$282</definedName>
    <definedName name="_xlnm.Print_Area" localSheetId="8">'08 - IO 08 Vodovodní řad B1'!$C$4:$J$76,'08 - IO 08 Vodovodní řad B1'!$C$82:$J$102,'08 - IO 08 Vodovodní řad B1'!$C$108:$K$282</definedName>
    <definedName name="_xlnm._FilterDatabase" localSheetId="9" hidden="1">'09 - SO 01 Osazení ATS'!$C$137:$K$592</definedName>
    <definedName name="_xlnm.Print_Area" localSheetId="9">'09 - SO 01 Osazení ATS'!$C$4:$J$76,'09 - SO 01 Osazení ATS'!$C$82:$J$119,'09 - SO 01 Osazení ATS'!$C$125:$K$592</definedName>
    <definedName name="_xlnm._FilterDatabase" localSheetId="10" hidden="1">'10 - PS 01, PS 02 NN příp...'!$C$121:$K$364</definedName>
    <definedName name="_xlnm.Print_Area" localSheetId="10">'10 - PS 01, PS 02 NN příp...'!$C$4:$J$76,'10 - PS 01, PS 02 NN příp...'!$C$82:$J$103,'10 - PS 01, PS 02 NN příp...'!$C$109:$K$364</definedName>
    <definedName name="_xlnm._FilterDatabase" localSheetId="11" hidden="1">'12 - Oprava povrchů'!$C$122:$K$251</definedName>
    <definedName name="_xlnm.Print_Area" localSheetId="11">'12 - Oprava povrchů'!$C$4:$J$76,'12 - Oprava povrchů'!$C$82:$J$104,'12 - Oprava povrchů'!$C$110:$K$251</definedName>
    <definedName name="_xlnm._FilterDatabase" localSheetId="12" hidden="1">'13 - VRN'!$C$120:$K$150</definedName>
    <definedName name="_xlnm.Print_Area" localSheetId="12">'13 - VRN'!$C$4:$J$76,'13 - VRN'!$C$82:$J$102,'13 - VRN'!$C$108:$K$150</definedName>
    <definedName name="_xlnm.Print_Titles" localSheetId="0">'Rekapitulace stavby'!$92:$92</definedName>
    <definedName name="_xlnm.Print_Titles" localSheetId="1">'01 - IO 01 vodovodní řad L'!$120:$120</definedName>
    <definedName name="_xlnm.Print_Titles" localSheetId="2">'02 - IO 02 Vodovodní řad L1'!$120:$120</definedName>
    <definedName name="_xlnm.Print_Titles" localSheetId="3">'03 - IO 03 vodovodní řad A'!$120:$120</definedName>
    <definedName name="_xlnm.Print_Titles" localSheetId="4">'04 - IO 04 Vodovodní řad A1'!$120:$120</definedName>
    <definedName name="_xlnm.Print_Titles" localSheetId="5">'05 - IO 05 vodovodní řad A1a'!$120:$120</definedName>
    <definedName name="_xlnm.Print_Titles" localSheetId="6">'06 - IO 06 Vodovodní řad A2'!$120:$120</definedName>
    <definedName name="_xlnm.Print_Titles" localSheetId="7">'07 - IO 07 vodovdní řad B'!$120:$120</definedName>
    <definedName name="_xlnm.Print_Titles" localSheetId="8">'08 - IO 08 Vodovodní řad B1'!$120:$120</definedName>
    <definedName name="_xlnm.Print_Titles" localSheetId="9">'09 - SO 01 Osazení ATS'!$137:$137</definedName>
    <definedName name="_xlnm.Print_Titles" localSheetId="11">'12 - Oprava povrchů'!$122:$122</definedName>
    <definedName name="_xlnm.Print_Titles" localSheetId="12">'13 - VRN'!$120:$120</definedName>
  </definedNames>
  <calcPr fullCalcOnLoad="1"/>
</workbook>
</file>

<file path=xl/sharedStrings.xml><?xml version="1.0" encoding="utf-8"?>
<sst xmlns="http://schemas.openxmlformats.org/spreadsheetml/2006/main" count="20910" uniqueCount="2365">
  <si>
    <t>Export Komplet</t>
  </si>
  <si>
    <t/>
  </si>
  <si>
    <t>2.0</t>
  </si>
  <si>
    <t>ZAMOK</t>
  </si>
  <si>
    <t>False</t>
  </si>
  <si>
    <t>{805be459-00e9-4efc-97dd-a2e0481f806e}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</si>
  <si>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</si>
  <si>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</si>
  <si>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</si>
  <si>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</si>
  <si>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</si>
  <si>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</si>
  <si>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</si>
  <si>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</si>
  <si>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20221117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</si>
  <si>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</si>
  <si>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</si>
  <si>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Dokončení vodovodu Líska</t>
  </si>
  <si>
    <t>KSO:</t>
  </si>
  <si>
    <t>CC-CZ:</t>
  </si>
  <si>
    <t>Místo:</t>
  </si>
  <si>
    <t>Česká Kamenice</t>
  </si>
  <si>
    <t>Datum:</t>
  </si>
  <si>
    <t>17. 11. 2022</t>
  </si>
  <si>
    <t>Zadavatel:</t>
  </si>
  <si>
    <t>IČ:</t>
  </si>
  <si>
    <t>Město Česká Kamenice</t>
  </si>
  <si>
    <t>DIČ:</t>
  </si>
  <si>
    <t>Uchazeč:</t>
  </si>
  <si>
    <t>Vyplň údaj</t>
  </si>
  <si>
    <t>Projektant:</t>
  </si>
  <si>
    <t>In. Folbracht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</si>
  <si>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</si>
  <si>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</si>
  <si>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</si>
  <si>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</si>
  <si>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</si>
  <si>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</si>
  <si>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</si>
  <si>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</si>
  <si>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</si>
  <si>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</si>
  <si>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</si>
  <si>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</si>
  <si>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</si>
  <si>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</si>
  <si>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</si>
  <si>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</si>
  <si>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</si>
  <si>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</si>
  <si>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</si>
  <si>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</si>
  <si>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</si>
  <si>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</si>
  <si>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</si>
  <si>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</si>
  <si>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</si>
  <si>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</si>
  <si>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</si>
  <si>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</si>
  <si>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</si>
  <si>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</si>
  <si>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</si>
  <si>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</si>
  <si>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</si>
  <si>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</si>
  <si>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</si>
  <si>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</si>
  <si>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</si>
  <si>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</si>
  <si>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</si>
  <si>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</si>
  <si>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</si>
  <si>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</si>
  <si>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</si>
  <si>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</si>
  <si>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</si>
  <si>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</si>
  <si>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</si>
  <si>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</si>
  <si>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</si>
  <si>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</si>
  <si>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IO 01 vodovodní řad L</t>
  </si>
  <si>
    <t>STA</t>
  </si>
  <si>
    <t>1</t>
  </si>
  <si>
    <t>{629b8440-3c39-4280-8097-425b63780411}</t>
  </si>
  <si>
    <t>2</t>
  </si>
  <si>
    <t>02</t>
  </si>
  <si>
    <t>IO 02 Vodovodní řad L1</t>
  </si>
  <si>
    <t>{1646e3b1-a8b8-4b43-9671-b3a5d0e15c47}</t>
  </si>
  <si>
    <t>03</t>
  </si>
  <si>
    <t>IO 03 vodovodní řad A</t>
  </si>
  <si>
    <t>{82b4a503-5de9-47be-9b0d-3641005f9d31}</t>
  </si>
  <si>
    <t>04</t>
  </si>
  <si>
    <t>IO 04 Vodovodní řad A1</t>
  </si>
  <si>
    <t>{938ce7f2-76c4-4052-a1ee-e74ae64f435d}</t>
  </si>
  <si>
    <t>05</t>
  </si>
  <si>
    <t>IO 05 vodovodní řad A1a</t>
  </si>
  <si>
    <t>{9bab32a3-cfca-48a4-82cf-6e5a17b95673}</t>
  </si>
  <si>
    <t>06</t>
  </si>
  <si>
    <t>IO 06 Vodovodní řad A2</t>
  </si>
  <si>
    <t>{ea16f34e-faff-4815-ad0a-889c025551a3}</t>
  </si>
  <si>
    <t>07</t>
  </si>
  <si>
    <t>IO 07 vodovdní řad B</t>
  </si>
  <si>
    <t>{c58811fe-a3da-4e7d-8f4b-5dd0e45bd485}</t>
  </si>
  <si>
    <t>08</t>
  </si>
  <si>
    <t>IO 08 Vodovodní řad B1</t>
  </si>
  <si>
    <t>{a15109c4-a191-455e-be57-e06f395a4ab2}</t>
  </si>
  <si>
    <t>09</t>
  </si>
  <si>
    <t>SO 01 Osazení ATS</t>
  </si>
  <si>
    <t>{01f3c6e1-180a-4b31-bdda-4dae36522fb4}</t>
  </si>
  <si>
    <t>10</t>
  </si>
  <si>
    <t>PS 01, PS 02 NN přípojka a technologie ATS</t>
  </si>
  <si>
    <t>{30101215-2ee2-489f-b7fe-e4b11c0d7637}</t>
  </si>
  <si>
    <t>12</t>
  </si>
  <si>
    <t>Oprava povrchů</t>
  </si>
  <si>
    <t>{d830a307-8ead-42b5-8a90-6d3ddc850991}</t>
  </si>
  <si>
    <t>13</t>
  </si>
  <si>
    <t>VRN</t>
  </si>
  <si>
    <t>{c748f10d-1169-46ec-ad12-e8d15d39f402}</t>
  </si>
  <si>
    <t>KRYCÍ LIST SOUPISU PRACÍ</t>
  </si>
  <si>
    <t>Objekt:</t>
  </si>
  <si>
    <t>01 - IO 01 vodovodní řad 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</si>
  <si>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</si>
  <si>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</si>
  <si>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</si>
  <si>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</si>
  <si>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</si>
  <si>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</si>
  <si>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</si>
  <si>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</si>
  <si>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</si>
  <si>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</si>
  <si>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</si>
  <si>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</si>
  <si>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</si>
  <si>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</si>
  <si>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</si>
  <si>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</si>
  <si>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</si>
  <si>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</si>
  <si>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</si>
  <si>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</si>
  <si>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</si>
  <si>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</si>
  <si>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</si>
  <si>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</si>
  <si>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</si>
  <si>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</si>
  <si>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</si>
  <si>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</si>
  <si>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119003131</t>
  </si>
  <si>
    <t>Výstražná páska pro zabezpečení výkopu zřízení</t>
  </si>
  <si>
    <t>m</t>
  </si>
  <si>
    <t>CS ÚRS 2022 01</t>
  </si>
  <si>
    <t>4</t>
  </si>
  <si>
    <t>768587383</t>
  </si>
  <si>
    <t>PP</t>
  </si>
  <si>
    <t>Pomocné konstrukce při zabezpečení výkopu svislé výstražná páska zřízení</t>
  </si>
  <si>
    <t>Online PSC</t>
  </si>
  <si>
    <t>https://podminky.urs.cz/item/CS_URS_2022_01/119003131</t>
  </si>
  <si>
    <t>PSC</t>
  </si>
  <si>
    <t xml:space="preserve">Poznámka k souboru cen:
1. V ceně zřízení -2121, -2131, -2411, -3211, -3212, -3213, -3215, -3217, -3121, -3223, -3227 jsou započteny i náklady na opotřebení. 2. V ceně zřízení mobilního oplocení -3211, -3213, -3217, -3223, -3227 je zahrnuto i opotřebení betonové patky, vzpěry, spojky. 3. Položku -2411 lze použít pouze pro šířku výkopu do 1,0 m. 4. V položce -3131 jsou započteny i náklady na dřevěný sloupek. 5. U položek -2311, -4111, -4121 je uvažováno se 100% opotřebením. Bezpečný vlez nebo výlez se zpravidla umisťuje po 20 m délky výkopu. 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 </t>
  </si>
  <si>
    <t>VV</t>
  </si>
  <si>
    <t>547*2</t>
  </si>
  <si>
    <t>119003132</t>
  </si>
  <si>
    <t>Výstražná páska pro zabezpečení výkopu odstranění</t>
  </si>
  <si>
    <t>-1558575284</t>
  </si>
  <si>
    <t>Pomocné konstrukce při zabezpečení výkopu svislé výstražná páska odstranění</t>
  </si>
  <si>
    <t>https://podminky.urs.cz/item/CS_URS_2022_01/119003132</t>
  </si>
  <si>
    <t>3</t>
  </si>
  <si>
    <t>119004111</t>
  </si>
  <si>
    <t>Bezpečný vstup nebo výstup z výkopu pomocí žebříku zřízení</t>
  </si>
  <si>
    <t>-1585703099</t>
  </si>
  <si>
    <t>Pomocné konstrukce při zabezpečení výkopu bezpečný vstup nebo výstup žebříkem zřízení</t>
  </si>
  <si>
    <t>https://podminky.urs.cz/item/CS_URS_2022_01/119004111</t>
  </si>
  <si>
    <t>1,6*10</t>
  </si>
  <si>
    <t>119004112</t>
  </si>
  <si>
    <t>Bezpečný vstup nebo výstup z výkopu pomocí žebříku odstranění</t>
  </si>
  <si>
    <t>-1335348071</t>
  </si>
  <si>
    <t>Pomocné konstrukce při zabezpečení výkopu bezpečný vstup nebo výstup žebříkem odstranění</t>
  </si>
  <si>
    <t>https://podminky.urs.cz/item/CS_URS_2022_01/119004112</t>
  </si>
  <si>
    <t>5</t>
  </si>
  <si>
    <t>132251255</t>
  </si>
  <si>
    <t>Hloubení rýh nezapažených š do 2000 mm v hornině třídy těžitelnosti I skupiny 3 objem do 1000 m3 strojně</t>
  </si>
  <si>
    <t>m3</t>
  </si>
  <si>
    <t>CS ÚRS 2022 02</t>
  </si>
  <si>
    <t>313398775</t>
  </si>
  <si>
    <t>Hloubení nezapažených rýh šířky přes 800 do 2 000 mm strojně s urovnáním dna do předepsaného profilu a spádu v hornině třídy těžitelnosti I skupiny 3 přes 500 do 1 000 m3</t>
  </si>
  <si>
    <t>https://podminky.urs.cz/item/CS_URS_2022_02/132251255</t>
  </si>
  <si>
    <t>546,5*1*(1,2+1,18+0,99+0,99+0,99+0,99+0,99+0,99+0,98+1,02+1,04+1,05+1,04+1,21+3,21+0,99)/16</t>
  </si>
  <si>
    <t>644,187*0,4 'Přepočtené koeficientem množství</t>
  </si>
  <si>
    <t>6</t>
  </si>
  <si>
    <t>132351255</t>
  </si>
  <si>
    <t>Hloubení rýh nezapažených š do 2000 mm v hornině třídy těžitelnosti II skupiny 4 objem do 1000 m3 strojně</t>
  </si>
  <si>
    <t>2115374037</t>
  </si>
  <si>
    <t>Hloubení nezapažených rýh šířky přes 800 do 2 000 mm strojně s urovnáním dna do předepsaného profilu a spádu v hornině třídy těžitelnosti II skupiny 4 přes 500 do 1 000 m3</t>
  </si>
  <si>
    <t>https://podminky.urs.cz/item/CS_URS_2022_02/132351255</t>
  </si>
  <si>
    <t>644,187*0,3 'Přepočtené koeficientem množství</t>
  </si>
  <si>
    <t>7</t>
  </si>
  <si>
    <t>132451255</t>
  </si>
  <si>
    <t>Hloubení rýh nezapažených š do 2000 mm v hornině třídy těžitelnosti II skupiny 5 objem do 1000 m3 strojně</t>
  </si>
  <si>
    <t>283275622</t>
  </si>
  <si>
    <t>Hloubení nezapažených rýh šířky přes 800 do 2 000 mm strojně s urovnáním dna do předepsaného profilu a spádu v hornině třídy těžitelnosti II skupiny 5 přes 500 do 1 000 m3</t>
  </si>
  <si>
    <t>https://podminky.urs.cz/item/CS_URS_2022_02/132451255</t>
  </si>
  <si>
    <t>8</t>
  </si>
  <si>
    <t>139001101</t>
  </si>
  <si>
    <t>Příplatek za ztížení vykopávky v blízkosti podzemního vedení</t>
  </si>
  <si>
    <t>-922609437</t>
  </si>
  <si>
    <t>Příplatek k cenám hloubených vykopávek za ztížení vykopávky v blízkosti podzemního vedení nebo výbušnin pro jakoukoliv třídu horniny</t>
  </si>
  <si>
    <t>https://podminky.urs.cz/item/CS_URS_2022_01/139001101</t>
  </si>
  <si>
    <t>546,5*1*(1,2+1,18+0,99+0,99+0,99+0,99+0,99+0,99+0,98+1,02+1,04+1,05+1,04+1,21+3,21+0,99)/16*0,03</t>
  </si>
  <si>
    <t>9</t>
  </si>
  <si>
    <t>151101101</t>
  </si>
  <si>
    <t>Zřízení příložného pažení a rozepření stěn rýh hl do 2 m</t>
  </si>
  <si>
    <t>m2</t>
  </si>
  <si>
    <t>1869359546</t>
  </si>
  <si>
    <t>Zřízení pažení a rozepření stěn rýh pro podzemní vedení příložné pro jakoukoliv mezerovitost, hloubky do 2 m</t>
  </si>
  <si>
    <t>https://podminky.urs.cz/item/CS_URS_2022_01/151101101</t>
  </si>
  <si>
    <t xml:space="preserve">Poznámka k souboru cen:
1. Ceny jsou určeny pro roubení a rozepření stěn i jiných výkopů se svislými stěnami, pokud jsou tyto výkopy pro podzemní vedení rozměru do 1 250 mm. 2. Plocha mezer mezi pažinami příložného pažení se od plochy příložného pažení neodečítá; nezapažené plochy u pažení zátažného nebo hnaného se od plochy pažení odečítají. 3. Předepisuje-li projekt: a) ponechat pažení ve výkopu, oceňuje se toto pažení cenami souboru cen 151 . 0-19 Pažení stěn s ponecháním a rozepření stěn cenami souboru cen 151 . 0-13 Zřízení rozepření zapažených stěn výkopů, b) vzepření stěn, oceňuje se toto odstranění pažení stěn výkopu cenami souboru cen 151 . 0-12 Pažení stěn a vzepření stěn cenami souboru cen 151 . 0-14 odstranění vzepření stěn, c) kotvení stěn, toto se oceňuje příslušnými cenami katalogu 800-2 Zvláštní zakládání objektů. </t>
  </si>
  <si>
    <t>546,5*1,5*2</t>
  </si>
  <si>
    <t>151101111</t>
  </si>
  <si>
    <t>Odstranění příložného pažení a rozepření stěn rýh hl do 2 m</t>
  </si>
  <si>
    <t>-998099028</t>
  </si>
  <si>
    <t>Odstranění pažení a rozepření stěn rýh pro podzemní vedení s uložením materiálu na vzdálenost do 3 m od kraje výkopu příložné, hloubky do 2 m</t>
  </si>
  <si>
    <t>https://podminky.urs.cz/item/CS_URS_2022_01/151101111</t>
  </si>
  <si>
    <t>11</t>
  </si>
  <si>
    <t>162351123</t>
  </si>
  <si>
    <t>Vodorovné přemístění přes 50 do 500 m výkopku/sypaniny z hornin třídy těžitelnosti II skupiny 4 a 5</t>
  </si>
  <si>
    <t>-1795970605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</si>
  <si>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</si>
  <si>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https://podminky.urs.cz/item/CS_URS_2022_01/162351123</t>
  </si>
  <si>
    <t>644,187+425,387"na mezidepo a zpět</t>
  </si>
  <si>
    <t>162751117</t>
  </si>
  <si>
    <t>Vodorovné přemístění do 10000 m výkopku/sypaniny z horniny třídy těžitelnosti I, skupiny 1 až 3</t>
  </si>
  <si>
    <t>208253836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</si>
  <si>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</si>
  <si>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</si>
  <si>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 xml:space="preserve">Poznámka k souboru cen: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</si>
  <si>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54,7+164,1"přebytek</t>
  </si>
  <si>
    <t>162751119</t>
  </si>
  <si>
    <t>Příplatek k vodorovnému přemístění výkopku/sypaniny z horniny třídy těžitelnosti I, skupiny 1 až 3 ZKD 1000 m přes 10000 m</t>
  </si>
  <si>
    <t>-570454078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</si>
  <si>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</si>
  <si>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</si>
  <si>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218,8</t>
  </si>
  <si>
    <t>218,8*2 'Přepočtené koeficientem množství</t>
  </si>
  <si>
    <t>14</t>
  </si>
  <si>
    <t>167151111</t>
  </si>
  <si>
    <t>Nakládání výkopku z hornin třídy těžitelnosti I, skupiny 1 až 3 přes 100 m3</t>
  </si>
  <si>
    <t>252865105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</si>
  <si>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</si>
  <si>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</si>
  <si>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 xml:space="preserve">Poznámka k souboru cen:
1. Ceny -1131 až -1133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2. Množství měrných jednotek se určí v rostlém stavu horniny. </t>
  </si>
  <si>
    <t>171201221</t>
  </si>
  <si>
    <t>Poplatek za uložení na skládce (skládkovné) zeminy a kamení kód odpadu 17 05 04</t>
  </si>
  <si>
    <t>t</t>
  </si>
  <si>
    <t>752411818</t>
  </si>
  <si>
    <t>Poplatek za uložení stavebního odpadu na skládce (skládkovné) zeminy a kamení zatříděného do Katalogu odpadů pod kódem 17 05 04</t>
  </si>
  <si>
    <t>https://podminky.urs.cz/item/CS_URS_2022_01/171201221</t>
  </si>
  <si>
    <t>218,8*1,8 'Přepočtené koeficientem množství</t>
  </si>
  <si>
    <t>16</t>
  </si>
  <si>
    <t>174101101</t>
  </si>
  <si>
    <t>Zásyp jam, šachet rýh nebo kolem objektů sypaninou se zhutněním</t>
  </si>
  <si>
    <t>-1068785014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</si>
  <si>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</si>
  <si>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</si>
  <si>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 xml:space="preserve">Poznámka k souboru cen:
1. Ceny nelze použít pro zásyp rýh pro drenážní trativody pro lesnicko-technické meliorace a zemědělské. Zásyp těchto rýh se oceňuje cenami souboru cen 174 Zásyp rýh pro drény. 2. V cenách je započteno přemístění sypaniny ze vzdálenosti 10 m od kraje výkopu nebo zasypávaného prostoru, měřeno k těžišti skládky. 3. Objem zásypu je rozdíl objemu výkopu a objemu do něho vestavěných konstrukcí nebo uložených vedení i s jejich obklady a podklady. Objem potrubí do DN 180, příp. i s obalem, se od objemu zásypu neodečítá. Pro stanovení objemu zásypu se od objemu výkopu odečítá i objem obsypu potrubí oceňovaný cenami souboru cen 175 Obsyp potrubí, přichází-li v úvahu . 4. Odklizení zbylého výkopku po provedení zásypu zářezů se šikmými stěnami pro podzemní vedení nebo zásypu jam a rýh pro podzemní vedení se oceňuje cenami souboru cen 167 Nakládání výkopku nebo sypaniny a 162 Vodorovné přemístění výkopku. 5. Rozprostření zbylého výkopku podél výkopu a nad výkopem po provedení zásypů zářezů se šikmými stěnami pro podzemní vedení nebo zásypu jam a rýh pro podzemní vedení se oceňuje cenami souborů cen 171 Uložení sypaniny do násypů. 6. V cenách nejsou zahrnuty náklady na prohození sypaniny, tyto náklady se oceňují cenou 17411-1109 Příplatek za prohození sypaniny. </t>
  </si>
  <si>
    <t>644,187-54,7-164,1</t>
  </si>
  <si>
    <t>86</t>
  </si>
  <si>
    <t>174888R1</t>
  </si>
  <si>
    <t>Příplatek za vytřídění výkopku</t>
  </si>
  <si>
    <t>-1863103801</t>
  </si>
  <si>
    <t>17</t>
  </si>
  <si>
    <t>175151101</t>
  </si>
  <si>
    <t>Obsypání potrubí strojně sypaninou bez prohození, uloženou do 3 m</t>
  </si>
  <si>
    <t>-2101215894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</si>
  <si>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</si>
  <si>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</si>
  <si>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</si>
  <si>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547*1*0,3</t>
  </si>
  <si>
    <t>18</t>
  </si>
  <si>
    <t>M</t>
  </si>
  <si>
    <t>58337303</t>
  </si>
  <si>
    <t>štěrkopísek frakce 0/8</t>
  </si>
  <si>
    <t>1240127736</t>
  </si>
  <si>
    <t>164,1*2 'Přepočtené koeficientem množství</t>
  </si>
  <si>
    <t>Vodorovné konstrukce</t>
  </si>
  <si>
    <t>19</t>
  </si>
  <si>
    <t>451572111</t>
  </si>
  <si>
    <t>Lože pod potrubí otevřený výkop z kameniva drobného těženého</t>
  </si>
  <si>
    <t>690034173</t>
  </si>
  <si>
    <t>Lože pod potrubí, stoky a drobné objekty v otevřeném výkopu z kameniva drobného těženého 0 až 4 mm</t>
  </si>
  <si>
    <t>https://podminky.urs.cz/item/CS_URS_2022_01/451572111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</si>
  <si>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</si>
  <si>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>547*1*0,1</t>
  </si>
  <si>
    <t>20</t>
  </si>
  <si>
    <t>452313131</t>
  </si>
  <si>
    <t>Podkladní bloky z betonu prostého tř. C 12/15 otevřený výkop</t>
  </si>
  <si>
    <t>-70147426</t>
  </si>
  <si>
    <t>Podkladní a zajišťovací konstrukce z betonu prostého v otevřeném výkopu bloky pro potrubí z betonu tř. C 12/15</t>
  </si>
  <si>
    <t>https://podminky.urs.cz/item/CS_URS_2022_02/452313131</t>
  </si>
  <si>
    <t>0,3*0,3*0,3*6</t>
  </si>
  <si>
    <t>452353101</t>
  </si>
  <si>
    <t>Bednění podkladních bloků otevřený výkop</t>
  </si>
  <si>
    <t>-1536154295</t>
  </si>
  <si>
    <t>Bednění podkladních a zajišťovacích konstrukcí v otevřeném výkopu bloků pro potrubí</t>
  </si>
  <si>
    <t>https://podminky.urs.cz/item/CS_URS_2022_02/452353101</t>
  </si>
  <si>
    <t>0,3*0,3*4*6</t>
  </si>
  <si>
    <t>Trubní vedení</t>
  </si>
  <si>
    <t>22</t>
  </si>
  <si>
    <t>850265121</t>
  </si>
  <si>
    <t>Výřez nebo výsek na potrubí z trub litinových tlakových nebo plastických hmot DN 100</t>
  </si>
  <si>
    <t>kus</t>
  </si>
  <si>
    <t>1367559605</t>
  </si>
  <si>
    <t>https://podminky.urs.cz/item/CS_URS_2022_02/850265121</t>
  </si>
  <si>
    <t>23</t>
  </si>
  <si>
    <t>857242122</t>
  </si>
  <si>
    <t>Montáž litinových tvarovek jednoosých přírubových otevřený výkop DN 80</t>
  </si>
  <si>
    <t>-1409675284</t>
  </si>
  <si>
    <t>Montáž litinových tvarovek na potrubí litinovém tlakovém jednoosých na potrubí z trub přírubových v otevřeném výkopu, kanálu nebo v šachtě DN 80</t>
  </si>
  <si>
    <t>https://podminky.urs.cz/item/CS_URS_2022_02/857242122</t>
  </si>
  <si>
    <t>24</t>
  </si>
  <si>
    <t>55254047</t>
  </si>
  <si>
    <t>koleno 90° s patkou přírubové litinové vodovodní N-kus PN10/40 DN 80</t>
  </si>
  <si>
    <t>170113485</t>
  </si>
  <si>
    <t>25</t>
  </si>
  <si>
    <t>55253940</t>
  </si>
  <si>
    <t>koleno hrdlové z tvárné litiny,práškový epoxid tl 250µm MMK-kus DN 80-45°</t>
  </si>
  <si>
    <t>1540704455</t>
  </si>
  <si>
    <t>26</t>
  </si>
  <si>
    <t>55253293</t>
  </si>
  <si>
    <t>trouba přírubová litinová vodovodní PN10/16 DN 150 dl 1000mm</t>
  </si>
  <si>
    <t>-436761449</t>
  </si>
  <si>
    <t>27</t>
  </si>
  <si>
    <t>55253245</t>
  </si>
  <si>
    <t>trouba přírubová litinová vodovodní PN10/16 DN 80 dl 800mm</t>
  </si>
  <si>
    <t>-1205312366</t>
  </si>
  <si>
    <t>28</t>
  </si>
  <si>
    <t>55253660</t>
  </si>
  <si>
    <t>příruba zaslepovací litinová vodovodní PN10/40 X-kus DN 80</t>
  </si>
  <si>
    <t>-1312045592</t>
  </si>
  <si>
    <t>29</t>
  </si>
  <si>
    <t>857244122</t>
  </si>
  <si>
    <t>Montáž litinových tvarovek odbočných přírubových otevřený výkop DN 80</t>
  </si>
  <si>
    <t>1338804794</t>
  </si>
  <si>
    <t>Montáž litinových tvarovek na potrubí litinovém tlakovém odbočných na potrubí z trub přírubových v otevřeném výkopu, kanálu nebo v šachtě DN 80</t>
  </si>
  <si>
    <t>https://podminky.urs.cz/item/CS_URS_2022_02/857244122</t>
  </si>
  <si>
    <t>30</t>
  </si>
  <si>
    <t>55253510</t>
  </si>
  <si>
    <t>tvarovka přírubová litinová vodovodní s přírubovou odbočkou PN10/40 T-kus DN 80/80</t>
  </si>
  <si>
    <t>-2031249677</t>
  </si>
  <si>
    <t>31</t>
  </si>
  <si>
    <t>55253508</t>
  </si>
  <si>
    <t>tvarovka přírubová litinová s přírubovou odbočkou,práškový epoxid tl 250µm T-kus DN 80/50</t>
  </si>
  <si>
    <t>20527484</t>
  </si>
  <si>
    <t>32</t>
  </si>
  <si>
    <t>857261131</t>
  </si>
  <si>
    <t>Montáž litinových tvarovek jednoosých hrdlových otevřený výkop s integrovaným těsněním DN 100</t>
  </si>
  <si>
    <t>-643823074</t>
  </si>
  <si>
    <t>Montáž litinových tvarovek na potrubí litinovém tlakovém jednoosých na potrubí z trub hrdlových v otevřeném výkopu, kanálu nebo v šachtě s integrovaným těsněním DN 100</t>
  </si>
  <si>
    <t>https://podminky.urs.cz/item/CS_URS_2022_02/857261131</t>
  </si>
  <si>
    <t>33</t>
  </si>
  <si>
    <t>HWL.797410008016</t>
  </si>
  <si>
    <t>SYNOFLEX - SPOJKA REDUKOVANÁ 100/80 (104-132/85-105)</t>
  </si>
  <si>
    <t>-828707266</t>
  </si>
  <si>
    <t>34</t>
  </si>
  <si>
    <t>857262122</t>
  </si>
  <si>
    <t>Montáž litinových tvarovek jednoosých přírubových otevřený výkop DN 100</t>
  </si>
  <si>
    <t>-2075173797</t>
  </si>
  <si>
    <t>Montáž litinových tvarovek na potrubí litinovém tlakovém jednoosých na potrubí z trub přírubových v otevřeném výkopu, kanálu nebo v šachtě DN 100</t>
  </si>
  <si>
    <t>https://podminky.urs.cz/item/CS_URS_2022_02/857262122</t>
  </si>
  <si>
    <t>35</t>
  </si>
  <si>
    <t>55259815</t>
  </si>
  <si>
    <t>přechod přírubový tvárná litina dl 200mm DN 100/80</t>
  </si>
  <si>
    <t>458798217</t>
  </si>
  <si>
    <t>36</t>
  </si>
  <si>
    <t>857312122</t>
  </si>
  <si>
    <t>Montáž litinových tvarovek jednoosých přírubových otevřený výkop DN 150</t>
  </si>
  <si>
    <t>795762069</t>
  </si>
  <si>
    <t>Montáž litinových tvarovek na potrubí litinovém tlakovém jednoosých na potrubí z trub přírubových v otevřeném výkopu, kanálu nebo v šachtě DN 150</t>
  </si>
  <si>
    <t>https://podminky.urs.cz/item/CS_URS_2022_02/857312122</t>
  </si>
  <si>
    <t>37</t>
  </si>
  <si>
    <t>55253617</t>
  </si>
  <si>
    <t>přechod přírubový litinový PN10/16 FFR-kus dl 200mm DN 150/100</t>
  </si>
  <si>
    <t>-805688674</t>
  </si>
  <si>
    <t>38</t>
  </si>
  <si>
    <t>857314122</t>
  </si>
  <si>
    <t>Montáž litinových tvarovek odbočných přírubových otevřený výkop DN 150</t>
  </si>
  <si>
    <t>-47964251</t>
  </si>
  <si>
    <t>Montáž litinových tvarovek na potrubí litinovém tlakovém odbočných na potrubí z trub přírubových v otevřeném výkopu, kanálu nebo v šachtě DN 150</t>
  </si>
  <si>
    <t>https://podminky.urs.cz/item/CS_URS_2022_02/857314122</t>
  </si>
  <si>
    <t>39</t>
  </si>
  <si>
    <t>55253527</t>
  </si>
  <si>
    <t>tvarovka přírubová litinová s přírubovou odbočkou,práškový epoxid tl 250µm T-kus DN 150/80</t>
  </si>
  <si>
    <t>2023184848</t>
  </si>
  <si>
    <t>40</t>
  </si>
  <si>
    <t>871161211</t>
  </si>
  <si>
    <t>Montáž potrubí z PE100 SDR 11 otevřený výkop svařovaných elektrotvarovkou D 32 x 3,0 mm</t>
  </si>
  <si>
    <t>-1076111343</t>
  </si>
  <si>
    <t>Montáž vodovodního potrubí z plastů v otevřeném výkopu z polyetylenu PE 100 svařovaných elektrotvarovkou SDR 11/PN16 D 32 x 3,0 mm</t>
  </si>
  <si>
    <t>https://podminky.urs.cz/item/CS_URS_2022_02/871161211</t>
  </si>
  <si>
    <t>41</t>
  </si>
  <si>
    <t>28613170</t>
  </si>
  <si>
    <t>trubka vodovodní PE100 SDR11 se signalizační vrstvou 32x3,0mm</t>
  </si>
  <si>
    <t>1010789351</t>
  </si>
  <si>
    <t>7*1,015 'Přepočtené koeficientem množství</t>
  </si>
  <si>
    <t>42</t>
  </si>
  <si>
    <t>871241221</t>
  </si>
  <si>
    <t>Montáž potrubí z PE100 SDR 17 otevřený výkop svařovaných elektrotvarovkou D 90 x 5,4 mm</t>
  </si>
  <si>
    <t>-810234555</t>
  </si>
  <si>
    <t>Montáž vodovodního potrubí z plastů v otevřeném výkopu z polyetylenu PE 100 svařovaných elektrotvarovkou SDR 17/PN10 D 90 x 5,4 mm</t>
  </si>
  <si>
    <t>https://podminky.urs.cz/item/CS_URS_2022_02/871241221</t>
  </si>
  <si>
    <t>43</t>
  </si>
  <si>
    <t>28613129</t>
  </si>
  <si>
    <t>trubka vodovodní PE100 PN 10 SDR17 90x5,4mm</t>
  </si>
  <si>
    <t>445568732</t>
  </si>
  <si>
    <t>556*1,015 'Přepočtené koeficientem množství</t>
  </si>
  <si>
    <t>44</t>
  </si>
  <si>
    <t>871321221</t>
  </si>
  <si>
    <t>Montáž potrubí z PE100 SDR 17 otevřený výkop svařovaných elektrotvarovkou D 160 x 9,5 mm</t>
  </si>
  <si>
    <t>-1996574769</t>
  </si>
  <si>
    <t>Montáž vodovodního potrubí z plastů v otevřeném výkopu z polyetylenu PE 100 svařovaných elektrotvarovkou SDR 17/PN10 D 160 x 9,5 mm</t>
  </si>
  <si>
    <t>https://podminky.urs.cz/item/CS_URS_2022_02/871321221</t>
  </si>
  <si>
    <t>45</t>
  </si>
  <si>
    <t>28613573</t>
  </si>
  <si>
    <t>potrubí dvouvrstvé PE100 RC SDR17 160x9,5 dl 100m</t>
  </si>
  <si>
    <t>63968360</t>
  </si>
  <si>
    <t>4*1,015 'Přepočtené koeficientem množství</t>
  </si>
  <si>
    <t>46</t>
  </si>
  <si>
    <t>877161101</t>
  </si>
  <si>
    <t>Montáž elektrospojek na vodovodním potrubí z PE trub d 32</t>
  </si>
  <si>
    <t>1668561458</t>
  </si>
  <si>
    <t>Montáž tvarovek na vodovodním plastovém potrubí z polyetylenu PE 100 elektrotvarovek SDR 11/PN16 spojek, oblouků nebo redukcí d 32</t>
  </si>
  <si>
    <t>https://podminky.urs.cz/item/CS_URS_2022_02/877161101</t>
  </si>
  <si>
    <t>47</t>
  </si>
  <si>
    <t>NCL.612570</t>
  </si>
  <si>
    <t>FRIALEN - USTM d32 / R 1", PE100, SDR11, přechodový kus PE-HD / ocel vnitřní závit, elektro</t>
  </si>
  <si>
    <t>-430431284</t>
  </si>
  <si>
    <t>48</t>
  </si>
  <si>
    <t>877241101</t>
  </si>
  <si>
    <t>Montáž elektrospojek na vodovodním potrubí z PE trub d 90</t>
  </si>
  <si>
    <t>-1271781089</t>
  </si>
  <si>
    <t>Montáž tvarovek na vodovodním plastovém potrubí z polyetylenu PE 100 elektrotvarovek SDR 11/PN16 spojek, oblouků nebo redukcí d 90</t>
  </si>
  <si>
    <t>https://podminky.urs.cz/item/CS_URS_2022_02/877241101</t>
  </si>
  <si>
    <t>49</t>
  </si>
  <si>
    <t>28615974</t>
  </si>
  <si>
    <t>elektrospojka SDR11 PE 100 PN16 D 90mm</t>
  </si>
  <si>
    <t>-994254348</t>
  </si>
  <si>
    <t>50</t>
  </si>
  <si>
    <t>28654368</t>
  </si>
  <si>
    <t>příruba volná k lemovému nákružku z polypropylénu 90</t>
  </si>
  <si>
    <t>1538552375</t>
  </si>
  <si>
    <t>51</t>
  </si>
  <si>
    <t>28653149</t>
  </si>
  <si>
    <t>nákružek lemový PE 100 SDR17 90mm</t>
  </si>
  <si>
    <t>1869995316</t>
  </si>
  <si>
    <t>52</t>
  </si>
  <si>
    <t>877241110</t>
  </si>
  <si>
    <t>Montáž elektrokolen 45° na vodovodním potrubí z PE trub d 90</t>
  </si>
  <si>
    <t>1408157466</t>
  </si>
  <si>
    <t>Montáž tvarovek na vodovodním plastovém potrubí z polyetylenu PE 100 elektrotvarovek SDR 11/PN16 kolen 45° d 90</t>
  </si>
  <si>
    <t>https://podminky.urs.cz/item/CS_URS_2022_02/877241110</t>
  </si>
  <si>
    <t>53</t>
  </si>
  <si>
    <t>28614948</t>
  </si>
  <si>
    <t>elektrokoleno 45° PE 100 PN16 D 90mm</t>
  </si>
  <si>
    <t>-2052616037</t>
  </si>
  <si>
    <t>54</t>
  </si>
  <si>
    <t>877241113</t>
  </si>
  <si>
    <t>Montáž elektro T-kusů na vodovodním potrubí z PE trub d 90</t>
  </si>
  <si>
    <t>67936051</t>
  </si>
  <si>
    <t>Montáž tvarovek na vodovodním plastovém potrubí z polyetylenu PE 100 elektrotvarovek SDR 11/PN16 T-kusů d 90</t>
  </si>
  <si>
    <t>https://podminky.urs.cz/item/CS_URS_2022_02/877241113</t>
  </si>
  <si>
    <t>55</t>
  </si>
  <si>
    <t>28614960</t>
  </si>
  <si>
    <t>elektrotvarovka T-kus rovnoramenný PE 100 PN16 D 90mm</t>
  </si>
  <si>
    <t>168334618</t>
  </si>
  <si>
    <t>56</t>
  </si>
  <si>
    <t>877321101</t>
  </si>
  <si>
    <t>Montáž elektrospojek na vodovodním potrubí z PE trub d 160</t>
  </si>
  <si>
    <t>2096923789</t>
  </si>
  <si>
    <t>Montáž tvarovek na vodovodním plastovém potrubí z polyetylenu PE 100 elektrotvarovek SDR 11/PN16 spojek, oblouků nebo redukcí d 160</t>
  </si>
  <si>
    <t>https://podminky.urs.cz/item/CS_URS_2022_02/877321101</t>
  </si>
  <si>
    <t>1+1+1</t>
  </si>
  <si>
    <t>57</t>
  </si>
  <si>
    <t>28615978</t>
  </si>
  <si>
    <t>elektrospojka SDR11 PE 100 PN16 D 160mm</t>
  </si>
  <si>
    <t>1684759511</t>
  </si>
  <si>
    <t>58</t>
  </si>
  <si>
    <t>28614980</t>
  </si>
  <si>
    <t>elektroredukce PE 100 PN16 D 160-110mm</t>
  </si>
  <si>
    <t>-601899504</t>
  </si>
  <si>
    <t>59</t>
  </si>
  <si>
    <t>28653153</t>
  </si>
  <si>
    <t>nákružek lemový PE 100 SDR17 160mm</t>
  </si>
  <si>
    <t>-1087474844</t>
  </si>
  <si>
    <t>60</t>
  </si>
  <si>
    <t>42975247</t>
  </si>
  <si>
    <t>příruba kruhová volná plastová D 160mm</t>
  </si>
  <si>
    <t>-1330562222</t>
  </si>
  <si>
    <t>61</t>
  </si>
  <si>
    <t>891241112</t>
  </si>
  <si>
    <t>Montáž vodovodních šoupátek otevřený výkop DN 80</t>
  </si>
  <si>
    <t>2102691147</t>
  </si>
  <si>
    <t>Montáž vodovodních armatur na potrubí šoupátek nebo klapek uzavíracích v otevřeném výkopu nebo v šachtách s osazením zemní soupravy (bez poklopů) DN 80</t>
  </si>
  <si>
    <t>https://podminky.urs.cz/item/CS_URS_2022_02/891241112</t>
  </si>
  <si>
    <t>62</t>
  </si>
  <si>
    <t>42221453</t>
  </si>
  <si>
    <t>šoupátko odpadní voda litina GGG 50 krátká stavební dl PN10/16 DN 80x180mm</t>
  </si>
  <si>
    <t>361044933</t>
  </si>
  <si>
    <t>63</t>
  </si>
  <si>
    <t>42291079</t>
  </si>
  <si>
    <t>souprava zemní pro šoupátka DN 65-80mm Rd 2,0m</t>
  </si>
  <si>
    <t>1312527655</t>
  </si>
  <si>
    <t>64</t>
  </si>
  <si>
    <t>891247111</t>
  </si>
  <si>
    <t>Montáž hydrantů podzemních DN 80</t>
  </si>
  <si>
    <t>-1465999801</t>
  </si>
  <si>
    <t>Montáž vodovodních armatur na potrubí hydrantů podzemních (bez osazení poklopů) DN 80</t>
  </si>
  <si>
    <t>https://podminky.urs.cz/item/CS_URS_2022_01/891247111</t>
  </si>
  <si>
    <t xml:space="preserve">Poznámka k souboru cen:
1. V cenách jsou započteny i náklady: a) u šoupátek ceny -1112 na vytvoření otvorů ve stropech šachet pro prostup zemních souprav šoupátek, b) u hlavních ventilů ceny -3111 na osazení zemních souprav, c) u navrtávacích pasů ceny -9111 na výkop montážních jamek, opravu izolace ocelových trubek a na osazení zemních souprav. 2. V cenách nejsou započteny náklady na: 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 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 c) obsyp odvodňovacího zařízení hydrantů ze štěrku nebo štěrkopísku; obsyp se oceňuje příslušnými cenami souboru cen 451 5 . - . 1 Lože pod potrubí, stoky a drobné objekty části A 01 tohoto katalogu, d) osazení hydrantových, šoupátkových a ventilových poklopů; osazení poklopů se oceňuje příslušnými cenami souboru cen 899 40-11 Osazení poklopů litinových části A 01 tohoto katalogu. 3. V cenách 891 52-4121 a -5211 nejsou započteny náklady na dodání těsnících pryžových kroužků. Tyto se oceňují ve specifikaci, nejsou-li zahrnuty v ceně trub. 4. V cenách 891 ..-5313 nejsou započteny náklady na dodání potrubní spojky. Tyto jsou zahrnuty v ceně trub. </t>
  </si>
  <si>
    <t>65</t>
  </si>
  <si>
    <t>42273591</t>
  </si>
  <si>
    <t>hydrant podzemní DN 80 PN 16 jednoduchý uzávěr krycí v 1500mm</t>
  </si>
  <si>
    <t>-1192231416</t>
  </si>
  <si>
    <t>66</t>
  </si>
  <si>
    <t>891249111</t>
  </si>
  <si>
    <t>Montáž navrtávacích pasů na potrubí z jakýchkoli trub DN 80</t>
  </si>
  <si>
    <t>1521350925</t>
  </si>
  <si>
    <t>Montáž vodovodních armatur na potrubí navrtávacích pasů s ventilem Jt 1 MPa, na potrubí z trub litinových, ocelových nebo plastických hmot DN 80</t>
  </si>
  <si>
    <t>https://podminky.urs.cz/item/CS_URS_2022_02/891249111</t>
  </si>
  <si>
    <t>67</t>
  </si>
  <si>
    <t>28614074</t>
  </si>
  <si>
    <t>tvarovka T-kus navrtávací s ventilem, s odbočkou 360° D 90-32mm</t>
  </si>
  <si>
    <t>1987072451</t>
  </si>
  <si>
    <t>68</t>
  </si>
  <si>
    <t>42291057</t>
  </si>
  <si>
    <t>souprava zemní pro navrtávací pas s kohoutem Rd 1,5m</t>
  </si>
  <si>
    <t>2048123055</t>
  </si>
  <si>
    <t>69</t>
  </si>
  <si>
    <t>892241111</t>
  </si>
  <si>
    <t>Tlaková zkouška vodou potrubí do 80</t>
  </si>
  <si>
    <t>145924091</t>
  </si>
  <si>
    <t>Tlakové zkoušky vodou na potrubí DN do 80</t>
  </si>
  <si>
    <t>https://podminky.urs.cz/item/CS_URS_2022_01/892241111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</si>
  <si>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</si>
  <si>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70</t>
  </si>
  <si>
    <t>892273122</t>
  </si>
  <si>
    <t>Proplach a dezinfekce vodovodního potrubí DN od 80 do 125</t>
  </si>
  <si>
    <t>-306748446</t>
  </si>
  <si>
    <t>https://podminky.urs.cz/item/CS_URS_2022_01/892273122</t>
  </si>
  <si>
    <t xml:space="preserve">Poznámka k souboru cen:
1. V cenách jsou započteny náklady na napuštění a vypuštění vody, dodání vody a dezinfekčního prostředku. </t>
  </si>
  <si>
    <t>71</t>
  </si>
  <si>
    <t>899401112</t>
  </si>
  <si>
    <t>Osazení poklopů litinových šoupátkových</t>
  </si>
  <si>
    <t>1031001474</t>
  </si>
  <si>
    <t>https://podminky.urs.cz/item/CS_URS_2022_02/899401112</t>
  </si>
  <si>
    <t>72</t>
  </si>
  <si>
    <t>42291352</t>
  </si>
  <si>
    <t>poklop litinový šoupátkový pro zemní soupravy osazení do terénu a do vozovky</t>
  </si>
  <si>
    <t>-988225851</t>
  </si>
  <si>
    <t>73</t>
  </si>
  <si>
    <t>42210050</t>
  </si>
  <si>
    <t>deska podkladová uličního poklopu litinového šoupatového</t>
  </si>
  <si>
    <t>1658065745</t>
  </si>
  <si>
    <t>74</t>
  </si>
  <si>
    <t>899401113</t>
  </si>
  <si>
    <t>Osazení poklopů litinových hydrantových</t>
  </si>
  <si>
    <t>-1778488303</t>
  </si>
  <si>
    <t>https://podminky.urs.cz/item/CS_URS_2022_01/899401113</t>
  </si>
  <si>
    <t xml:space="preserve">Poznámka k souboru cen:
1. V cenách osazení poklopů jsou započteny i náklady na jejich podezdění. 2. V cenách nejsou započteny náklady na dodání poklopů; tyto se oceňují ve specifikaci. Ztratné se nestanoví. </t>
  </si>
  <si>
    <t>75</t>
  </si>
  <si>
    <t>42291452</t>
  </si>
  <si>
    <t>poklop litinový hydrantový DN 80</t>
  </si>
  <si>
    <t>-1301766877</t>
  </si>
  <si>
    <t>76</t>
  </si>
  <si>
    <t>HWL.348100000001</t>
  </si>
  <si>
    <t>PODKLAD. DESKA  KASI KASI</t>
  </si>
  <si>
    <t>2060907291</t>
  </si>
  <si>
    <t>77</t>
  </si>
  <si>
    <t>899712111</t>
  </si>
  <si>
    <t>Orientační tabulky na zdivu</t>
  </si>
  <si>
    <t>-843663802</t>
  </si>
  <si>
    <t>Orientační tabulky na vodovodních a kanalizačních řadech na zdivu</t>
  </si>
  <si>
    <t>https://podminky.urs.cz/item/CS_URS_2022_01/899712111</t>
  </si>
  <si>
    <t xml:space="preserve">Poznámka k souboru cen:
1. V cenách jsou započteny náklady na dodání a připevnění tabulky. 2. V ceně -3111 jsou započteny i náklady na osazení sloupků. 3. V ceně -3111 nejsou započteny náklady na zemní práce a na dodání sloupků (betonových nebo ocelových s betonovými patkami); sloupky se oceňují ve specifikaci. </t>
  </si>
  <si>
    <t>78</t>
  </si>
  <si>
    <t>899721111</t>
  </si>
  <si>
    <t>Signalizační vodič DN do 150 mm na potrubí</t>
  </si>
  <si>
    <t>1907592706</t>
  </si>
  <si>
    <t>Signalizační vodič na potrubí DN do 150 mm</t>
  </si>
  <si>
    <t>https://podminky.urs.cz/item/CS_URS_2022_01/899721111</t>
  </si>
  <si>
    <t>79</t>
  </si>
  <si>
    <t>899722113</t>
  </si>
  <si>
    <t>Krytí potrubí z plastů výstražnou fólií z PVC 34cm</t>
  </si>
  <si>
    <t>2036677888</t>
  </si>
  <si>
    <t>Krytí potrubí z plastů výstražnou fólií z PVC šířky 34 cm</t>
  </si>
  <si>
    <t>https://podminky.urs.cz/item/CS_URS_2022_01/899722113</t>
  </si>
  <si>
    <t>80</t>
  </si>
  <si>
    <t>8998R</t>
  </si>
  <si>
    <t>Bandáže přírubových spojů</t>
  </si>
  <si>
    <t>-881426347</t>
  </si>
  <si>
    <t>81</t>
  </si>
  <si>
    <t>899911122</t>
  </si>
  <si>
    <t>Kluzná objímka výšky 41 mm vnějšího průměru potrubí do 222 mm</t>
  </si>
  <si>
    <t>-183720353</t>
  </si>
  <si>
    <t>Kluzné objímky (pojízdná sedla) pro zasunutí potrubí do chráničky výšky 41 mm vnějšího průměru potrubí do 222 mm</t>
  </si>
  <si>
    <t>https://podminky.urs.cz/item/CS_URS_2022_02/899911122</t>
  </si>
  <si>
    <t>6+6+10+7</t>
  </si>
  <si>
    <t>82</t>
  </si>
  <si>
    <t>899913142</t>
  </si>
  <si>
    <t>Uzavírací manžeta chráničky potrubí DN 100 x 200</t>
  </si>
  <si>
    <t>-1563404350</t>
  </si>
  <si>
    <t>Koncové uzavírací manžety chrániček DN potrubí x DN chráničky DN 100 x 200</t>
  </si>
  <si>
    <t>https://podminky.urs.cz/item/CS_URS_2022_02/899913142</t>
  </si>
  <si>
    <t>83</t>
  </si>
  <si>
    <t>899914112</t>
  </si>
  <si>
    <t>Montáž ocelové chráničky D 219 x 10 mm</t>
  </si>
  <si>
    <t>-359209044</t>
  </si>
  <si>
    <t>Montáž ocelové chráničky v otevřeném výkopu vnějšího průměru D 219 x 10 mm</t>
  </si>
  <si>
    <t>https://podminky.urs.cz/item/CS_URS_2022_02/899914112</t>
  </si>
  <si>
    <t>3+6,5+3+4</t>
  </si>
  <si>
    <t>84</t>
  </si>
  <si>
    <t>55283929</t>
  </si>
  <si>
    <t>trubka ocelová bezešvá hladká jakost 11 353 219x8,0mm</t>
  </si>
  <si>
    <t>-511604749</t>
  </si>
  <si>
    <t>P</t>
  </si>
  <si>
    <t>Poznámka k položce:
izolovaná bralenem</t>
  </si>
  <si>
    <t>998</t>
  </si>
  <si>
    <t>Přesun hmot</t>
  </si>
  <si>
    <t>85</t>
  </si>
  <si>
    <t>998276101</t>
  </si>
  <si>
    <t>Přesun hmot pro trubní vedení z trub z plastických hmot otevřený výkop</t>
  </si>
  <si>
    <t>1231725721</t>
  </si>
  <si>
    <t>Přesun hmot pro trubní vedení hloubené z trub z plastických hmot nebo sklolaminátových pro vodovody nebo kanalizace v otevřeném výkopu dopravní vzdálenost do 15 m</t>
  </si>
  <si>
    <t>https://podminky.urs.cz/item/CS_URS_2022_01/998276101</t>
  </si>
  <si>
    <t xml:space="preserve">Poznámka k souboru cen:
1. Položky přesunu hmot nelze užít pro zeminu, sypaniny, štěrkopísek, kamenivo ap. Případná manipulace s tímto materiálem se oceňuje souborem cen 162 2.-.... Vodorovné přemístění výkopku nebo sypaniny katalogu 800-1 Zemní práce. </t>
  </si>
  <si>
    <t>02 - IO 02 Vodovodní řad L1</t>
  </si>
  <si>
    <t>119001421</t>
  </si>
  <si>
    <t>Dočasné zajištění kabelů a kabelových tratí ze 3 volně ložených kabelů</t>
  </si>
  <si>
    <t>584959818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</si>
  <si>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</si>
  <si>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https://podminky.urs.cz/item/CS_URS_2022_02/119001421</t>
  </si>
  <si>
    <t>1512646226</t>
  </si>
  <si>
    <t>124*2</t>
  </si>
  <si>
    <t>-84766474</t>
  </si>
  <si>
    <t>534101995</t>
  </si>
  <si>
    <t>827158501</t>
  </si>
  <si>
    <t>136170540</t>
  </si>
  <si>
    <t>124*1*(1,02+1,03+1,03+1,03+1,03+1,03+1,04)/7</t>
  </si>
  <si>
    <t>127,72*0,4 'Přepočtené koeficientem množství</t>
  </si>
  <si>
    <t>-1352066144</t>
  </si>
  <si>
    <t>127,72*0,3 'Přepočtené koeficientem množství</t>
  </si>
  <si>
    <t>-717238215</t>
  </si>
  <si>
    <t>707995930</t>
  </si>
  <si>
    <t>127,72*0,03</t>
  </si>
  <si>
    <t>-2008612327</t>
  </si>
  <si>
    <t>124*1,43*2</t>
  </si>
  <si>
    <t>1343658271</t>
  </si>
  <si>
    <t>-215325790</t>
  </si>
  <si>
    <t>127,72+70,68</t>
  </si>
  <si>
    <t>-881831048</t>
  </si>
  <si>
    <t>12,4+70,68</t>
  </si>
  <si>
    <t>1516957565</t>
  </si>
  <si>
    <t>83,08</t>
  </si>
  <si>
    <t>83,08*2 'Přepočtené koeficientem množství</t>
  </si>
  <si>
    <t>-430476889</t>
  </si>
  <si>
    <t>127,72</t>
  </si>
  <si>
    <t>1496047254</t>
  </si>
  <si>
    <t>83,08*1,8 'Přepočtené koeficientem množství</t>
  </si>
  <si>
    <t>-1361170091</t>
  </si>
  <si>
    <t>127,72-12,4-44,64</t>
  </si>
  <si>
    <t>-1007270201</t>
  </si>
  <si>
    <t>-1887546200</t>
  </si>
  <si>
    <t>124*1*0,36</t>
  </si>
  <si>
    <t>1849712694</t>
  </si>
  <si>
    <t>44,64*2 'Přepočtené koeficientem množství</t>
  </si>
  <si>
    <t>1795787708</t>
  </si>
  <si>
    <t>124*1*0,1</t>
  </si>
  <si>
    <t>871211141</t>
  </si>
  <si>
    <t>Montáž potrubí z PE100 SDR 11 otevřený výkop svařovaných na tupo D 63 x 5,8 mm</t>
  </si>
  <si>
    <t>-1199500327</t>
  </si>
  <si>
    <t>Montáž vodovodního potrubí z plastů v otevřeném výkopu z polyetylenu PE 100 svařovaných na tupo SDR 11/PN16 D 63 x 5,8 mm</t>
  </si>
  <si>
    <t>https://podminky.urs.cz/item/CS_URS_2022_02/871211141</t>
  </si>
  <si>
    <t>28613173</t>
  </si>
  <si>
    <t>trubka vodovodní PE100 SDR11 se signalizační vrstvou 63x5,8mm</t>
  </si>
  <si>
    <t>-563765891</t>
  </si>
  <si>
    <t>124*1,015 'Přepočtené koeficientem množství</t>
  </si>
  <si>
    <t>877211101</t>
  </si>
  <si>
    <t>Montáž elektrospojek na vodovodním potrubí z PE trub d 63</t>
  </si>
  <si>
    <t>-2086582761</t>
  </si>
  <si>
    <t>Montáž tvarovek na vodovodním plastovém potrubí z polyetylenu PE 100 elektrotvarovek SDR 11/PN16 spojek, oblouků nebo redukcí d 63</t>
  </si>
  <si>
    <t>https://podminky.urs.cz/item/CS_URS_2022_02/877211101</t>
  </si>
  <si>
    <t>28615972</t>
  </si>
  <si>
    <t>elektrospojka SDR11 PE 100 PN16 D 63mm</t>
  </si>
  <si>
    <t>-1726252563</t>
  </si>
  <si>
    <t>28653133</t>
  </si>
  <si>
    <t>nákružek lemový PE 100 SDR11 63mm</t>
  </si>
  <si>
    <t>58879033</t>
  </si>
  <si>
    <t>28654365</t>
  </si>
  <si>
    <t>příruba volná k lemovému nákružku z polypropylénu 63</t>
  </si>
  <si>
    <t>506619942</t>
  </si>
  <si>
    <t>891211112</t>
  </si>
  <si>
    <t>Montáž vodovodních šoupátek otevřený výkop DN 50</t>
  </si>
  <si>
    <t>-1521669709</t>
  </si>
  <si>
    <t>Montáž vodovodních armatur na potrubí šoupátek nebo klapek uzavíracích v otevřeném výkopu nebo v šachtách s osazením zemní soupravy (bez poklopů) DN 50</t>
  </si>
  <si>
    <t>https://podminky.urs.cz/item/CS_URS_2022_02/891211112</t>
  </si>
  <si>
    <t>42221301</t>
  </si>
  <si>
    <t>šoupátko pitná voda litina GGG 50 krátká stavební dl PN10/16 DN 50x150mm</t>
  </si>
  <si>
    <t>-1717405642</t>
  </si>
  <si>
    <t>42291072</t>
  </si>
  <si>
    <t>souprava zemní pro šoupátka DN 40-50mm Rd 1,5m</t>
  </si>
  <si>
    <t>-1753368529</t>
  </si>
  <si>
    <t>-950010672</t>
  </si>
  <si>
    <t>HWL.50800215016</t>
  </si>
  <si>
    <t>SOUPRAVA ODBĚROVÁ S ODVODNĚNÍM NOVÁ 2''/63-1,5 m</t>
  </si>
  <si>
    <t>258963681</t>
  </si>
  <si>
    <t>-215724517</t>
  </si>
  <si>
    <t>209212642</t>
  </si>
  <si>
    <t>335381733</t>
  </si>
  <si>
    <t>-1126838251</t>
  </si>
  <si>
    <t>1098923845</t>
  </si>
  <si>
    <t>-1826224899</t>
  </si>
  <si>
    <t>151382023</t>
  </si>
  <si>
    <t>171557606</t>
  </si>
  <si>
    <t>1523886285</t>
  </si>
  <si>
    <t>1543866563</t>
  </si>
  <si>
    <t>1243206818</t>
  </si>
  <si>
    <t>-714242927</t>
  </si>
  <si>
    <t>-2132925867</t>
  </si>
  <si>
    <t>03 - IO 03 vodovodní řad A</t>
  </si>
  <si>
    <t>-1468431345</t>
  </si>
  <si>
    <t>1536754785</t>
  </si>
  <si>
    <t>290*2</t>
  </si>
  <si>
    <t>1599777633</t>
  </si>
  <si>
    <t>1006743526</t>
  </si>
  <si>
    <t>699009013</t>
  </si>
  <si>
    <t>437717098</t>
  </si>
  <si>
    <t>290*1*(1,04+3,59+2,93+1,43+1,04+0,98+0,99+1,3+0,98+0,99+0,68+0,98+0,99+0,99+0,99+1+1+1,2)/18</t>
  </si>
  <si>
    <t>372,167*0,4 'Přepočtené koeficientem množství</t>
  </si>
  <si>
    <t>144613887</t>
  </si>
  <si>
    <t>372,167*0,3 'Přepočtené koeficientem množství</t>
  </si>
  <si>
    <t>-1001347282</t>
  </si>
  <si>
    <t>2008761330</t>
  </si>
  <si>
    <t>372,167*0,03</t>
  </si>
  <si>
    <t>-384362344</t>
  </si>
  <si>
    <t>290*1,4*2</t>
  </si>
  <si>
    <t>-590035065</t>
  </si>
  <si>
    <t>813618592</t>
  </si>
  <si>
    <t>372,167+230,067</t>
  </si>
  <si>
    <t>1409920119</t>
  </si>
  <si>
    <t>372,167-230,067</t>
  </si>
  <si>
    <t>-330313005</t>
  </si>
  <si>
    <t>142,1</t>
  </si>
  <si>
    <t>142,1*2 'Přepočtené koeficientem množství</t>
  </si>
  <si>
    <t>-1661209434</t>
  </si>
  <si>
    <t>1332968332</t>
  </si>
  <si>
    <t>142,1*1,8 'Přepočtené koeficientem množství</t>
  </si>
  <si>
    <t>1734504945</t>
  </si>
  <si>
    <t>372,167-29-113,1</t>
  </si>
  <si>
    <t>-390215224</t>
  </si>
  <si>
    <t>-799729219</t>
  </si>
  <si>
    <t>290*1*0,39</t>
  </si>
  <si>
    <t>-1095957247</t>
  </si>
  <si>
    <t>113,1*2 'Přepočtené koeficientem množství</t>
  </si>
  <si>
    <t>-1388608961</t>
  </si>
  <si>
    <t>290*1*0,1</t>
  </si>
  <si>
    <t>1658705420</t>
  </si>
  <si>
    <t>0,3*0,3*0,3*5</t>
  </si>
  <si>
    <t>-1516843635</t>
  </si>
  <si>
    <t>0,3*0,3*4*5</t>
  </si>
  <si>
    <t>-1387599503</t>
  </si>
  <si>
    <t>1375883477</t>
  </si>
  <si>
    <t>716360216</t>
  </si>
  <si>
    <t>-156645330</t>
  </si>
  <si>
    <t>-707367571</t>
  </si>
  <si>
    <t>865091873</t>
  </si>
  <si>
    <t>-1249828720</t>
  </si>
  <si>
    <t>-1110023782</t>
  </si>
  <si>
    <t>290*1,015 'Přepočtené koeficientem množství</t>
  </si>
  <si>
    <t>1777067862</t>
  </si>
  <si>
    <t>614261648</t>
  </si>
  <si>
    <t>1893698287</t>
  </si>
  <si>
    <t>351341682</t>
  </si>
  <si>
    <t>-527715343</t>
  </si>
  <si>
    <t>-1089792264</t>
  </si>
  <si>
    <t>WVN.FFD60813W</t>
  </si>
  <si>
    <t>Oblouk 30° PE100 RC SDR17 90</t>
  </si>
  <si>
    <t>-905854429</t>
  </si>
  <si>
    <t>1392753059</t>
  </si>
  <si>
    <t>-1181580016</t>
  </si>
  <si>
    <t>-184575897</t>
  </si>
  <si>
    <t>-1119944451</t>
  </si>
  <si>
    <t>-810299307</t>
  </si>
  <si>
    <t>-439360148</t>
  </si>
  <si>
    <t>-35258476</t>
  </si>
  <si>
    <t>1374452574</t>
  </si>
  <si>
    <t>-1312695075</t>
  </si>
  <si>
    <t>2081578420</t>
  </si>
  <si>
    <t>607780643</t>
  </si>
  <si>
    <t>-1546003520</t>
  </si>
  <si>
    <t>1738626849</t>
  </si>
  <si>
    <t>-384199600</t>
  </si>
  <si>
    <t>-539461538</t>
  </si>
  <si>
    <t>-1031960817</t>
  </si>
  <si>
    <t>1316260324</t>
  </si>
  <si>
    <t>-1292032846</t>
  </si>
  <si>
    <t>-1595659086</t>
  </si>
  <si>
    <t>-1569153102</t>
  </si>
  <si>
    <t>-55158248</t>
  </si>
  <si>
    <t>1648135212</t>
  </si>
  <si>
    <t>04 - IO 04 Vodovodní řad A1</t>
  </si>
  <si>
    <t>1532356426</t>
  </si>
  <si>
    <t>366535466</t>
  </si>
  <si>
    <t>145*2</t>
  </si>
  <si>
    <t>272750471</t>
  </si>
  <si>
    <t>1369071967</t>
  </si>
  <si>
    <t>-229891246</t>
  </si>
  <si>
    <t>-1913048538</t>
  </si>
  <si>
    <t>145*1*1</t>
  </si>
  <si>
    <t>145*0,4 'Přepočtené koeficientem množství</t>
  </si>
  <si>
    <t>1520463283</t>
  </si>
  <si>
    <t>145</t>
  </si>
  <si>
    <t>145*0,3 'Přepočtené koeficientem množství</t>
  </si>
  <si>
    <t>-848982568</t>
  </si>
  <si>
    <t>1387484154</t>
  </si>
  <si>
    <t>145*0,03</t>
  </si>
  <si>
    <t>-796741241</t>
  </si>
  <si>
    <t>145*1,4*2</t>
  </si>
  <si>
    <t>-889644448</t>
  </si>
  <si>
    <t>9450580</t>
  </si>
  <si>
    <t>145+77,865</t>
  </si>
  <si>
    <t>674980519</t>
  </si>
  <si>
    <t>14,5+52,635</t>
  </si>
  <si>
    <t>-1660916672</t>
  </si>
  <si>
    <t>67,135</t>
  </si>
  <si>
    <t>67,135*2 'Přepočtené koeficientem množství</t>
  </si>
  <si>
    <t>-1502253450</t>
  </si>
  <si>
    <t>790591338</t>
  </si>
  <si>
    <t>67,135*1,8 'Přepočtené koeficientem množství</t>
  </si>
  <si>
    <t>1725804305</t>
  </si>
  <si>
    <t>145-14,5-52,635</t>
  </si>
  <si>
    <t>1568532838</t>
  </si>
  <si>
    <t>-1228942925</t>
  </si>
  <si>
    <t>145*1*0,363</t>
  </si>
  <si>
    <t>-1150707337</t>
  </si>
  <si>
    <t>52,635*2 'Přepočtené koeficientem množství</t>
  </si>
  <si>
    <t>-553795570</t>
  </si>
  <si>
    <t>145*1*0,1</t>
  </si>
  <si>
    <t>-619390556</t>
  </si>
  <si>
    <t>0,3*0,3*0,3</t>
  </si>
  <si>
    <t>-963350316</t>
  </si>
  <si>
    <t>0,3*0,3*4</t>
  </si>
  <si>
    <t>-1441113813</t>
  </si>
  <si>
    <t>55253502</t>
  </si>
  <si>
    <t>tvarovka přírubová litinová s přírubovou odbočkou,práškový epoxid tl 250µm T-kus DN 50/50</t>
  </si>
  <si>
    <t>1774715791</t>
  </si>
  <si>
    <t>1800737953</t>
  </si>
  <si>
    <t>-482288484</t>
  </si>
  <si>
    <t>145*1,015 'Přepočtené koeficientem množství</t>
  </si>
  <si>
    <t>1881461487</t>
  </si>
  <si>
    <t>-1879551544</t>
  </si>
  <si>
    <t>550618793</t>
  </si>
  <si>
    <t>-293213782</t>
  </si>
  <si>
    <t>1027519503</t>
  </si>
  <si>
    <t>742105229</t>
  </si>
  <si>
    <t>916064279</t>
  </si>
  <si>
    <t>1086497333</t>
  </si>
  <si>
    <t>-1278683295</t>
  </si>
  <si>
    <t>44929078</t>
  </si>
  <si>
    <t>-2080002683</t>
  </si>
  <si>
    <t>-972100792</t>
  </si>
  <si>
    <t>-1472090178</t>
  </si>
  <si>
    <t>659324001</t>
  </si>
  <si>
    <t>-1862986946</t>
  </si>
  <si>
    <t>-260602071</t>
  </si>
  <si>
    <t>1664815494</t>
  </si>
  <si>
    <t>550974782</t>
  </si>
  <si>
    <t>-209618444</t>
  </si>
  <si>
    <t>1311237363</t>
  </si>
  <si>
    <t>2027951497</t>
  </si>
  <si>
    <t>1264343096</t>
  </si>
  <si>
    <t>05 - IO 05 vodovodní řad A1a</t>
  </si>
  <si>
    <t>-332388738</t>
  </si>
  <si>
    <t>-83442957</t>
  </si>
  <si>
    <t>98*2</t>
  </si>
  <si>
    <t>29362243</t>
  </si>
  <si>
    <t>-496940443</t>
  </si>
  <si>
    <t>-1294816697</t>
  </si>
  <si>
    <t>898670903</t>
  </si>
  <si>
    <t>98*1*1</t>
  </si>
  <si>
    <t>98*0,4 'Přepočtené koeficientem množství</t>
  </si>
  <si>
    <t>-119905349</t>
  </si>
  <si>
    <t>98</t>
  </si>
  <si>
    <t>98*0,3 'Přepočtené koeficientem množství</t>
  </si>
  <si>
    <t>1387193610</t>
  </si>
  <si>
    <t>1906482681</t>
  </si>
  <si>
    <t>98*0,03</t>
  </si>
  <si>
    <t>-354093105</t>
  </si>
  <si>
    <t>98*1,4*2</t>
  </si>
  <si>
    <t>1653211202</t>
  </si>
  <si>
    <t>1132011964</t>
  </si>
  <si>
    <t>98+52,626</t>
  </si>
  <si>
    <t>-1928981384</t>
  </si>
  <si>
    <t>9,8+35,574</t>
  </si>
  <si>
    <t>-1356705142</t>
  </si>
  <si>
    <t>45,374</t>
  </si>
  <si>
    <t>45,374*2 'Přepočtené koeficientem množství</t>
  </si>
  <si>
    <t>564398586</t>
  </si>
  <si>
    <t>-1316491557</t>
  </si>
  <si>
    <t>45,374*1,8 'Přepočtené koeficientem množství</t>
  </si>
  <si>
    <t>14588230</t>
  </si>
  <si>
    <t>98-9,8-35,574</t>
  </si>
  <si>
    <t>-1995172998</t>
  </si>
  <si>
    <t>95220209</t>
  </si>
  <si>
    <t>98*1*0,363</t>
  </si>
  <si>
    <t>1285752493</t>
  </si>
  <si>
    <t>35,574*2 'Přepočtené koeficientem množství</t>
  </si>
  <si>
    <t>-466951567</t>
  </si>
  <si>
    <t>98*1*0,1</t>
  </si>
  <si>
    <t>343698460</t>
  </si>
  <si>
    <t>-1524279852</t>
  </si>
  <si>
    <t>98*1,015 'Přepočtené koeficientem množství</t>
  </si>
  <si>
    <t>2049720183</t>
  </si>
  <si>
    <t>229296472</t>
  </si>
  <si>
    <t>1612317097</t>
  </si>
  <si>
    <t>2016014044</t>
  </si>
  <si>
    <t>-1762095258</t>
  </si>
  <si>
    <t>-246404206</t>
  </si>
  <si>
    <t>-724099197</t>
  </si>
  <si>
    <t>1612739387</t>
  </si>
  <si>
    <t>712374163</t>
  </si>
  <si>
    <t>-220247260</t>
  </si>
  <si>
    <t>1552622325</t>
  </si>
  <si>
    <t>-1414184816</t>
  </si>
  <si>
    <t>1770065333</t>
  </si>
  <si>
    <t>-634308906</t>
  </si>
  <si>
    <t>1987787844</t>
  </si>
  <si>
    <t>1557101547</t>
  </si>
  <si>
    <t>-2028615008</t>
  </si>
  <si>
    <t>243866625</t>
  </si>
  <si>
    <t>-1058872819</t>
  </si>
  <si>
    <t>1468837362</t>
  </si>
  <si>
    <t>-296859894</t>
  </si>
  <si>
    <t>-1752879683</t>
  </si>
  <si>
    <t>06 - IO 06 Vodovodní řad A2</t>
  </si>
  <si>
    <t>839124498</t>
  </si>
  <si>
    <t>-941174860</t>
  </si>
  <si>
    <t>80*2</t>
  </si>
  <si>
    <t>30*2</t>
  </si>
  <si>
    <t>Součet</t>
  </si>
  <si>
    <t>1401392622</t>
  </si>
  <si>
    <t>1314205503</t>
  </si>
  <si>
    <t>1815004454</t>
  </si>
  <si>
    <t>493225154</t>
  </si>
  <si>
    <t>80*1*(0,98+1,01+1+1,1+1,2+1,3+1,4+1,01+1,04+1,22)/10</t>
  </si>
  <si>
    <t>30*1*(1,2+1+1,15)/3</t>
  </si>
  <si>
    <t>123,58*0,4 'Přepočtené koeficientem množství</t>
  </si>
  <si>
    <t>-372425045</t>
  </si>
  <si>
    <t>123,58*0,3 'Přepočtené koeficientem množství</t>
  </si>
  <si>
    <t>-1410960636</t>
  </si>
  <si>
    <t>755962895</t>
  </si>
  <si>
    <t>123,58*0,03</t>
  </si>
  <si>
    <t>-1728624320</t>
  </si>
  <si>
    <t>110*1,5*2</t>
  </si>
  <si>
    <t>-1474354539</t>
  </si>
  <si>
    <t>1988531816</t>
  </si>
  <si>
    <t>123,58+72,65</t>
  </si>
  <si>
    <t>-1104074866</t>
  </si>
  <si>
    <t>11+39,93</t>
  </si>
  <si>
    <t>1789722148</t>
  </si>
  <si>
    <t>50,93</t>
  </si>
  <si>
    <t>50,93*2 'Přepočtené koeficientem množství</t>
  </si>
  <si>
    <t>-879242310</t>
  </si>
  <si>
    <t>-1007628088</t>
  </si>
  <si>
    <t>50,93*1,8 'Přepočtené koeficientem množství</t>
  </si>
  <si>
    <t>954586461</t>
  </si>
  <si>
    <t>123,58-11-39,93</t>
  </si>
  <si>
    <t>477592022</t>
  </si>
  <si>
    <t>-77860949</t>
  </si>
  <si>
    <t>110*1*0,363</t>
  </si>
  <si>
    <t>1560781117</t>
  </si>
  <si>
    <t>39,93*2 'Přepočtené koeficientem množství</t>
  </si>
  <si>
    <t>-203378377</t>
  </si>
  <si>
    <t>110*1*0,1</t>
  </si>
  <si>
    <t>-1210317254</t>
  </si>
  <si>
    <t>413685419</t>
  </si>
  <si>
    <t>-922589228</t>
  </si>
  <si>
    <t>763439999</t>
  </si>
  <si>
    <t>1530616309</t>
  </si>
  <si>
    <t>949979050</t>
  </si>
  <si>
    <t>110*1,015 'Přepočtené koeficientem množství</t>
  </si>
  <si>
    <t>971917257</t>
  </si>
  <si>
    <t>91762069</t>
  </si>
  <si>
    <t>-1055458601</t>
  </si>
  <si>
    <t>167526683</t>
  </si>
  <si>
    <t>877211110</t>
  </si>
  <si>
    <t>Montáž elektrokolen 45° na vodovodním potrubí z PE trub d 63</t>
  </si>
  <si>
    <t>-2094149838</t>
  </si>
  <si>
    <t>Montáž tvarovek na vodovodním plastovém potrubí z polyetylenu PE 100 elektrotvarovek SDR 11/PN16 kolen 45° d 63</t>
  </si>
  <si>
    <t>https://podminky.urs.cz/item/CS_URS_2022_02/877211110</t>
  </si>
  <si>
    <t>28614945R</t>
  </si>
  <si>
    <t>elektrokoleno 30° PE 100 PN16 D 50mm</t>
  </si>
  <si>
    <t>1511918035</t>
  </si>
  <si>
    <t>-1116469870</t>
  </si>
  <si>
    <t>-485764253</t>
  </si>
  <si>
    <t>-826957118</t>
  </si>
  <si>
    <t>697310005</t>
  </si>
  <si>
    <t>1401451330</t>
  </si>
  <si>
    <t>1785735898</t>
  </si>
  <si>
    <t>-617723309</t>
  </si>
  <si>
    <t>-353612846</t>
  </si>
  <si>
    <t>1492253755</t>
  </si>
  <si>
    <t>-1975407143</t>
  </si>
  <si>
    <t>423214381</t>
  </si>
  <si>
    <t>-820237722</t>
  </si>
  <si>
    <t>-159647209</t>
  </si>
  <si>
    <t>-2096194566</t>
  </si>
  <si>
    <t>-2111613432</t>
  </si>
  <si>
    <t>670351207</t>
  </si>
  <si>
    <t>1025336928</t>
  </si>
  <si>
    <t>92092428</t>
  </si>
  <si>
    <t>-243671189</t>
  </si>
  <si>
    <t>1363106016</t>
  </si>
  <si>
    <t>1240471207</t>
  </si>
  <si>
    <t>1632750422</t>
  </si>
  <si>
    <t>07 - IO 07 vodovdní řad B</t>
  </si>
  <si>
    <t>119001405</t>
  </si>
  <si>
    <t>Dočasné zajištění potrubí z PE DN do 200 mm</t>
  </si>
  <si>
    <t>-2139223977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</si>
  <si>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</si>
  <si>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https://podminky.urs.cz/item/CS_URS_2022_02/119001405</t>
  </si>
  <si>
    <t>119001412</t>
  </si>
  <si>
    <t>Dočasné zajištění potrubí betonového, ŽB nebo kameninového DN přes 200 do 500 mm</t>
  </si>
  <si>
    <t>1405928315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</si>
  <si>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</si>
  <si>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https://podminky.urs.cz/item/CS_URS_2022_02/119001412</t>
  </si>
  <si>
    <t>1378930353</t>
  </si>
  <si>
    <t>-1284209703</t>
  </si>
  <si>
    <t>1032*2</t>
  </si>
  <si>
    <t>-1932728668</t>
  </si>
  <si>
    <t>320569372</t>
  </si>
  <si>
    <t>-1019203297</t>
  </si>
  <si>
    <t>1790947473</t>
  </si>
  <si>
    <t>350*1*(1,25+3,75+2,88+1,18+1,18+1,45+1,2+1,19+1,19+1,21+1,2+1,2+1,2+1,21+1,21+1,21+1,2+1,2+1,2)/19</t>
  </si>
  <si>
    <t>350*1*(1,2+1+1,6+1+1+1,01+1,04+1,02+1,03+1,27+1,38+1,02+1,04)/13</t>
  </si>
  <si>
    <t>332*1*(1,04+1,03+1,18+0,99+0,99+0,99+0,98+1,18+0,98+1+1,2+0,99+1+1,02+1,02+1,22)/16</t>
  </si>
  <si>
    <t>1245,233*0,4 'Přepočtené koeficientem množství</t>
  </si>
  <si>
    <t>-1167618559</t>
  </si>
  <si>
    <t>1245,233*0,3 'Přepočtené koeficientem množství</t>
  </si>
  <si>
    <t>-1708776156</t>
  </si>
  <si>
    <t>-137735236</t>
  </si>
  <si>
    <t>1245,233*0,03</t>
  </si>
  <si>
    <t>1844472966</t>
  </si>
  <si>
    <t>1032*1,5*2</t>
  </si>
  <si>
    <t>-1850809505</t>
  </si>
  <si>
    <t>1181843034</t>
  </si>
  <si>
    <t>1245,233+739,533</t>
  </si>
  <si>
    <t>1453049639</t>
  </si>
  <si>
    <t>103,2+402,48</t>
  </si>
  <si>
    <t>2098827791</t>
  </si>
  <si>
    <t>505,68</t>
  </si>
  <si>
    <t>505,68*2 'Přepočtené koeficientem množství</t>
  </si>
  <si>
    <t>-512366995</t>
  </si>
  <si>
    <t>281445021</t>
  </si>
  <si>
    <t>505,68*1,8 'Přepočtené koeficientem množství</t>
  </si>
  <si>
    <t>-1797181327</t>
  </si>
  <si>
    <t>1245,233-103,2-402,48</t>
  </si>
  <si>
    <t>1121054803</t>
  </si>
  <si>
    <t>1032*1*0,39</t>
  </si>
  <si>
    <t>1354700450</t>
  </si>
  <si>
    <t>402,48*2 'Přepočtené koeficientem množství</t>
  </si>
  <si>
    <t>-2117758993</t>
  </si>
  <si>
    <t>1032*1*0,1</t>
  </si>
  <si>
    <t>-905258838</t>
  </si>
  <si>
    <t>0,3*0,3*0,3*7</t>
  </si>
  <si>
    <t>-1503140156</t>
  </si>
  <si>
    <t>0,3*0,3*4*7</t>
  </si>
  <si>
    <t>-7720280</t>
  </si>
  <si>
    <t>185262941</t>
  </si>
  <si>
    <t>-612747637</t>
  </si>
  <si>
    <t>1660606660</t>
  </si>
  <si>
    <t>-1003268722</t>
  </si>
  <si>
    <t>980740195</t>
  </si>
  <si>
    <t>70608028</t>
  </si>
  <si>
    <t>1539483866</t>
  </si>
  <si>
    <t>632*1,015 'Přepočtené koeficientem množství</t>
  </si>
  <si>
    <t>28613115</t>
  </si>
  <si>
    <t>trubka vodovodní PE100 PN 16 SDR11 90x8,2mm</t>
  </si>
  <si>
    <t>931764051</t>
  </si>
  <si>
    <t>400*1,015 'Přepočtené koeficientem množství</t>
  </si>
  <si>
    <t>-1682644290</t>
  </si>
  <si>
    <t>998582671</t>
  </si>
  <si>
    <t>806819567</t>
  </si>
  <si>
    <t>-353068948</t>
  </si>
  <si>
    <t>996032514</t>
  </si>
  <si>
    <t>174330892</t>
  </si>
  <si>
    <t>1947392113</t>
  </si>
  <si>
    <t>1336030838</t>
  </si>
  <si>
    <t>-1378458006</t>
  </si>
  <si>
    <t>28908499</t>
  </si>
  <si>
    <t>-331077639</t>
  </si>
  <si>
    <t>-1107740402</t>
  </si>
  <si>
    <t>142262550</t>
  </si>
  <si>
    <t>-1634360677</t>
  </si>
  <si>
    <t>-1755169676</t>
  </si>
  <si>
    <t>-955273959</t>
  </si>
  <si>
    <t>161681873</t>
  </si>
  <si>
    <t>943270154</t>
  </si>
  <si>
    <t>-181493380</t>
  </si>
  <si>
    <t>-88268562</t>
  </si>
  <si>
    <t>-154777264</t>
  </si>
  <si>
    <t>489322629</t>
  </si>
  <si>
    <t>-531614452</t>
  </si>
  <si>
    <t>618211731</t>
  </si>
  <si>
    <t>-309999836</t>
  </si>
  <si>
    <t>2139887405</t>
  </si>
  <si>
    <t>-1139023798</t>
  </si>
  <si>
    <t>-1151824104</t>
  </si>
  <si>
    <t>-1390463639</t>
  </si>
  <si>
    <t>08 - IO 08 Vodovodní řad B1</t>
  </si>
  <si>
    <t>-1919319178</t>
  </si>
  <si>
    <t>-1396998854</t>
  </si>
  <si>
    <t>152*2</t>
  </si>
  <si>
    <t>-854930210</t>
  </si>
  <si>
    <t>992463078</t>
  </si>
  <si>
    <t>1743094781</t>
  </si>
  <si>
    <t>1809666129</t>
  </si>
  <si>
    <t>152*1*(1,38+1,02+0,99+0,99+0,99+0,99+1+1,01+1,21)/9</t>
  </si>
  <si>
    <t>161,796*0,4 'Přepočtené koeficientem množství</t>
  </si>
  <si>
    <t>1130847210</t>
  </si>
  <si>
    <t>161,796*0,3 'Přepočtené koeficientem množství</t>
  </si>
  <si>
    <t>-677499580</t>
  </si>
  <si>
    <t>473116551</t>
  </si>
  <si>
    <t>161,796*0,03</t>
  </si>
  <si>
    <t>1041903480</t>
  </si>
  <si>
    <t>152*1,5*2</t>
  </si>
  <si>
    <t>-1188451715</t>
  </si>
  <si>
    <t>1016641287</t>
  </si>
  <si>
    <t>161,796+91,42</t>
  </si>
  <si>
    <t>-1805343670</t>
  </si>
  <si>
    <t>15,2+55,176</t>
  </si>
  <si>
    <t>-1720433454</t>
  </si>
  <si>
    <t>70,376</t>
  </si>
  <si>
    <t>70,376*2 'Přepočtené koeficientem množství</t>
  </si>
  <si>
    <t>244594992</t>
  </si>
  <si>
    <t>779339025</t>
  </si>
  <si>
    <t>70,376*1,8 'Přepočtené koeficientem množství</t>
  </si>
  <si>
    <t>1994165153</t>
  </si>
  <si>
    <t>161,796-15,2-55,176</t>
  </si>
  <si>
    <t>-1609550266</t>
  </si>
  <si>
    <t>841048515</t>
  </si>
  <si>
    <t>152*1*0,363</t>
  </si>
  <si>
    <t>-211769239</t>
  </si>
  <si>
    <t>55,176*2 'Přepočtené koeficientem množství</t>
  </si>
  <si>
    <t>1799587014</t>
  </si>
  <si>
    <t>152*1*0,1</t>
  </si>
  <si>
    <t>-448219697</t>
  </si>
  <si>
    <t>-1938990280</t>
  </si>
  <si>
    <t>152*1,015 'Přepočtené koeficientem množství</t>
  </si>
  <si>
    <t>-1670640355</t>
  </si>
  <si>
    <t>-909614494</t>
  </si>
  <si>
    <t>440757981</t>
  </si>
  <si>
    <t>737939489</t>
  </si>
  <si>
    <t>-1370759829</t>
  </si>
  <si>
    <t>678966091</t>
  </si>
  <si>
    <t>1130886694</t>
  </si>
  <si>
    <t>-1039785959</t>
  </si>
  <si>
    <t>-295437554</t>
  </si>
  <si>
    <t>-962102391</t>
  </si>
  <si>
    <t>-1561423592</t>
  </si>
  <si>
    <t>1964460687</t>
  </si>
  <si>
    <t>-1442111570</t>
  </si>
  <si>
    <t>-1501988796</t>
  </si>
  <si>
    <t>-285176928</t>
  </si>
  <si>
    <t>273214164</t>
  </si>
  <si>
    <t>1114595254</t>
  </si>
  <si>
    <t>-1752786050</t>
  </si>
  <si>
    <t>-1217024123</t>
  </si>
  <si>
    <t>1702411117</t>
  </si>
  <si>
    <t>1389276241</t>
  </si>
  <si>
    <t>692453672</t>
  </si>
  <si>
    <t>09 - SO 01 Osazení ATS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</si>
  <si>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</si>
  <si>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</si>
  <si>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</si>
  <si>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</si>
  <si>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</si>
  <si>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</si>
  <si>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</si>
  <si>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</si>
  <si>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</si>
  <si>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</si>
  <si>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</si>
  <si>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</si>
  <si>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</si>
  <si>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</si>
  <si>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</si>
  <si>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</si>
  <si>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</si>
  <si>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>113105111</t>
  </si>
  <si>
    <t>Rozebrání dlažeb z lomového kamene kladených na sucho</t>
  </si>
  <si>
    <t>-1204936796</t>
  </si>
  <si>
    <t>Rozebrání dlažeb z lomového kamene s přemístěním hmot na skládku na vzdálenost do 3 m nebo s naložením na dopravní prostředek, kladených na sucho</t>
  </si>
  <si>
    <t>https://podminky.urs.cz/item/CS_URS_2022_02/113105111</t>
  </si>
  <si>
    <t>-1839919795</t>
  </si>
  <si>
    <t>27*2</t>
  </si>
  <si>
    <t>1432797504</t>
  </si>
  <si>
    <t>263178321</t>
  </si>
  <si>
    <t>-752858863</t>
  </si>
  <si>
    <t>122251106</t>
  </si>
  <si>
    <t>Odkopávky a prokopávky nezapažené v hornině třídy těžitelnosti I skupiny 3 objem do 5000 m3 strojně</t>
  </si>
  <si>
    <t>-1464267482</t>
  </si>
  <si>
    <t>Odkopávky a prokopávky nezapažené strojně v hornině třídy těžitelnosti I skupiny 3 přes 1 000 do 5 000 m3</t>
  </si>
  <si>
    <t>https://podminky.urs.cz/item/CS_URS_2022_02/122251106</t>
  </si>
  <si>
    <t>250</t>
  </si>
  <si>
    <t>131251105</t>
  </si>
  <si>
    <t>Hloubení jam nezapažených v hornině třídy těžitelnosti I skupiny 3 objemu do 1000 m3 strojně</t>
  </si>
  <si>
    <t>-1679768927</t>
  </si>
  <si>
    <t>Hloubení nezapažených jam a zářezů strojně s urovnáním dna do předepsaného profilu a spádu v hornině třídy těžitelnosti I skupiny 3 přes 500 do 1 000 m3</t>
  </si>
  <si>
    <t>https://podminky.urs.cz/item/CS_URS_2022_02/131251105</t>
  </si>
  <si>
    <t>8,5*10*2</t>
  </si>
  <si>
    <t>7,7*2,5*(1,1+3,7)/2</t>
  </si>
  <si>
    <t>6,1*2,5*(3,7+3)/2</t>
  </si>
  <si>
    <t>7,7*2,5*(3+1,3)/2</t>
  </si>
  <si>
    <t>6,1*2,5*(1,3+1,27+1,2)/3</t>
  </si>
  <si>
    <t>7,8*2,5*(1,2+2,95)/2</t>
  </si>
  <si>
    <t>11*2,5*(2,95+1,88)/2</t>
  </si>
  <si>
    <t>2*0,8*1,1</t>
  </si>
  <si>
    <t>436,476*0,5 'Přepočtené koeficientem množství</t>
  </si>
  <si>
    <t>131351105</t>
  </si>
  <si>
    <t>Hloubení jam nezapažených v hornině třídy těžitelnosti II skupiny 4 objem do 1000 m3 strojně</t>
  </si>
  <si>
    <t>956727727</t>
  </si>
  <si>
    <t>Hloubení nezapažených jam a zářezů strojně s urovnáním dna do předepsaného profilu a spádu v hornině třídy těžitelnosti II skupiny 4 přes 500 do 1 000 m3</t>
  </si>
  <si>
    <t>https://podminky.urs.cz/item/CS_URS_2022_02/131351105</t>
  </si>
  <si>
    <t>-461412552</t>
  </si>
  <si>
    <t>27*1*(1,87+1,69+1,06+1,08)/4</t>
  </si>
  <si>
    <t>38,475*0,4 'Přepočtené koeficientem množství</t>
  </si>
  <si>
    <t>-1149313432</t>
  </si>
  <si>
    <t>38,475*0,3 'Přepočtené koeficientem množství</t>
  </si>
  <si>
    <t>1650104201</t>
  </si>
  <si>
    <t>-924079544</t>
  </si>
  <si>
    <t>27*1,5*2</t>
  </si>
  <si>
    <t>175140291</t>
  </si>
  <si>
    <t>171151103</t>
  </si>
  <si>
    <t>Uložení sypaniny z hornin soudržných do násypů zhutněných strojně</t>
  </si>
  <si>
    <t>1974372827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</si>
  <si>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</si>
  <si>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</si>
  <si>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174151101</t>
  </si>
  <si>
    <t>1887386828</t>
  </si>
  <si>
    <t>https://podminky.urs.cz/item/CS_URS_2022_02/174151101</t>
  </si>
  <si>
    <t>170</t>
  </si>
  <si>
    <t>38,475-2,4-12,42</t>
  </si>
  <si>
    <t>218,238*2</t>
  </si>
  <si>
    <t>263729403</t>
  </si>
  <si>
    <t>27*1*0,46</t>
  </si>
  <si>
    <t>360971334</t>
  </si>
  <si>
    <t>12,42*2 'Přepočtené koeficientem množství</t>
  </si>
  <si>
    <t>181951112</t>
  </si>
  <si>
    <t>Úprava pláně v hornině třídy těžitelnosti I skupiny 1 až 3 se zhutněním strojně</t>
  </si>
  <si>
    <t>1011057338</t>
  </si>
  <si>
    <t>Úprava pláně vyrovnáním výškových rozdílů strojně v hornině třídy těžitelnosti I, skupiny 1 až 3 se zhutněním</t>
  </si>
  <si>
    <t>https://podminky.urs.cz/item/CS_URS_2022_02/181951112</t>
  </si>
  <si>
    <t>Zakládání</t>
  </si>
  <si>
    <t>213311142</t>
  </si>
  <si>
    <t>Polštáře zhutněné pod základy ze štěrkopísku netříděného</t>
  </si>
  <si>
    <t>-363534077</t>
  </si>
  <si>
    <t>https://podminky.urs.cz/item/CS_URS_2022_02/213311142</t>
  </si>
  <si>
    <t>6*6,5*0,2</t>
  </si>
  <si>
    <t>273351121</t>
  </si>
  <si>
    <t>Zřízení bednění základových desek</t>
  </si>
  <si>
    <t>-470272672</t>
  </si>
  <si>
    <t>Bednění základů desek zřízení</t>
  </si>
  <si>
    <t>https://podminky.urs.cz/item/CS_URS_2022_02/273351121</t>
  </si>
  <si>
    <t>46,4*1*2+2</t>
  </si>
  <si>
    <t>274321411</t>
  </si>
  <si>
    <t>Základové pasy ze ŽB bez zvýšených nároků na prostředí tř. C 20/25</t>
  </si>
  <si>
    <t>1069727502</t>
  </si>
  <si>
    <t>Základy z betonu železového (bez výztuže) pasy z betonu bez zvláštních nároků na prostředí tř. C 20/25</t>
  </si>
  <si>
    <t>https://podminky.urs.cz/item/CS_URS_2022_02/274321411</t>
  </si>
  <si>
    <t>13,8*1*1</t>
  </si>
  <si>
    <t>32,6*0,8*1</t>
  </si>
  <si>
    <t>2*0,8*1,1"pilíř</t>
  </si>
  <si>
    <t>274361821</t>
  </si>
  <si>
    <t>Výztuž základů pasů z betonářské oceli 10 505 (R) nebo BSt 500</t>
  </si>
  <si>
    <t>457489263</t>
  </si>
  <si>
    <t>https://podminky.urs.cz/item/CS_URS_2022_02/274361821</t>
  </si>
  <si>
    <t>39,88*0,06</t>
  </si>
  <si>
    <t>Svislé a kompletní konstrukce</t>
  </si>
  <si>
    <t>311113212</t>
  </si>
  <si>
    <t>Nosná zeď tl 200 mm ze štípaných tvárnic ztraceného bednění přírodních včetně výplně z betonu</t>
  </si>
  <si>
    <t>916307092</t>
  </si>
  <si>
    <t>Nadzákladové zdi z tvárnic ztraceného bednění betonových štípaných, včetně výplně z betonu třídy C 16/20 přírodních, tloušťky zdiva 200 mm</t>
  </si>
  <si>
    <t>https://podminky.urs.cz/item/CS_URS_2022_02/311113212</t>
  </si>
  <si>
    <t>(2+0,4)*2*2</t>
  </si>
  <si>
    <t>-1,4*1,4</t>
  </si>
  <si>
    <t>311272111</t>
  </si>
  <si>
    <t>Zdivo z pórobetonových tvárnic hladkých do P2 do 450 kg/m3 na tenkovrstvou maltu tl 250 mm</t>
  </si>
  <si>
    <t>-835695094</t>
  </si>
  <si>
    <t>Zdivo z pórobetonových tvárnic na tenké maltové lože, tl. zdiva 250 mm pevnost tvárnic do P2, objemová hmotnost do 450 kg/m3 hladkých</t>
  </si>
  <si>
    <t>https://podminky.urs.cz/item/CS_URS_2022_02/311272111</t>
  </si>
  <si>
    <t>(3,6*2+6,11+0,25)*2,25</t>
  </si>
  <si>
    <t>-1,5*1,5*2</t>
  </si>
  <si>
    <t>317143443</t>
  </si>
  <si>
    <t>Překlad nosný z pórobetonu ve zdech tl 250 mm dl přes 1500 do 1800 mm</t>
  </si>
  <si>
    <t>-1443566516</t>
  </si>
  <si>
    <t>Překlady nosné z pórobetonu osazené do tenkého maltového lože, pro zdi tl. 250 mm, délky překladu přes 1500 do 1800 mm</t>
  </si>
  <si>
    <t>https://podminky.urs.cz/item/CS_URS_2022_02/317143443</t>
  </si>
  <si>
    <t>317941123</t>
  </si>
  <si>
    <t>Osazování ocelových válcovaných nosníků na zdivu I, IE, U, UE nebo L přes č. 14 do č. 22 nebo výšky do 220 mm</t>
  </si>
  <si>
    <t>-1814486701</t>
  </si>
  <si>
    <t>Osazování ocelových válcovaných nosníků na zdivu I nebo IE nebo U nebo UE nebo L č. 14 až 22 nebo výšky do 220 mm</t>
  </si>
  <si>
    <t>https://podminky.urs.cz/item/CS_URS_2022_02/317941123</t>
  </si>
  <si>
    <t>3*2*2*0,022</t>
  </si>
  <si>
    <t>13010720</t>
  </si>
  <si>
    <t>ocel profilová jakost S235JR (11 375) průřez I (IPN) 180</t>
  </si>
  <si>
    <t>-1403701075</t>
  </si>
  <si>
    <t>327211114</t>
  </si>
  <si>
    <t>Zdivo opěrných zdí z nepravidelných kamenů na maltu obj kamene do 0,02 m3 š spáry přes 20 do 50 mm</t>
  </si>
  <si>
    <t>-354650608</t>
  </si>
  <si>
    <t>Zdivo nadzákladové opěrných zdí a valů z lomového kamene štípaného nebo ručně vybíraného na maltu z nepravidelných kamenů objemu 1 kusu kamene do 0,02 m3, šířka spáry přes 20 do 50 mm</t>
  </si>
  <si>
    <t>https://podminky.urs.cz/item/CS_URS_2022_02/327211114</t>
  </si>
  <si>
    <t>29,08*1</t>
  </si>
  <si>
    <t>47,3*0,8</t>
  </si>
  <si>
    <t>345311106</t>
  </si>
  <si>
    <t>Zídky atikové, parapetní, schodišťové a zábradelní z betonu tř. C 20/25 kamenem prokládané</t>
  </si>
  <si>
    <t>-2048729465</t>
  </si>
  <si>
    <t>Stěny a příčky z betonu atikové, poprsní,schodišťové a zábradelní zídky kamenem prokládaného tř. C 20/25</t>
  </si>
  <si>
    <t>https://podminky.urs.cz/item/CS_URS_2022_02/345311106</t>
  </si>
  <si>
    <t>3,7*2*0,2"schody</t>
  </si>
  <si>
    <t>0,7*0,4*2</t>
  </si>
  <si>
    <t>382122123</t>
  </si>
  <si>
    <t>Montáž dna ŽB prefabrikovaných pravoúhlých nádrží včetně těsnění výšky přes 1 do 3 m hmotnosti do 22 t délky přes 5 do 6,5 m</t>
  </si>
  <si>
    <t>206157948</t>
  </si>
  <si>
    <t>Montáž dílců prefabrikovaných pravoúhlých nádrží ze železobetonu šířky do 3 m dna včetně těsnění výšky přes 1 do 3 m hmotnosti do 22 t, délky přes 5 do 6,5 m</t>
  </si>
  <si>
    <t>https://podminky.urs.cz/item/CS_URS_2022_02/382122123</t>
  </si>
  <si>
    <t>123546R</t>
  </si>
  <si>
    <t>Nádrž VDH 2.8/10-400-2 Hydrovar</t>
  </si>
  <si>
    <t>-1608505015</t>
  </si>
  <si>
    <t>Poznámka k položce:
včetně vystrojení dle nabídky DISA  NA-56336b</t>
  </si>
  <si>
    <t>123546R1</t>
  </si>
  <si>
    <t>Nádrž VDH 2.8/12-400-2 Hydrovar</t>
  </si>
  <si>
    <t>-1557625972</t>
  </si>
  <si>
    <t>78946R</t>
  </si>
  <si>
    <t>uvedení ATS do provozu, zaškolení</t>
  </si>
  <si>
    <t>soubor</t>
  </si>
  <si>
    <t>-475231106</t>
  </si>
  <si>
    <t>uvedení do provozu, zaškolení</t>
  </si>
  <si>
    <t>411321414</t>
  </si>
  <si>
    <t>Stropy deskové ze ŽB tř. C 25/30</t>
  </si>
  <si>
    <t>1933256776</t>
  </si>
  <si>
    <t>Stropy z betonu železového (bez výztuže) stropů deskových, plochých střech, desek balkonových, desek hřibových stropů včetně hlavic hřibových sloupů tř. C 25/30</t>
  </si>
  <si>
    <t>https://podminky.urs.cz/item/CS_URS_2022_02/411321414</t>
  </si>
  <si>
    <t>2,2*1*0,08</t>
  </si>
  <si>
    <t>411351011</t>
  </si>
  <si>
    <t>Zřízení bednění stropů deskových tl přes 5 do 25 cm bez podpěrné kce</t>
  </si>
  <si>
    <t>-529006511</t>
  </si>
  <si>
    <t>Bednění stropních konstrukcí - bez podpěrné konstrukce desek tloušťky stropní desky přes 5 do 25 cm zřízení</t>
  </si>
  <si>
    <t>https://podminky.urs.cz/item/CS_URS_2022_02/411351011</t>
  </si>
  <si>
    <t>411351012</t>
  </si>
  <si>
    <t>Odstranění bednění stropů deskových tl přes 5 do 25 cm bez podpěrné kce</t>
  </si>
  <si>
    <t>-1868931607</t>
  </si>
  <si>
    <t>Bednění stropních konstrukcí - bez podpěrné konstrukce desek tloušťky stropní desky přes 5 do 25 cm odstranění</t>
  </si>
  <si>
    <t>https://podminky.urs.cz/item/CS_URS_2022_02/411351012</t>
  </si>
  <si>
    <t>411362021</t>
  </si>
  <si>
    <t>Výztuž stropů svařovanými sítěmi Kari</t>
  </si>
  <si>
    <t>-1448185171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</si>
  <si>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</si>
  <si>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https://podminky.urs.cz/item/CS_URS_2022_02/411362021</t>
  </si>
  <si>
    <t>2*0,004</t>
  </si>
  <si>
    <t>417321515</t>
  </si>
  <si>
    <t>Ztužující pásy a věnce ze ŽB tř. C 25/30</t>
  </si>
  <si>
    <t>879622400</t>
  </si>
  <si>
    <t>Ztužující pásy a věnce z betonu železového (bez výztuže) tř. C 25/30</t>
  </si>
  <si>
    <t>https://podminky.urs.cz/item/CS_URS_2022_02/417321515</t>
  </si>
  <si>
    <t>(6,11+3,35)*2*0,25*0,25</t>
  </si>
  <si>
    <t>417351115</t>
  </si>
  <si>
    <t>Zřízení bednění ztužujících věnců</t>
  </si>
  <si>
    <t>1768173412</t>
  </si>
  <si>
    <t>Bednění bočnic ztužujících pásů a věnců včetně vzpěr zřízení</t>
  </si>
  <si>
    <t>https://podminky.urs.cz/item/CS_URS_2022_02/417351115</t>
  </si>
  <si>
    <t>(6,11+3,35)*2*0,25*2</t>
  </si>
  <si>
    <t>417351116</t>
  </si>
  <si>
    <t>Odstranění bednění ztužujících věnců</t>
  </si>
  <si>
    <t>821661815</t>
  </si>
  <si>
    <t>Bednění bočnic ztužujících pásů a věnců včetně vzpěr odstranění</t>
  </si>
  <si>
    <t>https://podminky.urs.cz/item/CS_URS_2022_02/417351116</t>
  </si>
  <si>
    <t>417361821</t>
  </si>
  <si>
    <t>Výztuž ztužujících pásů a věnců betonářskou ocelí 10 505</t>
  </si>
  <si>
    <t>-1840127639</t>
  </si>
  <si>
    <t>Výztuž ztužujících pásů a věnců z betonářské oceli 10 505 (R) nebo BSt 500</t>
  </si>
  <si>
    <t>https://podminky.urs.cz/item/CS_URS_2022_02/417361821</t>
  </si>
  <si>
    <t>1,183*0,08</t>
  </si>
  <si>
    <t>434191423</t>
  </si>
  <si>
    <t>Osazení schodišťových stupňů kamenných pemrlovaných na desku</t>
  </si>
  <si>
    <t>-1165555685</t>
  </si>
  <si>
    <t>Osazování schodišťových stupňů kamenných s vyspárováním styčných spár, s provizorním dřevěným zábradlím a dočasným zakrytím stupnic prkny na desku, stupňů pemrlovaných nebo ostatních</t>
  </si>
  <si>
    <t>https://podminky.urs.cz/item/CS_URS_2022_02/434191423</t>
  </si>
  <si>
    <t>12*2</t>
  </si>
  <si>
    <t>58380003</t>
  </si>
  <si>
    <t>obrubník kamenný  přímý 1000x300x200mm</t>
  </si>
  <si>
    <t>-1548036437</t>
  </si>
  <si>
    <t>-1817924547</t>
  </si>
  <si>
    <t>27*1*0,1</t>
  </si>
  <si>
    <t>452321161</t>
  </si>
  <si>
    <t>Podkladní desky ze ŽB tř. C 25/30 otevřený výkop</t>
  </si>
  <si>
    <t>-1085470406</t>
  </si>
  <si>
    <t>Podkladní a zajišťovací konstrukce z betonu železového v otevřeném výkopu desky pod potrubí, stoky a drobné objekty z betonu tř. C 25/30</t>
  </si>
  <si>
    <t>https://podminky.urs.cz/item/CS_URS_2022_02/452321161</t>
  </si>
  <si>
    <t>6,1*5,6*0,3</t>
  </si>
  <si>
    <t>452351101</t>
  </si>
  <si>
    <t>Bednění podkladních desek nebo bloků nebo sedlového lože otevřený výkop</t>
  </si>
  <si>
    <t>1424974559</t>
  </si>
  <si>
    <t>Bednění podkladních a zajišťovacích konstrukcí v otevřeném výkopu desek nebo sedlových loží pod potrubí, stoky a drobné objekty</t>
  </si>
  <si>
    <t>https://podminky.urs.cz/item/CS_URS_2022_02/452351101</t>
  </si>
  <si>
    <t>(6,1+5,6)*2*0,3</t>
  </si>
  <si>
    <t>452368113</t>
  </si>
  <si>
    <t>Výztuž podkladních desek nebo bloků nebo pražců otevřený výkop z betonářské oceli 10 505</t>
  </si>
  <si>
    <t>-222191004</t>
  </si>
  <si>
    <t>Výztuž podkladních desek, bloků nebo pražců v otevřeném výkopu z betonářské oceli 10 505 (R) nebo BSt 500</t>
  </si>
  <si>
    <t>https://podminky.urs.cz/item/CS_URS_2022_02/452368113</t>
  </si>
  <si>
    <t>Úpravy povrchů, podlahy a osazování výplní</t>
  </si>
  <si>
    <t>612321141</t>
  </si>
  <si>
    <t>Vápenocementová omítka štuková dvouvrstvá vnitřních stěn nanášená ručně</t>
  </si>
  <si>
    <t>-872701279</t>
  </si>
  <si>
    <t>Omítka vápenocementová vnitřních ploch nanášená ručně dvouvrstvá, tloušťky jádrové omítky do 10 mm a tloušťky štuku do 3 mm štuková svislých konstrukcí stěn</t>
  </si>
  <si>
    <t>https://podminky.urs.cz/item/CS_URS_2022_02/612321141</t>
  </si>
  <si>
    <t>(3,6*2+6,11+0,25)*2,5</t>
  </si>
  <si>
    <t>-1,25*1,25*2</t>
  </si>
  <si>
    <t>622142001</t>
  </si>
  <si>
    <t>Potažení vnějších stěn sklovláknitým pletivem vtlačeným do tenkovrstvé hmoty</t>
  </si>
  <si>
    <t>135723450</t>
  </si>
  <si>
    <t>Potažení vnějších ploch pletivem v ploše nebo pruzích, na plném podkladu sklovláknitým vtlačením do tmelu stěn</t>
  </si>
  <si>
    <t>https://podminky.urs.cz/item/CS_URS_2022_02/622142001</t>
  </si>
  <si>
    <t>622321121</t>
  </si>
  <si>
    <t>Vápenocementová omítka hladká jednovrstvá vnějších stěn nanášená ručně</t>
  </si>
  <si>
    <t>-389851434</t>
  </si>
  <si>
    <t>Omítka vápenocementová vnějších ploch nanášená ručně jednovrstvá, tloušťky do 15 mm hladká stěn</t>
  </si>
  <si>
    <t>https://podminky.urs.cz/item/CS_URS_2022_02/622321121</t>
  </si>
  <si>
    <t>622541012</t>
  </si>
  <si>
    <t>Tenkovrstvá silikonsilikátová zatíraná omítka zrnitost 1,5 mm vnějších stěn</t>
  </si>
  <si>
    <t>1946323092</t>
  </si>
  <si>
    <t>Omítka tenkovrstvá silikonsilikátová vnějších ploch probarvená bez penetrace, zatíraná (škrábaná), tloušťky 1,5 mm stěn</t>
  </si>
  <si>
    <t>https://podminky.urs.cz/item/CS_URS_2022_02/622541012</t>
  </si>
  <si>
    <t>632450134</t>
  </si>
  <si>
    <t>Vyrovnávací cementový potěr tl přes 40 do 50 mm ze suchých směsí provedený v ploše</t>
  </si>
  <si>
    <t>2121593468</t>
  </si>
  <si>
    <t>Potěr cementový vyrovnávací ze suchých směsí v ploše o průměrné (střední) tl. přes 40 do 50 mm</t>
  </si>
  <si>
    <t>https://podminky.urs.cz/item/CS_URS_2022_02/632450134</t>
  </si>
  <si>
    <t>3,35*5,61</t>
  </si>
  <si>
    <t>871315221</t>
  </si>
  <si>
    <t>Kanalizační potrubí z tvrdého PVC jednovrstvé tuhost třídy SN8 DN 160</t>
  </si>
  <si>
    <t>571274571</t>
  </si>
  <si>
    <t>Kanalizační potrubí z tvrdého PVC v otevřeném výkopu ve sklonu do 20 %, hladkého plnostěnného jednovrstvého, tuhost třídy SN 8 DN 160</t>
  </si>
  <si>
    <t>https://podminky.urs.cz/item/CS_URS_2022_02/871315221</t>
  </si>
  <si>
    <t>877315211</t>
  </si>
  <si>
    <t>Montáž tvarovek z tvrdého PVC-systém KG nebo z polypropylenu-systém KG 2000 jednoosé DN 160</t>
  </si>
  <si>
    <t>1008286750</t>
  </si>
  <si>
    <t>Montáž tvarovek na kanalizačním potrubí z trub z plastu z tvrdého PVC nebo z polypropylenu v otevřeném výkopu jednoosých DN 160</t>
  </si>
  <si>
    <t>https://podminky.urs.cz/item/CS_URS_2022_02/877315211</t>
  </si>
  <si>
    <t>28611360</t>
  </si>
  <si>
    <t>koleno kanalizace PVC KG 160x30°</t>
  </si>
  <si>
    <t>653798204</t>
  </si>
  <si>
    <t>28611361</t>
  </si>
  <si>
    <t>koleno kanalizační PVC KG 160x45°</t>
  </si>
  <si>
    <t>678210279</t>
  </si>
  <si>
    <t>877315221</t>
  </si>
  <si>
    <t>Montáž tvarovek z tvrdého PVC-systém KG nebo z polypropylenu-systém KG 2000 dvouosé DN 160</t>
  </si>
  <si>
    <t>-1794778078</t>
  </si>
  <si>
    <t>Montáž tvarovek na kanalizačním potrubí z trub z plastu z tvrdého PVC nebo z polypropylenu v otevřeném výkopu dvouosých DN 160</t>
  </si>
  <si>
    <t>https://podminky.urs.cz/item/CS_URS_2022_02/877315221</t>
  </si>
  <si>
    <t>28611392</t>
  </si>
  <si>
    <t>odbočka kanalizační PVC s hrdlem 160/160/45°</t>
  </si>
  <si>
    <t>-1502942827</t>
  </si>
  <si>
    <t>87788R</t>
  </si>
  <si>
    <t>propojení akumulace nerez tř. 17</t>
  </si>
  <si>
    <t>824791055</t>
  </si>
  <si>
    <t>894302161</t>
  </si>
  <si>
    <t>Stěny šachet tl nad 200 mm ze ŽB bez zvýšených nároků na prostředí tř. C 25/30</t>
  </si>
  <si>
    <t>2087833121</t>
  </si>
  <si>
    <t>Ostatní konstrukce na trubním vedení ze železobetonu stěny šachet tloušťky přes 200 mm z betonu bez zvýšených nároků na prostředí tř. C 25/30</t>
  </si>
  <si>
    <t>https://podminky.urs.cz/item/CS_URS_2022_02/894302161</t>
  </si>
  <si>
    <t>6,1*2,8*0,25*2</t>
  </si>
  <si>
    <t>5,6*2,8*0,25*3</t>
  </si>
  <si>
    <t>894410101</t>
  </si>
  <si>
    <t>Osazení betonových dílců pro kanalizační šachty DN 1000 šachtové dno výšky 600 mm</t>
  </si>
  <si>
    <t>2072089226</t>
  </si>
  <si>
    <t>Osazení betonových dílců šachet kanalizačních dno DN 1000, výšky 600 mm</t>
  </si>
  <si>
    <t>https://podminky.urs.cz/item/CS_URS_2022_02/894410101</t>
  </si>
  <si>
    <t>59224337</t>
  </si>
  <si>
    <t>dno betonové šachty kanalizační přímé 100x60x40cm</t>
  </si>
  <si>
    <t>1074898565</t>
  </si>
  <si>
    <t>894410211</t>
  </si>
  <si>
    <t>Osazení betonových dílců pro kanalizační šachty DN 1000 skruž rovná výšky 250 mm</t>
  </si>
  <si>
    <t>1436102236</t>
  </si>
  <si>
    <t>Osazení betonových dílců šachet kanalizačních skruž rovná DN 1000, výšky 250 mm</t>
  </si>
  <si>
    <t>https://podminky.urs.cz/item/CS_URS_2022_02/894410211</t>
  </si>
  <si>
    <t>59224066</t>
  </si>
  <si>
    <t>skruž betonová DN 1000x250 PS, 100x25x12cm</t>
  </si>
  <si>
    <t>-661530267</t>
  </si>
  <si>
    <t>894410213</t>
  </si>
  <si>
    <t>Osazení betonových dílců pro kanalizační šachty DN 1000 skruž rovná výšky 1000 mm</t>
  </si>
  <si>
    <t>451419103</t>
  </si>
  <si>
    <t>Osazení betonových dílců šachet kanalizačních skruž rovná DN 1000, výšky 1000 mm</t>
  </si>
  <si>
    <t>https://podminky.urs.cz/item/CS_URS_2022_02/894410213</t>
  </si>
  <si>
    <t>59224070</t>
  </si>
  <si>
    <t>skruž betonová DN 1000x1000 PS, 100x100x12cm</t>
  </si>
  <si>
    <t>2003033592</t>
  </si>
  <si>
    <t>894410232</t>
  </si>
  <si>
    <t>Osazení betonových dílců pro kanalizační šachty DN 1000 skruž přechodová (konus)</t>
  </si>
  <si>
    <t>1665938639</t>
  </si>
  <si>
    <t>Osazení betonových dílců šachet kanalizačních skruž přechodová (konus) DN 1000</t>
  </si>
  <si>
    <t>https://podminky.urs.cz/item/CS_URS_2022_02/894410232</t>
  </si>
  <si>
    <t>59224312</t>
  </si>
  <si>
    <t>kónus šachetní betonový kapsové plastové stupadlo 100x62,5x58cm</t>
  </si>
  <si>
    <t>-64962250</t>
  </si>
  <si>
    <t>894502101</t>
  </si>
  <si>
    <t>Bednění stěn šachet pravoúhlých nebo vícehranných jednostranné</t>
  </si>
  <si>
    <t>-1270703850</t>
  </si>
  <si>
    <t>Bednění konstrukcí na trubním vedení stěn šachet pravoúhlých nebo čtyř a vícehranných jednostranné</t>
  </si>
  <si>
    <t>https://podminky.urs.cz/item/CS_URS_2022_02/894502101</t>
  </si>
  <si>
    <t>(5,6+6,1)*2*2,8</t>
  </si>
  <si>
    <t>894608211</t>
  </si>
  <si>
    <t>Výztuž šachet ze svařovaných sítí typu Kari</t>
  </si>
  <si>
    <t>384304523</t>
  </si>
  <si>
    <t>https://podminky.urs.cz/item/CS_URS_2022_02/894608211</t>
  </si>
  <si>
    <t>6,1*2,8*2*2*0,008</t>
  </si>
  <si>
    <t>5,6*2,8*2*2*0,008</t>
  </si>
  <si>
    <t>894812312.WVN</t>
  </si>
  <si>
    <t>Revizní a čistící šachta TEGRA z PP typ DN 600/160 šachtové dno průtočné 30°, 60°, 90°</t>
  </si>
  <si>
    <t>25707608</t>
  </si>
  <si>
    <t>894812331</t>
  </si>
  <si>
    <t>Revizní a čistící šachta z PP DN 600 šachtová roura korugovaná světlé hloubky 1000 mm</t>
  </si>
  <si>
    <t>1402287510</t>
  </si>
  <si>
    <t>Revizní a čistící šachta z polypropylenu PP pro hladké trouby DN 600 roura šachtová korugovaná, světlé hloubky 1 000 mm</t>
  </si>
  <si>
    <t>https://podminky.urs.cz/item/CS_URS_2022_02/894812331</t>
  </si>
  <si>
    <t>894812339</t>
  </si>
  <si>
    <t>Příplatek k rourám revizní a čistící šachty z PP DN 600 za uříznutí šachtové roury</t>
  </si>
  <si>
    <t>1819060515</t>
  </si>
  <si>
    <t>Revizní a čistící šachta z polypropylenu PP pro hladké trouby DN 600 Příplatek k cenám 2331 - 2334 za uříznutí šachtové roury</t>
  </si>
  <si>
    <t>https://podminky.urs.cz/item/CS_URS_2022_02/894812339</t>
  </si>
  <si>
    <t>894812351</t>
  </si>
  <si>
    <t>Revizní a čistící šachta z PP DN 600 poklop litinový pro třídu zatížení A15 s betonovým prstencem</t>
  </si>
  <si>
    <t>1654072611</t>
  </si>
  <si>
    <t>Revizní a čistící šachta z polypropylenu PP pro hladké trouby DN 600 poklop (mříž) litinový pro třídu zatížení A15 s betonovým prstencem</t>
  </si>
  <si>
    <t>https://podminky.urs.cz/item/CS_URS_2022_02/894812351</t>
  </si>
  <si>
    <t>899104112</t>
  </si>
  <si>
    <t>Osazení poklopů litinových nebo ocelových včetně rámů pro třídu zatížení D400, E600</t>
  </si>
  <si>
    <t>620437780</t>
  </si>
  <si>
    <t>Osazení poklopů litinových a ocelových včetně rámů pro třídu zatížení D400, E600</t>
  </si>
  <si>
    <t>https://podminky.urs.cz/item/CS_URS_2022_02/899104112</t>
  </si>
  <si>
    <t>55241005</t>
  </si>
  <si>
    <t>poklop kanalizační litinový, rám betonolitinový 160mm,s osazením pro lapač D 400 kruhová mříž</t>
  </si>
  <si>
    <t>-1745241675</t>
  </si>
  <si>
    <t>899105R</t>
  </si>
  <si>
    <t>Napojení přepadu do stávající šachty</t>
  </si>
  <si>
    <t>1556076399</t>
  </si>
  <si>
    <t>Ostatní konstrukce a práce, bourání</t>
  </si>
  <si>
    <t>949101111</t>
  </si>
  <si>
    <t>Lešení pomocné pro objekty pozemních staveb s lešeňovou podlahou v do 1,9 m zatížení do 150 kg/m2</t>
  </si>
  <si>
    <t>-799291261</t>
  </si>
  <si>
    <t>Lešení pomocné pracovní pro objekty pozemních staveb pro zatížení do 150 kg/m2, o výšce lešeňové podlahy do 1,9 m</t>
  </si>
  <si>
    <t>https://podminky.urs.cz/item/CS_URS_2022_02/949101111</t>
  </si>
  <si>
    <t>966021111</t>
  </si>
  <si>
    <t>Bourání konstrukcí LTM zdiva kamenného na MV, MVC ručně</t>
  </si>
  <si>
    <t>-814139657</t>
  </si>
  <si>
    <t>Bourání konstrukcí LTM ve vodních tocích s přemístěním suti na hromady na vzdálenost do 20 m nebo s naložením na dopravní prostředek ručně ze zdiva kamenného, pro jakýkoliv druh kamene na maltu vápennou nebo vápenocementovou</t>
  </si>
  <si>
    <t>https://podminky.urs.cz/item/CS_URS_2022_02/966021111</t>
  </si>
  <si>
    <t>Poznámka k položce:
opěrná zeď</t>
  </si>
  <si>
    <t>10*0,4*2,5</t>
  </si>
  <si>
    <t>997</t>
  </si>
  <si>
    <t>Přesun sutě</t>
  </si>
  <si>
    <t>997013501</t>
  </si>
  <si>
    <t>Odvoz suti a vybouraných hmot na skládku nebo meziskládku do 1 km se složením</t>
  </si>
  <si>
    <t>-491487685</t>
  </si>
  <si>
    <t>Odvoz suti a vybouraných hmot na skládku nebo meziskládku se složením, na vzdálenost do 1 km</t>
  </si>
  <si>
    <t>https://podminky.urs.cz/item/CS_URS_2022_02/997013501</t>
  </si>
  <si>
    <t>997013509</t>
  </si>
  <si>
    <t>Příplatek k odvozu suti a vybouraných hmot na skládku ZKD 1 km přes 1 km</t>
  </si>
  <si>
    <t>644417012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</si>
  <si>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</si>
  <si>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</si>
  <si>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77*11 'Přepočtené koeficientem množství</t>
  </si>
  <si>
    <t>997013631</t>
  </si>
  <si>
    <t>Poplatek za uložení na skládce (skládkovné) stavebního odpadu směsného kód odpadu 17 09 04</t>
  </si>
  <si>
    <t>-1707809384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</si>
  <si>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</si>
  <si>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</si>
  <si>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998011001</t>
  </si>
  <si>
    <t>Přesun hmot pro budovy zděné v do 6 m</t>
  </si>
  <si>
    <t>802678583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</si>
  <si>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</si>
  <si>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https://podminky.urs.cz/item/CS_URS_2022_02/998011001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</si>
  <si>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</si>
  <si>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</si>
  <si>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</si>
  <si>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</si>
  <si>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</si>
  <si>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</si>
  <si>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-348245387</t>
  </si>
  <si>
    <t>Provedení izolace proti zemní vlhkosti natěradly a tmely za studena na ploše vodorovné V nátěrem penetračním</t>
  </si>
  <si>
    <t>https://podminky.urs.cz/item/CS_URS_2022_02/711111001</t>
  </si>
  <si>
    <t>(6,11+3,35*2+0,25)*0,3</t>
  </si>
  <si>
    <t>11163150</t>
  </si>
  <si>
    <t>lak penetrační asfaltový</t>
  </si>
  <si>
    <t>1897323557</t>
  </si>
  <si>
    <t>5,918*0,00033 'Přepočtené koeficientem množství</t>
  </si>
  <si>
    <t>711141559</t>
  </si>
  <si>
    <t>Provedení izolace proti zemní vlhkosti pásy přitavením vodorovné NAIP</t>
  </si>
  <si>
    <t>-754435781</t>
  </si>
  <si>
    <t>Provedení izolace proti zemní vlhkosti pásy přitavením NAIP na ploše vodorovné V</t>
  </si>
  <si>
    <t>https://podminky.urs.cz/item/CS_URS_2022_02/711141559</t>
  </si>
  <si>
    <t>3,918</t>
  </si>
  <si>
    <t>87</t>
  </si>
  <si>
    <t>62855001</t>
  </si>
  <si>
    <t>pás asfaltový natavitelný modifikovaný SBS tl 4,0mm s vložkou z polyesterové rohože a spalitelnou PE fólií nebo jemnozrnným minerálním posypem na horním povrchu</t>
  </si>
  <si>
    <t>433756819</t>
  </si>
  <si>
    <t>5,918*1,1655 'Přepočtené koeficientem množství</t>
  </si>
  <si>
    <t>721</t>
  </si>
  <si>
    <t>Zdravotechnika - vnitřní kanalizace</t>
  </si>
  <si>
    <t>88</t>
  </si>
  <si>
    <t>721263103</t>
  </si>
  <si>
    <t>Klapka zpětná polypropylen PP s automatickým uzávěrem DN 160</t>
  </si>
  <si>
    <t>676832144</t>
  </si>
  <si>
    <t>Zpětné klapky z polypropylenu (PP) s automatickým uzávěrem DN 160</t>
  </si>
  <si>
    <t>https://podminky.urs.cz/item/CS_URS_2022_02/721263103</t>
  </si>
  <si>
    <t>741</t>
  </si>
  <si>
    <t>Elektroinstalace - silnoproud</t>
  </si>
  <si>
    <t>89</t>
  </si>
  <si>
    <t>741110302</t>
  </si>
  <si>
    <t>Montáž trubka ochranná do krabic plastová tuhá D přes 40 do 90 mm uložená pevně</t>
  </si>
  <si>
    <t>-156063977</t>
  </si>
  <si>
    <t>Montáž trubek ochranných s nasunutím nebo našroubováním do krabic plastových tuhých, uložených pevně, vnitřní Ø přes 40 do 90 mm</t>
  </si>
  <si>
    <t>https://podminky.urs.cz/item/CS_URS_2022_02/741110302</t>
  </si>
  <si>
    <t>90</t>
  </si>
  <si>
    <t>34571365</t>
  </si>
  <si>
    <t>trubka elektroinstalační HDPE tuhá dvouplášťová korugovaná D 94/110mm</t>
  </si>
  <si>
    <t>-319189633</t>
  </si>
  <si>
    <t>8*1,05 'Přepočtené koeficientem množství</t>
  </si>
  <si>
    <t>762</t>
  </si>
  <si>
    <t>Konstrukce tesařské</t>
  </si>
  <si>
    <t>91</t>
  </si>
  <si>
    <t>762085103</t>
  </si>
  <si>
    <t>Montáž kotevních želez, příložek, patek nebo táhel</t>
  </si>
  <si>
    <t>251998160</t>
  </si>
  <si>
    <t>Montáž ocelových spojovacích prostředků (materiál ve specifikaci) kotevních želez příložek, patek, táhel</t>
  </si>
  <si>
    <t>https://podminky.urs.cz/item/CS_URS_2022_02/762085103</t>
  </si>
  <si>
    <t>92</t>
  </si>
  <si>
    <t>56489R</t>
  </si>
  <si>
    <t>kotva pozednice</t>
  </si>
  <si>
    <t>-41415464</t>
  </si>
  <si>
    <t>93</t>
  </si>
  <si>
    <t>76212311R</t>
  </si>
  <si>
    <t>Stěna dřevěná s dveřmi</t>
  </si>
  <si>
    <t>93946074</t>
  </si>
  <si>
    <t>Poznámka k položce:
včetně povrchové úpravy</t>
  </si>
  <si>
    <t>2,7*2,25*2</t>
  </si>
  <si>
    <t>94</t>
  </si>
  <si>
    <t>762132138</t>
  </si>
  <si>
    <t>Montáž bednění stěn z hoblovaných prken tl do 32 mm na pero a drážku, na polodrážku nebo na vložené pero</t>
  </si>
  <si>
    <t>299474</t>
  </si>
  <si>
    <t>Montáž bednění stěn z hoblovaných prken tl. do 32 mm na pero a drážku, na polodrážku, na vložené pero</t>
  </si>
  <si>
    <t>https://podminky.urs.cz/item/CS_URS_2022_02/762132138</t>
  </si>
  <si>
    <t>2,4*2,1*2</t>
  </si>
  <si>
    <t>95</t>
  </si>
  <si>
    <t>61191161</t>
  </si>
  <si>
    <t>palubky obkladové sibiřský modřín profil klasický 20x146mm jakost A/B</t>
  </si>
  <si>
    <t>832994496</t>
  </si>
  <si>
    <t>10,08*1,1 'Přepočtené koeficientem množství</t>
  </si>
  <si>
    <t>96</t>
  </si>
  <si>
    <t>762332133</t>
  </si>
  <si>
    <t>Montáž vázaných kcí krovů pravidelných z hraněného řeziva průřezové pl přes 224 do 288 cm2</t>
  </si>
  <si>
    <t>-2057399682</t>
  </si>
  <si>
    <t>Montáž vázaných konstrukcí krovů střech pultových, sedlových, valbových, stanových čtvercového nebo obdélníkového půdorysu z řeziva hraněného průřezové plochy přes 224 do 288 cm2</t>
  </si>
  <si>
    <t>https://podminky.urs.cz/item/CS_URS_2022_02/762332133</t>
  </si>
  <si>
    <t>7,1*2</t>
  </si>
  <si>
    <t>97</t>
  </si>
  <si>
    <t>60512135</t>
  </si>
  <si>
    <t>hranol stavební řezivo průřezu do 288cm2 do dl 6m</t>
  </si>
  <si>
    <t>405658542</t>
  </si>
  <si>
    <t>14,2*0,15*0,15*1,05</t>
  </si>
  <si>
    <t>762341250</t>
  </si>
  <si>
    <t>Montáž bednění střech rovných a šikmých sklonu do 60° z hoblovaných prken</t>
  </si>
  <si>
    <t>43375565</t>
  </si>
  <si>
    <t>Montáž bednění střech rovných a šikmých sklonu do 60° s vyřezáním otvorů z prken hoblovaných</t>
  </si>
  <si>
    <t>https://podminky.urs.cz/item/CS_URS_2022_02/762341250</t>
  </si>
  <si>
    <t>3,2*7,1*2</t>
  </si>
  <si>
    <t>99</t>
  </si>
  <si>
    <t>60511112</t>
  </si>
  <si>
    <t>řezivo jehličnaté smrk, borovice š přes 80mm tl 24mm dl 4-5m</t>
  </si>
  <si>
    <t>1339962311</t>
  </si>
  <si>
    <t>45,44*0,025*1,1</t>
  </si>
  <si>
    <t>100</t>
  </si>
  <si>
    <t>762395000</t>
  </si>
  <si>
    <t>Spojovací prostředky krovů, bednění, laťování, nadstřešních konstrukcí</t>
  </si>
  <si>
    <t>-1508369667</t>
  </si>
  <si>
    <t>Spojovací prostředky krovů, bednění a laťování, nadstřešních konstrukcí svory, prkna, hřebíky, pásová ocel, vruty</t>
  </si>
  <si>
    <t>https://podminky.urs.cz/item/CS_URS_2022_02/762395000</t>
  </si>
  <si>
    <t>101</t>
  </si>
  <si>
    <t>998762101</t>
  </si>
  <si>
    <t>Přesun hmot tonážní pro kce tesařské v objektech v do 6 m</t>
  </si>
  <si>
    <t>-1736157067</t>
  </si>
  <si>
    <t>Přesun hmot pro konstrukce tesařské stanovený z hmotnosti přesunovaného materiálu vodorovná dopravní vzdálenost do 50 m v objektech výšky do 6 m</t>
  </si>
  <si>
    <t>https://podminky.urs.cz/item/CS_URS_2022_02/998762101</t>
  </si>
  <si>
    <t>763</t>
  </si>
  <si>
    <t>Konstrukce suché výstavby</t>
  </si>
  <si>
    <t>102</t>
  </si>
  <si>
    <t>763732113</t>
  </si>
  <si>
    <t>Montáž střešní konstrukce z příhradových vazníků konstrukční dl do 9 m</t>
  </si>
  <si>
    <t>-1460721891</t>
  </si>
  <si>
    <t>Montáž střešní konstrukce z vazníků příhradových, konstrukční délky do 9,0 m</t>
  </si>
  <si>
    <t>https://podminky.urs.cz/item/CS_URS_2022_02/763732113</t>
  </si>
  <si>
    <t>5*9</t>
  </si>
  <si>
    <t>103</t>
  </si>
  <si>
    <t>60512200</t>
  </si>
  <si>
    <t>příhradový vazník sedlový sušený neimpregnovaný dl do 9m</t>
  </si>
  <si>
    <t>-1456093486</t>
  </si>
  <si>
    <t>45*1,02 'Přepočtené koeficientem množství</t>
  </si>
  <si>
    <t>104</t>
  </si>
  <si>
    <t>998763100</t>
  </si>
  <si>
    <t>Přesun hmot tonážní pro dřevostavby v objektech v do 6 m</t>
  </si>
  <si>
    <t>757158344</t>
  </si>
  <si>
    <t>Přesun hmot pro dřevostavby stanovený z hmotnosti přesunovaného materiálu vodorovná dopravní vzdálenost do 50 m v objektech výšky do 6 m</t>
  </si>
  <si>
    <t>https://podminky.urs.cz/item/CS_URS_2022_02/998763100</t>
  </si>
  <si>
    <t>764</t>
  </si>
  <si>
    <t>Konstrukce klempířské</t>
  </si>
  <si>
    <t>105</t>
  </si>
  <si>
    <t>764101143</t>
  </si>
  <si>
    <t>Montáž krytiny střechy rovné z taškových tabulí sklonu přes 30 do 60°</t>
  </si>
  <si>
    <t>-253406342</t>
  </si>
  <si>
    <t>Montáž krytiny z plechu s úpravou u okapů, prostupů a výčnělků střechy rovné z taškových tabulí, sklon střechy přes 30 do 60°</t>
  </si>
  <si>
    <t>https://podminky.urs.cz/item/CS_URS_2022_02/764101143</t>
  </si>
  <si>
    <t>106</t>
  </si>
  <si>
    <t>55350183</t>
  </si>
  <si>
    <t>krytina střešní profilovaný Pz plech tl 0,5mm do š 1,1m s povrchovou úpravou</t>
  </si>
  <si>
    <t>1688166225</t>
  </si>
  <si>
    <t>45,44*1,3 'Přepočtené koeficientem množství</t>
  </si>
  <si>
    <t>107</t>
  </si>
  <si>
    <t>764141301</t>
  </si>
  <si>
    <t>Krytina střechy rovné drážkováním ze svitků z TiZn lesklého plechu rš 500 mm sklonu do 30°</t>
  </si>
  <si>
    <t>-1731218244</t>
  </si>
  <si>
    <t>Krytina ze svitků nebo tabulí z titanzinkového lesklého válcovaného plechu s úpravou u okapů, prostupů a výčnělků střechy rovné drážkováním ze svitků rš 500 mm, sklon střechy do 30°</t>
  </si>
  <si>
    <t>https://podminky.urs.cz/item/CS_URS_2022_02/764141301</t>
  </si>
  <si>
    <t>108</t>
  </si>
  <si>
    <t>764226442</t>
  </si>
  <si>
    <t>Oplechování parapetů rovných celoplošně lepené z Al plechu rš 200 mm</t>
  </si>
  <si>
    <t>-543889961</t>
  </si>
  <si>
    <t>Oplechování parapetů z hliníkového plechu rovných celoplošně lepené, bez rohů rš 200 mm</t>
  </si>
  <si>
    <t>https://podminky.urs.cz/item/CS_URS_2022_02/764226442</t>
  </si>
  <si>
    <t>765</t>
  </si>
  <si>
    <t>Krytina skládaná</t>
  </si>
  <si>
    <t>109</t>
  </si>
  <si>
    <t>765191023</t>
  </si>
  <si>
    <t>Montáž pojistné hydroizolační nebo parotěsné kladené ve sklonu přes 20° s lepenými spoji na bednění</t>
  </si>
  <si>
    <t>-1150402101</t>
  </si>
  <si>
    <t>Montáž pojistné hydroizolační nebo parotěsné fólie kladené ve sklonu přes 20° s lepenými přesahy na bednění nebo tepelnou izolaci</t>
  </si>
  <si>
    <t>https://podminky.urs.cz/item/CS_URS_2022_02/765191023</t>
  </si>
  <si>
    <t>110</t>
  </si>
  <si>
    <t>28329036</t>
  </si>
  <si>
    <t>fólie kontaktní difuzně propustná pro doplňkovou hydroizolační vrstvu, třívrstvá mikroporézní PP 150g/m2 s integrovanou samolepící páskou</t>
  </si>
  <si>
    <t>1213100292</t>
  </si>
  <si>
    <t>45,44*1,1 'Přepočtené koeficientem množství</t>
  </si>
  <si>
    <t>766</t>
  </si>
  <si>
    <t>Konstrukce truhlářské</t>
  </si>
  <si>
    <t>111</t>
  </si>
  <si>
    <t>766622131</t>
  </si>
  <si>
    <t>Montáž plastových oken plochy přes 1 m2 otevíravých v do 1,5 m s rámem do zdiva</t>
  </si>
  <si>
    <t>-18900413</t>
  </si>
  <si>
    <t>Montáž oken plastových včetně montáže rámu plochy přes 1 m2 otevíravých do zdiva, výšky do 1,5 m</t>
  </si>
  <si>
    <t>https://podminky.urs.cz/item/CS_URS_2022_02/766622131</t>
  </si>
  <si>
    <t>1,5*1,5*2</t>
  </si>
  <si>
    <t>112</t>
  </si>
  <si>
    <t>61140051</t>
  </si>
  <si>
    <t>okno plastové otevíravé/sklopné dvojsklo přes plochu 1m2 do v 1,5m</t>
  </si>
  <si>
    <t>136969337</t>
  </si>
  <si>
    <t>113</t>
  </si>
  <si>
    <t>998766101</t>
  </si>
  <si>
    <t>Přesun hmot tonážní pro kce truhlářské v objektech v do 6 m</t>
  </si>
  <si>
    <t>-1594016494</t>
  </si>
  <si>
    <t>Přesun hmot pro konstrukce truhlářské stanovený z hmotnosti přesunovaného materiálu vodorovná dopravní vzdálenost do 50 m v objektech výšky do 6 m</t>
  </si>
  <si>
    <t>https://podminky.urs.cz/item/CS_URS_2022_02/998766101</t>
  </si>
  <si>
    <t>767</t>
  </si>
  <si>
    <t>Konstrukce zámečnické</t>
  </si>
  <si>
    <t>114</t>
  </si>
  <si>
    <t>767871110</t>
  </si>
  <si>
    <t>Montáž podpěrných konstrukcí pro vedení v kolektorech hmotnosti do 100 kg</t>
  </si>
  <si>
    <t>kg</t>
  </si>
  <si>
    <t>1289745413</t>
  </si>
  <si>
    <t>Montáž podpěrných konstrukcí pro vedení v kolektorech, hmotnosti jednotlivě do 100 kg</t>
  </si>
  <si>
    <t>https://podminky.urs.cz/item/CS_URS_2022_02/767871110</t>
  </si>
  <si>
    <t>115</t>
  </si>
  <si>
    <t>5987R</t>
  </si>
  <si>
    <t>stožár antény</t>
  </si>
  <si>
    <t>222865901</t>
  </si>
  <si>
    <t>781</t>
  </si>
  <si>
    <t>Dokončovací práce - obklady</t>
  </si>
  <si>
    <t>116</t>
  </si>
  <si>
    <t>781674112</t>
  </si>
  <si>
    <t>Montáž obkladů parapetů š přes 100 do 150 mm z dlaždic keramických lepených flexibilním lepidlem</t>
  </si>
  <si>
    <t>1441258364</t>
  </si>
  <si>
    <t>Montáž obkladů parapetů z dlaždic keramických lepených flexibilním lepidlem, šířky parapetu přes 100 do 150 mm</t>
  </si>
  <si>
    <t>https://podminky.urs.cz/item/CS_URS_2022_02/781674112</t>
  </si>
  <si>
    <t>117</t>
  </si>
  <si>
    <t>59761255</t>
  </si>
  <si>
    <t>obklad keramický hladký přes 35 do 45ks/m2</t>
  </si>
  <si>
    <t>1931917116</t>
  </si>
  <si>
    <t>3*0,15*1,1</t>
  </si>
  <si>
    <t>783</t>
  </si>
  <si>
    <t>Dokončovací práce - nátěry</t>
  </si>
  <si>
    <t>118</t>
  </si>
  <si>
    <t>783118101</t>
  </si>
  <si>
    <t>Lazurovací jednonásobný syntetický nátěr truhlářských konstrukcí</t>
  </si>
  <si>
    <t>349551893</t>
  </si>
  <si>
    <t>Lazurovací nátěr truhlářských konstrukcí jednonásobný syntetický</t>
  </si>
  <si>
    <t>https://podminky.urs.cz/item/CS_URS_2022_02/783118101</t>
  </si>
  <si>
    <t>10,08*2 'Přepočtené koeficientem množství</t>
  </si>
  <si>
    <t>10 - PS 01, PS 02 NN přípojka a technologie ATS</t>
  </si>
  <si>
    <t xml:space="preserve"> </t>
  </si>
  <si>
    <t>D1 - Specifikace č. 2 - Elektromateriál:</t>
  </si>
  <si>
    <t>D2 - Elektromontáže:</t>
  </si>
  <si>
    <t>D4 - Stavební výpomoce:</t>
  </si>
  <si>
    <t>D5 - Zemní práce:</t>
  </si>
  <si>
    <t>D6 - Ostatní:</t>
  </si>
  <si>
    <t xml:space="preserve">D3 - </t>
  </si>
  <si>
    <t>Pol1</t>
  </si>
  <si>
    <t>skříň Thalassa NSYPLM108G</t>
  </si>
  <si>
    <t>ks</t>
  </si>
  <si>
    <t>Pol2</t>
  </si>
  <si>
    <t>montážní panel NSYMM108</t>
  </si>
  <si>
    <t>Pol3</t>
  </si>
  <si>
    <t>sada závěsných ok NSYPFPLM</t>
  </si>
  <si>
    <t>kpl.</t>
  </si>
  <si>
    <t>Pol4</t>
  </si>
  <si>
    <t>kapsa na dokumentaci A4   NSYDPA4</t>
  </si>
  <si>
    <t>Pol5</t>
  </si>
  <si>
    <t>hlavní vypínač VCF2, 400V, 3P, 3x 40A</t>
  </si>
  <si>
    <t>Pol6</t>
  </si>
  <si>
    <t>svodič přepětí FLP-12,5/3</t>
  </si>
  <si>
    <t>Pol7</t>
  </si>
  <si>
    <t>pojistkový odpínač 3P, 32A, 10 x 38 mm</t>
  </si>
  <si>
    <t>Pol8</t>
  </si>
  <si>
    <t>pojistka válcová gG 2A, 10 x 38 mm</t>
  </si>
  <si>
    <t>Pol9</t>
  </si>
  <si>
    <t>fázové relé RM17TG20</t>
  </si>
  <si>
    <t>Pol10</t>
  </si>
  <si>
    <t>jistič iC60H 1P 4A C</t>
  </si>
  <si>
    <t>Pol11</t>
  </si>
  <si>
    <t>jistič iC60H 1P 6A C</t>
  </si>
  <si>
    <t>Pol12</t>
  </si>
  <si>
    <t>jistič iC60H 1P 6A D</t>
  </si>
  <si>
    <t>Pol13</t>
  </si>
  <si>
    <t>jistič iC60H 1P 10A C</t>
  </si>
  <si>
    <t>Pol14</t>
  </si>
  <si>
    <t>jistič iC60H 1P 16A C</t>
  </si>
  <si>
    <t>Pol15</t>
  </si>
  <si>
    <t>jistič iC60H 3P 16A C</t>
  </si>
  <si>
    <t>Pol16</t>
  </si>
  <si>
    <t>jistič iC60H 3P 25A C</t>
  </si>
  <si>
    <t>Pol17</t>
  </si>
  <si>
    <t>proudový chránič PF7-40/4/03-A</t>
  </si>
  <si>
    <t>Pol18</t>
  </si>
  <si>
    <t>zásuvka 250V/16A na DIN lištu</t>
  </si>
  <si>
    <t>Pol19</t>
  </si>
  <si>
    <t>termostat S87561 0/1 0-60ºC</t>
  </si>
  <si>
    <t>Pol20</t>
  </si>
  <si>
    <t>topné tělísko na DIN lištu NSYCR50WU2C</t>
  </si>
  <si>
    <t>Pol21</t>
  </si>
  <si>
    <t>pomocné relé Zelio RSB2A080P7, c.230 V AC</t>
  </si>
  <si>
    <t>Pol22</t>
  </si>
  <si>
    <t>pomocné relé Zelio RSB2A080BD, c.24 V DC</t>
  </si>
  <si>
    <t>Pol23</t>
  </si>
  <si>
    <t>patice relé Zelio RSZE1S48M</t>
  </si>
  <si>
    <t>Pol24</t>
  </si>
  <si>
    <t>varistor ochranný s LED RZM021FP 110 – 230 V AC/DC</t>
  </si>
  <si>
    <t>Pol25</t>
  </si>
  <si>
    <t>varistor ochranný s LED RZM021BN 24 – 60 V AC/DC</t>
  </si>
  <si>
    <t>Pol26</t>
  </si>
  <si>
    <t>spona relé upevňovací RSZR215 plast</t>
  </si>
  <si>
    <t>Pol27</t>
  </si>
  <si>
    <t>signálka červená do panelu, 230 V, XB5AVM4</t>
  </si>
  <si>
    <t>Pol28</t>
  </si>
  <si>
    <t>zdroj 24 V DC, ABLS1A24031, 3,13A, 75W</t>
  </si>
  <si>
    <t>Pol29</t>
  </si>
  <si>
    <t>zdroj DRC-60A, 13,8V/2,8A</t>
  </si>
  <si>
    <t>Pol30</t>
  </si>
  <si>
    <t>baterie SA-214/1,3, 12V/1,3A</t>
  </si>
  <si>
    <t>Pol31</t>
  </si>
  <si>
    <t>držák trub. pojistky ASK1/EN s trubičkovou pojistkou</t>
  </si>
  <si>
    <t>Pol32</t>
  </si>
  <si>
    <t>řídící automat Modicon M 221, 40 I/O, Ethernet,  TM221CE40R</t>
  </si>
  <si>
    <t>Pol33</t>
  </si>
  <si>
    <t>zásuvný modul RS 242/485 pro PLC TN2X1, TMC2SL1</t>
  </si>
  <si>
    <t>Pol34</t>
  </si>
  <si>
    <t>paměťová karta TMA SD1</t>
  </si>
  <si>
    <t>Pol35</t>
  </si>
  <si>
    <t>modul 8mi analogových vstupů TM3AI8</t>
  </si>
  <si>
    <t>Pol36</t>
  </si>
  <si>
    <t>grafický panel Magelis HMI STO 735</t>
  </si>
  <si>
    <t>Pol37</t>
  </si>
  <si>
    <t>prop. kabel XBT Z9980</t>
  </si>
  <si>
    <t>Pol38</t>
  </si>
  <si>
    <t>ethernetový přepínač SWITCH 5TX 10/100MBPS</t>
  </si>
  <si>
    <t>Pol39</t>
  </si>
  <si>
    <t>propojovací kabel STP Cat. 5e, 490NTW00002</t>
  </si>
  <si>
    <t>Pol40</t>
  </si>
  <si>
    <t>modem MC14DV</t>
  </si>
  <si>
    <t>Pol41</t>
  </si>
  <si>
    <t>prop. kabel PLC - modem, RS 485</t>
  </si>
  <si>
    <t>Pol42</t>
  </si>
  <si>
    <t>radiostanice Mototrbo DM 1400</t>
  </si>
  <si>
    <t>Pol43</t>
  </si>
  <si>
    <t>držák radiostanice</t>
  </si>
  <si>
    <t>Pol44</t>
  </si>
  <si>
    <t>žlab rozvaděčový 40/60</t>
  </si>
  <si>
    <t>Pol45</t>
  </si>
  <si>
    <t>lišta DIN 35</t>
  </si>
  <si>
    <t>Pol46</t>
  </si>
  <si>
    <t>podpěra šikmá lišty DIN 35</t>
  </si>
  <si>
    <t>Pol47</t>
  </si>
  <si>
    <t>svorka RSA 10 hnědá</t>
  </si>
  <si>
    <t>Pol48</t>
  </si>
  <si>
    <t>svorka OTL 35/2</t>
  </si>
  <si>
    <t>Pol49</t>
  </si>
  <si>
    <t>svorka RSA 4</t>
  </si>
  <si>
    <t>Pol50</t>
  </si>
  <si>
    <t>svorka RSA PE 4</t>
  </si>
  <si>
    <t>Pol51</t>
  </si>
  <si>
    <t>svorka RSA 2,5</t>
  </si>
  <si>
    <t>Pol52</t>
  </si>
  <si>
    <t>svorka RSA PE 2,5</t>
  </si>
  <si>
    <t>Pol53</t>
  </si>
  <si>
    <t>hřeben 2-pólový RSA 2,5</t>
  </si>
  <si>
    <t>Pol54</t>
  </si>
  <si>
    <t>hřeben 3-pólový RSA 2,5</t>
  </si>
  <si>
    <t>Pol55</t>
  </si>
  <si>
    <t>svorka koncová na DIN lištu</t>
  </si>
  <si>
    <t>Pol56</t>
  </si>
  <si>
    <t>vývodka Pg 21 BIMED s maticí</t>
  </si>
  <si>
    <t>Pol57</t>
  </si>
  <si>
    <t>vývodka Pg 16 BIMED s maticí</t>
  </si>
  <si>
    <t>Pol58</t>
  </si>
  <si>
    <t>vývodka Pg 13,5 BIMED s maticí</t>
  </si>
  <si>
    <t>Pol59</t>
  </si>
  <si>
    <t>ucpávka Pg 13,5 BIMED s maticí</t>
  </si>
  <si>
    <t>Pol60</t>
  </si>
  <si>
    <t>vývodka Pg 11 BIMED s maticí</t>
  </si>
  <si>
    <t>120</t>
  </si>
  <si>
    <t>Pol61</t>
  </si>
  <si>
    <t>ucpávka Pg 11 BIMED s maticí</t>
  </si>
  <si>
    <t>122</t>
  </si>
  <si>
    <t>Pol62</t>
  </si>
  <si>
    <t>sada popisných štítků</t>
  </si>
  <si>
    <t>124</t>
  </si>
  <si>
    <t>Pol63</t>
  </si>
  <si>
    <t>výstražný štítek</t>
  </si>
  <si>
    <t>126</t>
  </si>
  <si>
    <t>Pol64</t>
  </si>
  <si>
    <t>výrobní štítek</t>
  </si>
  <si>
    <t>128</t>
  </si>
  <si>
    <t>Pol65</t>
  </si>
  <si>
    <t>přípojnice N - 15 svorek, IP 20</t>
  </si>
  <si>
    <t>130</t>
  </si>
  <si>
    <t>Pol66</t>
  </si>
  <si>
    <t>přípojnice PE - 15 svorek, IP 20</t>
  </si>
  <si>
    <t>132</t>
  </si>
  <si>
    <t>Pol68</t>
  </si>
  <si>
    <t>materiál drobný</t>
  </si>
  <si>
    <t>136</t>
  </si>
  <si>
    <t>Pol69</t>
  </si>
  <si>
    <t>výroba rozváděče</t>
  </si>
  <si>
    <t>138</t>
  </si>
  <si>
    <t>D1</t>
  </si>
  <si>
    <t>Specifikace č. 2 - Elektromateriál:</t>
  </si>
  <si>
    <t>Pol70</t>
  </si>
  <si>
    <t>pojistka  PH000 - 50 A</t>
  </si>
  <si>
    <t>140</t>
  </si>
  <si>
    <t>Pol71</t>
  </si>
  <si>
    <t>plastový elektroměrový rozváděč do 40A, měření 3fáz., 1sazb., IP44</t>
  </si>
  <si>
    <t>142</t>
  </si>
  <si>
    <t>Pol72</t>
  </si>
  <si>
    <t>jistič 3x32A/B, 10 kA</t>
  </si>
  <si>
    <t>144</t>
  </si>
  <si>
    <t>Pol73</t>
  </si>
  <si>
    <t>ochranná trubka svodu na sloup s úchyty</t>
  </si>
  <si>
    <t>146</t>
  </si>
  <si>
    <t>Pol74</t>
  </si>
  <si>
    <t>zásuvka nástěnná 400V, 5tikolíková, 400V, 16 A, IP 44</t>
  </si>
  <si>
    <t>148</t>
  </si>
  <si>
    <t>Pol75</t>
  </si>
  <si>
    <t>zásuvka nástěnná 250V/16A, IP 54</t>
  </si>
  <si>
    <t>150</t>
  </si>
  <si>
    <t>Pol76</t>
  </si>
  <si>
    <t>anténní stožár nerez, trubka 50/2, 3 m pro skrytý koaxiální kabel</t>
  </si>
  <si>
    <t>152</t>
  </si>
  <si>
    <t>Pol77</t>
  </si>
  <si>
    <t>anténa ZZ203 (SA150.3)</t>
  </si>
  <si>
    <t>154</t>
  </si>
  <si>
    <t>Pol78</t>
  </si>
  <si>
    <t>držák antény univerzální Z3001</t>
  </si>
  <si>
    <t>156</t>
  </si>
  <si>
    <t>Pol79</t>
  </si>
  <si>
    <t>N konektor na kabel 10 mm šroubovací (RG213)</t>
  </si>
  <si>
    <t>158</t>
  </si>
  <si>
    <t>Pol80</t>
  </si>
  <si>
    <t>konektor BNC na kabel RG213</t>
  </si>
  <si>
    <t>160</t>
  </si>
  <si>
    <t>Pol81</t>
  </si>
  <si>
    <t>koaxiální kabel RG 213U</t>
  </si>
  <si>
    <t>162</t>
  </si>
  <si>
    <t>Pol82</t>
  </si>
  <si>
    <t>ekvipotenciální přípojnice HOP</t>
  </si>
  <si>
    <t>164</t>
  </si>
  <si>
    <t>Pol83</t>
  </si>
  <si>
    <t>magnetická spínač SA-200/A</t>
  </si>
  <si>
    <t>166</t>
  </si>
  <si>
    <t>Pol84</t>
  </si>
  <si>
    <t>kabel CYKY-J 3x 2,5</t>
  </si>
  <si>
    <t>168</t>
  </si>
  <si>
    <t>Pol85</t>
  </si>
  <si>
    <t>kabel CYKY-J 5x 2,5</t>
  </si>
  <si>
    <t>Pol86</t>
  </si>
  <si>
    <t>kabel CYKY-J 5x 4</t>
  </si>
  <si>
    <t>172</t>
  </si>
  <si>
    <t>Pol87</t>
  </si>
  <si>
    <t>kabel CYKY-J 4x 10</t>
  </si>
  <si>
    <t>174</t>
  </si>
  <si>
    <t>Pol88</t>
  </si>
  <si>
    <t>kabel CYKY-J 4x 16</t>
  </si>
  <si>
    <t>176</t>
  </si>
  <si>
    <t>Pol89</t>
  </si>
  <si>
    <t>kabel H025VV-F 3x 2,5</t>
  </si>
  <si>
    <t>178</t>
  </si>
  <si>
    <t>Pol90</t>
  </si>
  <si>
    <t>kabel LiYCY 2x 0,75</t>
  </si>
  <si>
    <t>180</t>
  </si>
  <si>
    <t>Pol91</t>
  </si>
  <si>
    <t>kabel LiYCY 7x 0,75</t>
  </si>
  <si>
    <t>182</t>
  </si>
  <si>
    <t>Pol92</t>
  </si>
  <si>
    <t>chránička elektroinstal. plastová tuhá 25 mm vč. tvarovek a příchytek</t>
  </si>
  <si>
    <t>184</t>
  </si>
  <si>
    <t>Pol93</t>
  </si>
  <si>
    <t>chránička elektroinstalační plastová ohebná 22 mm</t>
  </si>
  <si>
    <t>186</t>
  </si>
  <si>
    <t>Pol94</t>
  </si>
  <si>
    <t>vodič CY 6 zelenožlutý</t>
  </si>
  <si>
    <t>188</t>
  </si>
  <si>
    <t>Pol95</t>
  </si>
  <si>
    <t>vodič CY 10 zelenožlutý</t>
  </si>
  <si>
    <t>190</t>
  </si>
  <si>
    <t>Pol96</t>
  </si>
  <si>
    <t>vodič CY 16 zelenožlutý</t>
  </si>
  <si>
    <t>192</t>
  </si>
  <si>
    <t>Pol97</t>
  </si>
  <si>
    <t>chránička Kopoflex 75</t>
  </si>
  <si>
    <t>194</t>
  </si>
  <si>
    <t>Pol98</t>
  </si>
  <si>
    <t>chránička Kopoflex 90</t>
  </si>
  <si>
    <t>196</t>
  </si>
  <si>
    <t>Pol99</t>
  </si>
  <si>
    <t>svorka ochranného pospojování</t>
  </si>
  <si>
    <t>198</t>
  </si>
  <si>
    <t>Pol100</t>
  </si>
  <si>
    <t>FeZn pásek 30 x 4 mm</t>
  </si>
  <si>
    <t>200</t>
  </si>
  <si>
    <t>Pol101</t>
  </si>
  <si>
    <t>FeZn drát průměr 10 mm</t>
  </si>
  <si>
    <t>202</t>
  </si>
  <si>
    <t>Pol102</t>
  </si>
  <si>
    <t>svorka SR02 FeZn izolovaná</t>
  </si>
  <si>
    <t>204</t>
  </si>
  <si>
    <t>Pol103</t>
  </si>
  <si>
    <t>svorka SR03 FeZn izolovaná</t>
  </si>
  <si>
    <t>206</t>
  </si>
  <si>
    <t>Pol104</t>
  </si>
  <si>
    <t>svorka SP 1 FeZn</t>
  </si>
  <si>
    <t>208</t>
  </si>
  <si>
    <t>Pol105</t>
  </si>
  <si>
    <t>plastová zakrývací deska 150 x 1000 mm</t>
  </si>
  <si>
    <t>210</t>
  </si>
  <si>
    <t>Pol106</t>
  </si>
  <si>
    <t>Materiál podružný</t>
  </si>
  <si>
    <t>212</t>
  </si>
  <si>
    <t>D2</t>
  </si>
  <si>
    <t>Elektromontáže:</t>
  </si>
  <si>
    <t>Pol107</t>
  </si>
  <si>
    <t>montážní práce</t>
  </si>
  <si>
    <t>hod.</t>
  </si>
  <si>
    <t>1088703027</t>
  </si>
  <si>
    <t>D4</t>
  </si>
  <si>
    <t>Stavební výpomoce:</t>
  </si>
  <si>
    <t>Pol108</t>
  </si>
  <si>
    <t>utěsnění prostupu proti pronikání vlhkosti</t>
  </si>
  <si>
    <t>216</t>
  </si>
  <si>
    <t>Pol109</t>
  </si>
  <si>
    <t>PPV</t>
  </si>
  <si>
    <t>soubor260</t>
  </si>
  <si>
    <t>218</t>
  </si>
  <si>
    <t>D5</t>
  </si>
  <si>
    <t>Zemní práce:</t>
  </si>
  <si>
    <t>Pol110</t>
  </si>
  <si>
    <t>vytýčení tras výkopů</t>
  </si>
  <si>
    <t>220</t>
  </si>
  <si>
    <t>Pol111</t>
  </si>
  <si>
    <t>vytýčení stávajících podzemních sítí</t>
  </si>
  <si>
    <t>222</t>
  </si>
  <si>
    <t>Pol112</t>
  </si>
  <si>
    <t>výkop rýhy 35 x 80 cm</t>
  </si>
  <si>
    <t>224</t>
  </si>
  <si>
    <t>Pol113</t>
  </si>
  <si>
    <t>zřízení pískového kabelového lože 2x 10 cm na šířku 35 cm</t>
  </si>
  <si>
    <t>226</t>
  </si>
  <si>
    <t>Pol114</t>
  </si>
  <si>
    <t>zához rýhy 35 x 60 cm</t>
  </si>
  <si>
    <t>228</t>
  </si>
  <si>
    <t>Pol115</t>
  </si>
  <si>
    <t>rozprostření přebytečné zeminy v místě stavby</t>
  </si>
  <si>
    <t>230</t>
  </si>
  <si>
    <t>Pol116</t>
  </si>
  <si>
    <t>úprava povrchu rýhy s osetím travním semenem</t>
  </si>
  <si>
    <t>232</t>
  </si>
  <si>
    <t>D6</t>
  </si>
  <si>
    <t>Ostatní:</t>
  </si>
  <si>
    <t>D3</t>
  </si>
  <si>
    <t>Pol117</t>
  </si>
  <si>
    <t>provedení výchozí revize elektrického zařízení a uzemnění</t>
  </si>
  <si>
    <t>234</t>
  </si>
  <si>
    <t>Pol118</t>
  </si>
  <si>
    <t>ostatní nespecifikované práce</t>
  </si>
  <si>
    <t>236</t>
  </si>
  <si>
    <t>Pol119</t>
  </si>
  <si>
    <t>vypracování software, jeho aplikace a zprovoznění komunikace s VHD</t>
  </si>
  <si>
    <t>238</t>
  </si>
  <si>
    <t>12 - Oprava povrchů</t>
  </si>
  <si>
    <t xml:space="preserve">    5 - Komunikace pozemní</t>
  </si>
  <si>
    <t>113105113</t>
  </si>
  <si>
    <t>Rozebrání dlažeb z lomového kamene kladených na MC vyspárované MC</t>
  </si>
  <si>
    <t>-1873290257</t>
  </si>
  <si>
    <t>Rozebrání dlažeb z lomového kamene s přemístěním hmot na skládku na vzdálenost do 3 m nebo s naložením na dopravní prostředek, kladených do cementové malty se spárami zalitými cementovou maltou</t>
  </si>
  <si>
    <t>https://podminky.urs.cz/item/CS_URS_2022_02/113105113</t>
  </si>
  <si>
    <t>26,67</t>
  </si>
  <si>
    <t>113106011</t>
  </si>
  <si>
    <t>Rozebrání dlažeb při překopech komunikací pro pěší z mozaiky ručně</t>
  </si>
  <si>
    <t>-715053717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</si>
  <si>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mozaiky</t>
  </si>
  <si>
    <t>https://podminky.urs.cz/item/CS_URS_2022_02/113106011</t>
  </si>
  <si>
    <t>113106023</t>
  </si>
  <si>
    <t>Rozebrání dlažeb při překopech komunikací pro pěší ze zámkové dlažby ručně</t>
  </si>
  <si>
    <t>-1975349760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</si>
  <si>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</si>
  <si>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https://podminky.urs.cz/item/CS_URS_2022_02/113106023</t>
  </si>
  <si>
    <t>113107223</t>
  </si>
  <si>
    <t>Odstranění podkladu z kameniva drceného tl 300 mm strojně pl přes 200 m2</t>
  </si>
  <si>
    <t>764056558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</si>
  <si>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</si>
  <si>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https://podminky.urs.cz/item/CS_URS_2022_02/113107223</t>
  </si>
  <si>
    <t>1054,1</t>
  </si>
  <si>
    <t>2612,68</t>
  </si>
  <si>
    <t>113107224</t>
  </si>
  <si>
    <t>Odstranění podkladu z kameniva drceného tl přes 300 do 400 mm strojně pl přes 200 m2</t>
  </si>
  <si>
    <t>-218292736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</si>
  <si>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</si>
  <si>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https://podminky.urs.cz/item/CS_URS_2022_02/113107224</t>
  </si>
  <si>
    <t>113107242</t>
  </si>
  <si>
    <t>Odstranění podkladu živičného tl 100 mm strojně pl přes 200 m2</t>
  </si>
  <si>
    <t>935430496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</si>
  <si>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</si>
  <si>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https://podminky.urs.cz/item/CS_URS_2022_02/113107242</t>
  </si>
  <si>
    <t>113154253</t>
  </si>
  <si>
    <t>Frézování živičného krytu tl 50 mm pruh š 1 m pl do 1000 m2 s překážkami v trase</t>
  </si>
  <si>
    <t>-252832896</t>
  </si>
  <si>
    <t>Frézování živičného podkladu nebo krytu  s naložením na dopravní prostředek plochy přes 500 do 1 000 m2 s překážkami v trase pruhu šířky do 1 m, tloušťky vrstvy 50 mm</t>
  </si>
  <si>
    <t>https://podminky.urs.cz/item/CS_URS_2022_02/113154253</t>
  </si>
  <si>
    <t>2612,68/1,6*1</t>
  </si>
  <si>
    <t>121151123</t>
  </si>
  <si>
    <t>Sejmutí ornice plochy přes 500 m2 tl vrstvy do 200 mm strojně</t>
  </si>
  <si>
    <t>-2128423145</t>
  </si>
  <si>
    <t>Sejmutí ornice strojně při souvislé ploše přes 500 m2, tl. vrstvy do 200 mm</t>
  </si>
  <si>
    <t>https://podminky.urs.cz/item/CS_URS_2022_02/121151123</t>
  </si>
  <si>
    <t>181351113</t>
  </si>
  <si>
    <t>Rozprostření ornice tl vrstvy do 200 mm pl přes 500 m2 v rovině nebo ve svahu do 1:5 strojně</t>
  </si>
  <si>
    <t>-1575978601</t>
  </si>
  <si>
    <t>Rozprostření a urovnání ornice v rovině nebo ve svahu sklonu do 1:5 strojně při souvislé ploše přes 500 m2, tl. vrstvy do 200 mm</t>
  </si>
  <si>
    <t>https://podminky.urs.cz/item/CS_URS_2022_02/181351113</t>
  </si>
  <si>
    <t>181411121</t>
  </si>
  <si>
    <t>Založení lučního trávníku výsevem pl do 1000 m2 v rovině a ve svahu do 1:5</t>
  </si>
  <si>
    <t>-465070631</t>
  </si>
  <si>
    <t>Založení trávníku na půdě předem připravené plochy do 1000 m2 výsevem včetně utažení lučního v rovině nebo na svahu do 1:5</t>
  </si>
  <si>
    <t>https://podminky.urs.cz/item/CS_URS_2022_02/181411121</t>
  </si>
  <si>
    <t>00572472</t>
  </si>
  <si>
    <t>osivo směs travní krajinná-rovinná</t>
  </si>
  <si>
    <t>737414093</t>
  </si>
  <si>
    <t>1049,51*0,02 'Přepočtené koeficientem množství</t>
  </si>
  <si>
    <t>181951111</t>
  </si>
  <si>
    <t>Úprava pláně v hornině třídy těžitelnosti I skupiny 1 až 3 bez zhutnění strojně</t>
  </si>
  <si>
    <t>1278193209</t>
  </si>
  <si>
    <t>Úprava pláně vyrovnáním výškových rozdílů strojně v hornině třídy těžitelnosti I, skupiny 1 až 3 bez zhutnění</t>
  </si>
  <si>
    <t>https://podminky.urs.cz/item/CS_URS_2022_02/181951111</t>
  </si>
  <si>
    <t>465511328</t>
  </si>
  <si>
    <t>Dlažba z lomového kamene na sucho s vyklínováním spár tl 300 mm</t>
  </si>
  <si>
    <t>-1966995997</t>
  </si>
  <si>
    <t>Dlažba z lomového kamene lomařsky upraveného vodorovná nebo ve sklonu na sucho, s vyklínováním spár kamenem nebo s vyplněním spár pískem tl. 300 mm</t>
  </si>
  <si>
    <t>https://podminky.urs.cz/item/CS_URS_2022_02/465511328</t>
  </si>
  <si>
    <t>Komunikace pozemní</t>
  </si>
  <si>
    <t>564861111</t>
  </si>
  <si>
    <t>Podklad ze štěrkodrtě ŠD plochy přes 100 m2 tl 200 mm</t>
  </si>
  <si>
    <t>1455316629</t>
  </si>
  <si>
    <t>Podklad ze štěrkodrti ŠD s rozprostřením a zhutněním plochy přes 100 m2, po zhutnění tl. 200 mm</t>
  </si>
  <si>
    <t>https://podminky.urs.cz/item/CS_URS_2022_02/564861111</t>
  </si>
  <si>
    <t>1709*2</t>
  </si>
  <si>
    <t>564871111</t>
  </si>
  <si>
    <t>Podklad ze štěrkodrtě ŠD tl 250 mm</t>
  </si>
  <si>
    <t>-188398605</t>
  </si>
  <si>
    <t>Podklad ze štěrkodrti ŠD  s rozprostřením a zhutněním, po zhutnění tl. 250 mm</t>
  </si>
  <si>
    <t>https://podminky.urs.cz/item/CS_URS_2022_02/564871111</t>
  </si>
  <si>
    <t>564871116</t>
  </si>
  <si>
    <t>Podklad ze štěrkodrtě ŠD plochy přes 100 m2 tl. 300 mm</t>
  </si>
  <si>
    <t>-1907799528</t>
  </si>
  <si>
    <t>Podklad ze štěrkodrti ŠD s rozprostřením a zhutněním plochy přes 100 m2, po zhutnění tl. 300 mm</t>
  </si>
  <si>
    <t>https://podminky.urs.cz/item/CS_URS_2022_02/564871116</t>
  </si>
  <si>
    <t>1049,510/1,3*1</t>
  </si>
  <si>
    <t>564931412</t>
  </si>
  <si>
    <t>Podklad z asfaltového recyklátu tl 100 mm</t>
  </si>
  <si>
    <t>-1172606932</t>
  </si>
  <si>
    <t>Podklad nebo podsyp z asfaltového recyklátu  s rozprostřením a zhutněním, po zhutnění tl. 100 mm</t>
  </si>
  <si>
    <t>https://podminky.urs.cz/item/CS_URS_2022_02/564931412</t>
  </si>
  <si>
    <t>565136101</t>
  </si>
  <si>
    <t>Asfaltový beton vrstva podkladní ACP 22 (obalované kamenivo OKH) tl 50 mm š do 1,5 m</t>
  </si>
  <si>
    <t>161751917</t>
  </si>
  <si>
    <t>Asfaltový beton vrstva podkladní ACP 22 (obalované kamenivo hrubozrnné - OKH)  s rozprostřením a zhutněním v pruhu šířky do 1,5 m, po zhutnění tl. 50 mm</t>
  </si>
  <si>
    <t>https://podminky.urs.cz/item/CS_URS_2022_02/565136101</t>
  </si>
  <si>
    <t>2612,68/1,6*1,2</t>
  </si>
  <si>
    <t>573211107</t>
  </si>
  <si>
    <t>Postřik živičný spojovací z asfaltu v množství 0,30 kg/m2</t>
  </si>
  <si>
    <t>1047434424</t>
  </si>
  <si>
    <t>Postřik spojovací PS bez posypu kamenivem z asfaltu silničního, v množství 0,30 kg/m2</t>
  </si>
  <si>
    <t>https://podminky.urs.cz/item/CS_URS_2022_02/573211107</t>
  </si>
  <si>
    <t>2612,68+2286,095+1959,51+1054,1</t>
  </si>
  <si>
    <t>577134131</t>
  </si>
  <si>
    <t>Asfaltový beton vrstva obrusná ACO 11 (ABS) tř. I tl 40 mm š do 3 m z modifikovaného asfaltu</t>
  </si>
  <si>
    <t>1528291206</t>
  </si>
  <si>
    <t>Asfaltový beton vrstva obrusná ACO 11 (ABS)  s rozprostřením a se zhutněním z modifikovaného asfaltu v pruhu šířky přes do 1,5 do 3 m, po zhutnění tl. 40 mm</t>
  </si>
  <si>
    <t>https://podminky.urs.cz/item/CS_URS_2022_02/577134131</t>
  </si>
  <si>
    <t>577155132</t>
  </si>
  <si>
    <t>Asfaltový beton vrstva ložní ACL 16 (ABH) tl 60 mm š do 3 m z modifikovaného asfaltu</t>
  </si>
  <si>
    <t>-564964530</t>
  </si>
  <si>
    <t>Asfaltový beton vrstva ložní ACL 16 (ABH)  s rozprostřením a zhutněním z modifikovaného asfaltu v pruhu šířky přes 1,5 do 3 m, po zhutnění tl. 60 mm</t>
  </si>
  <si>
    <t>https://podminky.urs.cz/item/CS_URS_2022_02/577155132</t>
  </si>
  <si>
    <t>2612,68/1,6*1,4</t>
  </si>
  <si>
    <t>591211111</t>
  </si>
  <si>
    <t>Kladení dlažby z kostek drobných z kamene do lože z kameniva těženého tl 50 mm</t>
  </si>
  <si>
    <t>-958965085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</si>
  <si>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</si>
  <si>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https://podminky.urs.cz/item/CS_URS_2022_02/591211111</t>
  </si>
  <si>
    <t>173,16</t>
  </si>
  <si>
    <t>2,52</t>
  </si>
  <si>
    <t>58381015</t>
  </si>
  <si>
    <t>kostka řezanoštípaná dlažební žula 10x10x10cm</t>
  </si>
  <si>
    <t>1912123867</t>
  </si>
  <si>
    <t>175,68*1,02 'Přepočtené koeficientem množství</t>
  </si>
  <si>
    <t>596211110</t>
  </si>
  <si>
    <t>Kladení zámkové dlažby komunikací pro pěší tl 60 mm skupiny A pl do 50 m2</t>
  </si>
  <si>
    <t>-1998902277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</si>
  <si>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</si>
  <si>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</si>
  <si>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919112233</t>
  </si>
  <si>
    <t>Řezání spár pro vytvoření komůrky š 20 mm hl 40 mm pro těsnící zálivku v živičném krytu</t>
  </si>
  <si>
    <t>536068831</t>
  </si>
  <si>
    <t>Řezání dilatačních spár v živičném krytu  vytvoření komůrky pro těsnící zálivku šířky 20 mm, hloubky 40 mm</t>
  </si>
  <si>
    <t>https://podminky.urs.cz/item/CS_URS_2022_02/919112233</t>
  </si>
  <si>
    <t>919122132</t>
  </si>
  <si>
    <t>Těsnění spár zálivkou za tepla pro komůrky š 20 mm hl 40 mm s těsnicím profilem</t>
  </si>
  <si>
    <t>-232393110</t>
  </si>
  <si>
    <t>Utěsnění dilatačních spár zálivkou za tepla  v cementobetonovém nebo živičném krytu včetně adhezního nátěru s těsnicím profilem pod zálivkou, pro komůrky šířky 20 mm, hloubky 40 mm</t>
  </si>
  <si>
    <t>https://podminky.urs.cz/item/CS_URS_2022_02/919122132</t>
  </si>
  <si>
    <t>919731121</t>
  </si>
  <si>
    <t>Zarovnání styčné plochy podkladu nebo krytu živičného tl do 50 mm</t>
  </si>
  <si>
    <t>454717203</t>
  </si>
  <si>
    <t>Zarovnání styčné plochy podkladu nebo krytu podél vybourané části komunikace nebo zpevněné plochy  živičné tl. do 50 mm</t>
  </si>
  <si>
    <t>https://podminky.urs.cz/item/CS_URS_2022_02/919731121</t>
  </si>
  <si>
    <t>2612,68/1,6*2</t>
  </si>
  <si>
    <t>9198R</t>
  </si>
  <si>
    <t>Zkouška hutnění</t>
  </si>
  <si>
    <t>1507476907</t>
  </si>
  <si>
    <t>979051121</t>
  </si>
  <si>
    <t>Očištění zámkových dlaždic se spárováním z kameniva těženého při překopech inženýrských sítí</t>
  </si>
  <si>
    <t>-1607076941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</si>
  <si>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</si>
  <si>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https://podminky.urs.cz/item/CS_URS_2022_02/979051121</t>
  </si>
  <si>
    <t>997221551</t>
  </si>
  <si>
    <t>Vodorovná doprava suti ze sypkých materiálů do 1 km</t>
  </si>
  <si>
    <t>-758921174</t>
  </si>
  <si>
    <t>Vodorovná doprava suti  bez naložení, ale se složením a s hrubým urovnáním ze sypkých materiálů, na vzdálenost do 1 km</t>
  </si>
  <si>
    <t>https://podminky.urs.cz/item/CS_URS_2022_02/997221551</t>
  </si>
  <si>
    <t>3196,864</t>
  </si>
  <si>
    <t>997221559</t>
  </si>
  <si>
    <t>Příplatek ZKD 1 km u vodorovné dopravy suti ze sypkých materiálů</t>
  </si>
  <si>
    <t>-78637357</t>
  </si>
  <si>
    <t>Vodorovná doprava suti  bez naložení, ale se složením a s hrubým urovnáním Příplatek k ceně za každý další i započatý 1 km přes 1 km</t>
  </si>
  <si>
    <t>https://podminky.urs.cz/item/CS_URS_2022_02/997221559</t>
  </si>
  <si>
    <t>3196,864*15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</si>
  <si>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</si>
  <si>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</si>
  <si>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-558743974</t>
  </si>
  <si>
    <t>https://podminky.urs.cz/item/CS_URS_2022_02/997221873</t>
  </si>
  <si>
    <t>3196,864-574,79</t>
  </si>
  <si>
    <t>997221875</t>
  </si>
  <si>
    <t>Poplatek za uložení stavebního odpadu na recyklační skládce (skládkovné) asfaltového bez obsahu dehtu zatříděného do Katalogu odpadů pod kódem 17 03 02</t>
  </si>
  <si>
    <t>2106639837</t>
  </si>
  <si>
    <t>https://podminky.urs.cz/item/CS_URS_2022_02/997221875</t>
  </si>
  <si>
    <t>574,79</t>
  </si>
  <si>
    <t>998225111</t>
  </si>
  <si>
    <t>Přesun hmot pro pozemní komunikace s krytem z kamene, monolitickým betonovým nebo živičným</t>
  </si>
  <si>
    <t>1269410452</t>
  </si>
  <si>
    <t>Přesun hmot pro komunikace s krytem z kameniva, monolitickým betonovým nebo živičným  dopravní vzdálenost do 200 m jakékoliv délky objektu</t>
  </si>
  <si>
    <t>https://podminky.urs.cz/item/CS_URS_2022_02/998225111</t>
  </si>
  <si>
    <t>13 -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</si>
  <si>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</si>
  <si>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</si>
  <si>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</si>
  <si>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</si>
  <si>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</si>
  <si>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</si>
  <si>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</si>
  <si>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</si>
  <si>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</si>
  <si>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</si>
  <si>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</si>
  <si>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1030732112</t>
  </si>
  <si>
    <t>https://podminky.urs.cz/item/CS_URS_2022_02/012103000</t>
  </si>
  <si>
    <t>012303000</t>
  </si>
  <si>
    <t>Geodetické práce po výstavbě</t>
  </si>
  <si>
    <t>-11625104</t>
  </si>
  <si>
    <t>https://podminky.urs.cz/item/CS_URS_2022_02/012303000</t>
  </si>
  <si>
    <t>013254000</t>
  </si>
  <si>
    <t>Dokumentace skutečného provedení stavby</t>
  </si>
  <si>
    <t>1674309657</t>
  </si>
  <si>
    <t>https://podminky.urs.cz/item/CS_URS_2022_02/013254000</t>
  </si>
  <si>
    <t>VRN3</t>
  </si>
  <si>
    <t>Zařízení staveniště</t>
  </si>
  <si>
    <t>032903000</t>
  </si>
  <si>
    <t>Náklady na provoz a údržbu vybavení staveniště</t>
  </si>
  <si>
    <t>1182394592</t>
  </si>
  <si>
    <t>https://podminky.urs.cz/item/CS_URS_2022_02/032903000</t>
  </si>
  <si>
    <t>034103000</t>
  </si>
  <si>
    <t>Oplocení staveniště</t>
  </si>
  <si>
    <t>433929528</t>
  </si>
  <si>
    <t>https://podminky.urs.cz/item/CS_URS_2022_02/034103000</t>
  </si>
  <si>
    <t>034203000</t>
  </si>
  <si>
    <t>Opatření na ochranu pozemků sousedních se staveništěm</t>
  </si>
  <si>
    <t>1807234870</t>
  </si>
  <si>
    <t>https://podminky.urs.cz/item/CS_URS_2022_02/034203000</t>
  </si>
  <si>
    <t>VRN7</t>
  </si>
  <si>
    <t>Provozní vlivy</t>
  </si>
  <si>
    <t>072103011</t>
  </si>
  <si>
    <t>Zajištění DIO komunikace II. a III. třídy</t>
  </si>
  <si>
    <t>-253839267</t>
  </si>
  <si>
    <t>https://podminky.urs.cz/item/CS_URS_2022_02/072103011</t>
  </si>
  <si>
    <t>VRN9</t>
  </si>
  <si>
    <t>Ostatní náklady</t>
  </si>
  <si>
    <t>092103001</t>
  </si>
  <si>
    <t>Náklady na zkušební provoz</t>
  </si>
  <si>
    <t>-10412300</t>
  </si>
  <si>
    <t>https://podminky.urs.cz/item/CS_URS_2022_02/092103001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</si>
</sst>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511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22251106" TargetMode="External" /><Relationship Id="rId7" Type="http://schemas.openxmlformats.org/officeDocument/2006/relationships/hyperlink" Target="https://podminky.urs.cz/item/CS_URS_2022_02/131251105" TargetMode="External" /><Relationship Id="rId8" Type="http://schemas.openxmlformats.org/officeDocument/2006/relationships/hyperlink" Target="https://podminky.urs.cz/item/CS_URS_2022_02/131351105" TargetMode="External" /><Relationship Id="rId9" Type="http://schemas.openxmlformats.org/officeDocument/2006/relationships/hyperlink" Target="https://podminky.urs.cz/item/CS_URS_2022_02/132251255" TargetMode="External" /><Relationship Id="rId10" Type="http://schemas.openxmlformats.org/officeDocument/2006/relationships/hyperlink" Target="https://podminky.urs.cz/item/CS_URS_2022_02/132351255" TargetMode="External" /><Relationship Id="rId11" Type="http://schemas.openxmlformats.org/officeDocument/2006/relationships/hyperlink" Target="https://podminky.urs.cz/item/CS_URS_2022_02/132451255" TargetMode="External" /><Relationship Id="rId12" Type="http://schemas.openxmlformats.org/officeDocument/2006/relationships/hyperlink" Target="https://podminky.urs.cz/item/CS_URS_2022_01/151101101" TargetMode="External" /><Relationship Id="rId13" Type="http://schemas.openxmlformats.org/officeDocument/2006/relationships/hyperlink" Target="https://podminky.urs.cz/item/CS_URS_2022_01/151101111" TargetMode="External" /><Relationship Id="rId14" Type="http://schemas.openxmlformats.org/officeDocument/2006/relationships/hyperlink" Target="https://podminky.urs.cz/item/CS_URS_2022_02/171151103" TargetMode="External" /><Relationship Id="rId15" Type="http://schemas.openxmlformats.org/officeDocument/2006/relationships/hyperlink" Target="https://podminky.urs.cz/item/CS_URS_2022_02/174151101" TargetMode="External" /><Relationship Id="rId16" Type="http://schemas.openxmlformats.org/officeDocument/2006/relationships/hyperlink" Target="https://podminky.urs.cz/item/CS_URS_2022_01/175151101" TargetMode="External" /><Relationship Id="rId17" Type="http://schemas.openxmlformats.org/officeDocument/2006/relationships/hyperlink" Target="https://podminky.urs.cz/item/CS_URS_2022_02/181951112" TargetMode="External" /><Relationship Id="rId18" Type="http://schemas.openxmlformats.org/officeDocument/2006/relationships/hyperlink" Target="https://podminky.urs.cz/item/CS_URS_2022_02/213311142" TargetMode="External" /><Relationship Id="rId19" Type="http://schemas.openxmlformats.org/officeDocument/2006/relationships/hyperlink" Target="https://podminky.urs.cz/item/CS_URS_2022_02/273351121" TargetMode="External" /><Relationship Id="rId20" Type="http://schemas.openxmlformats.org/officeDocument/2006/relationships/hyperlink" Target="https://podminky.urs.cz/item/CS_URS_2022_02/274321411" TargetMode="External" /><Relationship Id="rId21" Type="http://schemas.openxmlformats.org/officeDocument/2006/relationships/hyperlink" Target="https://podminky.urs.cz/item/CS_URS_2022_02/274361821" TargetMode="External" /><Relationship Id="rId22" Type="http://schemas.openxmlformats.org/officeDocument/2006/relationships/hyperlink" Target="https://podminky.urs.cz/item/CS_URS_2022_02/311113212" TargetMode="External" /><Relationship Id="rId23" Type="http://schemas.openxmlformats.org/officeDocument/2006/relationships/hyperlink" Target="https://podminky.urs.cz/item/CS_URS_2022_02/311272111" TargetMode="External" /><Relationship Id="rId24" Type="http://schemas.openxmlformats.org/officeDocument/2006/relationships/hyperlink" Target="https://podminky.urs.cz/item/CS_URS_2022_02/317143443" TargetMode="External" /><Relationship Id="rId25" Type="http://schemas.openxmlformats.org/officeDocument/2006/relationships/hyperlink" Target="https://podminky.urs.cz/item/CS_URS_2022_02/317941123" TargetMode="External" /><Relationship Id="rId26" Type="http://schemas.openxmlformats.org/officeDocument/2006/relationships/hyperlink" Target="https://podminky.urs.cz/item/CS_URS_2022_02/327211114" TargetMode="External" /><Relationship Id="rId27" Type="http://schemas.openxmlformats.org/officeDocument/2006/relationships/hyperlink" Target="https://podminky.urs.cz/item/CS_URS_2022_02/345311106" TargetMode="External" /><Relationship Id="rId28" Type="http://schemas.openxmlformats.org/officeDocument/2006/relationships/hyperlink" Target="https://podminky.urs.cz/item/CS_URS_2022_02/382122123" TargetMode="External" /><Relationship Id="rId29" Type="http://schemas.openxmlformats.org/officeDocument/2006/relationships/hyperlink" Target="https://podminky.urs.cz/item/CS_URS_2022_02/411321414" TargetMode="External" /><Relationship Id="rId30" Type="http://schemas.openxmlformats.org/officeDocument/2006/relationships/hyperlink" Target="https://podminky.urs.cz/item/CS_URS_2022_02/411351011" TargetMode="External" /><Relationship Id="rId31" Type="http://schemas.openxmlformats.org/officeDocument/2006/relationships/hyperlink" Target="https://podminky.urs.cz/item/CS_URS_2022_02/411351012" TargetMode="External" /><Relationship Id="rId32" Type="http://schemas.openxmlformats.org/officeDocument/2006/relationships/hyperlink" Target="https://podminky.urs.cz/item/CS_URS_2022_02/411362021" TargetMode="External" /><Relationship Id="rId33" Type="http://schemas.openxmlformats.org/officeDocument/2006/relationships/hyperlink" Target="https://podminky.urs.cz/item/CS_URS_2022_02/417321515" TargetMode="External" /><Relationship Id="rId34" Type="http://schemas.openxmlformats.org/officeDocument/2006/relationships/hyperlink" Target="https://podminky.urs.cz/item/CS_URS_2022_02/417351115" TargetMode="External" /><Relationship Id="rId35" Type="http://schemas.openxmlformats.org/officeDocument/2006/relationships/hyperlink" Target="https://podminky.urs.cz/item/CS_URS_2022_02/417351116" TargetMode="External" /><Relationship Id="rId36" Type="http://schemas.openxmlformats.org/officeDocument/2006/relationships/hyperlink" Target="https://podminky.urs.cz/item/CS_URS_2022_02/417361821" TargetMode="External" /><Relationship Id="rId37" Type="http://schemas.openxmlformats.org/officeDocument/2006/relationships/hyperlink" Target="https://podminky.urs.cz/item/CS_URS_2022_02/434191423" TargetMode="External" /><Relationship Id="rId38" Type="http://schemas.openxmlformats.org/officeDocument/2006/relationships/hyperlink" Target="https://podminky.urs.cz/item/CS_URS_2022_01/451572111" TargetMode="External" /><Relationship Id="rId39" Type="http://schemas.openxmlformats.org/officeDocument/2006/relationships/hyperlink" Target="https://podminky.urs.cz/item/CS_URS_2022_02/452321161" TargetMode="External" /><Relationship Id="rId40" Type="http://schemas.openxmlformats.org/officeDocument/2006/relationships/hyperlink" Target="https://podminky.urs.cz/item/CS_URS_2022_02/452351101" TargetMode="External" /><Relationship Id="rId41" Type="http://schemas.openxmlformats.org/officeDocument/2006/relationships/hyperlink" Target="https://podminky.urs.cz/item/CS_URS_2022_02/452368113" TargetMode="External" /><Relationship Id="rId42" Type="http://schemas.openxmlformats.org/officeDocument/2006/relationships/hyperlink" Target="https://podminky.urs.cz/item/CS_URS_2022_02/612321141" TargetMode="External" /><Relationship Id="rId43" Type="http://schemas.openxmlformats.org/officeDocument/2006/relationships/hyperlink" Target="https://podminky.urs.cz/item/CS_URS_2022_02/622142001" TargetMode="External" /><Relationship Id="rId44" Type="http://schemas.openxmlformats.org/officeDocument/2006/relationships/hyperlink" Target="https://podminky.urs.cz/item/CS_URS_2022_02/622321121" TargetMode="External" /><Relationship Id="rId45" Type="http://schemas.openxmlformats.org/officeDocument/2006/relationships/hyperlink" Target="https://podminky.urs.cz/item/CS_URS_2022_02/622541012" TargetMode="External" /><Relationship Id="rId46" Type="http://schemas.openxmlformats.org/officeDocument/2006/relationships/hyperlink" Target="https://podminky.urs.cz/item/CS_URS_2022_02/632450134" TargetMode="External" /><Relationship Id="rId47" Type="http://schemas.openxmlformats.org/officeDocument/2006/relationships/hyperlink" Target="https://podminky.urs.cz/item/CS_URS_2022_02/871315221" TargetMode="External" /><Relationship Id="rId48" Type="http://schemas.openxmlformats.org/officeDocument/2006/relationships/hyperlink" Target="https://podminky.urs.cz/item/CS_URS_2022_02/877315211" TargetMode="External" /><Relationship Id="rId49" Type="http://schemas.openxmlformats.org/officeDocument/2006/relationships/hyperlink" Target="https://podminky.urs.cz/item/CS_URS_2022_02/877315221" TargetMode="External" /><Relationship Id="rId50" Type="http://schemas.openxmlformats.org/officeDocument/2006/relationships/hyperlink" Target="https://podminky.urs.cz/item/CS_URS_2022_02/894302161" TargetMode="External" /><Relationship Id="rId51" Type="http://schemas.openxmlformats.org/officeDocument/2006/relationships/hyperlink" Target="https://podminky.urs.cz/item/CS_URS_2022_02/894410101" TargetMode="External" /><Relationship Id="rId52" Type="http://schemas.openxmlformats.org/officeDocument/2006/relationships/hyperlink" Target="https://podminky.urs.cz/item/CS_URS_2022_02/894410211" TargetMode="External" /><Relationship Id="rId53" Type="http://schemas.openxmlformats.org/officeDocument/2006/relationships/hyperlink" Target="https://podminky.urs.cz/item/CS_URS_2022_02/894410213" TargetMode="External" /><Relationship Id="rId54" Type="http://schemas.openxmlformats.org/officeDocument/2006/relationships/hyperlink" Target="https://podminky.urs.cz/item/CS_URS_2022_02/894410232" TargetMode="External" /><Relationship Id="rId55" Type="http://schemas.openxmlformats.org/officeDocument/2006/relationships/hyperlink" Target="https://podminky.urs.cz/item/CS_URS_2022_02/894502101" TargetMode="External" /><Relationship Id="rId56" Type="http://schemas.openxmlformats.org/officeDocument/2006/relationships/hyperlink" Target="https://podminky.urs.cz/item/CS_URS_2022_02/894608211" TargetMode="External" /><Relationship Id="rId57" Type="http://schemas.openxmlformats.org/officeDocument/2006/relationships/hyperlink" Target="https://podminky.urs.cz/item/CS_URS_2022_02/894812331" TargetMode="External" /><Relationship Id="rId58" Type="http://schemas.openxmlformats.org/officeDocument/2006/relationships/hyperlink" Target="https://podminky.urs.cz/item/CS_URS_2022_02/894812339" TargetMode="External" /><Relationship Id="rId59" Type="http://schemas.openxmlformats.org/officeDocument/2006/relationships/hyperlink" Target="https://podminky.urs.cz/item/CS_URS_2022_02/894812351" TargetMode="External" /><Relationship Id="rId60" Type="http://schemas.openxmlformats.org/officeDocument/2006/relationships/hyperlink" Target="https://podminky.urs.cz/item/CS_URS_2022_02/899104112" TargetMode="External" /><Relationship Id="rId61" Type="http://schemas.openxmlformats.org/officeDocument/2006/relationships/hyperlink" Target="https://podminky.urs.cz/item/CS_URS_2022_02/949101111" TargetMode="External" /><Relationship Id="rId62" Type="http://schemas.openxmlformats.org/officeDocument/2006/relationships/hyperlink" Target="https://podminky.urs.cz/item/CS_URS_2022_02/966021111" TargetMode="External" /><Relationship Id="rId63" Type="http://schemas.openxmlformats.org/officeDocument/2006/relationships/hyperlink" Target="https://podminky.urs.cz/item/CS_URS_2022_02/997013501" TargetMode="External" /><Relationship Id="rId64" Type="http://schemas.openxmlformats.org/officeDocument/2006/relationships/hyperlink" Target="https://podminky.urs.cz/item/CS_URS_2022_02/997013509" TargetMode="External" /><Relationship Id="rId65" Type="http://schemas.openxmlformats.org/officeDocument/2006/relationships/hyperlink" Target="https://podminky.urs.cz/item/CS_URS_2022_02/997013631" TargetMode="External" /><Relationship Id="rId66" Type="http://schemas.openxmlformats.org/officeDocument/2006/relationships/hyperlink" Target="https://podminky.urs.cz/item/CS_URS_2022_02/998011001" TargetMode="External" /><Relationship Id="rId67" Type="http://schemas.openxmlformats.org/officeDocument/2006/relationships/hyperlink" Target="https://podminky.urs.cz/item/CS_URS_2022_02/711111001" TargetMode="External" /><Relationship Id="rId68" Type="http://schemas.openxmlformats.org/officeDocument/2006/relationships/hyperlink" Target="https://podminky.urs.cz/item/CS_URS_2022_02/711141559" TargetMode="External" /><Relationship Id="rId69" Type="http://schemas.openxmlformats.org/officeDocument/2006/relationships/hyperlink" Target="https://podminky.urs.cz/item/CS_URS_2022_02/721263103" TargetMode="External" /><Relationship Id="rId70" Type="http://schemas.openxmlformats.org/officeDocument/2006/relationships/hyperlink" Target="https://podminky.urs.cz/item/CS_URS_2022_02/741110302" TargetMode="External" /><Relationship Id="rId71" Type="http://schemas.openxmlformats.org/officeDocument/2006/relationships/hyperlink" Target="https://podminky.urs.cz/item/CS_URS_2022_02/762085103" TargetMode="External" /><Relationship Id="rId72" Type="http://schemas.openxmlformats.org/officeDocument/2006/relationships/hyperlink" Target="https://podminky.urs.cz/item/CS_URS_2022_02/762132138" TargetMode="External" /><Relationship Id="rId73" Type="http://schemas.openxmlformats.org/officeDocument/2006/relationships/hyperlink" Target="https://podminky.urs.cz/item/CS_URS_2022_02/762332133" TargetMode="External" /><Relationship Id="rId74" Type="http://schemas.openxmlformats.org/officeDocument/2006/relationships/hyperlink" Target="https://podminky.urs.cz/item/CS_URS_2022_02/762341250" TargetMode="External" /><Relationship Id="rId75" Type="http://schemas.openxmlformats.org/officeDocument/2006/relationships/hyperlink" Target="https://podminky.urs.cz/item/CS_URS_2022_02/762395000" TargetMode="External" /><Relationship Id="rId76" Type="http://schemas.openxmlformats.org/officeDocument/2006/relationships/hyperlink" Target="https://podminky.urs.cz/item/CS_URS_2022_02/998762101" TargetMode="External" /><Relationship Id="rId77" Type="http://schemas.openxmlformats.org/officeDocument/2006/relationships/hyperlink" Target="https://podminky.urs.cz/item/CS_URS_2022_02/763732113" TargetMode="External" /><Relationship Id="rId78" Type="http://schemas.openxmlformats.org/officeDocument/2006/relationships/hyperlink" Target="https://podminky.urs.cz/item/CS_URS_2022_02/998763100" TargetMode="External" /><Relationship Id="rId79" Type="http://schemas.openxmlformats.org/officeDocument/2006/relationships/hyperlink" Target="https://podminky.urs.cz/item/CS_URS_2022_02/764101143" TargetMode="External" /><Relationship Id="rId80" Type="http://schemas.openxmlformats.org/officeDocument/2006/relationships/hyperlink" Target="https://podminky.urs.cz/item/CS_URS_2022_02/764141301" TargetMode="External" /><Relationship Id="rId81" Type="http://schemas.openxmlformats.org/officeDocument/2006/relationships/hyperlink" Target="https://podminky.urs.cz/item/CS_URS_2022_02/764226442" TargetMode="External" /><Relationship Id="rId82" Type="http://schemas.openxmlformats.org/officeDocument/2006/relationships/hyperlink" Target="https://podminky.urs.cz/item/CS_URS_2022_02/765191023" TargetMode="External" /><Relationship Id="rId83" Type="http://schemas.openxmlformats.org/officeDocument/2006/relationships/hyperlink" Target="https://podminky.urs.cz/item/CS_URS_2022_02/766622131" TargetMode="External" /><Relationship Id="rId84" Type="http://schemas.openxmlformats.org/officeDocument/2006/relationships/hyperlink" Target="https://podminky.urs.cz/item/CS_URS_2022_02/998766101" TargetMode="External" /><Relationship Id="rId85" Type="http://schemas.openxmlformats.org/officeDocument/2006/relationships/hyperlink" Target="https://podminky.urs.cz/item/CS_URS_2022_02/767871110" TargetMode="External" /><Relationship Id="rId86" Type="http://schemas.openxmlformats.org/officeDocument/2006/relationships/hyperlink" Target="https://podminky.urs.cz/item/CS_URS_2022_02/781674112" TargetMode="External" /><Relationship Id="rId87" Type="http://schemas.openxmlformats.org/officeDocument/2006/relationships/hyperlink" Target="https://podminky.urs.cz/item/CS_URS_2022_02/783118101" TargetMode="External" /><Relationship Id="rId8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5113" TargetMode="External" /><Relationship Id="rId2" Type="http://schemas.openxmlformats.org/officeDocument/2006/relationships/hyperlink" Target="https://podminky.urs.cz/item/CS_URS_2022_02/113106011" TargetMode="External" /><Relationship Id="rId3" Type="http://schemas.openxmlformats.org/officeDocument/2006/relationships/hyperlink" Target="https://podminky.urs.cz/item/CS_URS_2022_02/113106023" TargetMode="External" /><Relationship Id="rId4" Type="http://schemas.openxmlformats.org/officeDocument/2006/relationships/hyperlink" Target="https://podminky.urs.cz/item/CS_URS_2022_02/113107223" TargetMode="External" /><Relationship Id="rId5" Type="http://schemas.openxmlformats.org/officeDocument/2006/relationships/hyperlink" Target="https://podminky.urs.cz/item/CS_URS_2022_02/113107224" TargetMode="External" /><Relationship Id="rId6" Type="http://schemas.openxmlformats.org/officeDocument/2006/relationships/hyperlink" Target="https://podminky.urs.cz/item/CS_URS_2022_02/113107242" TargetMode="External" /><Relationship Id="rId7" Type="http://schemas.openxmlformats.org/officeDocument/2006/relationships/hyperlink" Target="https://podminky.urs.cz/item/CS_URS_2022_02/113154253" TargetMode="External" /><Relationship Id="rId8" Type="http://schemas.openxmlformats.org/officeDocument/2006/relationships/hyperlink" Target="https://podminky.urs.cz/item/CS_URS_2022_02/121151123" TargetMode="External" /><Relationship Id="rId9" Type="http://schemas.openxmlformats.org/officeDocument/2006/relationships/hyperlink" Target="https://podminky.urs.cz/item/CS_URS_2022_02/181351113" TargetMode="External" /><Relationship Id="rId10" Type="http://schemas.openxmlformats.org/officeDocument/2006/relationships/hyperlink" Target="https://podminky.urs.cz/item/CS_URS_2022_02/181411121" TargetMode="External" /><Relationship Id="rId11" Type="http://schemas.openxmlformats.org/officeDocument/2006/relationships/hyperlink" Target="https://podminky.urs.cz/item/CS_URS_2022_02/181951111" TargetMode="External" /><Relationship Id="rId12" Type="http://schemas.openxmlformats.org/officeDocument/2006/relationships/hyperlink" Target="https://podminky.urs.cz/item/CS_URS_2022_02/465511328" TargetMode="External" /><Relationship Id="rId13" Type="http://schemas.openxmlformats.org/officeDocument/2006/relationships/hyperlink" Target="https://podminky.urs.cz/item/CS_URS_2022_02/564861111" TargetMode="External" /><Relationship Id="rId14" Type="http://schemas.openxmlformats.org/officeDocument/2006/relationships/hyperlink" Target="https://podminky.urs.cz/item/CS_URS_2022_02/564871111" TargetMode="External" /><Relationship Id="rId15" Type="http://schemas.openxmlformats.org/officeDocument/2006/relationships/hyperlink" Target="https://podminky.urs.cz/item/CS_URS_2022_02/564871116" TargetMode="External" /><Relationship Id="rId16" Type="http://schemas.openxmlformats.org/officeDocument/2006/relationships/hyperlink" Target="https://podminky.urs.cz/item/CS_URS_2022_02/564931412" TargetMode="External" /><Relationship Id="rId17" Type="http://schemas.openxmlformats.org/officeDocument/2006/relationships/hyperlink" Target="https://podminky.urs.cz/item/CS_URS_2022_02/565136101" TargetMode="External" /><Relationship Id="rId18" Type="http://schemas.openxmlformats.org/officeDocument/2006/relationships/hyperlink" Target="https://podminky.urs.cz/item/CS_URS_2022_02/573211107" TargetMode="External" /><Relationship Id="rId19" Type="http://schemas.openxmlformats.org/officeDocument/2006/relationships/hyperlink" Target="https://podminky.urs.cz/item/CS_URS_2022_02/577134131" TargetMode="External" /><Relationship Id="rId20" Type="http://schemas.openxmlformats.org/officeDocument/2006/relationships/hyperlink" Target="https://podminky.urs.cz/item/CS_URS_2022_02/577155132" TargetMode="External" /><Relationship Id="rId21" Type="http://schemas.openxmlformats.org/officeDocument/2006/relationships/hyperlink" Target="https://podminky.urs.cz/item/CS_URS_2022_02/591211111" TargetMode="External" /><Relationship Id="rId22" Type="http://schemas.openxmlformats.org/officeDocument/2006/relationships/hyperlink" Target="https://podminky.urs.cz/item/CS_URS_2022_02/596211110" TargetMode="External" /><Relationship Id="rId23" Type="http://schemas.openxmlformats.org/officeDocument/2006/relationships/hyperlink" Target="https://podminky.urs.cz/item/CS_URS_2022_02/919112233" TargetMode="External" /><Relationship Id="rId24" Type="http://schemas.openxmlformats.org/officeDocument/2006/relationships/hyperlink" Target="https://podminky.urs.cz/item/CS_URS_2022_02/919122132" TargetMode="External" /><Relationship Id="rId25" Type="http://schemas.openxmlformats.org/officeDocument/2006/relationships/hyperlink" Target="https://podminky.urs.cz/item/CS_URS_2022_02/919731121" TargetMode="External" /><Relationship Id="rId26" Type="http://schemas.openxmlformats.org/officeDocument/2006/relationships/hyperlink" Target="https://podminky.urs.cz/item/CS_URS_2022_02/979051121" TargetMode="External" /><Relationship Id="rId27" Type="http://schemas.openxmlformats.org/officeDocument/2006/relationships/hyperlink" Target="https://podminky.urs.cz/item/CS_URS_2022_02/997221551" TargetMode="External" /><Relationship Id="rId28" Type="http://schemas.openxmlformats.org/officeDocument/2006/relationships/hyperlink" Target="https://podminky.urs.cz/item/CS_URS_2022_02/997221559" TargetMode="External" /><Relationship Id="rId29" Type="http://schemas.openxmlformats.org/officeDocument/2006/relationships/hyperlink" Target="https://podminky.urs.cz/item/CS_URS_2022_02/997221873" TargetMode="External" /><Relationship Id="rId30" Type="http://schemas.openxmlformats.org/officeDocument/2006/relationships/hyperlink" Target="https://podminky.urs.cz/item/CS_URS_2022_02/997221875" TargetMode="External" /><Relationship Id="rId31" Type="http://schemas.openxmlformats.org/officeDocument/2006/relationships/hyperlink" Target="https://podminky.urs.cz/item/CS_URS_2022_02/998225111" TargetMode="External" /><Relationship Id="rId3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2903000" TargetMode="External" /><Relationship Id="rId5" Type="http://schemas.openxmlformats.org/officeDocument/2006/relationships/hyperlink" Target="https://podminky.urs.cz/item/CS_URS_2022_02/034103000" TargetMode="External" /><Relationship Id="rId6" Type="http://schemas.openxmlformats.org/officeDocument/2006/relationships/hyperlink" Target="https://podminky.urs.cz/item/CS_URS_2022_02/034203000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hyperlink" Target="https://podminky.urs.cz/item/CS_URS_2022_02/092103001" TargetMode="External" /><Relationship Id="rId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3131" TargetMode="External" /><Relationship Id="rId2" Type="http://schemas.openxmlformats.org/officeDocument/2006/relationships/hyperlink" Target="https://podminky.urs.cz/item/CS_URS_2022_01/119003132" TargetMode="External" /><Relationship Id="rId3" Type="http://schemas.openxmlformats.org/officeDocument/2006/relationships/hyperlink" Target="https://podminky.urs.cz/item/CS_URS_2022_01/119004111" TargetMode="External" /><Relationship Id="rId4" Type="http://schemas.openxmlformats.org/officeDocument/2006/relationships/hyperlink" Target="https://podminky.urs.cz/item/CS_URS_2022_01/119004112" TargetMode="External" /><Relationship Id="rId5" Type="http://schemas.openxmlformats.org/officeDocument/2006/relationships/hyperlink" Target="https://podminky.urs.cz/item/CS_URS_2022_02/132251255" TargetMode="External" /><Relationship Id="rId6" Type="http://schemas.openxmlformats.org/officeDocument/2006/relationships/hyperlink" Target="https://podminky.urs.cz/item/CS_URS_2022_02/132351255" TargetMode="External" /><Relationship Id="rId7" Type="http://schemas.openxmlformats.org/officeDocument/2006/relationships/hyperlink" Target="https://podminky.urs.cz/item/CS_URS_2022_02/132451255" TargetMode="External" /><Relationship Id="rId8" Type="http://schemas.openxmlformats.org/officeDocument/2006/relationships/hyperlink" Target="https://podminky.urs.cz/item/CS_URS_2022_01/139001101" TargetMode="External" /><Relationship Id="rId9" Type="http://schemas.openxmlformats.org/officeDocument/2006/relationships/hyperlink" Target="https://podminky.urs.cz/item/CS_URS_2022_01/151101101" TargetMode="External" /><Relationship Id="rId10" Type="http://schemas.openxmlformats.org/officeDocument/2006/relationships/hyperlink" Target="https://podminky.urs.cz/item/CS_URS_2022_01/151101111" TargetMode="External" /><Relationship Id="rId11" Type="http://schemas.openxmlformats.org/officeDocument/2006/relationships/hyperlink" Target="https://podminky.urs.cz/item/CS_URS_2022_01/162351123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19" TargetMode="External" /><Relationship Id="rId14" Type="http://schemas.openxmlformats.org/officeDocument/2006/relationships/hyperlink" Target="https://podminky.urs.cz/item/CS_URS_2022_01/167151111" TargetMode="External" /><Relationship Id="rId15" Type="http://schemas.openxmlformats.org/officeDocument/2006/relationships/hyperlink" Target="https://podminky.urs.cz/item/CS_URS_2022_01/171201221" TargetMode="External" /><Relationship Id="rId16" Type="http://schemas.openxmlformats.org/officeDocument/2006/relationships/hyperlink" Target="https://podminky.urs.cz/item/CS_URS_2022_01/17410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451572111" TargetMode="External" /><Relationship Id="rId19" Type="http://schemas.openxmlformats.org/officeDocument/2006/relationships/hyperlink" Target="https://podminky.urs.cz/item/CS_URS_2022_02/452313131" TargetMode="External" /><Relationship Id="rId20" Type="http://schemas.openxmlformats.org/officeDocument/2006/relationships/hyperlink" Target="https://podminky.urs.cz/item/CS_URS_2022_02/452353101" TargetMode="External" /><Relationship Id="rId21" Type="http://schemas.openxmlformats.org/officeDocument/2006/relationships/hyperlink" Target="https://podminky.urs.cz/item/CS_URS_2022_02/850265121" TargetMode="External" /><Relationship Id="rId22" Type="http://schemas.openxmlformats.org/officeDocument/2006/relationships/hyperlink" Target="https://podminky.urs.cz/item/CS_URS_2022_02/857242122" TargetMode="External" /><Relationship Id="rId23" Type="http://schemas.openxmlformats.org/officeDocument/2006/relationships/hyperlink" Target="https://podminky.urs.cz/item/CS_URS_2022_02/857244122" TargetMode="External" /><Relationship Id="rId24" Type="http://schemas.openxmlformats.org/officeDocument/2006/relationships/hyperlink" Target="https://podminky.urs.cz/item/CS_URS_2022_02/857261131" TargetMode="External" /><Relationship Id="rId25" Type="http://schemas.openxmlformats.org/officeDocument/2006/relationships/hyperlink" Target="https://podminky.urs.cz/item/CS_URS_2022_02/857262122" TargetMode="External" /><Relationship Id="rId26" Type="http://schemas.openxmlformats.org/officeDocument/2006/relationships/hyperlink" Target="https://podminky.urs.cz/item/CS_URS_2022_02/857312122" TargetMode="External" /><Relationship Id="rId27" Type="http://schemas.openxmlformats.org/officeDocument/2006/relationships/hyperlink" Target="https://podminky.urs.cz/item/CS_URS_2022_02/857314122" TargetMode="External" /><Relationship Id="rId28" Type="http://schemas.openxmlformats.org/officeDocument/2006/relationships/hyperlink" Target="https://podminky.urs.cz/item/CS_URS_2022_02/871161211" TargetMode="External" /><Relationship Id="rId29" Type="http://schemas.openxmlformats.org/officeDocument/2006/relationships/hyperlink" Target="https://podminky.urs.cz/item/CS_URS_2022_02/871241221" TargetMode="External" /><Relationship Id="rId30" Type="http://schemas.openxmlformats.org/officeDocument/2006/relationships/hyperlink" Target="https://podminky.urs.cz/item/CS_URS_2022_02/871321221" TargetMode="External" /><Relationship Id="rId31" Type="http://schemas.openxmlformats.org/officeDocument/2006/relationships/hyperlink" Target="https://podminky.urs.cz/item/CS_URS_2022_02/877161101" TargetMode="External" /><Relationship Id="rId32" Type="http://schemas.openxmlformats.org/officeDocument/2006/relationships/hyperlink" Target="https://podminky.urs.cz/item/CS_URS_2022_02/877241101" TargetMode="External" /><Relationship Id="rId33" Type="http://schemas.openxmlformats.org/officeDocument/2006/relationships/hyperlink" Target="https://podminky.urs.cz/item/CS_URS_2022_02/877241110" TargetMode="External" /><Relationship Id="rId34" Type="http://schemas.openxmlformats.org/officeDocument/2006/relationships/hyperlink" Target="https://podminky.urs.cz/item/CS_URS_2022_02/877241113" TargetMode="External" /><Relationship Id="rId35" Type="http://schemas.openxmlformats.org/officeDocument/2006/relationships/hyperlink" Target="https://podminky.urs.cz/item/CS_URS_2022_02/877321101" TargetMode="External" /><Relationship Id="rId36" Type="http://schemas.openxmlformats.org/officeDocument/2006/relationships/hyperlink" Target="https://podminky.urs.cz/item/CS_URS_2022_02/891241112" TargetMode="External" /><Relationship Id="rId37" Type="http://schemas.openxmlformats.org/officeDocument/2006/relationships/hyperlink" Target="https://podminky.urs.cz/item/CS_URS_2022_01/891247111" TargetMode="External" /><Relationship Id="rId38" Type="http://schemas.openxmlformats.org/officeDocument/2006/relationships/hyperlink" Target="https://podminky.urs.cz/item/CS_URS_2022_02/891249111" TargetMode="External" /><Relationship Id="rId39" Type="http://schemas.openxmlformats.org/officeDocument/2006/relationships/hyperlink" Target="https://podminky.urs.cz/item/CS_URS_2022_01/892241111" TargetMode="External" /><Relationship Id="rId40" Type="http://schemas.openxmlformats.org/officeDocument/2006/relationships/hyperlink" Target="https://podminky.urs.cz/item/CS_URS_2022_01/892273122" TargetMode="External" /><Relationship Id="rId41" Type="http://schemas.openxmlformats.org/officeDocument/2006/relationships/hyperlink" Target="https://podminky.urs.cz/item/CS_URS_2022_02/899401112" TargetMode="External" /><Relationship Id="rId42" Type="http://schemas.openxmlformats.org/officeDocument/2006/relationships/hyperlink" Target="https://podminky.urs.cz/item/CS_URS_2022_01/899401113" TargetMode="External" /><Relationship Id="rId43" Type="http://schemas.openxmlformats.org/officeDocument/2006/relationships/hyperlink" Target="https://podminky.urs.cz/item/CS_URS_2022_01/899712111" TargetMode="External" /><Relationship Id="rId44" Type="http://schemas.openxmlformats.org/officeDocument/2006/relationships/hyperlink" Target="https://podminky.urs.cz/item/CS_URS_2022_01/899721111" TargetMode="External" /><Relationship Id="rId45" Type="http://schemas.openxmlformats.org/officeDocument/2006/relationships/hyperlink" Target="https://podminky.urs.cz/item/CS_URS_2022_01/899722113" TargetMode="External" /><Relationship Id="rId46" Type="http://schemas.openxmlformats.org/officeDocument/2006/relationships/hyperlink" Target="https://podminky.urs.cz/item/CS_URS_2022_02/899911122" TargetMode="External" /><Relationship Id="rId47" Type="http://schemas.openxmlformats.org/officeDocument/2006/relationships/hyperlink" Target="https://podminky.urs.cz/item/CS_URS_2022_02/899913142" TargetMode="External" /><Relationship Id="rId48" Type="http://schemas.openxmlformats.org/officeDocument/2006/relationships/hyperlink" Target="https://podminky.urs.cz/item/CS_URS_2022_02/899914112" TargetMode="External" /><Relationship Id="rId49" Type="http://schemas.openxmlformats.org/officeDocument/2006/relationships/hyperlink" Target="https://podminky.urs.cz/item/CS_URS_2022_01/998276101" TargetMode="External" /><Relationship Id="rId5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871211141" TargetMode="External" /><Relationship Id="rId21" Type="http://schemas.openxmlformats.org/officeDocument/2006/relationships/hyperlink" Target="https://podminky.urs.cz/item/CS_URS_2022_02/877211101" TargetMode="External" /><Relationship Id="rId22" Type="http://schemas.openxmlformats.org/officeDocument/2006/relationships/hyperlink" Target="https://podminky.urs.cz/item/CS_URS_2022_02/891211112" TargetMode="External" /><Relationship Id="rId23" Type="http://schemas.openxmlformats.org/officeDocument/2006/relationships/hyperlink" Target="https://podminky.urs.cz/item/CS_URS_2022_01/891247111" TargetMode="External" /><Relationship Id="rId24" Type="http://schemas.openxmlformats.org/officeDocument/2006/relationships/hyperlink" Target="https://podminky.urs.cz/item/CS_URS_2022_01/892241111" TargetMode="External" /><Relationship Id="rId25" Type="http://schemas.openxmlformats.org/officeDocument/2006/relationships/hyperlink" Target="https://podminky.urs.cz/item/CS_URS_2022_01/892273122" TargetMode="External" /><Relationship Id="rId26" Type="http://schemas.openxmlformats.org/officeDocument/2006/relationships/hyperlink" Target="https://podminky.urs.cz/item/CS_URS_2022_02/899401112" TargetMode="External" /><Relationship Id="rId27" Type="http://schemas.openxmlformats.org/officeDocument/2006/relationships/hyperlink" Target="https://podminky.urs.cz/item/CS_URS_2022_01/899401113" TargetMode="External" /><Relationship Id="rId28" Type="http://schemas.openxmlformats.org/officeDocument/2006/relationships/hyperlink" Target="https://podminky.urs.cz/item/CS_URS_2022_01/899712111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998276101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452313131" TargetMode="External" /><Relationship Id="rId21" Type="http://schemas.openxmlformats.org/officeDocument/2006/relationships/hyperlink" Target="https://podminky.urs.cz/item/CS_URS_2022_02/452353101" TargetMode="External" /><Relationship Id="rId22" Type="http://schemas.openxmlformats.org/officeDocument/2006/relationships/hyperlink" Target="https://podminky.urs.cz/item/CS_URS_2022_02/857242122" TargetMode="External" /><Relationship Id="rId23" Type="http://schemas.openxmlformats.org/officeDocument/2006/relationships/hyperlink" Target="https://podminky.urs.cz/item/CS_URS_2022_02/857244122" TargetMode="External" /><Relationship Id="rId24" Type="http://schemas.openxmlformats.org/officeDocument/2006/relationships/hyperlink" Target="https://podminky.urs.cz/item/CS_URS_2022_02/871241221" TargetMode="External" /><Relationship Id="rId25" Type="http://schemas.openxmlformats.org/officeDocument/2006/relationships/hyperlink" Target="https://podminky.urs.cz/item/CS_URS_2022_02/877241101" TargetMode="External" /><Relationship Id="rId26" Type="http://schemas.openxmlformats.org/officeDocument/2006/relationships/hyperlink" Target="https://podminky.urs.cz/item/CS_URS_2022_02/877241110" TargetMode="External" /><Relationship Id="rId27" Type="http://schemas.openxmlformats.org/officeDocument/2006/relationships/hyperlink" Target="https://podminky.urs.cz/item/CS_URS_2022_02/891241112" TargetMode="External" /><Relationship Id="rId28" Type="http://schemas.openxmlformats.org/officeDocument/2006/relationships/hyperlink" Target="https://podminky.urs.cz/item/CS_URS_2022_01/891247111" TargetMode="External" /><Relationship Id="rId29" Type="http://schemas.openxmlformats.org/officeDocument/2006/relationships/hyperlink" Target="https://podminky.urs.cz/item/CS_URS_2022_01/892241111" TargetMode="External" /><Relationship Id="rId30" Type="http://schemas.openxmlformats.org/officeDocument/2006/relationships/hyperlink" Target="https://podminky.urs.cz/item/CS_URS_2022_01/892273122" TargetMode="External" /><Relationship Id="rId31" Type="http://schemas.openxmlformats.org/officeDocument/2006/relationships/hyperlink" Target="https://podminky.urs.cz/item/CS_URS_2022_02/899401112" TargetMode="External" /><Relationship Id="rId32" Type="http://schemas.openxmlformats.org/officeDocument/2006/relationships/hyperlink" Target="https://podminky.urs.cz/item/CS_URS_2022_01/899401113" TargetMode="External" /><Relationship Id="rId33" Type="http://schemas.openxmlformats.org/officeDocument/2006/relationships/hyperlink" Target="https://podminky.urs.cz/item/CS_URS_2022_01/899712111" TargetMode="External" /><Relationship Id="rId34" Type="http://schemas.openxmlformats.org/officeDocument/2006/relationships/hyperlink" Target="https://podminky.urs.cz/item/CS_URS_2022_01/899721111" TargetMode="External" /><Relationship Id="rId35" Type="http://schemas.openxmlformats.org/officeDocument/2006/relationships/hyperlink" Target="https://podminky.urs.cz/item/CS_URS_2022_01/899722113" TargetMode="External" /><Relationship Id="rId36" Type="http://schemas.openxmlformats.org/officeDocument/2006/relationships/hyperlink" Target="https://podminky.urs.cz/item/CS_URS_2022_02/899911122" TargetMode="External" /><Relationship Id="rId37" Type="http://schemas.openxmlformats.org/officeDocument/2006/relationships/hyperlink" Target="https://podminky.urs.cz/item/CS_URS_2022_02/899913142" TargetMode="External" /><Relationship Id="rId38" Type="http://schemas.openxmlformats.org/officeDocument/2006/relationships/hyperlink" Target="https://podminky.urs.cz/item/CS_URS_2022_02/899914112" TargetMode="External" /><Relationship Id="rId39" Type="http://schemas.openxmlformats.org/officeDocument/2006/relationships/hyperlink" Target="https://podminky.urs.cz/item/CS_URS_2022_01/998276101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452313131" TargetMode="External" /><Relationship Id="rId21" Type="http://schemas.openxmlformats.org/officeDocument/2006/relationships/hyperlink" Target="https://podminky.urs.cz/item/CS_URS_2022_02/452353101" TargetMode="External" /><Relationship Id="rId22" Type="http://schemas.openxmlformats.org/officeDocument/2006/relationships/hyperlink" Target="https://podminky.urs.cz/item/CS_URS_2022_02/857244122" TargetMode="External" /><Relationship Id="rId23" Type="http://schemas.openxmlformats.org/officeDocument/2006/relationships/hyperlink" Target="https://podminky.urs.cz/item/CS_URS_2022_02/871211141" TargetMode="External" /><Relationship Id="rId24" Type="http://schemas.openxmlformats.org/officeDocument/2006/relationships/hyperlink" Target="https://podminky.urs.cz/item/CS_URS_2022_02/877211101" TargetMode="External" /><Relationship Id="rId25" Type="http://schemas.openxmlformats.org/officeDocument/2006/relationships/hyperlink" Target="https://podminky.urs.cz/item/CS_URS_2022_02/891211112" TargetMode="External" /><Relationship Id="rId26" Type="http://schemas.openxmlformats.org/officeDocument/2006/relationships/hyperlink" Target="https://podminky.urs.cz/item/CS_URS_2022_01/891247111" TargetMode="External" /><Relationship Id="rId27" Type="http://schemas.openxmlformats.org/officeDocument/2006/relationships/hyperlink" Target="https://podminky.urs.cz/item/CS_URS_2022_01/892241111" TargetMode="External" /><Relationship Id="rId28" Type="http://schemas.openxmlformats.org/officeDocument/2006/relationships/hyperlink" Target="https://podminky.urs.cz/item/CS_URS_2022_01/892273122" TargetMode="External" /><Relationship Id="rId29" Type="http://schemas.openxmlformats.org/officeDocument/2006/relationships/hyperlink" Target="https://podminky.urs.cz/item/CS_URS_2022_02/899401112" TargetMode="External" /><Relationship Id="rId30" Type="http://schemas.openxmlformats.org/officeDocument/2006/relationships/hyperlink" Target="https://podminky.urs.cz/item/CS_URS_2022_01/899401113" TargetMode="External" /><Relationship Id="rId31" Type="http://schemas.openxmlformats.org/officeDocument/2006/relationships/hyperlink" Target="https://podminky.urs.cz/item/CS_URS_2022_01/899712111" TargetMode="External" /><Relationship Id="rId32" Type="http://schemas.openxmlformats.org/officeDocument/2006/relationships/hyperlink" Target="https://podminky.urs.cz/item/CS_URS_2022_01/899721111" TargetMode="External" /><Relationship Id="rId33" Type="http://schemas.openxmlformats.org/officeDocument/2006/relationships/hyperlink" Target="https://podminky.urs.cz/item/CS_URS_2022_01/899722113" TargetMode="External" /><Relationship Id="rId34" Type="http://schemas.openxmlformats.org/officeDocument/2006/relationships/hyperlink" Target="https://podminky.urs.cz/item/CS_URS_2022_01/998276101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871211141" TargetMode="External" /><Relationship Id="rId21" Type="http://schemas.openxmlformats.org/officeDocument/2006/relationships/hyperlink" Target="https://podminky.urs.cz/item/CS_URS_2022_02/877211101" TargetMode="External" /><Relationship Id="rId22" Type="http://schemas.openxmlformats.org/officeDocument/2006/relationships/hyperlink" Target="https://podminky.urs.cz/item/CS_URS_2022_02/891211112" TargetMode="External" /><Relationship Id="rId23" Type="http://schemas.openxmlformats.org/officeDocument/2006/relationships/hyperlink" Target="https://podminky.urs.cz/item/CS_URS_2022_01/891247111" TargetMode="External" /><Relationship Id="rId24" Type="http://schemas.openxmlformats.org/officeDocument/2006/relationships/hyperlink" Target="https://podminky.urs.cz/item/CS_URS_2022_01/892241111" TargetMode="External" /><Relationship Id="rId25" Type="http://schemas.openxmlformats.org/officeDocument/2006/relationships/hyperlink" Target="https://podminky.urs.cz/item/CS_URS_2022_01/892273122" TargetMode="External" /><Relationship Id="rId26" Type="http://schemas.openxmlformats.org/officeDocument/2006/relationships/hyperlink" Target="https://podminky.urs.cz/item/CS_URS_2022_02/899401112" TargetMode="External" /><Relationship Id="rId27" Type="http://schemas.openxmlformats.org/officeDocument/2006/relationships/hyperlink" Target="https://podminky.urs.cz/item/CS_URS_2022_01/899401113" TargetMode="External" /><Relationship Id="rId28" Type="http://schemas.openxmlformats.org/officeDocument/2006/relationships/hyperlink" Target="https://podminky.urs.cz/item/CS_URS_2022_01/899712111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998276101" TargetMode="External" /><Relationship Id="rId3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452313131" TargetMode="External" /><Relationship Id="rId21" Type="http://schemas.openxmlformats.org/officeDocument/2006/relationships/hyperlink" Target="https://podminky.urs.cz/item/CS_URS_2022_02/452353101" TargetMode="External" /><Relationship Id="rId22" Type="http://schemas.openxmlformats.org/officeDocument/2006/relationships/hyperlink" Target="https://podminky.urs.cz/item/CS_URS_2022_02/857244122" TargetMode="External" /><Relationship Id="rId23" Type="http://schemas.openxmlformats.org/officeDocument/2006/relationships/hyperlink" Target="https://podminky.urs.cz/item/CS_URS_2022_02/871211141" TargetMode="External" /><Relationship Id="rId24" Type="http://schemas.openxmlformats.org/officeDocument/2006/relationships/hyperlink" Target="https://podminky.urs.cz/item/CS_URS_2022_02/877211101" TargetMode="External" /><Relationship Id="rId25" Type="http://schemas.openxmlformats.org/officeDocument/2006/relationships/hyperlink" Target="https://podminky.urs.cz/item/CS_URS_2022_02/877211110" TargetMode="External" /><Relationship Id="rId26" Type="http://schemas.openxmlformats.org/officeDocument/2006/relationships/hyperlink" Target="https://podminky.urs.cz/item/CS_URS_2022_02/891211112" TargetMode="External" /><Relationship Id="rId27" Type="http://schemas.openxmlformats.org/officeDocument/2006/relationships/hyperlink" Target="https://podminky.urs.cz/item/CS_URS_2022_01/891247111" TargetMode="External" /><Relationship Id="rId28" Type="http://schemas.openxmlformats.org/officeDocument/2006/relationships/hyperlink" Target="https://podminky.urs.cz/item/CS_URS_2022_01/892241111" TargetMode="External" /><Relationship Id="rId29" Type="http://schemas.openxmlformats.org/officeDocument/2006/relationships/hyperlink" Target="https://podminky.urs.cz/item/CS_URS_2022_01/892273122" TargetMode="External" /><Relationship Id="rId30" Type="http://schemas.openxmlformats.org/officeDocument/2006/relationships/hyperlink" Target="https://podminky.urs.cz/item/CS_URS_2022_02/899401112" TargetMode="External" /><Relationship Id="rId31" Type="http://schemas.openxmlformats.org/officeDocument/2006/relationships/hyperlink" Target="https://podminky.urs.cz/item/CS_URS_2022_01/899401113" TargetMode="External" /><Relationship Id="rId32" Type="http://schemas.openxmlformats.org/officeDocument/2006/relationships/hyperlink" Target="https://podminky.urs.cz/item/CS_URS_2022_01/899712111" TargetMode="External" /><Relationship Id="rId33" Type="http://schemas.openxmlformats.org/officeDocument/2006/relationships/hyperlink" Target="https://podminky.urs.cz/item/CS_URS_2022_01/899721111" TargetMode="External" /><Relationship Id="rId34" Type="http://schemas.openxmlformats.org/officeDocument/2006/relationships/hyperlink" Target="https://podminky.urs.cz/item/CS_URS_2022_01/899722113" TargetMode="External" /><Relationship Id="rId35" Type="http://schemas.openxmlformats.org/officeDocument/2006/relationships/hyperlink" Target="https://podminky.urs.cz/item/CS_URS_2022_02/899911122" TargetMode="External" /><Relationship Id="rId36" Type="http://schemas.openxmlformats.org/officeDocument/2006/relationships/hyperlink" Target="https://podminky.urs.cz/item/CS_URS_2022_02/899913142" TargetMode="External" /><Relationship Id="rId37" Type="http://schemas.openxmlformats.org/officeDocument/2006/relationships/hyperlink" Target="https://podminky.urs.cz/item/CS_URS_2022_02/899914112" TargetMode="External" /><Relationship Id="rId38" Type="http://schemas.openxmlformats.org/officeDocument/2006/relationships/hyperlink" Target="https://podminky.urs.cz/item/CS_URS_2022_01/998276101" TargetMode="External" /><Relationship Id="rId3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05" TargetMode="External" /><Relationship Id="rId2" Type="http://schemas.openxmlformats.org/officeDocument/2006/relationships/hyperlink" Target="https://podminky.urs.cz/item/CS_URS_2022_02/119001412" TargetMode="External" /><Relationship Id="rId3" Type="http://schemas.openxmlformats.org/officeDocument/2006/relationships/hyperlink" Target="https://podminky.urs.cz/item/CS_URS_2022_02/119001421" TargetMode="External" /><Relationship Id="rId4" Type="http://schemas.openxmlformats.org/officeDocument/2006/relationships/hyperlink" Target="https://podminky.urs.cz/item/CS_URS_2022_01/119003131" TargetMode="External" /><Relationship Id="rId5" Type="http://schemas.openxmlformats.org/officeDocument/2006/relationships/hyperlink" Target="https://podminky.urs.cz/item/CS_URS_2022_01/119003132" TargetMode="External" /><Relationship Id="rId6" Type="http://schemas.openxmlformats.org/officeDocument/2006/relationships/hyperlink" Target="https://podminky.urs.cz/item/CS_URS_2022_01/119004111" TargetMode="External" /><Relationship Id="rId7" Type="http://schemas.openxmlformats.org/officeDocument/2006/relationships/hyperlink" Target="https://podminky.urs.cz/item/CS_URS_2022_01/119004112" TargetMode="External" /><Relationship Id="rId8" Type="http://schemas.openxmlformats.org/officeDocument/2006/relationships/hyperlink" Target="https://podminky.urs.cz/item/CS_URS_2022_02/132251255" TargetMode="External" /><Relationship Id="rId9" Type="http://schemas.openxmlformats.org/officeDocument/2006/relationships/hyperlink" Target="https://podminky.urs.cz/item/CS_URS_2022_02/132351255" TargetMode="External" /><Relationship Id="rId10" Type="http://schemas.openxmlformats.org/officeDocument/2006/relationships/hyperlink" Target="https://podminky.urs.cz/item/CS_URS_2022_02/132451255" TargetMode="External" /><Relationship Id="rId11" Type="http://schemas.openxmlformats.org/officeDocument/2006/relationships/hyperlink" Target="https://podminky.urs.cz/item/CS_URS_2022_01/139001101" TargetMode="External" /><Relationship Id="rId12" Type="http://schemas.openxmlformats.org/officeDocument/2006/relationships/hyperlink" Target="https://podminky.urs.cz/item/CS_URS_2022_01/151101101" TargetMode="External" /><Relationship Id="rId13" Type="http://schemas.openxmlformats.org/officeDocument/2006/relationships/hyperlink" Target="https://podminky.urs.cz/item/CS_URS_2022_01/151101111" TargetMode="External" /><Relationship Id="rId14" Type="http://schemas.openxmlformats.org/officeDocument/2006/relationships/hyperlink" Target="https://podminky.urs.cz/item/CS_URS_2022_01/162351123" TargetMode="External" /><Relationship Id="rId15" Type="http://schemas.openxmlformats.org/officeDocument/2006/relationships/hyperlink" Target="https://podminky.urs.cz/item/CS_URS_2022_01/162751117" TargetMode="External" /><Relationship Id="rId16" Type="http://schemas.openxmlformats.org/officeDocument/2006/relationships/hyperlink" Target="https://podminky.urs.cz/item/CS_URS_2022_01/162751119" TargetMode="External" /><Relationship Id="rId17" Type="http://schemas.openxmlformats.org/officeDocument/2006/relationships/hyperlink" Target="https://podminky.urs.cz/item/CS_URS_2022_01/167151111" TargetMode="External" /><Relationship Id="rId18" Type="http://schemas.openxmlformats.org/officeDocument/2006/relationships/hyperlink" Target="https://podminky.urs.cz/item/CS_URS_2022_01/171201221" TargetMode="External" /><Relationship Id="rId19" Type="http://schemas.openxmlformats.org/officeDocument/2006/relationships/hyperlink" Target="https://podminky.urs.cz/item/CS_URS_2022_01/174101101" TargetMode="External" /><Relationship Id="rId20" Type="http://schemas.openxmlformats.org/officeDocument/2006/relationships/hyperlink" Target="https://podminky.urs.cz/item/CS_URS_2022_01/175151101" TargetMode="External" /><Relationship Id="rId21" Type="http://schemas.openxmlformats.org/officeDocument/2006/relationships/hyperlink" Target="https://podminky.urs.cz/item/CS_URS_2022_01/451572111" TargetMode="External" /><Relationship Id="rId22" Type="http://schemas.openxmlformats.org/officeDocument/2006/relationships/hyperlink" Target="https://podminky.urs.cz/item/CS_URS_2022_02/452313131" TargetMode="External" /><Relationship Id="rId23" Type="http://schemas.openxmlformats.org/officeDocument/2006/relationships/hyperlink" Target="https://podminky.urs.cz/item/CS_URS_2022_02/452353101" TargetMode="External" /><Relationship Id="rId24" Type="http://schemas.openxmlformats.org/officeDocument/2006/relationships/hyperlink" Target="https://podminky.urs.cz/item/CS_URS_2022_02/857242122" TargetMode="External" /><Relationship Id="rId25" Type="http://schemas.openxmlformats.org/officeDocument/2006/relationships/hyperlink" Target="https://podminky.urs.cz/item/CS_URS_2022_02/857244122" TargetMode="External" /><Relationship Id="rId26" Type="http://schemas.openxmlformats.org/officeDocument/2006/relationships/hyperlink" Target="https://podminky.urs.cz/item/CS_URS_2022_02/871241221" TargetMode="External" /><Relationship Id="rId27" Type="http://schemas.openxmlformats.org/officeDocument/2006/relationships/hyperlink" Target="https://podminky.urs.cz/item/CS_URS_2022_02/877241101" TargetMode="External" /><Relationship Id="rId28" Type="http://schemas.openxmlformats.org/officeDocument/2006/relationships/hyperlink" Target="https://podminky.urs.cz/item/CS_URS_2022_02/877241110" TargetMode="External" /><Relationship Id="rId29" Type="http://schemas.openxmlformats.org/officeDocument/2006/relationships/hyperlink" Target="https://podminky.urs.cz/item/CS_URS_2022_02/891241112" TargetMode="External" /><Relationship Id="rId30" Type="http://schemas.openxmlformats.org/officeDocument/2006/relationships/hyperlink" Target="https://podminky.urs.cz/item/CS_URS_2022_01/891247111" TargetMode="External" /><Relationship Id="rId31" Type="http://schemas.openxmlformats.org/officeDocument/2006/relationships/hyperlink" Target="https://podminky.urs.cz/item/CS_URS_2022_01/892241111" TargetMode="External" /><Relationship Id="rId32" Type="http://schemas.openxmlformats.org/officeDocument/2006/relationships/hyperlink" Target="https://podminky.urs.cz/item/CS_URS_2022_01/892273122" TargetMode="External" /><Relationship Id="rId33" Type="http://schemas.openxmlformats.org/officeDocument/2006/relationships/hyperlink" Target="https://podminky.urs.cz/item/CS_URS_2022_02/899401112" TargetMode="External" /><Relationship Id="rId34" Type="http://schemas.openxmlformats.org/officeDocument/2006/relationships/hyperlink" Target="https://podminky.urs.cz/item/CS_URS_2022_01/899401113" TargetMode="External" /><Relationship Id="rId35" Type="http://schemas.openxmlformats.org/officeDocument/2006/relationships/hyperlink" Target="https://podminky.urs.cz/item/CS_URS_2022_01/899712111" TargetMode="External" /><Relationship Id="rId36" Type="http://schemas.openxmlformats.org/officeDocument/2006/relationships/hyperlink" Target="https://podminky.urs.cz/item/CS_URS_2022_01/899721111" TargetMode="External" /><Relationship Id="rId37" Type="http://schemas.openxmlformats.org/officeDocument/2006/relationships/hyperlink" Target="https://podminky.urs.cz/item/CS_URS_2022_01/899722113" TargetMode="External" /><Relationship Id="rId38" Type="http://schemas.openxmlformats.org/officeDocument/2006/relationships/hyperlink" Target="https://podminky.urs.cz/item/CS_URS_2022_02/899911122" TargetMode="External" /><Relationship Id="rId39" Type="http://schemas.openxmlformats.org/officeDocument/2006/relationships/hyperlink" Target="https://podminky.urs.cz/item/CS_URS_2022_02/899913142" TargetMode="External" /><Relationship Id="rId40" Type="http://schemas.openxmlformats.org/officeDocument/2006/relationships/hyperlink" Target="https://podminky.urs.cz/item/CS_URS_2022_02/899914112" TargetMode="External" /><Relationship Id="rId41" Type="http://schemas.openxmlformats.org/officeDocument/2006/relationships/hyperlink" Target="https://podminky.urs.cz/item/CS_URS_2022_01/998276101" TargetMode="External" /><Relationship Id="rId4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1/119003131" TargetMode="External" /><Relationship Id="rId3" Type="http://schemas.openxmlformats.org/officeDocument/2006/relationships/hyperlink" Target="https://podminky.urs.cz/item/CS_URS_2022_01/119003132" TargetMode="External" /><Relationship Id="rId4" Type="http://schemas.openxmlformats.org/officeDocument/2006/relationships/hyperlink" Target="https://podminky.urs.cz/item/CS_URS_2022_01/119004111" TargetMode="External" /><Relationship Id="rId5" Type="http://schemas.openxmlformats.org/officeDocument/2006/relationships/hyperlink" Target="https://podminky.urs.cz/item/CS_URS_2022_01/119004112" TargetMode="External" /><Relationship Id="rId6" Type="http://schemas.openxmlformats.org/officeDocument/2006/relationships/hyperlink" Target="https://podminky.urs.cz/item/CS_URS_2022_02/132251255" TargetMode="External" /><Relationship Id="rId7" Type="http://schemas.openxmlformats.org/officeDocument/2006/relationships/hyperlink" Target="https://podminky.urs.cz/item/CS_URS_2022_02/132351255" TargetMode="External" /><Relationship Id="rId8" Type="http://schemas.openxmlformats.org/officeDocument/2006/relationships/hyperlink" Target="https://podminky.urs.cz/item/CS_URS_2022_02/132451255" TargetMode="External" /><Relationship Id="rId9" Type="http://schemas.openxmlformats.org/officeDocument/2006/relationships/hyperlink" Target="https://podminky.urs.cz/item/CS_URS_2022_01/139001101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235112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6715111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4101101" TargetMode="External" /><Relationship Id="rId18" Type="http://schemas.openxmlformats.org/officeDocument/2006/relationships/hyperlink" Target="https://podminky.urs.cz/item/CS_URS_2022_01/175151101" TargetMode="External" /><Relationship Id="rId19" Type="http://schemas.openxmlformats.org/officeDocument/2006/relationships/hyperlink" Target="https://podminky.urs.cz/item/CS_URS_2022_01/451572111" TargetMode="External" /><Relationship Id="rId20" Type="http://schemas.openxmlformats.org/officeDocument/2006/relationships/hyperlink" Target="https://podminky.urs.cz/item/CS_URS_2022_02/871211141" TargetMode="External" /><Relationship Id="rId21" Type="http://schemas.openxmlformats.org/officeDocument/2006/relationships/hyperlink" Target="https://podminky.urs.cz/item/CS_URS_2022_02/877211101" TargetMode="External" /><Relationship Id="rId22" Type="http://schemas.openxmlformats.org/officeDocument/2006/relationships/hyperlink" Target="https://podminky.urs.cz/item/CS_URS_2022_02/891211112" TargetMode="External" /><Relationship Id="rId23" Type="http://schemas.openxmlformats.org/officeDocument/2006/relationships/hyperlink" Target="https://podminky.urs.cz/item/CS_URS_2022_01/891247111" TargetMode="External" /><Relationship Id="rId24" Type="http://schemas.openxmlformats.org/officeDocument/2006/relationships/hyperlink" Target="https://podminky.urs.cz/item/CS_URS_2022_01/892241111" TargetMode="External" /><Relationship Id="rId25" Type="http://schemas.openxmlformats.org/officeDocument/2006/relationships/hyperlink" Target="https://podminky.urs.cz/item/CS_URS_2022_01/892273122" TargetMode="External" /><Relationship Id="rId26" Type="http://schemas.openxmlformats.org/officeDocument/2006/relationships/hyperlink" Target="https://podminky.urs.cz/item/CS_URS_2022_02/899401112" TargetMode="External" /><Relationship Id="rId27" Type="http://schemas.openxmlformats.org/officeDocument/2006/relationships/hyperlink" Target="https://podminky.urs.cz/item/CS_URS_2022_01/899401113" TargetMode="External" /><Relationship Id="rId28" Type="http://schemas.openxmlformats.org/officeDocument/2006/relationships/hyperlink" Target="https://podminky.urs.cz/item/CS_URS_2022_01/899712111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998276101" TargetMode="External" /><Relationship Id="rId3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20221117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Dokončení vodovodu Líska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Česká Kamenice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17. 11. 2022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Česká Kamenice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In. Folbracht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ROUND(SUM(AS95:AS106),2)</f>
        <v>0</v>
      </c>
      <c r="AT94" s="113">
        <f>ROUND(SUM(AV94:AW94),2)</f>
        <v>0</v>
      </c>
      <c r="AU94" s="114">
        <f>ROUND(SUM(AU95:AU106),5)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ROUND(SUM(AZ95:AZ106),2)</f>
        <v>0</v>
      </c>
      <c r="BA94" s="113">
        <f>ROUND(SUM(BA95:BA106),2)</f>
        <v>0</v>
      </c>
      <c r="BB94" s="113">
        <f>ROUND(SUM(BB95:BB106),2)</f>
        <v>0</v>
      </c>
      <c r="BC94" s="113">
        <f>ROUND(SUM(BC95:BC106),2)</f>
        <v>0</v>
      </c>
      <c r="BD94" s="115">
        <f>ROUND(SUM(BD95:BD106),2)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IO 01 vodovodní řad L'!J30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IO 01 vodovodní řad L'!P121</f>
        <v>0</v>
      </c>
      <c r="AV95" s="127">
        <f>'01 - IO 01 vodovodní řad L'!J33</f>
        <v>0</v>
      </c>
      <c r="AW95" s="127">
        <f>'01 - IO 01 vodovodní řad L'!J34</f>
        <v>0</v>
      </c>
      <c r="AX95" s="127">
        <f>'01 - IO 01 vodovodní řad L'!J35</f>
        <v>0</v>
      </c>
      <c r="AY95" s="127">
        <f>'01 - IO 01 vodovodní řad L'!J36</f>
        <v>0</v>
      </c>
      <c r="AZ95" s="127">
        <f>'01 - IO 01 vodovodní řad L'!F33</f>
        <v>0</v>
      </c>
      <c r="BA95" s="127">
        <f>'01 - IO 01 vodovodní řad L'!F34</f>
        <v>0</v>
      </c>
      <c r="BB95" s="127">
        <f>'01 - IO 01 vodovodní řad L'!F35</f>
        <v>0</v>
      </c>
      <c r="BC95" s="127">
        <f>'01 - IO 01 vodovodní řad L'!F36</f>
        <v>0</v>
      </c>
      <c r="BD95" s="129">
        <f>'01 - IO 01 vodovodní řad L'!F37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IO 02 Vodovodní řad L1'!J30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IO 02 Vodovodní řad L1'!P121</f>
        <v>0</v>
      </c>
      <c r="AV96" s="127">
        <f>'02 - IO 02 Vodovodní řad L1'!J33</f>
        <v>0</v>
      </c>
      <c r="AW96" s="127">
        <f>'02 - IO 02 Vodovodní řad L1'!J34</f>
        <v>0</v>
      </c>
      <c r="AX96" s="127">
        <f>'02 - IO 02 Vodovodní řad L1'!J35</f>
        <v>0</v>
      </c>
      <c r="AY96" s="127">
        <f>'02 - IO 02 Vodovodní řad L1'!J36</f>
        <v>0</v>
      </c>
      <c r="AZ96" s="127">
        <f>'02 - IO 02 Vodovodní řad L1'!F33</f>
        <v>0</v>
      </c>
      <c r="BA96" s="127">
        <f>'02 - IO 02 Vodovodní řad L1'!F34</f>
        <v>0</v>
      </c>
      <c r="BB96" s="127">
        <f>'02 - IO 02 Vodovodní řad L1'!F35</f>
        <v>0</v>
      </c>
      <c r="BC96" s="127">
        <f>'02 - IO 02 Vodovodní řad L1'!F36</f>
        <v>0</v>
      </c>
      <c r="BD96" s="129">
        <f>'02 - IO 02 Vodovodní řad L1'!F37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IO 03 vodovodní řad A'!J30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IO 03 vodovodní řad A'!P121</f>
        <v>0</v>
      </c>
      <c r="AV97" s="127">
        <f>'03 - IO 03 vodovodní řad A'!J33</f>
        <v>0</v>
      </c>
      <c r="AW97" s="127">
        <f>'03 - IO 03 vodovodní řad A'!J34</f>
        <v>0</v>
      </c>
      <c r="AX97" s="127">
        <f>'03 - IO 03 vodovodní řad A'!J35</f>
        <v>0</v>
      </c>
      <c r="AY97" s="127">
        <f>'03 - IO 03 vodovodní řad A'!J36</f>
        <v>0</v>
      </c>
      <c r="AZ97" s="127">
        <f>'03 - IO 03 vodovodní řad A'!F33</f>
        <v>0</v>
      </c>
      <c r="BA97" s="127">
        <f>'03 - IO 03 vodovodní řad A'!F34</f>
        <v>0</v>
      </c>
      <c r="BB97" s="127">
        <f>'03 - IO 03 vodovodní řad A'!F35</f>
        <v>0</v>
      </c>
      <c r="BC97" s="127">
        <f>'03 - IO 03 vodovodní řad A'!F36</f>
        <v>0</v>
      </c>
      <c r="BD97" s="129">
        <f>'03 - IO 03 vodovodní řad A'!F37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IO 04 Vodovodní řad A1'!J30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'04 - IO 04 Vodovodní řad A1'!P121</f>
        <v>0</v>
      </c>
      <c r="AV98" s="127">
        <f>'04 - IO 04 Vodovodní řad A1'!J33</f>
        <v>0</v>
      </c>
      <c r="AW98" s="127">
        <f>'04 - IO 04 Vodovodní řad A1'!J34</f>
        <v>0</v>
      </c>
      <c r="AX98" s="127">
        <f>'04 - IO 04 Vodovodní řad A1'!J35</f>
        <v>0</v>
      </c>
      <c r="AY98" s="127">
        <f>'04 - IO 04 Vodovodní řad A1'!J36</f>
        <v>0</v>
      </c>
      <c r="AZ98" s="127">
        <f>'04 - IO 04 Vodovodní řad A1'!F33</f>
        <v>0</v>
      </c>
      <c r="BA98" s="127">
        <f>'04 - IO 04 Vodovodní řad A1'!F34</f>
        <v>0</v>
      </c>
      <c r="BB98" s="127">
        <f>'04 - IO 04 Vodovodní řad A1'!F35</f>
        <v>0</v>
      </c>
      <c r="BC98" s="127">
        <f>'04 - IO 04 Vodovodní řad A1'!F36</f>
        <v>0</v>
      </c>
      <c r="BD98" s="129">
        <f>'04 - IO 04 Vodovodní řad A1'!F37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'05 - IO 05 vodovodní řad A1a'!J30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26">
        <v>0</v>
      </c>
      <c r="AT99" s="127">
        <f>ROUND(SUM(AV99:AW99),2)</f>
        <v>0</v>
      </c>
      <c r="AU99" s="128">
        <f>'05 - IO 05 vodovodní řad A1a'!P121</f>
        <v>0</v>
      </c>
      <c r="AV99" s="127">
        <f>'05 - IO 05 vodovodní řad A1a'!J33</f>
        <v>0</v>
      </c>
      <c r="AW99" s="127">
        <f>'05 - IO 05 vodovodní řad A1a'!J34</f>
        <v>0</v>
      </c>
      <c r="AX99" s="127">
        <f>'05 - IO 05 vodovodní řad A1a'!J35</f>
        <v>0</v>
      </c>
      <c r="AY99" s="127">
        <f>'05 - IO 05 vodovodní řad A1a'!J36</f>
        <v>0</v>
      </c>
      <c r="AZ99" s="127">
        <f>'05 - IO 05 vodovodní řad A1a'!F33</f>
        <v>0</v>
      </c>
      <c r="BA99" s="127">
        <f>'05 - IO 05 vodovodní řad A1a'!F34</f>
        <v>0</v>
      </c>
      <c r="BB99" s="127">
        <f>'05 - IO 05 vodovodní řad A1a'!F35</f>
        <v>0</v>
      </c>
      <c r="BC99" s="127">
        <f>'05 - IO 05 vodovodní řad A1a'!F36</f>
        <v>0</v>
      </c>
      <c r="BD99" s="129">
        <f>'05 - IO 05 vodovodní řad A1a'!F37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80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'06 - IO 06 Vodovodní řad A2'!J30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v>0</v>
      </c>
      <c r="AT100" s="127">
        <f>ROUND(SUM(AV100:AW100),2)</f>
        <v>0</v>
      </c>
      <c r="AU100" s="128">
        <f>'06 - IO 06 Vodovodní řad A2'!P121</f>
        <v>0</v>
      </c>
      <c r="AV100" s="127">
        <f>'06 - IO 06 Vodovodní řad A2'!J33</f>
        <v>0</v>
      </c>
      <c r="AW100" s="127">
        <f>'06 - IO 06 Vodovodní řad A2'!J34</f>
        <v>0</v>
      </c>
      <c r="AX100" s="127">
        <f>'06 - IO 06 Vodovodní řad A2'!J35</f>
        <v>0</v>
      </c>
      <c r="AY100" s="127">
        <f>'06 - IO 06 Vodovodní řad A2'!J36</f>
        <v>0</v>
      </c>
      <c r="AZ100" s="127">
        <f>'06 - IO 06 Vodovodní řad A2'!F33</f>
        <v>0</v>
      </c>
      <c r="BA100" s="127">
        <f>'06 - IO 06 Vodovodní řad A2'!F34</f>
        <v>0</v>
      </c>
      <c r="BB100" s="127">
        <f>'06 - IO 06 Vodovodní řad A2'!F35</f>
        <v>0</v>
      </c>
      <c r="BC100" s="127">
        <f>'06 - IO 06 Vodovodní řad A2'!F36</f>
        <v>0</v>
      </c>
      <c r="BD100" s="129">
        <f>'06 - IO 06 Vodovodní řad A2'!F37</f>
        <v>0</v>
      </c>
      <c r="BE100" s="7"/>
      <c r="BT100" s="130" t="s">
        <v>84</v>
      </c>
      <c r="BV100" s="130" t="s">
        <v>78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80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'07 - IO 07 vodovdní řad B'!J30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26">
        <v>0</v>
      </c>
      <c r="AT101" s="127">
        <f>ROUND(SUM(AV101:AW101),2)</f>
        <v>0</v>
      </c>
      <c r="AU101" s="128">
        <f>'07 - IO 07 vodovdní řad B'!P121</f>
        <v>0</v>
      </c>
      <c r="AV101" s="127">
        <f>'07 - IO 07 vodovdní řad B'!J33</f>
        <v>0</v>
      </c>
      <c r="AW101" s="127">
        <f>'07 - IO 07 vodovdní řad B'!J34</f>
        <v>0</v>
      </c>
      <c r="AX101" s="127">
        <f>'07 - IO 07 vodovdní řad B'!J35</f>
        <v>0</v>
      </c>
      <c r="AY101" s="127">
        <f>'07 - IO 07 vodovdní řad B'!J36</f>
        <v>0</v>
      </c>
      <c r="AZ101" s="127">
        <f>'07 - IO 07 vodovdní řad B'!F33</f>
        <v>0</v>
      </c>
      <c r="BA101" s="127">
        <f>'07 - IO 07 vodovdní řad B'!F34</f>
        <v>0</v>
      </c>
      <c r="BB101" s="127">
        <f>'07 - IO 07 vodovdní řad B'!F35</f>
        <v>0</v>
      </c>
      <c r="BC101" s="127">
        <f>'07 - IO 07 vodovdní řad B'!F36</f>
        <v>0</v>
      </c>
      <c r="BD101" s="129">
        <f>'07 - IO 07 vodovdní řad B'!F37</f>
        <v>0</v>
      </c>
      <c r="BE101" s="7"/>
      <c r="BT101" s="130" t="s">
        <v>84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91" s="7" customFormat="1" ht="16.5" customHeight="1">
      <c r="A102" s="118" t="s">
        <v>80</v>
      </c>
      <c r="B102" s="119"/>
      <c r="C102" s="120"/>
      <c r="D102" s="121" t="s">
        <v>105</v>
      </c>
      <c r="E102" s="121"/>
      <c r="F102" s="121"/>
      <c r="G102" s="121"/>
      <c r="H102" s="121"/>
      <c r="I102" s="122"/>
      <c r="J102" s="121" t="s">
        <v>106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'08 - IO 08 Vodovodní řad B1'!J30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83</v>
      </c>
      <c r="AR102" s="125"/>
      <c r="AS102" s="126">
        <v>0</v>
      </c>
      <c r="AT102" s="127">
        <f>ROUND(SUM(AV102:AW102),2)</f>
        <v>0</v>
      </c>
      <c r="AU102" s="128">
        <f>'08 - IO 08 Vodovodní řad B1'!P121</f>
        <v>0</v>
      </c>
      <c r="AV102" s="127">
        <f>'08 - IO 08 Vodovodní řad B1'!J33</f>
        <v>0</v>
      </c>
      <c r="AW102" s="127">
        <f>'08 - IO 08 Vodovodní řad B1'!J34</f>
        <v>0</v>
      </c>
      <c r="AX102" s="127">
        <f>'08 - IO 08 Vodovodní řad B1'!J35</f>
        <v>0</v>
      </c>
      <c r="AY102" s="127">
        <f>'08 - IO 08 Vodovodní řad B1'!J36</f>
        <v>0</v>
      </c>
      <c r="AZ102" s="127">
        <f>'08 - IO 08 Vodovodní řad B1'!F33</f>
        <v>0</v>
      </c>
      <c r="BA102" s="127">
        <f>'08 - IO 08 Vodovodní řad B1'!F34</f>
        <v>0</v>
      </c>
      <c r="BB102" s="127">
        <f>'08 - IO 08 Vodovodní řad B1'!F35</f>
        <v>0</v>
      </c>
      <c r="BC102" s="127">
        <f>'08 - IO 08 Vodovodní řad B1'!F36</f>
        <v>0</v>
      </c>
      <c r="BD102" s="129">
        <f>'08 - IO 08 Vodovodní řad B1'!F37</f>
        <v>0</v>
      </c>
      <c r="BE102" s="7"/>
      <c r="BT102" s="130" t="s">
        <v>84</v>
      </c>
      <c r="BV102" s="130" t="s">
        <v>78</v>
      </c>
      <c r="BW102" s="130" t="s">
        <v>107</v>
      </c>
      <c r="BX102" s="130" t="s">
        <v>5</v>
      </c>
      <c r="CL102" s="130" t="s">
        <v>1</v>
      </c>
      <c r="CM102" s="130" t="s">
        <v>86</v>
      </c>
    </row>
    <row r="103" spans="1:91" s="7" customFormat="1" ht="16.5" customHeight="1">
      <c r="A103" s="118" t="s">
        <v>80</v>
      </c>
      <c r="B103" s="119"/>
      <c r="C103" s="120"/>
      <c r="D103" s="121" t="s">
        <v>108</v>
      </c>
      <c r="E103" s="121"/>
      <c r="F103" s="121"/>
      <c r="G103" s="121"/>
      <c r="H103" s="121"/>
      <c r="I103" s="122"/>
      <c r="J103" s="121" t="s">
        <v>109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'09 - SO 01 Osazení ATS'!J30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83</v>
      </c>
      <c r="AR103" s="125"/>
      <c r="AS103" s="126">
        <v>0</v>
      </c>
      <c r="AT103" s="127">
        <f>ROUND(SUM(AV103:AW103),2)</f>
        <v>0</v>
      </c>
      <c r="AU103" s="128">
        <f>'09 - SO 01 Osazení ATS'!P138</f>
        <v>0</v>
      </c>
      <c r="AV103" s="127">
        <f>'09 - SO 01 Osazení ATS'!J33</f>
        <v>0</v>
      </c>
      <c r="AW103" s="127">
        <f>'09 - SO 01 Osazení ATS'!J34</f>
        <v>0</v>
      </c>
      <c r="AX103" s="127">
        <f>'09 - SO 01 Osazení ATS'!J35</f>
        <v>0</v>
      </c>
      <c r="AY103" s="127">
        <f>'09 - SO 01 Osazení ATS'!J36</f>
        <v>0</v>
      </c>
      <c r="AZ103" s="127">
        <f>'09 - SO 01 Osazení ATS'!F33</f>
        <v>0</v>
      </c>
      <c r="BA103" s="127">
        <f>'09 - SO 01 Osazení ATS'!F34</f>
        <v>0</v>
      </c>
      <c r="BB103" s="127">
        <f>'09 - SO 01 Osazení ATS'!F35</f>
        <v>0</v>
      </c>
      <c r="BC103" s="127">
        <f>'09 - SO 01 Osazení ATS'!F36</f>
        <v>0</v>
      </c>
      <c r="BD103" s="129">
        <f>'09 - SO 01 Osazení ATS'!F37</f>
        <v>0</v>
      </c>
      <c r="BE103" s="7"/>
      <c r="BT103" s="130" t="s">
        <v>84</v>
      </c>
      <c r="BV103" s="130" t="s">
        <v>78</v>
      </c>
      <c r="BW103" s="130" t="s">
        <v>110</v>
      </c>
      <c r="BX103" s="130" t="s">
        <v>5</v>
      </c>
      <c r="CL103" s="130" t="s">
        <v>1</v>
      </c>
      <c r="CM103" s="130" t="s">
        <v>86</v>
      </c>
    </row>
    <row r="104" spans="1:91" s="7" customFormat="1" ht="24.75" customHeight="1">
      <c r="A104" s="118" t="s">
        <v>80</v>
      </c>
      <c r="B104" s="119"/>
      <c r="C104" s="120"/>
      <c r="D104" s="121" t="s">
        <v>111</v>
      </c>
      <c r="E104" s="121"/>
      <c r="F104" s="121"/>
      <c r="G104" s="121"/>
      <c r="H104" s="121"/>
      <c r="I104" s="122"/>
      <c r="J104" s="121" t="s">
        <v>112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'10 - PS 01, PS 02 NN příp...'!J30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83</v>
      </c>
      <c r="AR104" s="125"/>
      <c r="AS104" s="126">
        <v>0</v>
      </c>
      <c r="AT104" s="127">
        <f>ROUND(SUM(AV104:AW104),2)</f>
        <v>0</v>
      </c>
      <c r="AU104" s="128">
        <f>'10 - PS 01, PS 02 NN příp...'!P122</f>
        <v>0</v>
      </c>
      <c r="AV104" s="127">
        <f>'10 - PS 01, PS 02 NN příp...'!J33</f>
        <v>0</v>
      </c>
      <c r="AW104" s="127">
        <f>'10 - PS 01, PS 02 NN příp...'!J34</f>
        <v>0</v>
      </c>
      <c r="AX104" s="127">
        <f>'10 - PS 01, PS 02 NN příp...'!J35</f>
        <v>0</v>
      </c>
      <c r="AY104" s="127">
        <f>'10 - PS 01, PS 02 NN příp...'!J36</f>
        <v>0</v>
      </c>
      <c r="AZ104" s="127">
        <f>'10 - PS 01, PS 02 NN příp...'!F33</f>
        <v>0</v>
      </c>
      <c r="BA104" s="127">
        <f>'10 - PS 01, PS 02 NN příp...'!F34</f>
        <v>0</v>
      </c>
      <c r="BB104" s="127">
        <f>'10 - PS 01, PS 02 NN příp...'!F35</f>
        <v>0</v>
      </c>
      <c r="BC104" s="127">
        <f>'10 - PS 01, PS 02 NN příp...'!F36</f>
        <v>0</v>
      </c>
      <c r="BD104" s="129">
        <f>'10 - PS 01, PS 02 NN příp...'!F37</f>
        <v>0</v>
      </c>
      <c r="BE104" s="7"/>
      <c r="BT104" s="130" t="s">
        <v>84</v>
      </c>
      <c r="BV104" s="130" t="s">
        <v>78</v>
      </c>
      <c r="BW104" s="130" t="s">
        <v>113</v>
      </c>
      <c r="BX104" s="130" t="s">
        <v>5</v>
      </c>
      <c r="CL104" s="130" t="s">
        <v>1</v>
      </c>
      <c r="CM104" s="130" t="s">
        <v>86</v>
      </c>
    </row>
    <row r="105" spans="1:91" s="7" customFormat="1" ht="16.5" customHeight="1">
      <c r="A105" s="118" t="s">
        <v>80</v>
      </c>
      <c r="B105" s="119"/>
      <c r="C105" s="120"/>
      <c r="D105" s="121" t="s">
        <v>114</v>
      </c>
      <c r="E105" s="121"/>
      <c r="F105" s="121"/>
      <c r="G105" s="121"/>
      <c r="H105" s="121"/>
      <c r="I105" s="122"/>
      <c r="J105" s="121" t="s">
        <v>115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'12 - Oprava povrchů'!J30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83</v>
      </c>
      <c r="AR105" s="125"/>
      <c r="AS105" s="126">
        <v>0</v>
      </c>
      <c r="AT105" s="127">
        <f>ROUND(SUM(AV105:AW105),2)</f>
        <v>0</v>
      </c>
      <c r="AU105" s="128">
        <f>'12 - Oprava povrchů'!P123</f>
        <v>0</v>
      </c>
      <c r="AV105" s="127">
        <f>'12 - Oprava povrchů'!J33</f>
        <v>0</v>
      </c>
      <c r="AW105" s="127">
        <f>'12 - Oprava povrchů'!J34</f>
        <v>0</v>
      </c>
      <c r="AX105" s="127">
        <f>'12 - Oprava povrchů'!J35</f>
        <v>0</v>
      </c>
      <c r="AY105" s="127">
        <f>'12 - Oprava povrchů'!J36</f>
        <v>0</v>
      </c>
      <c r="AZ105" s="127">
        <f>'12 - Oprava povrchů'!F33</f>
        <v>0</v>
      </c>
      <c r="BA105" s="127">
        <f>'12 - Oprava povrchů'!F34</f>
        <v>0</v>
      </c>
      <c r="BB105" s="127">
        <f>'12 - Oprava povrchů'!F35</f>
        <v>0</v>
      </c>
      <c r="BC105" s="127">
        <f>'12 - Oprava povrchů'!F36</f>
        <v>0</v>
      </c>
      <c r="BD105" s="129">
        <f>'12 - Oprava povrchů'!F37</f>
        <v>0</v>
      </c>
      <c r="BE105" s="7"/>
      <c r="BT105" s="130" t="s">
        <v>84</v>
      </c>
      <c r="BV105" s="130" t="s">
        <v>78</v>
      </c>
      <c r="BW105" s="130" t="s">
        <v>116</v>
      </c>
      <c r="BX105" s="130" t="s">
        <v>5</v>
      </c>
      <c r="CL105" s="130" t="s">
        <v>1</v>
      </c>
      <c r="CM105" s="130" t="s">
        <v>86</v>
      </c>
    </row>
    <row r="106" spans="1:91" s="7" customFormat="1" ht="16.5" customHeight="1">
      <c r="A106" s="118" t="s">
        <v>80</v>
      </c>
      <c r="B106" s="119"/>
      <c r="C106" s="120"/>
      <c r="D106" s="121" t="s">
        <v>117</v>
      </c>
      <c r="E106" s="121"/>
      <c r="F106" s="121"/>
      <c r="G106" s="121"/>
      <c r="H106" s="121"/>
      <c r="I106" s="122"/>
      <c r="J106" s="121" t="s">
        <v>118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'13 - VRN'!J30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83</v>
      </c>
      <c r="AR106" s="125"/>
      <c r="AS106" s="131">
        <v>0</v>
      </c>
      <c r="AT106" s="132">
        <f>ROUND(SUM(AV106:AW106),2)</f>
        <v>0</v>
      </c>
      <c r="AU106" s="133">
        <f>'13 - VRN'!P121</f>
        <v>0</v>
      </c>
      <c r="AV106" s="132">
        <f>'13 - VRN'!J33</f>
        <v>0</v>
      </c>
      <c r="AW106" s="132">
        <f>'13 - VRN'!J34</f>
        <v>0</v>
      </c>
      <c r="AX106" s="132">
        <f>'13 - VRN'!J35</f>
        <v>0</v>
      </c>
      <c r="AY106" s="132">
        <f>'13 - VRN'!J36</f>
        <v>0</v>
      </c>
      <c r="AZ106" s="132">
        <f>'13 - VRN'!F33</f>
        <v>0</v>
      </c>
      <c r="BA106" s="132">
        <f>'13 - VRN'!F34</f>
        <v>0</v>
      </c>
      <c r="BB106" s="132">
        <f>'13 - VRN'!F35</f>
        <v>0</v>
      </c>
      <c r="BC106" s="132">
        <f>'13 - VRN'!F36</f>
        <v>0</v>
      </c>
      <c r="BD106" s="134">
        <f>'13 - VRN'!F37</f>
        <v>0</v>
      </c>
      <c r="BE106" s="7"/>
      <c r="BT106" s="130" t="s">
        <v>84</v>
      </c>
      <c r="BV106" s="130" t="s">
        <v>78</v>
      </c>
      <c r="BW106" s="130" t="s">
        <v>119</v>
      </c>
      <c r="BX106" s="130" t="s">
        <v>5</v>
      </c>
      <c r="CL106" s="130" t="s">
        <v>1</v>
      </c>
      <c r="CM106" s="130" t="s">
        <v>86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5" location="'01 - IO 01 vodovodní řad L'!C2" display="/"/>
    <hyperlink ref="A96" location="'02 - IO 02 Vodovodní řad L1'!C2" display="/"/>
    <hyperlink ref="A97" location="'03 - IO 03 vodovodní řad A'!C2" display="/"/>
    <hyperlink ref="A98" location="'04 - IO 04 Vodovodní řad A1'!C2" display="/"/>
    <hyperlink ref="A99" location="'05 - IO 05 vodovodní řad A1a'!C2" display="/"/>
    <hyperlink ref="A100" location="'06 - IO 06 Vodovodní řad A2'!C2" display="/"/>
    <hyperlink ref="A101" location="'07 - IO 07 vodovdní řad B'!C2" display="/"/>
    <hyperlink ref="A102" location="'08 - IO 08 Vodovodní řad B1'!C2" display="/"/>
    <hyperlink ref="A103" location="'09 - SO 01 Osazení ATS'!C2" display="/"/>
    <hyperlink ref="A104" location="'10 - PS 01, PS 02 NN příp...'!C2" display="/"/>
    <hyperlink ref="A105" location="'12 - Oprava povrchů'!C2" display="/"/>
    <hyperlink ref="A106" location="'1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ROUND((SUM(BE138:BE592)),2)</f>
        <v>0</v>
      </c>
      <c r="G33" s="37"/>
      <c r="H33" s="37"/>
      <c r="I33" s="154">
        <v>0.21</v>
      </c>
      <c r="J33" s="153">
        <f>ROUND(((SUM(BE138:BE592))*I33),2)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ROUND((SUM(BF138:BF592)),2)</f>
        <v>0</v>
      </c>
      <c r="G34" s="37"/>
      <c r="H34" s="37"/>
      <c r="I34" s="154">
        <v>0.15</v>
      </c>
      <c r="J34" s="153">
        <f>ROUND(((SUM(BF138:BF592))*I34),2)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ROUND((SUM(BG138:BG592)),2)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ROUND((SUM(BH138:BH592)),2)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ROUND((SUM(BI138:BI592)),2)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09 - SO 01 Osazení ATS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J138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J139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J140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1183</v>
      </c>
      <c r="E99" s="187"/>
      <c r="F99" s="187"/>
      <c r="G99" s="187"/>
      <c r="H99" s="187"/>
      <c r="I99" s="187"/>
      <c r="J99" s="188">
        <f>J233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1184</v>
      </c>
      <c r="E100" s="187"/>
      <c r="F100" s="187"/>
      <c r="G100" s="187"/>
      <c r="H100" s="187"/>
      <c r="I100" s="187"/>
      <c r="J100" s="188">
        <f>J253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130</v>
      </c>
      <c r="E101" s="187"/>
      <c r="F101" s="187"/>
      <c r="G101" s="187"/>
      <c r="H101" s="187"/>
      <c r="I101" s="187"/>
      <c r="J101" s="188">
        <f>J297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1185</v>
      </c>
      <c r="E102" s="187"/>
      <c r="F102" s="187"/>
      <c r="G102" s="187"/>
      <c r="H102" s="187"/>
      <c r="I102" s="187"/>
      <c r="J102" s="188">
        <f>J349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131</v>
      </c>
      <c r="E103" s="187"/>
      <c r="F103" s="187"/>
      <c r="G103" s="187"/>
      <c r="H103" s="187"/>
      <c r="I103" s="187"/>
      <c r="J103" s="188">
        <f>J369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1186</v>
      </c>
      <c r="E104" s="187"/>
      <c r="F104" s="187"/>
      <c r="G104" s="187"/>
      <c r="H104" s="187"/>
      <c r="I104" s="187"/>
      <c r="J104" s="188">
        <f>J441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1187</v>
      </c>
      <c r="E105" s="187"/>
      <c r="F105" s="187"/>
      <c r="G105" s="187"/>
      <c r="H105" s="187"/>
      <c r="I105" s="187"/>
      <c r="J105" s="188">
        <f>J450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132</v>
      </c>
      <c r="E106" s="187"/>
      <c r="F106" s="187"/>
      <c r="G106" s="187"/>
      <c r="H106" s="187"/>
      <c r="I106" s="187"/>
      <c r="J106" s="188">
        <f>J461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8"/>
      <c r="C107" s="179"/>
      <c r="D107" s="180" t="s">
        <v>1188</v>
      </c>
      <c r="E107" s="181"/>
      <c r="F107" s="181"/>
      <c r="G107" s="181"/>
      <c r="H107" s="181"/>
      <c r="I107" s="181"/>
      <c r="J107" s="182">
        <f>J465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4"/>
      <c r="C108" s="185"/>
      <c r="D108" s="186" t="s">
        <v>1189</v>
      </c>
      <c r="E108" s="187"/>
      <c r="F108" s="187"/>
      <c r="G108" s="187"/>
      <c r="H108" s="187"/>
      <c r="I108" s="187"/>
      <c r="J108" s="188">
        <f>J466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1190</v>
      </c>
      <c r="E109" s="187"/>
      <c r="F109" s="187"/>
      <c r="G109" s="187"/>
      <c r="H109" s="187"/>
      <c r="I109" s="187"/>
      <c r="J109" s="188">
        <f>J485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1191</v>
      </c>
      <c r="E110" s="187"/>
      <c r="F110" s="187"/>
      <c r="G110" s="187"/>
      <c r="H110" s="187"/>
      <c r="I110" s="187"/>
      <c r="J110" s="188">
        <f>J489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1192</v>
      </c>
      <c r="E111" s="187"/>
      <c r="F111" s="187"/>
      <c r="G111" s="187"/>
      <c r="H111" s="187"/>
      <c r="I111" s="187"/>
      <c r="J111" s="188">
        <f>J496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1193</v>
      </c>
      <c r="E112" s="187"/>
      <c r="F112" s="187"/>
      <c r="G112" s="187"/>
      <c r="H112" s="187"/>
      <c r="I112" s="187"/>
      <c r="J112" s="188">
        <f>J533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1194</v>
      </c>
      <c r="E113" s="187"/>
      <c r="F113" s="187"/>
      <c r="G113" s="187"/>
      <c r="H113" s="187"/>
      <c r="I113" s="187"/>
      <c r="J113" s="188">
        <f>J544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1195</v>
      </c>
      <c r="E114" s="187"/>
      <c r="F114" s="187"/>
      <c r="G114" s="187"/>
      <c r="H114" s="187"/>
      <c r="I114" s="187"/>
      <c r="J114" s="188">
        <f>J557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1196</v>
      </c>
      <c r="E115" s="187"/>
      <c r="F115" s="187"/>
      <c r="G115" s="187"/>
      <c r="H115" s="187"/>
      <c r="I115" s="187"/>
      <c r="J115" s="188">
        <f>J565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1197</v>
      </c>
      <c r="E116" s="187"/>
      <c r="F116" s="187"/>
      <c r="G116" s="187"/>
      <c r="H116" s="187"/>
      <c r="I116" s="187"/>
      <c r="J116" s="188">
        <f>J575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1198</v>
      </c>
      <c r="E117" s="187"/>
      <c r="F117" s="187"/>
      <c r="G117" s="187"/>
      <c r="H117" s="187"/>
      <c r="I117" s="187"/>
      <c r="J117" s="188">
        <f>J581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1199</v>
      </c>
      <c r="E118" s="187"/>
      <c r="F118" s="187"/>
      <c r="G118" s="187"/>
      <c r="H118" s="187"/>
      <c r="I118" s="187"/>
      <c r="J118" s="188">
        <f>J588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4" spans="1:31" s="2" customFormat="1" ht="6.95" customHeight="1">
      <c r="A124" s="37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4.95" customHeight="1">
      <c r="A125" s="37"/>
      <c r="B125" s="38"/>
      <c r="C125" s="22" t="s">
        <v>133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16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173" t="str">
        <f>E7</f>
        <v>Dokončení vodovodu Líska</v>
      </c>
      <c r="F128" s="31"/>
      <c r="G128" s="31"/>
      <c r="H128" s="31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121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9"/>
      <c r="D130" s="39"/>
      <c r="E130" s="75" t="str">
        <f>E9</f>
        <v>09 - SO 01 Osazení ATS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20</v>
      </c>
      <c r="D132" s="39"/>
      <c r="E132" s="39"/>
      <c r="F132" s="26" t="str">
        <f>F12</f>
        <v>Česká Kamenice</v>
      </c>
      <c r="G132" s="39"/>
      <c r="H132" s="39"/>
      <c r="I132" s="31" t="s">
        <v>22</v>
      </c>
      <c r="J132" s="78" t="str">
        <f>IF(J12="","",J12)</f>
        <v>17. 11. 2022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24</v>
      </c>
      <c r="D134" s="39"/>
      <c r="E134" s="39"/>
      <c r="F134" s="26" t="str">
        <f>E15</f>
        <v>Město Česká Kamenice</v>
      </c>
      <c r="G134" s="39"/>
      <c r="H134" s="39"/>
      <c r="I134" s="31" t="s">
        <v>30</v>
      </c>
      <c r="J134" s="35" t="str">
        <f>E21</f>
        <v>In. Folbracht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28</v>
      </c>
      <c r="D135" s="39"/>
      <c r="E135" s="39"/>
      <c r="F135" s="26" t="str">
        <f>IF(E18="","",E18)</f>
        <v>Vyplň údaj</v>
      </c>
      <c r="G135" s="39"/>
      <c r="H135" s="39"/>
      <c r="I135" s="31" t="s">
        <v>33</v>
      </c>
      <c r="J135" s="35" t="str">
        <f>E24</f>
        <v>J. Nešněra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0.3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1" customFormat="1" ht="29.25" customHeight="1">
      <c r="A137" s="190"/>
      <c r="B137" s="191"/>
      <c r="C137" s="192" t="s">
        <v>134</v>
      </c>
      <c r="D137" s="193" t="s">
        <v>61</v>
      </c>
      <c r="E137" s="193" t="s">
        <v>57</v>
      </c>
      <c r="F137" s="193" t="s">
        <v>58</v>
      </c>
      <c r="G137" s="193" t="s">
        <v>135</v>
      </c>
      <c r="H137" s="193" t="s">
        <v>136</v>
      </c>
      <c r="I137" s="193" t="s">
        <v>137</v>
      </c>
      <c r="J137" s="193" t="s">
        <v>125</v>
      </c>
      <c r="K137" s="194" t="s">
        <v>138</v>
      </c>
      <c r="L137" s="195"/>
      <c r="M137" s="99" t="s">
        <v>1</v>
      </c>
      <c r="N137" s="100" t="s">
        <v>40</v>
      </c>
      <c r="O137" s="100" t="s">
        <v>139</v>
      </c>
      <c r="P137" s="100" t="s">
        <v>140</v>
      </c>
      <c r="Q137" s="100" t="s">
        <v>141</v>
      </c>
      <c r="R137" s="100" t="s">
        <v>142</v>
      </c>
      <c r="S137" s="100" t="s">
        <v>143</v>
      </c>
      <c r="T137" s="101" t="s">
        <v>144</v>
      </c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</row>
    <row r="138" spans="1:63" s="2" customFormat="1" ht="22.8" customHeight="1">
      <c r="A138" s="37"/>
      <c r="B138" s="38"/>
      <c r="C138" s="106" t="s">
        <v>145</v>
      </c>
      <c r="D138" s="39"/>
      <c r="E138" s="39"/>
      <c r="F138" s="39"/>
      <c r="G138" s="39"/>
      <c r="H138" s="39"/>
      <c r="I138" s="39"/>
      <c r="J138" s="196">
        <f>BK138</f>
        <v>0</v>
      </c>
      <c r="K138" s="39"/>
      <c r="L138" s="43"/>
      <c r="M138" s="102"/>
      <c r="N138" s="197"/>
      <c r="O138" s="103"/>
      <c r="P138" s="198">
        <f>P139+P465</f>
        <v>0</v>
      </c>
      <c r="Q138" s="103"/>
      <c r="R138" s="198">
        <f>R139+R465</f>
        <v>336.75818609</v>
      </c>
      <c r="S138" s="103"/>
      <c r="T138" s="199">
        <f>T139+T465</f>
        <v>77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75</v>
      </c>
      <c r="AU138" s="16" t="s">
        <v>127</v>
      </c>
      <c r="BK138" s="200">
        <f>BK139+BK465</f>
        <v>0</v>
      </c>
    </row>
    <row r="139" spans="1:63" s="12" customFormat="1" ht="25.9" customHeight="1">
      <c r="A139" s="12"/>
      <c r="B139" s="201"/>
      <c r="C139" s="202"/>
      <c r="D139" s="203" t="s">
        <v>75</v>
      </c>
      <c r="E139" s="204" t="s">
        <v>146</v>
      </c>
      <c r="F139" s="204" t="s">
        <v>147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P140+P233+P253+P297+P349+P369+P441+P450+P461</f>
        <v>0</v>
      </c>
      <c r="Q139" s="209"/>
      <c r="R139" s="210">
        <f>R140+R233+R253+R297+R349+R369+R441+R450+R461</f>
        <v>334.70959733</v>
      </c>
      <c r="S139" s="209"/>
      <c r="T139" s="211">
        <f>T140+T233+T253+T297+T349+T369+T441+T450+T461</f>
        <v>77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84</v>
      </c>
      <c r="AT139" s="213" t="s">
        <v>75</v>
      </c>
      <c r="AU139" s="213" t="s">
        <v>76</v>
      </c>
      <c r="AY139" s="212" t="s">
        <v>148</v>
      </c>
      <c r="BK139" s="214">
        <f>BK140+BK233+BK253+BK297+BK349+BK369+BK441+BK450+BK461</f>
        <v>0</v>
      </c>
    </row>
    <row r="140" spans="1:63" s="12" customFormat="1" ht="22.8" customHeight="1">
      <c r="A140" s="12"/>
      <c r="B140" s="201"/>
      <c r="C140" s="202"/>
      <c r="D140" s="203" t="s">
        <v>75</v>
      </c>
      <c r="E140" s="215" t="s">
        <v>84</v>
      </c>
      <c r="F140" s="215" t="s">
        <v>149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SUM(P141:P232)</f>
        <v>0</v>
      </c>
      <c r="Q140" s="209"/>
      <c r="R140" s="210">
        <f>SUM(R141:R232)</f>
        <v>0.09917300000000001</v>
      </c>
      <c r="S140" s="209"/>
      <c r="T140" s="211">
        <f>SUM(T141:T232)</f>
        <v>48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84</v>
      </c>
      <c r="AT140" s="213" t="s">
        <v>75</v>
      </c>
      <c r="AU140" s="213" t="s">
        <v>84</v>
      </c>
      <c r="AY140" s="212" t="s">
        <v>148</v>
      </c>
      <c r="BK140" s="214">
        <f>SUM(BK141:BK232)</f>
        <v>0</v>
      </c>
    </row>
    <row r="141" spans="1:65" s="2" customFormat="1" ht="24.15" customHeight="1">
      <c r="A141" s="37"/>
      <c r="B141" s="38"/>
      <c r="C141" s="217" t="s">
        <v>84</v>
      </c>
      <c r="D141" s="217" t="s">
        <v>150</v>
      </c>
      <c r="E141" s="218" t="s">
        <v>1200</v>
      </c>
      <c r="F141" s="219" t="s">
        <v>1201</v>
      </c>
      <c r="G141" s="220" t="s">
        <v>215</v>
      </c>
      <c r="H141" s="221">
        <v>100</v>
      </c>
      <c r="I141" s="222"/>
      <c r="J141" s="223">
        <f>ROUND(I141*H141,2)</f>
        <v>0</v>
      </c>
      <c r="K141" s="219" t="s">
        <v>186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0.48</v>
      </c>
      <c r="T141" s="227">
        <f>S141*H141</f>
        <v>48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155</v>
      </c>
      <c r="AT141" s="228" t="s">
        <v>150</v>
      </c>
      <c r="AU141" s="228" t="s">
        <v>86</v>
      </c>
      <c r="AY141" s="16" t="s">
        <v>148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155</v>
      </c>
      <c r="BM141" s="228" t="s">
        <v>1202</v>
      </c>
    </row>
    <row r="142" spans="1:47" s="2" customFormat="1" ht="12">
      <c r="A142" s="37"/>
      <c r="B142" s="38"/>
      <c r="C142" s="39"/>
      <c r="D142" s="230" t="s">
        <v>157</v>
      </c>
      <c r="E142" s="39"/>
      <c r="F142" s="231" t="s">
        <v>1203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86</v>
      </c>
    </row>
    <row r="143" spans="1:47" s="2" customFormat="1" ht="12">
      <c r="A143" s="37"/>
      <c r="B143" s="38"/>
      <c r="C143" s="39"/>
      <c r="D143" s="235" t="s">
        <v>159</v>
      </c>
      <c r="E143" s="39"/>
      <c r="F143" s="236" t="s">
        <v>1204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86</v>
      </c>
    </row>
    <row r="144" spans="1:65" s="2" customFormat="1" ht="16.5" customHeight="1">
      <c r="A144" s="37"/>
      <c r="B144" s="38"/>
      <c r="C144" s="217" t="s">
        <v>86</v>
      </c>
      <c r="D144" s="217" t="s">
        <v>150</v>
      </c>
      <c r="E144" s="218" t="s">
        <v>151</v>
      </c>
      <c r="F144" s="219" t="s">
        <v>152</v>
      </c>
      <c r="G144" s="220" t="s">
        <v>153</v>
      </c>
      <c r="H144" s="221">
        <v>54</v>
      </c>
      <c r="I144" s="222"/>
      <c r="J144" s="223">
        <f>ROUND(I144*H144,2)</f>
        <v>0</v>
      </c>
      <c r="K144" s="219" t="s">
        <v>154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0.00056</v>
      </c>
      <c r="R144" s="226">
        <f>Q144*H144</f>
        <v>0.030239999999999996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155</v>
      </c>
      <c r="AT144" s="228" t="s">
        <v>150</v>
      </c>
      <c r="AU144" s="228" t="s">
        <v>86</v>
      </c>
      <c r="AY144" s="16" t="s">
        <v>148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155</v>
      </c>
      <c r="BM144" s="228" t="s">
        <v>1205</v>
      </c>
    </row>
    <row r="145" spans="1:47" s="2" customFormat="1" ht="12">
      <c r="A145" s="37"/>
      <c r="B145" s="38"/>
      <c r="C145" s="39"/>
      <c r="D145" s="230" t="s">
        <v>157</v>
      </c>
      <c r="E145" s="39"/>
      <c r="F145" s="231" t="s">
        <v>158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86</v>
      </c>
    </row>
    <row r="146" spans="1:47" s="2" customFormat="1" ht="12">
      <c r="A146" s="37"/>
      <c r="B146" s="38"/>
      <c r="C146" s="39"/>
      <c r="D146" s="235" t="s">
        <v>159</v>
      </c>
      <c r="E146" s="39"/>
      <c r="F146" s="236" t="s">
        <v>160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159</v>
      </c>
      <c r="AU146" s="16" t="s">
        <v>86</v>
      </c>
    </row>
    <row r="147" spans="1:47" s="2" customFormat="1" ht="12">
      <c r="A147" s="37"/>
      <c r="B147" s="38"/>
      <c r="C147" s="39"/>
      <c r="D147" s="230" t="s">
        <v>161</v>
      </c>
      <c r="E147" s="39"/>
      <c r="F147" s="237" t="s">
        <v>162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161</v>
      </c>
      <c r="AU147" s="16" t="s">
        <v>86</v>
      </c>
    </row>
    <row r="148" spans="1:51" s="13" customFormat="1" ht="12">
      <c r="A148" s="13"/>
      <c r="B148" s="238"/>
      <c r="C148" s="239"/>
      <c r="D148" s="230" t="s">
        <v>163</v>
      </c>
      <c r="E148" s="240" t="s">
        <v>1</v>
      </c>
      <c r="F148" s="241" t="s">
        <v>1206</v>
      </c>
      <c r="G148" s="239"/>
      <c r="H148" s="242">
        <v>54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86</v>
      </c>
      <c r="AV148" s="13" t="s">
        <v>86</v>
      </c>
      <c r="AW148" s="13" t="s">
        <v>32</v>
      </c>
      <c r="AX148" s="13" t="s">
        <v>84</v>
      </c>
      <c r="AY148" s="248" t="s">
        <v>148</v>
      </c>
    </row>
    <row r="149" spans="1:65" s="2" customFormat="1" ht="21.75" customHeight="1">
      <c r="A149" s="37"/>
      <c r="B149" s="38"/>
      <c r="C149" s="217" t="s">
        <v>170</v>
      </c>
      <c r="D149" s="217" t="s">
        <v>150</v>
      </c>
      <c r="E149" s="218" t="s">
        <v>165</v>
      </c>
      <c r="F149" s="219" t="s">
        <v>166</v>
      </c>
      <c r="G149" s="220" t="s">
        <v>153</v>
      </c>
      <c r="H149" s="221">
        <v>54</v>
      </c>
      <c r="I149" s="222"/>
      <c r="J149" s="223">
        <f>ROUND(I149*H149,2)</f>
        <v>0</v>
      </c>
      <c r="K149" s="219" t="s">
        <v>154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155</v>
      </c>
      <c r="AT149" s="228" t="s">
        <v>150</v>
      </c>
      <c r="AU149" s="228" t="s">
        <v>86</v>
      </c>
      <c r="AY149" s="16" t="s">
        <v>148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155</v>
      </c>
      <c r="BM149" s="228" t="s">
        <v>1207</v>
      </c>
    </row>
    <row r="150" spans="1:47" s="2" customFormat="1" ht="12">
      <c r="A150" s="37"/>
      <c r="B150" s="38"/>
      <c r="C150" s="39"/>
      <c r="D150" s="230" t="s">
        <v>157</v>
      </c>
      <c r="E150" s="39"/>
      <c r="F150" s="231" t="s">
        <v>168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157</v>
      </c>
      <c r="AU150" s="16" t="s">
        <v>86</v>
      </c>
    </row>
    <row r="151" spans="1:47" s="2" customFormat="1" ht="12">
      <c r="A151" s="37"/>
      <c r="B151" s="38"/>
      <c r="C151" s="39"/>
      <c r="D151" s="235" t="s">
        <v>159</v>
      </c>
      <c r="E151" s="39"/>
      <c r="F151" s="236" t="s">
        <v>169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159</v>
      </c>
      <c r="AU151" s="16" t="s">
        <v>86</v>
      </c>
    </row>
    <row r="152" spans="1:47" s="2" customFormat="1" ht="12">
      <c r="A152" s="37"/>
      <c r="B152" s="38"/>
      <c r="C152" s="39"/>
      <c r="D152" s="230" t="s">
        <v>161</v>
      </c>
      <c r="E152" s="39"/>
      <c r="F152" s="237" t="s">
        <v>162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161</v>
      </c>
      <c r="AU152" s="16" t="s">
        <v>86</v>
      </c>
    </row>
    <row r="153" spans="1:65" s="2" customFormat="1" ht="24.15" customHeight="1">
      <c r="A153" s="37"/>
      <c r="B153" s="38"/>
      <c r="C153" s="217" t="s">
        <v>155</v>
      </c>
      <c r="D153" s="217" t="s">
        <v>150</v>
      </c>
      <c r="E153" s="218" t="s">
        <v>171</v>
      </c>
      <c r="F153" s="219" t="s">
        <v>172</v>
      </c>
      <c r="G153" s="220" t="s">
        <v>153</v>
      </c>
      <c r="H153" s="221">
        <v>1.9</v>
      </c>
      <c r="I153" s="222"/>
      <c r="J153" s="223">
        <f>ROUND(I153*H153,2)</f>
        <v>0</v>
      </c>
      <c r="K153" s="219" t="s">
        <v>154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0.00047</v>
      </c>
      <c r="R153" s="226">
        <f>Q153*H153</f>
        <v>0.0008929999999999999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155</v>
      </c>
      <c r="AT153" s="228" t="s">
        <v>150</v>
      </c>
      <c r="AU153" s="228" t="s">
        <v>86</v>
      </c>
      <c r="AY153" s="16" t="s">
        <v>148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155</v>
      </c>
      <c r="BM153" s="228" t="s">
        <v>1208</v>
      </c>
    </row>
    <row r="154" spans="1:47" s="2" customFormat="1" ht="12">
      <c r="A154" s="37"/>
      <c r="B154" s="38"/>
      <c r="C154" s="39"/>
      <c r="D154" s="230" t="s">
        <v>157</v>
      </c>
      <c r="E154" s="39"/>
      <c r="F154" s="231" t="s">
        <v>174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86</v>
      </c>
    </row>
    <row r="155" spans="1:47" s="2" customFormat="1" ht="12">
      <c r="A155" s="37"/>
      <c r="B155" s="38"/>
      <c r="C155" s="39"/>
      <c r="D155" s="235" t="s">
        <v>159</v>
      </c>
      <c r="E155" s="39"/>
      <c r="F155" s="236" t="s">
        <v>175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159</v>
      </c>
      <c r="AU155" s="16" t="s">
        <v>86</v>
      </c>
    </row>
    <row r="156" spans="1:65" s="2" customFormat="1" ht="24.15" customHeight="1">
      <c r="A156" s="37"/>
      <c r="B156" s="38"/>
      <c r="C156" s="217" t="s">
        <v>182</v>
      </c>
      <c r="D156" s="217" t="s">
        <v>150</v>
      </c>
      <c r="E156" s="218" t="s">
        <v>177</v>
      </c>
      <c r="F156" s="219" t="s">
        <v>178</v>
      </c>
      <c r="G156" s="220" t="s">
        <v>153</v>
      </c>
      <c r="H156" s="221">
        <v>1.9</v>
      </c>
      <c r="I156" s="222"/>
      <c r="J156" s="223">
        <f>ROUND(I156*H156,2)</f>
        <v>0</v>
      </c>
      <c r="K156" s="219" t="s">
        <v>154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155</v>
      </c>
      <c r="AT156" s="228" t="s">
        <v>150</v>
      </c>
      <c r="AU156" s="228" t="s">
        <v>86</v>
      </c>
      <c r="AY156" s="16" t="s">
        <v>148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155</v>
      </c>
      <c r="BM156" s="228" t="s">
        <v>1209</v>
      </c>
    </row>
    <row r="157" spans="1:47" s="2" customFormat="1" ht="12">
      <c r="A157" s="37"/>
      <c r="B157" s="38"/>
      <c r="C157" s="39"/>
      <c r="D157" s="230" t="s">
        <v>157</v>
      </c>
      <c r="E157" s="39"/>
      <c r="F157" s="231" t="s">
        <v>180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86</v>
      </c>
    </row>
    <row r="158" spans="1:47" s="2" customFormat="1" ht="12">
      <c r="A158" s="37"/>
      <c r="B158" s="38"/>
      <c r="C158" s="39"/>
      <c r="D158" s="235" t="s">
        <v>159</v>
      </c>
      <c r="E158" s="39"/>
      <c r="F158" s="236" t="s">
        <v>181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159</v>
      </c>
      <c r="AU158" s="16" t="s">
        <v>86</v>
      </c>
    </row>
    <row r="159" spans="1:65" s="2" customFormat="1" ht="33" customHeight="1">
      <c r="A159" s="37"/>
      <c r="B159" s="38"/>
      <c r="C159" s="217" t="s">
        <v>192</v>
      </c>
      <c r="D159" s="217" t="s">
        <v>150</v>
      </c>
      <c r="E159" s="218" t="s">
        <v>1210</v>
      </c>
      <c r="F159" s="219" t="s">
        <v>1211</v>
      </c>
      <c r="G159" s="220" t="s">
        <v>185</v>
      </c>
      <c r="H159" s="221">
        <v>250</v>
      </c>
      <c r="I159" s="222"/>
      <c r="J159" s="223">
        <f>ROUND(I159*H159,2)</f>
        <v>0</v>
      </c>
      <c r="K159" s="219" t="s">
        <v>186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155</v>
      </c>
      <c r="AT159" s="228" t="s">
        <v>150</v>
      </c>
      <c r="AU159" s="228" t="s">
        <v>86</v>
      </c>
      <c r="AY159" s="16" t="s">
        <v>148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155</v>
      </c>
      <c r="BM159" s="228" t="s">
        <v>1212</v>
      </c>
    </row>
    <row r="160" spans="1:47" s="2" customFormat="1" ht="12">
      <c r="A160" s="37"/>
      <c r="B160" s="38"/>
      <c r="C160" s="39"/>
      <c r="D160" s="230" t="s">
        <v>157</v>
      </c>
      <c r="E160" s="39"/>
      <c r="F160" s="231" t="s">
        <v>1213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86</v>
      </c>
    </row>
    <row r="161" spans="1:47" s="2" customFormat="1" ht="12">
      <c r="A161" s="37"/>
      <c r="B161" s="38"/>
      <c r="C161" s="39"/>
      <c r="D161" s="235" t="s">
        <v>159</v>
      </c>
      <c r="E161" s="39"/>
      <c r="F161" s="236" t="s">
        <v>1214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159</v>
      </c>
      <c r="AU161" s="16" t="s">
        <v>86</v>
      </c>
    </row>
    <row r="162" spans="1:51" s="13" customFormat="1" ht="12">
      <c r="A162" s="13"/>
      <c r="B162" s="238"/>
      <c r="C162" s="239"/>
      <c r="D162" s="230" t="s">
        <v>163</v>
      </c>
      <c r="E162" s="240" t="s">
        <v>1</v>
      </c>
      <c r="F162" s="241" t="s">
        <v>1215</v>
      </c>
      <c r="G162" s="239"/>
      <c r="H162" s="242">
        <v>250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86</v>
      </c>
      <c r="AV162" s="13" t="s">
        <v>86</v>
      </c>
      <c r="AW162" s="13" t="s">
        <v>32</v>
      </c>
      <c r="AX162" s="13" t="s">
        <v>84</v>
      </c>
      <c r="AY162" s="248" t="s">
        <v>148</v>
      </c>
    </row>
    <row r="163" spans="1:65" s="2" customFormat="1" ht="33" customHeight="1">
      <c r="A163" s="37"/>
      <c r="B163" s="38"/>
      <c r="C163" s="217" t="s">
        <v>199</v>
      </c>
      <c r="D163" s="217" t="s">
        <v>150</v>
      </c>
      <c r="E163" s="218" t="s">
        <v>1216</v>
      </c>
      <c r="F163" s="219" t="s">
        <v>1217</v>
      </c>
      <c r="G163" s="220" t="s">
        <v>185</v>
      </c>
      <c r="H163" s="221">
        <v>218.238</v>
      </c>
      <c r="I163" s="222"/>
      <c r="J163" s="223">
        <f>ROUND(I163*H163,2)</f>
        <v>0</v>
      </c>
      <c r="K163" s="219" t="s">
        <v>186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155</v>
      </c>
      <c r="AT163" s="228" t="s">
        <v>150</v>
      </c>
      <c r="AU163" s="228" t="s">
        <v>86</v>
      </c>
      <c r="AY163" s="16" t="s">
        <v>148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155</v>
      </c>
      <c r="BM163" s="228" t="s">
        <v>1218</v>
      </c>
    </row>
    <row r="164" spans="1:47" s="2" customFormat="1" ht="12">
      <c r="A164" s="37"/>
      <c r="B164" s="38"/>
      <c r="C164" s="39"/>
      <c r="D164" s="230" t="s">
        <v>157</v>
      </c>
      <c r="E164" s="39"/>
      <c r="F164" s="231" t="s">
        <v>1219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157</v>
      </c>
      <c r="AU164" s="16" t="s">
        <v>86</v>
      </c>
    </row>
    <row r="165" spans="1:47" s="2" customFormat="1" ht="12">
      <c r="A165" s="37"/>
      <c r="B165" s="38"/>
      <c r="C165" s="39"/>
      <c r="D165" s="235" t="s">
        <v>159</v>
      </c>
      <c r="E165" s="39"/>
      <c r="F165" s="236" t="s">
        <v>1220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159</v>
      </c>
      <c r="AU165" s="16" t="s">
        <v>86</v>
      </c>
    </row>
    <row r="166" spans="1:51" s="13" customFormat="1" ht="12">
      <c r="A166" s="13"/>
      <c r="B166" s="238"/>
      <c r="C166" s="239"/>
      <c r="D166" s="230" t="s">
        <v>163</v>
      </c>
      <c r="E166" s="240" t="s">
        <v>1</v>
      </c>
      <c r="F166" s="241" t="s">
        <v>1221</v>
      </c>
      <c r="G166" s="239"/>
      <c r="H166" s="242">
        <v>170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163</v>
      </c>
      <c r="AU166" s="248" t="s">
        <v>86</v>
      </c>
      <c r="AV166" s="13" t="s">
        <v>86</v>
      </c>
      <c r="AW166" s="13" t="s">
        <v>32</v>
      </c>
      <c r="AX166" s="13" t="s">
        <v>76</v>
      </c>
      <c r="AY166" s="248" t="s">
        <v>148</v>
      </c>
    </row>
    <row r="167" spans="1:51" s="13" customFormat="1" ht="12">
      <c r="A167" s="13"/>
      <c r="B167" s="238"/>
      <c r="C167" s="239"/>
      <c r="D167" s="230" t="s">
        <v>163</v>
      </c>
      <c r="E167" s="240" t="s">
        <v>1</v>
      </c>
      <c r="F167" s="241" t="s">
        <v>1222</v>
      </c>
      <c r="G167" s="239"/>
      <c r="H167" s="242">
        <v>46.2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86</v>
      </c>
      <c r="AV167" s="13" t="s">
        <v>86</v>
      </c>
      <c r="AW167" s="13" t="s">
        <v>32</v>
      </c>
      <c r="AX167" s="13" t="s">
        <v>76</v>
      </c>
      <c r="AY167" s="248" t="s">
        <v>148</v>
      </c>
    </row>
    <row r="168" spans="1:51" s="13" customFormat="1" ht="12">
      <c r="A168" s="13"/>
      <c r="B168" s="238"/>
      <c r="C168" s="239"/>
      <c r="D168" s="230" t="s">
        <v>163</v>
      </c>
      <c r="E168" s="240" t="s">
        <v>1</v>
      </c>
      <c r="F168" s="241" t="s">
        <v>1223</v>
      </c>
      <c r="G168" s="239"/>
      <c r="H168" s="242">
        <v>51.088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163</v>
      </c>
      <c r="AU168" s="248" t="s">
        <v>86</v>
      </c>
      <c r="AV168" s="13" t="s">
        <v>86</v>
      </c>
      <c r="AW168" s="13" t="s">
        <v>32</v>
      </c>
      <c r="AX168" s="13" t="s">
        <v>76</v>
      </c>
      <c r="AY168" s="248" t="s">
        <v>148</v>
      </c>
    </row>
    <row r="169" spans="1:51" s="13" customFormat="1" ht="12">
      <c r="A169" s="13"/>
      <c r="B169" s="238"/>
      <c r="C169" s="239"/>
      <c r="D169" s="230" t="s">
        <v>163</v>
      </c>
      <c r="E169" s="240" t="s">
        <v>1</v>
      </c>
      <c r="F169" s="241" t="s">
        <v>1224</v>
      </c>
      <c r="G169" s="239"/>
      <c r="H169" s="242">
        <v>41.388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163</v>
      </c>
      <c r="AU169" s="248" t="s">
        <v>86</v>
      </c>
      <c r="AV169" s="13" t="s">
        <v>86</v>
      </c>
      <c r="AW169" s="13" t="s">
        <v>32</v>
      </c>
      <c r="AX169" s="13" t="s">
        <v>76</v>
      </c>
      <c r="AY169" s="248" t="s">
        <v>148</v>
      </c>
    </row>
    <row r="170" spans="1:51" s="13" customFormat="1" ht="12">
      <c r="A170" s="13"/>
      <c r="B170" s="238"/>
      <c r="C170" s="239"/>
      <c r="D170" s="230" t="s">
        <v>163</v>
      </c>
      <c r="E170" s="240" t="s">
        <v>1</v>
      </c>
      <c r="F170" s="241" t="s">
        <v>1225</v>
      </c>
      <c r="G170" s="239"/>
      <c r="H170" s="242">
        <v>19.164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163</v>
      </c>
      <c r="AU170" s="248" t="s">
        <v>86</v>
      </c>
      <c r="AV170" s="13" t="s">
        <v>86</v>
      </c>
      <c r="AW170" s="13" t="s">
        <v>32</v>
      </c>
      <c r="AX170" s="13" t="s">
        <v>76</v>
      </c>
      <c r="AY170" s="248" t="s">
        <v>148</v>
      </c>
    </row>
    <row r="171" spans="1:51" s="13" customFormat="1" ht="12">
      <c r="A171" s="13"/>
      <c r="B171" s="238"/>
      <c r="C171" s="239"/>
      <c r="D171" s="230" t="s">
        <v>163</v>
      </c>
      <c r="E171" s="240" t="s">
        <v>1</v>
      </c>
      <c r="F171" s="241" t="s">
        <v>1226</v>
      </c>
      <c r="G171" s="239"/>
      <c r="H171" s="242">
        <v>40.463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163</v>
      </c>
      <c r="AU171" s="248" t="s">
        <v>86</v>
      </c>
      <c r="AV171" s="13" t="s">
        <v>86</v>
      </c>
      <c r="AW171" s="13" t="s">
        <v>32</v>
      </c>
      <c r="AX171" s="13" t="s">
        <v>76</v>
      </c>
      <c r="AY171" s="248" t="s">
        <v>148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1227</v>
      </c>
      <c r="G172" s="239"/>
      <c r="H172" s="242">
        <v>66.413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76</v>
      </c>
      <c r="AY172" s="248" t="s">
        <v>148</v>
      </c>
    </row>
    <row r="173" spans="1:51" s="13" customFormat="1" ht="12">
      <c r="A173" s="13"/>
      <c r="B173" s="238"/>
      <c r="C173" s="239"/>
      <c r="D173" s="230" t="s">
        <v>163</v>
      </c>
      <c r="E173" s="240" t="s">
        <v>1</v>
      </c>
      <c r="F173" s="241" t="s">
        <v>1228</v>
      </c>
      <c r="G173" s="239"/>
      <c r="H173" s="242">
        <v>1.76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163</v>
      </c>
      <c r="AU173" s="248" t="s">
        <v>86</v>
      </c>
      <c r="AV173" s="13" t="s">
        <v>86</v>
      </c>
      <c r="AW173" s="13" t="s">
        <v>32</v>
      </c>
      <c r="AX173" s="13" t="s">
        <v>76</v>
      </c>
      <c r="AY173" s="248" t="s">
        <v>148</v>
      </c>
    </row>
    <row r="174" spans="1:51" s="14" customFormat="1" ht="12">
      <c r="A174" s="14"/>
      <c r="B174" s="263"/>
      <c r="C174" s="264"/>
      <c r="D174" s="230" t="s">
        <v>163</v>
      </c>
      <c r="E174" s="265" t="s">
        <v>1</v>
      </c>
      <c r="F174" s="266" t="s">
        <v>950</v>
      </c>
      <c r="G174" s="264"/>
      <c r="H174" s="267">
        <v>436.476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3" t="s">
        <v>163</v>
      </c>
      <c r="AU174" s="273" t="s">
        <v>86</v>
      </c>
      <c r="AV174" s="14" t="s">
        <v>155</v>
      </c>
      <c r="AW174" s="14" t="s">
        <v>32</v>
      </c>
      <c r="AX174" s="14" t="s">
        <v>84</v>
      </c>
      <c r="AY174" s="273" t="s">
        <v>148</v>
      </c>
    </row>
    <row r="175" spans="1:51" s="13" customFormat="1" ht="12">
      <c r="A175" s="13"/>
      <c r="B175" s="238"/>
      <c r="C175" s="239"/>
      <c r="D175" s="230" t="s">
        <v>163</v>
      </c>
      <c r="E175" s="239"/>
      <c r="F175" s="241" t="s">
        <v>1229</v>
      </c>
      <c r="G175" s="239"/>
      <c r="H175" s="242">
        <v>218.238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86</v>
      </c>
      <c r="AV175" s="13" t="s">
        <v>86</v>
      </c>
      <c r="AW175" s="13" t="s">
        <v>4</v>
      </c>
      <c r="AX175" s="13" t="s">
        <v>84</v>
      </c>
      <c r="AY175" s="248" t="s">
        <v>148</v>
      </c>
    </row>
    <row r="176" spans="1:65" s="2" customFormat="1" ht="33" customHeight="1">
      <c r="A176" s="37"/>
      <c r="B176" s="38"/>
      <c r="C176" s="217" t="s">
        <v>205</v>
      </c>
      <c r="D176" s="217" t="s">
        <v>150</v>
      </c>
      <c r="E176" s="218" t="s">
        <v>1230</v>
      </c>
      <c r="F176" s="219" t="s">
        <v>1231</v>
      </c>
      <c r="G176" s="220" t="s">
        <v>185</v>
      </c>
      <c r="H176" s="221">
        <v>218.238</v>
      </c>
      <c r="I176" s="222"/>
      <c r="J176" s="223">
        <f>ROUND(I176*H176,2)</f>
        <v>0</v>
      </c>
      <c r="K176" s="219" t="s">
        <v>186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155</v>
      </c>
      <c r="AT176" s="228" t="s">
        <v>150</v>
      </c>
      <c r="AU176" s="228" t="s">
        <v>86</v>
      </c>
      <c r="AY176" s="16" t="s">
        <v>148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155</v>
      </c>
      <c r="BM176" s="228" t="s">
        <v>1232</v>
      </c>
    </row>
    <row r="177" spans="1:47" s="2" customFormat="1" ht="12">
      <c r="A177" s="37"/>
      <c r="B177" s="38"/>
      <c r="C177" s="39"/>
      <c r="D177" s="230" t="s">
        <v>157</v>
      </c>
      <c r="E177" s="39"/>
      <c r="F177" s="231" t="s">
        <v>1233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86</v>
      </c>
    </row>
    <row r="178" spans="1:47" s="2" customFormat="1" ht="12">
      <c r="A178" s="37"/>
      <c r="B178" s="38"/>
      <c r="C178" s="39"/>
      <c r="D178" s="235" t="s">
        <v>159</v>
      </c>
      <c r="E178" s="39"/>
      <c r="F178" s="236" t="s">
        <v>1234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86</v>
      </c>
    </row>
    <row r="179" spans="1:51" s="13" customFormat="1" ht="12">
      <c r="A179" s="13"/>
      <c r="B179" s="238"/>
      <c r="C179" s="239"/>
      <c r="D179" s="230" t="s">
        <v>163</v>
      </c>
      <c r="E179" s="240" t="s">
        <v>1</v>
      </c>
      <c r="F179" s="241" t="s">
        <v>1221</v>
      </c>
      <c r="G179" s="239"/>
      <c r="H179" s="242">
        <v>170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86</v>
      </c>
      <c r="AV179" s="13" t="s">
        <v>86</v>
      </c>
      <c r="AW179" s="13" t="s">
        <v>32</v>
      </c>
      <c r="AX179" s="13" t="s">
        <v>76</v>
      </c>
      <c r="AY179" s="248" t="s">
        <v>148</v>
      </c>
    </row>
    <row r="180" spans="1:51" s="13" customFormat="1" ht="12">
      <c r="A180" s="13"/>
      <c r="B180" s="238"/>
      <c r="C180" s="239"/>
      <c r="D180" s="230" t="s">
        <v>163</v>
      </c>
      <c r="E180" s="240" t="s">
        <v>1</v>
      </c>
      <c r="F180" s="241" t="s">
        <v>1222</v>
      </c>
      <c r="G180" s="239"/>
      <c r="H180" s="242">
        <v>46.2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86</v>
      </c>
      <c r="AV180" s="13" t="s">
        <v>86</v>
      </c>
      <c r="AW180" s="13" t="s">
        <v>32</v>
      </c>
      <c r="AX180" s="13" t="s">
        <v>76</v>
      </c>
      <c r="AY180" s="248" t="s">
        <v>148</v>
      </c>
    </row>
    <row r="181" spans="1:51" s="13" customFormat="1" ht="12">
      <c r="A181" s="13"/>
      <c r="B181" s="238"/>
      <c r="C181" s="239"/>
      <c r="D181" s="230" t="s">
        <v>163</v>
      </c>
      <c r="E181" s="240" t="s">
        <v>1</v>
      </c>
      <c r="F181" s="241" t="s">
        <v>1223</v>
      </c>
      <c r="G181" s="239"/>
      <c r="H181" s="242">
        <v>51.088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86</v>
      </c>
      <c r="AV181" s="13" t="s">
        <v>86</v>
      </c>
      <c r="AW181" s="13" t="s">
        <v>32</v>
      </c>
      <c r="AX181" s="13" t="s">
        <v>76</v>
      </c>
      <c r="AY181" s="248" t="s">
        <v>148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1224</v>
      </c>
      <c r="G182" s="239"/>
      <c r="H182" s="242">
        <v>41.388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76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40" t="s">
        <v>1</v>
      </c>
      <c r="F183" s="241" t="s">
        <v>1225</v>
      </c>
      <c r="G183" s="239"/>
      <c r="H183" s="242">
        <v>19.164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32</v>
      </c>
      <c r="AX183" s="13" t="s">
        <v>76</v>
      </c>
      <c r="AY183" s="248" t="s">
        <v>148</v>
      </c>
    </row>
    <row r="184" spans="1:51" s="13" customFormat="1" ht="12">
      <c r="A184" s="13"/>
      <c r="B184" s="238"/>
      <c r="C184" s="239"/>
      <c r="D184" s="230" t="s">
        <v>163</v>
      </c>
      <c r="E184" s="240" t="s">
        <v>1</v>
      </c>
      <c r="F184" s="241" t="s">
        <v>1226</v>
      </c>
      <c r="G184" s="239"/>
      <c r="H184" s="242">
        <v>40.463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163</v>
      </c>
      <c r="AU184" s="248" t="s">
        <v>86</v>
      </c>
      <c r="AV184" s="13" t="s">
        <v>86</v>
      </c>
      <c r="AW184" s="13" t="s">
        <v>32</v>
      </c>
      <c r="AX184" s="13" t="s">
        <v>76</v>
      </c>
      <c r="AY184" s="248" t="s">
        <v>148</v>
      </c>
    </row>
    <row r="185" spans="1:51" s="13" customFormat="1" ht="12">
      <c r="A185" s="13"/>
      <c r="B185" s="238"/>
      <c r="C185" s="239"/>
      <c r="D185" s="230" t="s">
        <v>163</v>
      </c>
      <c r="E185" s="240" t="s">
        <v>1</v>
      </c>
      <c r="F185" s="241" t="s">
        <v>1227</v>
      </c>
      <c r="G185" s="239"/>
      <c r="H185" s="242">
        <v>66.413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163</v>
      </c>
      <c r="AU185" s="248" t="s">
        <v>86</v>
      </c>
      <c r="AV185" s="13" t="s">
        <v>86</v>
      </c>
      <c r="AW185" s="13" t="s">
        <v>32</v>
      </c>
      <c r="AX185" s="13" t="s">
        <v>76</v>
      </c>
      <c r="AY185" s="248" t="s">
        <v>148</v>
      </c>
    </row>
    <row r="186" spans="1:51" s="13" customFormat="1" ht="12">
      <c r="A186" s="13"/>
      <c r="B186" s="238"/>
      <c r="C186" s="239"/>
      <c r="D186" s="230" t="s">
        <v>163</v>
      </c>
      <c r="E186" s="240" t="s">
        <v>1</v>
      </c>
      <c r="F186" s="241" t="s">
        <v>1228</v>
      </c>
      <c r="G186" s="239"/>
      <c r="H186" s="242">
        <v>1.76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163</v>
      </c>
      <c r="AU186" s="248" t="s">
        <v>86</v>
      </c>
      <c r="AV186" s="13" t="s">
        <v>86</v>
      </c>
      <c r="AW186" s="13" t="s">
        <v>32</v>
      </c>
      <c r="AX186" s="13" t="s">
        <v>76</v>
      </c>
      <c r="AY186" s="248" t="s">
        <v>148</v>
      </c>
    </row>
    <row r="187" spans="1:51" s="14" customFormat="1" ht="12">
      <c r="A187" s="14"/>
      <c r="B187" s="263"/>
      <c r="C187" s="264"/>
      <c r="D187" s="230" t="s">
        <v>163</v>
      </c>
      <c r="E187" s="265" t="s">
        <v>1</v>
      </c>
      <c r="F187" s="266" t="s">
        <v>950</v>
      </c>
      <c r="G187" s="264"/>
      <c r="H187" s="267">
        <v>436.476</v>
      </c>
      <c r="I187" s="268"/>
      <c r="J187" s="264"/>
      <c r="K187" s="264"/>
      <c r="L187" s="269"/>
      <c r="M187" s="270"/>
      <c r="N187" s="271"/>
      <c r="O187" s="271"/>
      <c r="P187" s="271"/>
      <c r="Q187" s="271"/>
      <c r="R187" s="271"/>
      <c r="S187" s="271"/>
      <c r="T187" s="27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3" t="s">
        <v>163</v>
      </c>
      <c r="AU187" s="273" t="s">
        <v>86</v>
      </c>
      <c r="AV187" s="14" t="s">
        <v>155</v>
      </c>
      <c r="AW187" s="14" t="s">
        <v>32</v>
      </c>
      <c r="AX187" s="14" t="s">
        <v>84</v>
      </c>
      <c r="AY187" s="273" t="s">
        <v>148</v>
      </c>
    </row>
    <row r="188" spans="1:51" s="13" customFormat="1" ht="12">
      <c r="A188" s="13"/>
      <c r="B188" s="238"/>
      <c r="C188" s="239"/>
      <c r="D188" s="230" t="s">
        <v>163</v>
      </c>
      <c r="E188" s="239"/>
      <c r="F188" s="241" t="s">
        <v>1229</v>
      </c>
      <c r="G188" s="239"/>
      <c r="H188" s="242">
        <v>218.238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163</v>
      </c>
      <c r="AU188" s="248" t="s">
        <v>86</v>
      </c>
      <c r="AV188" s="13" t="s">
        <v>86</v>
      </c>
      <c r="AW188" s="13" t="s">
        <v>4</v>
      </c>
      <c r="AX188" s="13" t="s">
        <v>84</v>
      </c>
      <c r="AY188" s="248" t="s">
        <v>148</v>
      </c>
    </row>
    <row r="189" spans="1:65" s="2" customFormat="1" ht="33" customHeight="1">
      <c r="A189" s="37"/>
      <c r="B189" s="38"/>
      <c r="C189" s="217" t="s">
        <v>212</v>
      </c>
      <c r="D189" s="217" t="s">
        <v>150</v>
      </c>
      <c r="E189" s="218" t="s">
        <v>183</v>
      </c>
      <c r="F189" s="219" t="s">
        <v>184</v>
      </c>
      <c r="G189" s="220" t="s">
        <v>185</v>
      </c>
      <c r="H189" s="221">
        <v>15.39</v>
      </c>
      <c r="I189" s="222"/>
      <c r="J189" s="223">
        <f>ROUND(I189*H189,2)</f>
        <v>0</v>
      </c>
      <c r="K189" s="219" t="s">
        <v>186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155</v>
      </c>
      <c r="AT189" s="228" t="s">
        <v>150</v>
      </c>
      <c r="AU189" s="228" t="s">
        <v>86</v>
      </c>
      <c r="AY189" s="16" t="s">
        <v>148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155</v>
      </c>
      <c r="BM189" s="228" t="s">
        <v>1235</v>
      </c>
    </row>
    <row r="190" spans="1:47" s="2" customFormat="1" ht="12">
      <c r="A190" s="37"/>
      <c r="B190" s="38"/>
      <c r="C190" s="39"/>
      <c r="D190" s="230" t="s">
        <v>157</v>
      </c>
      <c r="E190" s="39"/>
      <c r="F190" s="231" t="s">
        <v>188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157</v>
      </c>
      <c r="AU190" s="16" t="s">
        <v>86</v>
      </c>
    </row>
    <row r="191" spans="1:47" s="2" customFormat="1" ht="12">
      <c r="A191" s="37"/>
      <c r="B191" s="38"/>
      <c r="C191" s="39"/>
      <c r="D191" s="235" t="s">
        <v>159</v>
      </c>
      <c r="E191" s="39"/>
      <c r="F191" s="236" t="s">
        <v>189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159</v>
      </c>
      <c r="AU191" s="16" t="s">
        <v>86</v>
      </c>
    </row>
    <row r="192" spans="1:51" s="13" customFormat="1" ht="12">
      <c r="A192" s="13"/>
      <c r="B192" s="238"/>
      <c r="C192" s="239"/>
      <c r="D192" s="230" t="s">
        <v>163</v>
      </c>
      <c r="E192" s="240" t="s">
        <v>1</v>
      </c>
      <c r="F192" s="241" t="s">
        <v>1236</v>
      </c>
      <c r="G192" s="239"/>
      <c r="H192" s="242">
        <v>38.475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32</v>
      </c>
      <c r="AX192" s="13" t="s">
        <v>84</v>
      </c>
      <c r="AY192" s="248" t="s">
        <v>148</v>
      </c>
    </row>
    <row r="193" spans="1:51" s="13" customFormat="1" ht="12">
      <c r="A193" s="13"/>
      <c r="B193" s="238"/>
      <c r="C193" s="239"/>
      <c r="D193" s="230" t="s">
        <v>163</v>
      </c>
      <c r="E193" s="239"/>
      <c r="F193" s="241" t="s">
        <v>1237</v>
      </c>
      <c r="G193" s="239"/>
      <c r="H193" s="242">
        <v>15.39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86</v>
      </c>
      <c r="AV193" s="13" t="s">
        <v>86</v>
      </c>
      <c r="AW193" s="13" t="s">
        <v>4</v>
      </c>
      <c r="AX193" s="13" t="s">
        <v>84</v>
      </c>
      <c r="AY193" s="248" t="s">
        <v>148</v>
      </c>
    </row>
    <row r="194" spans="1:65" s="2" customFormat="1" ht="33" customHeight="1">
      <c r="A194" s="37"/>
      <c r="B194" s="38"/>
      <c r="C194" s="217" t="s">
        <v>111</v>
      </c>
      <c r="D194" s="217" t="s">
        <v>150</v>
      </c>
      <c r="E194" s="218" t="s">
        <v>193</v>
      </c>
      <c r="F194" s="219" t="s">
        <v>194</v>
      </c>
      <c r="G194" s="220" t="s">
        <v>185</v>
      </c>
      <c r="H194" s="221">
        <v>11.543</v>
      </c>
      <c r="I194" s="222"/>
      <c r="J194" s="223">
        <f>ROUND(I194*H194,2)</f>
        <v>0</v>
      </c>
      <c r="K194" s="219" t="s">
        <v>186</v>
      </c>
      <c r="L194" s="43"/>
      <c r="M194" s="224" t="s">
        <v>1</v>
      </c>
      <c r="N194" s="225" t="s">
        <v>41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155</v>
      </c>
      <c r="AT194" s="228" t="s">
        <v>150</v>
      </c>
      <c r="AU194" s="228" t="s">
        <v>86</v>
      </c>
      <c r="AY194" s="16" t="s">
        <v>148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84</v>
      </c>
      <c r="BK194" s="229">
        <f>ROUND(I194*H194,2)</f>
        <v>0</v>
      </c>
      <c r="BL194" s="16" t="s">
        <v>155</v>
      </c>
      <c r="BM194" s="228" t="s">
        <v>1238</v>
      </c>
    </row>
    <row r="195" spans="1:47" s="2" customFormat="1" ht="12">
      <c r="A195" s="37"/>
      <c r="B195" s="38"/>
      <c r="C195" s="39"/>
      <c r="D195" s="230" t="s">
        <v>157</v>
      </c>
      <c r="E195" s="39"/>
      <c r="F195" s="231" t="s">
        <v>196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157</v>
      </c>
      <c r="AU195" s="16" t="s">
        <v>86</v>
      </c>
    </row>
    <row r="196" spans="1:47" s="2" customFormat="1" ht="12">
      <c r="A196" s="37"/>
      <c r="B196" s="38"/>
      <c r="C196" s="39"/>
      <c r="D196" s="235" t="s">
        <v>159</v>
      </c>
      <c r="E196" s="39"/>
      <c r="F196" s="236" t="s">
        <v>197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159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1236</v>
      </c>
      <c r="G197" s="239"/>
      <c r="H197" s="242">
        <v>38.475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51" s="13" customFormat="1" ht="12">
      <c r="A198" s="13"/>
      <c r="B198" s="238"/>
      <c r="C198" s="239"/>
      <c r="D198" s="230" t="s">
        <v>163</v>
      </c>
      <c r="E198" s="239"/>
      <c r="F198" s="241" t="s">
        <v>1239</v>
      </c>
      <c r="G198" s="239"/>
      <c r="H198" s="242">
        <v>11.543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86</v>
      </c>
      <c r="AV198" s="13" t="s">
        <v>86</v>
      </c>
      <c r="AW198" s="13" t="s">
        <v>4</v>
      </c>
      <c r="AX198" s="13" t="s">
        <v>84</v>
      </c>
      <c r="AY198" s="248" t="s">
        <v>148</v>
      </c>
    </row>
    <row r="199" spans="1:65" s="2" customFormat="1" ht="33" customHeight="1">
      <c r="A199" s="37"/>
      <c r="B199" s="38"/>
      <c r="C199" s="217" t="s">
        <v>226</v>
      </c>
      <c r="D199" s="217" t="s">
        <v>150</v>
      </c>
      <c r="E199" s="218" t="s">
        <v>200</v>
      </c>
      <c r="F199" s="219" t="s">
        <v>201</v>
      </c>
      <c r="G199" s="220" t="s">
        <v>185</v>
      </c>
      <c r="H199" s="221">
        <v>11.543</v>
      </c>
      <c r="I199" s="222"/>
      <c r="J199" s="223">
        <f>ROUND(I199*H199,2)</f>
        <v>0</v>
      </c>
      <c r="K199" s="219" t="s">
        <v>186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155</v>
      </c>
      <c r="AT199" s="228" t="s">
        <v>150</v>
      </c>
      <c r="AU199" s="228" t="s">
        <v>86</v>
      </c>
      <c r="AY199" s="16" t="s">
        <v>148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155</v>
      </c>
      <c r="BM199" s="228" t="s">
        <v>1240</v>
      </c>
    </row>
    <row r="200" spans="1:47" s="2" customFormat="1" ht="12">
      <c r="A200" s="37"/>
      <c r="B200" s="38"/>
      <c r="C200" s="39"/>
      <c r="D200" s="230" t="s">
        <v>157</v>
      </c>
      <c r="E200" s="39"/>
      <c r="F200" s="231" t="s">
        <v>203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86</v>
      </c>
    </row>
    <row r="201" spans="1:47" s="2" customFormat="1" ht="12">
      <c r="A201" s="37"/>
      <c r="B201" s="38"/>
      <c r="C201" s="39"/>
      <c r="D201" s="235" t="s">
        <v>159</v>
      </c>
      <c r="E201" s="39"/>
      <c r="F201" s="236" t="s">
        <v>204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159</v>
      </c>
      <c r="AU201" s="16" t="s">
        <v>86</v>
      </c>
    </row>
    <row r="202" spans="1:51" s="13" customFormat="1" ht="12">
      <c r="A202" s="13"/>
      <c r="B202" s="238"/>
      <c r="C202" s="239"/>
      <c r="D202" s="230" t="s">
        <v>163</v>
      </c>
      <c r="E202" s="240" t="s">
        <v>1</v>
      </c>
      <c r="F202" s="241" t="s">
        <v>1236</v>
      </c>
      <c r="G202" s="239"/>
      <c r="H202" s="242">
        <v>38.475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163</v>
      </c>
      <c r="AU202" s="248" t="s">
        <v>86</v>
      </c>
      <c r="AV202" s="13" t="s">
        <v>86</v>
      </c>
      <c r="AW202" s="13" t="s">
        <v>32</v>
      </c>
      <c r="AX202" s="13" t="s">
        <v>84</v>
      </c>
      <c r="AY202" s="248" t="s">
        <v>148</v>
      </c>
    </row>
    <row r="203" spans="1:51" s="13" customFormat="1" ht="12">
      <c r="A203" s="13"/>
      <c r="B203" s="238"/>
      <c r="C203" s="239"/>
      <c r="D203" s="230" t="s">
        <v>163</v>
      </c>
      <c r="E203" s="239"/>
      <c r="F203" s="241" t="s">
        <v>1239</v>
      </c>
      <c r="G203" s="239"/>
      <c r="H203" s="242">
        <v>11.543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163</v>
      </c>
      <c r="AU203" s="248" t="s">
        <v>86</v>
      </c>
      <c r="AV203" s="13" t="s">
        <v>86</v>
      </c>
      <c r="AW203" s="13" t="s">
        <v>4</v>
      </c>
      <c r="AX203" s="13" t="s">
        <v>84</v>
      </c>
      <c r="AY203" s="248" t="s">
        <v>148</v>
      </c>
    </row>
    <row r="204" spans="1:65" s="2" customFormat="1" ht="21.75" customHeight="1">
      <c r="A204" s="37"/>
      <c r="B204" s="38"/>
      <c r="C204" s="217" t="s">
        <v>114</v>
      </c>
      <c r="D204" s="217" t="s">
        <v>150</v>
      </c>
      <c r="E204" s="218" t="s">
        <v>213</v>
      </c>
      <c r="F204" s="219" t="s">
        <v>214</v>
      </c>
      <c r="G204" s="220" t="s">
        <v>215</v>
      </c>
      <c r="H204" s="221">
        <v>81</v>
      </c>
      <c r="I204" s="222"/>
      <c r="J204" s="223">
        <f>ROUND(I204*H204,2)</f>
        <v>0</v>
      </c>
      <c r="K204" s="219" t="s">
        <v>154</v>
      </c>
      <c r="L204" s="43"/>
      <c r="M204" s="224" t="s">
        <v>1</v>
      </c>
      <c r="N204" s="225" t="s">
        <v>41</v>
      </c>
      <c r="O204" s="90"/>
      <c r="P204" s="226">
        <f>O204*H204</f>
        <v>0</v>
      </c>
      <c r="Q204" s="226">
        <v>0.00084</v>
      </c>
      <c r="R204" s="226">
        <f>Q204*H204</f>
        <v>0.06804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155</v>
      </c>
      <c r="AT204" s="228" t="s">
        <v>150</v>
      </c>
      <c r="AU204" s="228" t="s">
        <v>86</v>
      </c>
      <c r="AY204" s="16" t="s">
        <v>148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84</v>
      </c>
      <c r="BK204" s="229">
        <f>ROUND(I204*H204,2)</f>
        <v>0</v>
      </c>
      <c r="BL204" s="16" t="s">
        <v>155</v>
      </c>
      <c r="BM204" s="228" t="s">
        <v>1241</v>
      </c>
    </row>
    <row r="205" spans="1:47" s="2" customFormat="1" ht="12">
      <c r="A205" s="37"/>
      <c r="B205" s="38"/>
      <c r="C205" s="39"/>
      <c r="D205" s="230" t="s">
        <v>157</v>
      </c>
      <c r="E205" s="39"/>
      <c r="F205" s="231" t="s">
        <v>217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157</v>
      </c>
      <c r="AU205" s="16" t="s">
        <v>86</v>
      </c>
    </row>
    <row r="206" spans="1:47" s="2" customFormat="1" ht="12">
      <c r="A206" s="37"/>
      <c r="B206" s="38"/>
      <c r="C206" s="39"/>
      <c r="D206" s="235" t="s">
        <v>159</v>
      </c>
      <c r="E206" s="39"/>
      <c r="F206" s="236" t="s">
        <v>218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159</v>
      </c>
      <c r="AU206" s="16" t="s">
        <v>86</v>
      </c>
    </row>
    <row r="207" spans="1:47" s="2" customFormat="1" ht="12">
      <c r="A207" s="37"/>
      <c r="B207" s="38"/>
      <c r="C207" s="39"/>
      <c r="D207" s="230" t="s">
        <v>161</v>
      </c>
      <c r="E207" s="39"/>
      <c r="F207" s="237" t="s">
        <v>219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161</v>
      </c>
      <c r="AU207" s="16" t="s">
        <v>86</v>
      </c>
    </row>
    <row r="208" spans="1:51" s="13" customFormat="1" ht="12">
      <c r="A208" s="13"/>
      <c r="B208" s="238"/>
      <c r="C208" s="239"/>
      <c r="D208" s="230" t="s">
        <v>163</v>
      </c>
      <c r="E208" s="240" t="s">
        <v>1</v>
      </c>
      <c r="F208" s="241" t="s">
        <v>1242</v>
      </c>
      <c r="G208" s="239"/>
      <c r="H208" s="242">
        <v>81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163</v>
      </c>
      <c r="AU208" s="248" t="s">
        <v>86</v>
      </c>
      <c r="AV208" s="13" t="s">
        <v>86</v>
      </c>
      <c r="AW208" s="13" t="s">
        <v>32</v>
      </c>
      <c r="AX208" s="13" t="s">
        <v>84</v>
      </c>
      <c r="AY208" s="248" t="s">
        <v>148</v>
      </c>
    </row>
    <row r="209" spans="1:65" s="2" customFormat="1" ht="24.15" customHeight="1">
      <c r="A209" s="37"/>
      <c r="B209" s="38"/>
      <c r="C209" s="217" t="s">
        <v>117</v>
      </c>
      <c r="D209" s="217" t="s">
        <v>150</v>
      </c>
      <c r="E209" s="218" t="s">
        <v>221</v>
      </c>
      <c r="F209" s="219" t="s">
        <v>222</v>
      </c>
      <c r="G209" s="220" t="s">
        <v>215</v>
      </c>
      <c r="H209" s="221">
        <v>81</v>
      </c>
      <c r="I209" s="222"/>
      <c r="J209" s="223">
        <f>ROUND(I209*H209,2)</f>
        <v>0</v>
      </c>
      <c r="K209" s="219" t="s">
        <v>154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86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1243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224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86</v>
      </c>
    </row>
    <row r="211" spans="1:47" s="2" customFormat="1" ht="12">
      <c r="A211" s="37"/>
      <c r="B211" s="38"/>
      <c r="C211" s="39"/>
      <c r="D211" s="235" t="s">
        <v>159</v>
      </c>
      <c r="E211" s="39"/>
      <c r="F211" s="236" t="s">
        <v>225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86</v>
      </c>
    </row>
    <row r="212" spans="1:65" s="2" customFormat="1" ht="24.15" customHeight="1">
      <c r="A212" s="37"/>
      <c r="B212" s="38"/>
      <c r="C212" s="217" t="s">
        <v>247</v>
      </c>
      <c r="D212" s="217" t="s">
        <v>150</v>
      </c>
      <c r="E212" s="218" t="s">
        <v>1244</v>
      </c>
      <c r="F212" s="219" t="s">
        <v>1245</v>
      </c>
      <c r="G212" s="220" t="s">
        <v>185</v>
      </c>
      <c r="H212" s="221">
        <v>250</v>
      </c>
      <c r="I212" s="222"/>
      <c r="J212" s="223">
        <f>ROUND(I212*H212,2)</f>
        <v>0</v>
      </c>
      <c r="K212" s="219" t="s">
        <v>186</v>
      </c>
      <c r="L212" s="43"/>
      <c r="M212" s="224" t="s">
        <v>1</v>
      </c>
      <c r="N212" s="225" t="s">
        <v>41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155</v>
      </c>
      <c r="AT212" s="228" t="s">
        <v>150</v>
      </c>
      <c r="AU212" s="228" t="s">
        <v>86</v>
      </c>
      <c r="AY212" s="16" t="s">
        <v>148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84</v>
      </c>
      <c r="BK212" s="229">
        <f>ROUND(I212*H212,2)</f>
        <v>0</v>
      </c>
      <c r="BL212" s="16" t="s">
        <v>155</v>
      </c>
      <c r="BM212" s="228" t="s">
        <v>1246</v>
      </c>
    </row>
    <row r="213" spans="1:47" s="2" customFormat="1" ht="12">
      <c r="A213" s="37"/>
      <c r="B213" s="38"/>
      <c r="C213" s="39"/>
      <c r="D213" s="230" t="s">
        <v>157</v>
      </c>
      <c r="E213" s="39"/>
      <c r="F213" s="231" t="s">
        <v>1247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157</v>
      </c>
      <c r="AU213" s="16" t="s">
        <v>86</v>
      </c>
    </row>
    <row r="214" spans="1:47" s="2" customFormat="1" ht="12">
      <c r="A214" s="37"/>
      <c r="B214" s="38"/>
      <c r="C214" s="39"/>
      <c r="D214" s="235" t="s">
        <v>159</v>
      </c>
      <c r="E214" s="39"/>
      <c r="F214" s="236" t="s">
        <v>1248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159</v>
      </c>
      <c r="AU214" s="16" t="s">
        <v>86</v>
      </c>
    </row>
    <row r="215" spans="1:65" s="2" customFormat="1" ht="24.15" customHeight="1">
      <c r="A215" s="37"/>
      <c r="B215" s="38"/>
      <c r="C215" s="217" t="s">
        <v>8</v>
      </c>
      <c r="D215" s="217" t="s">
        <v>150</v>
      </c>
      <c r="E215" s="218" t="s">
        <v>1249</v>
      </c>
      <c r="F215" s="219" t="s">
        <v>263</v>
      </c>
      <c r="G215" s="220" t="s">
        <v>185</v>
      </c>
      <c r="H215" s="221">
        <v>630.131</v>
      </c>
      <c r="I215" s="222"/>
      <c r="J215" s="223">
        <f>ROUND(I215*H215,2)</f>
        <v>0</v>
      </c>
      <c r="K215" s="219" t="s">
        <v>186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155</v>
      </c>
      <c r="AT215" s="228" t="s">
        <v>150</v>
      </c>
      <c r="AU215" s="228" t="s">
        <v>86</v>
      </c>
      <c r="AY215" s="16" t="s">
        <v>148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155</v>
      </c>
      <c r="BM215" s="228" t="s">
        <v>1250</v>
      </c>
    </row>
    <row r="216" spans="1:47" s="2" customFormat="1" ht="12">
      <c r="A216" s="37"/>
      <c r="B216" s="38"/>
      <c r="C216" s="39"/>
      <c r="D216" s="230" t="s">
        <v>157</v>
      </c>
      <c r="E216" s="39"/>
      <c r="F216" s="231" t="s">
        <v>265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86</v>
      </c>
    </row>
    <row r="217" spans="1:47" s="2" customFormat="1" ht="12">
      <c r="A217" s="37"/>
      <c r="B217" s="38"/>
      <c r="C217" s="39"/>
      <c r="D217" s="235" t="s">
        <v>159</v>
      </c>
      <c r="E217" s="39"/>
      <c r="F217" s="236" t="s">
        <v>1251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86</v>
      </c>
    </row>
    <row r="218" spans="1:51" s="13" customFormat="1" ht="12">
      <c r="A218" s="13"/>
      <c r="B218" s="238"/>
      <c r="C218" s="239"/>
      <c r="D218" s="230" t="s">
        <v>163</v>
      </c>
      <c r="E218" s="240" t="s">
        <v>1</v>
      </c>
      <c r="F218" s="241" t="s">
        <v>1252</v>
      </c>
      <c r="G218" s="239"/>
      <c r="H218" s="242">
        <v>170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163</v>
      </c>
      <c r="AU218" s="248" t="s">
        <v>86</v>
      </c>
      <c r="AV218" s="13" t="s">
        <v>86</v>
      </c>
      <c r="AW218" s="13" t="s">
        <v>32</v>
      </c>
      <c r="AX218" s="13" t="s">
        <v>76</v>
      </c>
      <c r="AY218" s="248" t="s">
        <v>148</v>
      </c>
    </row>
    <row r="219" spans="1:51" s="13" customFormat="1" ht="12">
      <c r="A219" s="13"/>
      <c r="B219" s="238"/>
      <c r="C219" s="239"/>
      <c r="D219" s="230" t="s">
        <v>163</v>
      </c>
      <c r="E219" s="240" t="s">
        <v>1</v>
      </c>
      <c r="F219" s="241" t="s">
        <v>1253</v>
      </c>
      <c r="G219" s="239"/>
      <c r="H219" s="242">
        <v>23.655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163</v>
      </c>
      <c r="AU219" s="248" t="s">
        <v>86</v>
      </c>
      <c r="AV219" s="13" t="s">
        <v>86</v>
      </c>
      <c r="AW219" s="13" t="s">
        <v>32</v>
      </c>
      <c r="AX219" s="13" t="s">
        <v>76</v>
      </c>
      <c r="AY219" s="248" t="s">
        <v>148</v>
      </c>
    </row>
    <row r="220" spans="1:51" s="13" customFormat="1" ht="12">
      <c r="A220" s="13"/>
      <c r="B220" s="238"/>
      <c r="C220" s="239"/>
      <c r="D220" s="230" t="s">
        <v>163</v>
      </c>
      <c r="E220" s="240" t="s">
        <v>1</v>
      </c>
      <c r="F220" s="241" t="s">
        <v>1254</v>
      </c>
      <c r="G220" s="239"/>
      <c r="H220" s="242">
        <v>436.476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86</v>
      </c>
      <c r="AV220" s="13" t="s">
        <v>86</v>
      </c>
      <c r="AW220" s="13" t="s">
        <v>32</v>
      </c>
      <c r="AX220" s="13" t="s">
        <v>76</v>
      </c>
      <c r="AY220" s="248" t="s">
        <v>148</v>
      </c>
    </row>
    <row r="221" spans="1:51" s="14" customFormat="1" ht="12">
      <c r="A221" s="14"/>
      <c r="B221" s="263"/>
      <c r="C221" s="264"/>
      <c r="D221" s="230" t="s">
        <v>163</v>
      </c>
      <c r="E221" s="265" t="s">
        <v>1</v>
      </c>
      <c r="F221" s="266" t="s">
        <v>950</v>
      </c>
      <c r="G221" s="264"/>
      <c r="H221" s="267">
        <v>630.131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3" t="s">
        <v>163</v>
      </c>
      <c r="AU221" s="273" t="s">
        <v>86</v>
      </c>
      <c r="AV221" s="14" t="s">
        <v>155</v>
      </c>
      <c r="AW221" s="14" t="s">
        <v>32</v>
      </c>
      <c r="AX221" s="14" t="s">
        <v>84</v>
      </c>
      <c r="AY221" s="273" t="s">
        <v>148</v>
      </c>
    </row>
    <row r="222" spans="1:65" s="2" customFormat="1" ht="24.15" customHeight="1">
      <c r="A222" s="37"/>
      <c r="B222" s="38"/>
      <c r="C222" s="217" t="s">
        <v>261</v>
      </c>
      <c r="D222" s="217" t="s">
        <v>150</v>
      </c>
      <c r="E222" s="218" t="s">
        <v>274</v>
      </c>
      <c r="F222" s="219" t="s">
        <v>275</v>
      </c>
      <c r="G222" s="220" t="s">
        <v>185</v>
      </c>
      <c r="H222" s="221">
        <v>12.42</v>
      </c>
      <c r="I222" s="222"/>
      <c r="J222" s="223">
        <f>ROUND(I222*H222,2)</f>
        <v>0</v>
      </c>
      <c r="K222" s="219" t="s">
        <v>154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155</v>
      </c>
      <c r="AT222" s="228" t="s">
        <v>150</v>
      </c>
      <c r="AU222" s="228" t="s">
        <v>86</v>
      </c>
      <c r="AY222" s="16" t="s">
        <v>148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155</v>
      </c>
      <c r="BM222" s="228" t="s">
        <v>1255</v>
      </c>
    </row>
    <row r="223" spans="1:47" s="2" customFormat="1" ht="12">
      <c r="A223" s="37"/>
      <c r="B223" s="38"/>
      <c r="C223" s="39"/>
      <c r="D223" s="230" t="s">
        <v>157</v>
      </c>
      <c r="E223" s="39"/>
      <c r="F223" s="231" t="s">
        <v>277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157</v>
      </c>
      <c r="AU223" s="16" t="s">
        <v>86</v>
      </c>
    </row>
    <row r="224" spans="1:47" s="2" customFormat="1" ht="12">
      <c r="A224" s="37"/>
      <c r="B224" s="38"/>
      <c r="C224" s="39"/>
      <c r="D224" s="235" t="s">
        <v>159</v>
      </c>
      <c r="E224" s="39"/>
      <c r="F224" s="236" t="s">
        <v>278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159</v>
      </c>
      <c r="AU224" s="16" t="s">
        <v>86</v>
      </c>
    </row>
    <row r="225" spans="1:47" s="2" customFormat="1" ht="12">
      <c r="A225" s="37"/>
      <c r="B225" s="38"/>
      <c r="C225" s="39"/>
      <c r="D225" s="230" t="s">
        <v>161</v>
      </c>
      <c r="E225" s="39"/>
      <c r="F225" s="237" t="s">
        <v>279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51" s="13" customFormat="1" ht="12">
      <c r="A226" s="13"/>
      <c r="B226" s="238"/>
      <c r="C226" s="239"/>
      <c r="D226" s="230" t="s">
        <v>163</v>
      </c>
      <c r="E226" s="240" t="s">
        <v>1</v>
      </c>
      <c r="F226" s="241" t="s">
        <v>1256</v>
      </c>
      <c r="G226" s="239"/>
      <c r="H226" s="242">
        <v>12.42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86</v>
      </c>
      <c r="AV226" s="13" t="s">
        <v>86</v>
      </c>
      <c r="AW226" s="13" t="s">
        <v>32</v>
      </c>
      <c r="AX226" s="13" t="s">
        <v>84</v>
      </c>
      <c r="AY226" s="248" t="s">
        <v>148</v>
      </c>
    </row>
    <row r="227" spans="1:65" s="2" customFormat="1" ht="16.5" customHeight="1">
      <c r="A227" s="37"/>
      <c r="B227" s="38"/>
      <c r="C227" s="249" t="s">
        <v>273</v>
      </c>
      <c r="D227" s="249" t="s">
        <v>282</v>
      </c>
      <c r="E227" s="250" t="s">
        <v>283</v>
      </c>
      <c r="F227" s="251" t="s">
        <v>284</v>
      </c>
      <c r="G227" s="252" t="s">
        <v>256</v>
      </c>
      <c r="H227" s="253">
        <v>24.84</v>
      </c>
      <c r="I227" s="254"/>
      <c r="J227" s="255">
        <f>ROUND(I227*H227,2)</f>
        <v>0</v>
      </c>
      <c r="K227" s="251" t="s">
        <v>154</v>
      </c>
      <c r="L227" s="256"/>
      <c r="M227" s="257" t="s">
        <v>1</v>
      </c>
      <c r="N227" s="258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205</v>
      </c>
      <c r="AT227" s="228" t="s">
        <v>282</v>
      </c>
      <c r="AU227" s="228" t="s">
        <v>86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1257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284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86</v>
      </c>
    </row>
    <row r="229" spans="1:51" s="13" customFormat="1" ht="12">
      <c r="A229" s="13"/>
      <c r="B229" s="238"/>
      <c r="C229" s="239"/>
      <c r="D229" s="230" t="s">
        <v>163</v>
      </c>
      <c r="E229" s="239"/>
      <c r="F229" s="241" t="s">
        <v>1258</v>
      </c>
      <c r="G229" s="239"/>
      <c r="H229" s="242">
        <v>24.84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86</v>
      </c>
      <c r="AV229" s="13" t="s">
        <v>86</v>
      </c>
      <c r="AW229" s="13" t="s">
        <v>4</v>
      </c>
      <c r="AX229" s="13" t="s">
        <v>84</v>
      </c>
      <c r="AY229" s="248" t="s">
        <v>148</v>
      </c>
    </row>
    <row r="230" spans="1:65" s="2" customFormat="1" ht="24.15" customHeight="1">
      <c r="A230" s="37"/>
      <c r="B230" s="38"/>
      <c r="C230" s="217" t="s">
        <v>281</v>
      </c>
      <c r="D230" s="217" t="s">
        <v>150</v>
      </c>
      <c r="E230" s="218" t="s">
        <v>1259</v>
      </c>
      <c r="F230" s="219" t="s">
        <v>1260</v>
      </c>
      <c r="G230" s="220" t="s">
        <v>215</v>
      </c>
      <c r="H230" s="221">
        <v>400</v>
      </c>
      <c r="I230" s="222"/>
      <c r="J230" s="223">
        <f>ROUND(I230*H230,2)</f>
        <v>0</v>
      </c>
      <c r="K230" s="219" t="s">
        <v>186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155</v>
      </c>
      <c r="AT230" s="228" t="s">
        <v>150</v>
      </c>
      <c r="AU230" s="228" t="s">
        <v>86</v>
      </c>
      <c r="AY230" s="16" t="s">
        <v>148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155</v>
      </c>
      <c r="BM230" s="228" t="s">
        <v>1261</v>
      </c>
    </row>
    <row r="231" spans="1:47" s="2" customFormat="1" ht="12">
      <c r="A231" s="37"/>
      <c r="B231" s="38"/>
      <c r="C231" s="39"/>
      <c r="D231" s="230" t="s">
        <v>157</v>
      </c>
      <c r="E231" s="39"/>
      <c r="F231" s="231" t="s">
        <v>1262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157</v>
      </c>
      <c r="AU231" s="16" t="s">
        <v>86</v>
      </c>
    </row>
    <row r="232" spans="1:47" s="2" customFormat="1" ht="12">
      <c r="A232" s="37"/>
      <c r="B232" s="38"/>
      <c r="C232" s="39"/>
      <c r="D232" s="235" t="s">
        <v>159</v>
      </c>
      <c r="E232" s="39"/>
      <c r="F232" s="236" t="s">
        <v>1263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159</v>
      </c>
      <c r="AU232" s="16" t="s">
        <v>86</v>
      </c>
    </row>
    <row r="233" spans="1:63" s="12" customFormat="1" ht="22.8" customHeight="1">
      <c r="A233" s="12"/>
      <c r="B233" s="201"/>
      <c r="C233" s="202"/>
      <c r="D233" s="203" t="s">
        <v>75</v>
      </c>
      <c r="E233" s="215" t="s">
        <v>86</v>
      </c>
      <c r="F233" s="215" t="s">
        <v>1264</v>
      </c>
      <c r="G233" s="202"/>
      <c r="H233" s="202"/>
      <c r="I233" s="205"/>
      <c r="J233" s="216">
        <f>BK233</f>
        <v>0</v>
      </c>
      <c r="K233" s="202"/>
      <c r="L233" s="207"/>
      <c r="M233" s="208"/>
      <c r="N233" s="209"/>
      <c r="O233" s="209"/>
      <c r="P233" s="210">
        <f>SUM(P234:P252)</f>
        <v>0</v>
      </c>
      <c r="Q233" s="209"/>
      <c r="R233" s="210">
        <f>SUM(R234:R252)</f>
        <v>123.79808646</v>
      </c>
      <c r="S233" s="209"/>
      <c r="T233" s="211">
        <f>SUM(T234:T252)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2" t="s">
        <v>84</v>
      </c>
      <c r="AT233" s="213" t="s">
        <v>75</v>
      </c>
      <c r="AU233" s="213" t="s">
        <v>84</v>
      </c>
      <c r="AY233" s="212" t="s">
        <v>148</v>
      </c>
      <c r="BK233" s="214">
        <f>SUM(BK234:BK252)</f>
        <v>0</v>
      </c>
    </row>
    <row r="234" spans="1:65" s="2" customFormat="1" ht="24.15" customHeight="1">
      <c r="A234" s="37"/>
      <c r="B234" s="38"/>
      <c r="C234" s="217" t="s">
        <v>288</v>
      </c>
      <c r="D234" s="217" t="s">
        <v>150</v>
      </c>
      <c r="E234" s="218" t="s">
        <v>1265</v>
      </c>
      <c r="F234" s="219" t="s">
        <v>1266</v>
      </c>
      <c r="G234" s="220" t="s">
        <v>185</v>
      </c>
      <c r="H234" s="221">
        <v>7.8</v>
      </c>
      <c r="I234" s="222"/>
      <c r="J234" s="223">
        <f>ROUND(I234*H234,2)</f>
        <v>0</v>
      </c>
      <c r="K234" s="219" t="s">
        <v>186</v>
      </c>
      <c r="L234" s="43"/>
      <c r="M234" s="224" t="s">
        <v>1</v>
      </c>
      <c r="N234" s="225" t="s">
        <v>41</v>
      </c>
      <c r="O234" s="90"/>
      <c r="P234" s="226">
        <f>O234*H234</f>
        <v>0</v>
      </c>
      <c r="Q234" s="226">
        <v>2.16</v>
      </c>
      <c r="R234" s="226">
        <f>Q234*H234</f>
        <v>16.848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155</v>
      </c>
      <c r="AT234" s="228" t="s">
        <v>150</v>
      </c>
      <c r="AU234" s="228" t="s">
        <v>86</v>
      </c>
      <c r="AY234" s="16" t="s">
        <v>148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155</v>
      </c>
      <c r="BM234" s="228" t="s">
        <v>1267</v>
      </c>
    </row>
    <row r="235" spans="1:47" s="2" customFormat="1" ht="12">
      <c r="A235" s="37"/>
      <c r="B235" s="38"/>
      <c r="C235" s="39"/>
      <c r="D235" s="230" t="s">
        <v>157</v>
      </c>
      <c r="E235" s="39"/>
      <c r="F235" s="231" t="s">
        <v>1266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157</v>
      </c>
      <c r="AU235" s="16" t="s">
        <v>86</v>
      </c>
    </row>
    <row r="236" spans="1:47" s="2" customFormat="1" ht="12">
      <c r="A236" s="37"/>
      <c r="B236" s="38"/>
      <c r="C236" s="39"/>
      <c r="D236" s="235" t="s">
        <v>159</v>
      </c>
      <c r="E236" s="39"/>
      <c r="F236" s="236" t="s">
        <v>1268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159</v>
      </c>
      <c r="AU236" s="16" t="s">
        <v>86</v>
      </c>
    </row>
    <row r="237" spans="1:51" s="13" customFormat="1" ht="12">
      <c r="A237" s="13"/>
      <c r="B237" s="238"/>
      <c r="C237" s="239"/>
      <c r="D237" s="230" t="s">
        <v>163</v>
      </c>
      <c r="E237" s="240" t="s">
        <v>1</v>
      </c>
      <c r="F237" s="241" t="s">
        <v>1269</v>
      </c>
      <c r="G237" s="239"/>
      <c r="H237" s="242">
        <v>7.8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163</v>
      </c>
      <c r="AU237" s="248" t="s">
        <v>86</v>
      </c>
      <c r="AV237" s="13" t="s">
        <v>86</v>
      </c>
      <c r="AW237" s="13" t="s">
        <v>32</v>
      </c>
      <c r="AX237" s="13" t="s">
        <v>84</v>
      </c>
      <c r="AY237" s="248" t="s">
        <v>148</v>
      </c>
    </row>
    <row r="238" spans="1:65" s="2" customFormat="1" ht="16.5" customHeight="1">
      <c r="A238" s="37"/>
      <c r="B238" s="38"/>
      <c r="C238" s="217" t="s">
        <v>296</v>
      </c>
      <c r="D238" s="217" t="s">
        <v>150</v>
      </c>
      <c r="E238" s="218" t="s">
        <v>1270</v>
      </c>
      <c r="F238" s="219" t="s">
        <v>1271</v>
      </c>
      <c r="G238" s="220" t="s">
        <v>215</v>
      </c>
      <c r="H238" s="221">
        <v>94.8</v>
      </c>
      <c r="I238" s="222"/>
      <c r="J238" s="223">
        <f>ROUND(I238*H238,2)</f>
        <v>0</v>
      </c>
      <c r="K238" s="219" t="s">
        <v>186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0.00247</v>
      </c>
      <c r="R238" s="226">
        <f>Q238*H238</f>
        <v>0.234156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155</v>
      </c>
      <c r="AT238" s="228" t="s">
        <v>150</v>
      </c>
      <c r="AU238" s="228" t="s">
        <v>86</v>
      </c>
      <c r="AY238" s="16" t="s">
        <v>148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155</v>
      </c>
      <c r="BM238" s="228" t="s">
        <v>1272</v>
      </c>
    </row>
    <row r="239" spans="1:47" s="2" customFormat="1" ht="12">
      <c r="A239" s="37"/>
      <c r="B239" s="38"/>
      <c r="C239" s="39"/>
      <c r="D239" s="230" t="s">
        <v>157</v>
      </c>
      <c r="E239" s="39"/>
      <c r="F239" s="231" t="s">
        <v>1273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157</v>
      </c>
      <c r="AU239" s="16" t="s">
        <v>86</v>
      </c>
    </row>
    <row r="240" spans="1:47" s="2" customFormat="1" ht="12">
      <c r="A240" s="37"/>
      <c r="B240" s="38"/>
      <c r="C240" s="39"/>
      <c r="D240" s="235" t="s">
        <v>159</v>
      </c>
      <c r="E240" s="39"/>
      <c r="F240" s="236" t="s">
        <v>1274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159</v>
      </c>
      <c r="AU240" s="16" t="s">
        <v>86</v>
      </c>
    </row>
    <row r="241" spans="1:51" s="13" customFormat="1" ht="12">
      <c r="A241" s="13"/>
      <c r="B241" s="238"/>
      <c r="C241" s="239"/>
      <c r="D241" s="230" t="s">
        <v>163</v>
      </c>
      <c r="E241" s="240" t="s">
        <v>1</v>
      </c>
      <c r="F241" s="241" t="s">
        <v>1275</v>
      </c>
      <c r="G241" s="239"/>
      <c r="H241" s="242">
        <v>94.8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86</v>
      </c>
      <c r="AV241" s="13" t="s">
        <v>86</v>
      </c>
      <c r="AW241" s="13" t="s">
        <v>32</v>
      </c>
      <c r="AX241" s="13" t="s">
        <v>84</v>
      </c>
      <c r="AY241" s="248" t="s">
        <v>148</v>
      </c>
    </row>
    <row r="242" spans="1:65" s="2" customFormat="1" ht="24.15" customHeight="1">
      <c r="A242" s="37"/>
      <c r="B242" s="38"/>
      <c r="C242" s="217" t="s">
        <v>7</v>
      </c>
      <c r="D242" s="217" t="s">
        <v>150</v>
      </c>
      <c r="E242" s="218" t="s">
        <v>1276</v>
      </c>
      <c r="F242" s="219" t="s">
        <v>1277</v>
      </c>
      <c r="G242" s="220" t="s">
        <v>185</v>
      </c>
      <c r="H242" s="221">
        <v>41.64</v>
      </c>
      <c r="I242" s="222"/>
      <c r="J242" s="223">
        <f>ROUND(I242*H242,2)</f>
        <v>0</v>
      </c>
      <c r="K242" s="219" t="s">
        <v>186</v>
      </c>
      <c r="L242" s="43"/>
      <c r="M242" s="224" t="s">
        <v>1</v>
      </c>
      <c r="N242" s="225" t="s">
        <v>41</v>
      </c>
      <c r="O242" s="90"/>
      <c r="P242" s="226">
        <f>O242*H242</f>
        <v>0</v>
      </c>
      <c r="Q242" s="226">
        <v>2.50187</v>
      </c>
      <c r="R242" s="226">
        <f>Q242*H242</f>
        <v>104.17786679999999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155</v>
      </c>
      <c r="AT242" s="228" t="s">
        <v>150</v>
      </c>
      <c r="AU242" s="228" t="s">
        <v>86</v>
      </c>
      <c r="AY242" s="16" t="s">
        <v>148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155</v>
      </c>
      <c r="BM242" s="228" t="s">
        <v>1278</v>
      </c>
    </row>
    <row r="243" spans="1:47" s="2" customFormat="1" ht="12">
      <c r="A243" s="37"/>
      <c r="B243" s="38"/>
      <c r="C243" s="39"/>
      <c r="D243" s="230" t="s">
        <v>157</v>
      </c>
      <c r="E243" s="39"/>
      <c r="F243" s="231" t="s">
        <v>1279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86</v>
      </c>
    </row>
    <row r="244" spans="1:47" s="2" customFormat="1" ht="12">
      <c r="A244" s="37"/>
      <c r="B244" s="38"/>
      <c r="C244" s="39"/>
      <c r="D244" s="235" t="s">
        <v>159</v>
      </c>
      <c r="E244" s="39"/>
      <c r="F244" s="236" t="s">
        <v>1280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159</v>
      </c>
      <c r="AU244" s="16" t="s">
        <v>86</v>
      </c>
    </row>
    <row r="245" spans="1:51" s="13" customFormat="1" ht="12">
      <c r="A245" s="13"/>
      <c r="B245" s="238"/>
      <c r="C245" s="239"/>
      <c r="D245" s="230" t="s">
        <v>163</v>
      </c>
      <c r="E245" s="240" t="s">
        <v>1</v>
      </c>
      <c r="F245" s="241" t="s">
        <v>1281</v>
      </c>
      <c r="G245" s="239"/>
      <c r="H245" s="242">
        <v>13.8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163</v>
      </c>
      <c r="AU245" s="248" t="s">
        <v>86</v>
      </c>
      <c r="AV245" s="13" t="s">
        <v>86</v>
      </c>
      <c r="AW245" s="13" t="s">
        <v>32</v>
      </c>
      <c r="AX245" s="13" t="s">
        <v>76</v>
      </c>
      <c r="AY245" s="248" t="s">
        <v>148</v>
      </c>
    </row>
    <row r="246" spans="1:51" s="13" customFormat="1" ht="12">
      <c r="A246" s="13"/>
      <c r="B246" s="238"/>
      <c r="C246" s="239"/>
      <c r="D246" s="230" t="s">
        <v>163</v>
      </c>
      <c r="E246" s="240" t="s">
        <v>1</v>
      </c>
      <c r="F246" s="241" t="s">
        <v>1282</v>
      </c>
      <c r="G246" s="239"/>
      <c r="H246" s="242">
        <v>26.08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163</v>
      </c>
      <c r="AU246" s="248" t="s">
        <v>86</v>
      </c>
      <c r="AV246" s="13" t="s">
        <v>86</v>
      </c>
      <c r="AW246" s="13" t="s">
        <v>32</v>
      </c>
      <c r="AX246" s="13" t="s">
        <v>76</v>
      </c>
      <c r="AY246" s="248" t="s">
        <v>148</v>
      </c>
    </row>
    <row r="247" spans="1:51" s="13" customFormat="1" ht="12">
      <c r="A247" s="13"/>
      <c r="B247" s="238"/>
      <c r="C247" s="239"/>
      <c r="D247" s="230" t="s">
        <v>163</v>
      </c>
      <c r="E247" s="240" t="s">
        <v>1</v>
      </c>
      <c r="F247" s="241" t="s">
        <v>1283</v>
      </c>
      <c r="G247" s="239"/>
      <c r="H247" s="242">
        <v>1.76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163</v>
      </c>
      <c r="AU247" s="248" t="s">
        <v>86</v>
      </c>
      <c r="AV247" s="13" t="s">
        <v>86</v>
      </c>
      <c r="AW247" s="13" t="s">
        <v>32</v>
      </c>
      <c r="AX247" s="13" t="s">
        <v>76</v>
      </c>
      <c r="AY247" s="248" t="s">
        <v>148</v>
      </c>
    </row>
    <row r="248" spans="1:51" s="14" customFormat="1" ht="12">
      <c r="A248" s="14"/>
      <c r="B248" s="263"/>
      <c r="C248" s="264"/>
      <c r="D248" s="230" t="s">
        <v>163</v>
      </c>
      <c r="E248" s="265" t="s">
        <v>1</v>
      </c>
      <c r="F248" s="266" t="s">
        <v>950</v>
      </c>
      <c r="G248" s="264"/>
      <c r="H248" s="267">
        <v>41.63999999999999</v>
      </c>
      <c r="I248" s="268"/>
      <c r="J248" s="264"/>
      <c r="K248" s="264"/>
      <c r="L248" s="269"/>
      <c r="M248" s="270"/>
      <c r="N248" s="271"/>
      <c r="O248" s="271"/>
      <c r="P248" s="271"/>
      <c r="Q248" s="271"/>
      <c r="R248" s="271"/>
      <c r="S248" s="271"/>
      <c r="T248" s="27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3" t="s">
        <v>163</v>
      </c>
      <c r="AU248" s="273" t="s">
        <v>86</v>
      </c>
      <c r="AV248" s="14" t="s">
        <v>155</v>
      </c>
      <c r="AW248" s="14" t="s">
        <v>32</v>
      </c>
      <c r="AX248" s="14" t="s">
        <v>84</v>
      </c>
      <c r="AY248" s="273" t="s">
        <v>148</v>
      </c>
    </row>
    <row r="249" spans="1:65" s="2" customFormat="1" ht="24.15" customHeight="1">
      <c r="A249" s="37"/>
      <c r="B249" s="38"/>
      <c r="C249" s="217" t="s">
        <v>310</v>
      </c>
      <c r="D249" s="217" t="s">
        <v>150</v>
      </c>
      <c r="E249" s="218" t="s">
        <v>1284</v>
      </c>
      <c r="F249" s="219" t="s">
        <v>1285</v>
      </c>
      <c r="G249" s="220" t="s">
        <v>256</v>
      </c>
      <c r="H249" s="221">
        <v>2.393</v>
      </c>
      <c r="I249" s="222"/>
      <c r="J249" s="223">
        <f>ROUND(I249*H249,2)</f>
        <v>0</v>
      </c>
      <c r="K249" s="219" t="s">
        <v>186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1.06062</v>
      </c>
      <c r="R249" s="226">
        <f>Q249*H249</f>
        <v>2.5380636599999997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155</v>
      </c>
      <c r="AT249" s="228" t="s">
        <v>150</v>
      </c>
      <c r="AU249" s="228" t="s">
        <v>86</v>
      </c>
      <c r="AY249" s="16" t="s">
        <v>148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155</v>
      </c>
      <c r="BM249" s="228" t="s">
        <v>1286</v>
      </c>
    </row>
    <row r="250" spans="1:47" s="2" customFormat="1" ht="12">
      <c r="A250" s="37"/>
      <c r="B250" s="38"/>
      <c r="C250" s="39"/>
      <c r="D250" s="230" t="s">
        <v>157</v>
      </c>
      <c r="E250" s="39"/>
      <c r="F250" s="231" t="s">
        <v>1285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157</v>
      </c>
      <c r="AU250" s="16" t="s">
        <v>86</v>
      </c>
    </row>
    <row r="251" spans="1:47" s="2" customFormat="1" ht="12">
      <c r="A251" s="37"/>
      <c r="B251" s="38"/>
      <c r="C251" s="39"/>
      <c r="D251" s="235" t="s">
        <v>159</v>
      </c>
      <c r="E251" s="39"/>
      <c r="F251" s="236" t="s">
        <v>1287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159</v>
      </c>
      <c r="AU251" s="16" t="s">
        <v>86</v>
      </c>
    </row>
    <row r="252" spans="1:51" s="13" customFormat="1" ht="12">
      <c r="A252" s="13"/>
      <c r="B252" s="238"/>
      <c r="C252" s="239"/>
      <c r="D252" s="230" t="s">
        <v>163</v>
      </c>
      <c r="E252" s="240" t="s">
        <v>1</v>
      </c>
      <c r="F252" s="241" t="s">
        <v>1288</v>
      </c>
      <c r="G252" s="239"/>
      <c r="H252" s="242">
        <v>2.393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163</v>
      </c>
      <c r="AU252" s="248" t="s">
        <v>86</v>
      </c>
      <c r="AV252" s="13" t="s">
        <v>86</v>
      </c>
      <c r="AW252" s="13" t="s">
        <v>32</v>
      </c>
      <c r="AX252" s="13" t="s">
        <v>84</v>
      </c>
      <c r="AY252" s="248" t="s">
        <v>148</v>
      </c>
    </row>
    <row r="253" spans="1:63" s="12" customFormat="1" ht="22.8" customHeight="1">
      <c r="A253" s="12"/>
      <c r="B253" s="201"/>
      <c r="C253" s="202"/>
      <c r="D253" s="203" t="s">
        <v>75</v>
      </c>
      <c r="E253" s="215" t="s">
        <v>170</v>
      </c>
      <c r="F253" s="215" t="s">
        <v>1289</v>
      </c>
      <c r="G253" s="202"/>
      <c r="H253" s="202"/>
      <c r="I253" s="205"/>
      <c r="J253" s="216">
        <f>BK253</f>
        <v>0</v>
      </c>
      <c r="K253" s="202"/>
      <c r="L253" s="207"/>
      <c r="M253" s="208"/>
      <c r="N253" s="209"/>
      <c r="O253" s="209"/>
      <c r="P253" s="210">
        <f>SUM(P254:P296)</f>
        <v>0</v>
      </c>
      <c r="Q253" s="209"/>
      <c r="R253" s="210">
        <f>SUM(R254:R296)</f>
        <v>191.95408466000004</v>
      </c>
      <c r="S253" s="209"/>
      <c r="T253" s="211">
        <f>SUM(T254:T296)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2" t="s">
        <v>84</v>
      </c>
      <c r="AT253" s="213" t="s">
        <v>75</v>
      </c>
      <c r="AU253" s="213" t="s">
        <v>84</v>
      </c>
      <c r="AY253" s="212" t="s">
        <v>148</v>
      </c>
      <c r="BK253" s="214">
        <f>SUM(BK254:BK296)</f>
        <v>0</v>
      </c>
    </row>
    <row r="254" spans="1:65" s="2" customFormat="1" ht="33" customHeight="1">
      <c r="A254" s="37"/>
      <c r="B254" s="38"/>
      <c r="C254" s="217" t="s">
        <v>316</v>
      </c>
      <c r="D254" s="217" t="s">
        <v>150</v>
      </c>
      <c r="E254" s="218" t="s">
        <v>1290</v>
      </c>
      <c r="F254" s="219" t="s">
        <v>1291</v>
      </c>
      <c r="G254" s="220" t="s">
        <v>215</v>
      </c>
      <c r="H254" s="221">
        <v>7.64</v>
      </c>
      <c r="I254" s="222"/>
      <c r="J254" s="223">
        <f>ROUND(I254*H254,2)</f>
        <v>0</v>
      </c>
      <c r="K254" s="219" t="s">
        <v>186</v>
      </c>
      <c r="L254" s="43"/>
      <c r="M254" s="224" t="s">
        <v>1</v>
      </c>
      <c r="N254" s="225" t="s">
        <v>41</v>
      </c>
      <c r="O254" s="90"/>
      <c r="P254" s="226">
        <f>O254*H254</f>
        <v>0</v>
      </c>
      <c r="Q254" s="226">
        <v>0.43939</v>
      </c>
      <c r="R254" s="226">
        <f>Q254*H254</f>
        <v>3.3569396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155</v>
      </c>
      <c r="AT254" s="228" t="s">
        <v>150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1292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1293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47" s="2" customFormat="1" ht="12">
      <c r="A256" s="37"/>
      <c r="B256" s="38"/>
      <c r="C256" s="39"/>
      <c r="D256" s="235" t="s">
        <v>159</v>
      </c>
      <c r="E256" s="39"/>
      <c r="F256" s="236" t="s">
        <v>1294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159</v>
      </c>
      <c r="AU256" s="16" t="s">
        <v>86</v>
      </c>
    </row>
    <row r="257" spans="1:51" s="13" customFormat="1" ht="12">
      <c r="A257" s="13"/>
      <c r="B257" s="238"/>
      <c r="C257" s="239"/>
      <c r="D257" s="230" t="s">
        <v>163</v>
      </c>
      <c r="E257" s="240" t="s">
        <v>1</v>
      </c>
      <c r="F257" s="241" t="s">
        <v>1295</v>
      </c>
      <c r="G257" s="239"/>
      <c r="H257" s="242">
        <v>9.6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163</v>
      </c>
      <c r="AU257" s="248" t="s">
        <v>86</v>
      </c>
      <c r="AV257" s="13" t="s">
        <v>86</v>
      </c>
      <c r="AW257" s="13" t="s">
        <v>32</v>
      </c>
      <c r="AX257" s="13" t="s">
        <v>76</v>
      </c>
      <c r="AY257" s="248" t="s">
        <v>148</v>
      </c>
    </row>
    <row r="258" spans="1:51" s="13" customFormat="1" ht="12">
      <c r="A258" s="13"/>
      <c r="B258" s="238"/>
      <c r="C258" s="239"/>
      <c r="D258" s="230" t="s">
        <v>163</v>
      </c>
      <c r="E258" s="240" t="s">
        <v>1</v>
      </c>
      <c r="F258" s="241" t="s">
        <v>1296</v>
      </c>
      <c r="G258" s="239"/>
      <c r="H258" s="242">
        <v>-1.96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163</v>
      </c>
      <c r="AU258" s="248" t="s">
        <v>86</v>
      </c>
      <c r="AV258" s="13" t="s">
        <v>86</v>
      </c>
      <c r="AW258" s="13" t="s">
        <v>32</v>
      </c>
      <c r="AX258" s="13" t="s">
        <v>76</v>
      </c>
      <c r="AY258" s="248" t="s">
        <v>148</v>
      </c>
    </row>
    <row r="259" spans="1:51" s="14" customFormat="1" ht="12">
      <c r="A259" s="14"/>
      <c r="B259" s="263"/>
      <c r="C259" s="264"/>
      <c r="D259" s="230" t="s">
        <v>163</v>
      </c>
      <c r="E259" s="265" t="s">
        <v>1</v>
      </c>
      <c r="F259" s="266" t="s">
        <v>950</v>
      </c>
      <c r="G259" s="264"/>
      <c r="H259" s="267">
        <v>7.64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3" t="s">
        <v>163</v>
      </c>
      <c r="AU259" s="273" t="s">
        <v>86</v>
      </c>
      <c r="AV259" s="14" t="s">
        <v>155</v>
      </c>
      <c r="AW259" s="14" t="s">
        <v>32</v>
      </c>
      <c r="AX259" s="14" t="s">
        <v>84</v>
      </c>
      <c r="AY259" s="273" t="s">
        <v>148</v>
      </c>
    </row>
    <row r="260" spans="1:65" s="2" customFormat="1" ht="33" customHeight="1">
      <c r="A260" s="37"/>
      <c r="B260" s="38"/>
      <c r="C260" s="217" t="s">
        <v>322</v>
      </c>
      <c r="D260" s="217" t="s">
        <v>150</v>
      </c>
      <c r="E260" s="218" t="s">
        <v>1297</v>
      </c>
      <c r="F260" s="219" t="s">
        <v>1298</v>
      </c>
      <c r="G260" s="220" t="s">
        <v>215</v>
      </c>
      <c r="H260" s="221">
        <v>26.01</v>
      </c>
      <c r="I260" s="222"/>
      <c r="J260" s="223">
        <f>ROUND(I260*H260,2)</f>
        <v>0</v>
      </c>
      <c r="K260" s="219" t="s">
        <v>186</v>
      </c>
      <c r="L260" s="43"/>
      <c r="M260" s="224" t="s">
        <v>1</v>
      </c>
      <c r="N260" s="225" t="s">
        <v>41</v>
      </c>
      <c r="O260" s="90"/>
      <c r="P260" s="226">
        <f>O260*H260</f>
        <v>0</v>
      </c>
      <c r="Q260" s="226">
        <v>0.18249</v>
      </c>
      <c r="R260" s="226">
        <f>Q260*H260</f>
        <v>4.746564900000001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155</v>
      </c>
      <c r="AT260" s="228" t="s">
        <v>150</v>
      </c>
      <c r="AU260" s="228" t="s">
        <v>86</v>
      </c>
      <c r="AY260" s="16" t="s">
        <v>148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84</v>
      </c>
      <c r="BK260" s="229">
        <f>ROUND(I260*H260,2)</f>
        <v>0</v>
      </c>
      <c r="BL260" s="16" t="s">
        <v>155</v>
      </c>
      <c r="BM260" s="228" t="s">
        <v>1299</v>
      </c>
    </row>
    <row r="261" spans="1:47" s="2" customFormat="1" ht="12">
      <c r="A261" s="37"/>
      <c r="B261" s="38"/>
      <c r="C261" s="39"/>
      <c r="D261" s="230" t="s">
        <v>157</v>
      </c>
      <c r="E261" s="39"/>
      <c r="F261" s="231" t="s">
        <v>1300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157</v>
      </c>
      <c r="AU261" s="16" t="s">
        <v>86</v>
      </c>
    </row>
    <row r="262" spans="1:47" s="2" customFormat="1" ht="12">
      <c r="A262" s="37"/>
      <c r="B262" s="38"/>
      <c r="C262" s="39"/>
      <c r="D262" s="235" t="s">
        <v>159</v>
      </c>
      <c r="E262" s="39"/>
      <c r="F262" s="236" t="s">
        <v>1301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159</v>
      </c>
      <c r="AU262" s="16" t="s">
        <v>86</v>
      </c>
    </row>
    <row r="263" spans="1:51" s="13" customFormat="1" ht="12">
      <c r="A263" s="13"/>
      <c r="B263" s="238"/>
      <c r="C263" s="239"/>
      <c r="D263" s="230" t="s">
        <v>163</v>
      </c>
      <c r="E263" s="240" t="s">
        <v>1</v>
      </c>
      <c r="F263" s="241" t="s">
        <v>1302</v>
      </c>
      <c r="G263" s="239"/>
      <c r="H263" s="242">
        <v>30.51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163</v>
      </c>
      <c r="AU263" s="248" t="s">
        <v>86</v>
      </c>
      <c r="AV263" s="13" t="s">
        <v>86</v>
      </c>
      <c r="AW263" s="13" t="s">
        <v>32</v>
      </c>
      <c r="AX263" s="13" t="s">
        <v>76</v>
      </c>
      <c r="AY263" s="248" t="s">
        <v>148</v>
      </c>
    </row>
    <row r="264" spans="1:51" s="13" customFormat="1" ht="12">
      <c r="A264" s="13"/>
      <c r="B264" s="238"/>
      <c r="C264" s="239"/>
      <c r="D264" s="230" t="s">
        <v>163</v>
      </c>
      <c r="E264" s="240" t="s">
        <v>1</v>
      </c>
      <c r="F264" s="241" t="s">
        <v>1303</v>
      </c>
      <c r="G264" s="239"/>
      <c r="H264" s="242">
        <v>-4.5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163</v>
      </c>
      <c r="AU264" s="248" t="s">
        <v>86</v>
      </c>
      <c r="AV264" s="13" t="s">
        <v>86</v>
      </c>
      <c r="AW264" s="13" t="s">
        <v>32</v>
      </c>
      <c r="AX264" s="13" t="s">
        <v>76</v>
      </c>
      <c r="AY264" s="248" t="s">
        <v>148</v>
      </c>
    </row>
    <row r="265" spans="1:51" s="14" customFormat="1" ht="12">
      <c r="A265" s="14"/>
      <c r="B265" s="263"/>
      <c r="C265" s="264"/>
      <c r="D265" s="230" t="s">
        <v>163</v>
      </c>
      <c r="E265" s="265" t="s">
        <v>1</v>
      </c>
      <c r="F265" s="266" t="s">
        <v>950</v>
      </c>
      <c r="G265" s="264"/>
      <c r="H265" s="267">
        <v>26.01</v>
      </c>
      <c r="I265" s="268"/>
      <c r="J265" s="264"/>
      <c r="K265" s="264"/>
      <c r="L265" s="269"/>
      <c r="M265" s="270"/>
      <c r="N265" s="271"/>
      <c r="O265" s="271"/>
      <c r="P265" s="271"/>
      <c r="Q265" s="271"/>
      <c r="R265" s="271"/>
      <c r="S265" s="271"/>
      <c r="T265" s="27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3" t="s">
        <v>163</v>
      </c>
      <c r="AU265" s="273" t="s">
        <v>86</v>
      </c>
      <c r="AV265" s="14" t="s">
        <v>155</v>
      </c>
      <c r="AW265" s="14" t="s">
        <v>32</v>
      </c>
      <c r="AX265" s="14" t="s">
        <v>84</v>
      </c>
      <c r="AY265" s="273" t="s">
        <v>148</v>
      </c>
    </row>
    <row r="266" spans="1:65" s="2" customFormat="1" ht="24.15" customHeight="1">
      <c r="A266" s="37"/>
      <c r="B266" s="38"/>
      <c r="C266" s="217" t="s">
        <v>326</v>
      </c>
      <c r="D266" s="217" t="s">
        <v>150</v>
      </c>
      <c r="E266" s="218" t="s">
        <v>1304</v>
      </c>
      <c r="F266" s="219" t="s">
        <v>1305</v>
      </c>
      <c r="G266" s="220" t="s">
        <v>313</v>
      </c>
      <c r="H266" s="221">
        <v>2</v>
      </c>
      <c r="I266" s="222"/>
      <c r="J266" s="223">
        <f>ROUND(I266*H266,2)</f>
        <v>0</v>
      </c>
      <c r="K266" s="219" t="s">
        <v>186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0.09126</v>
      </c>
      <c r="R266" s="226">
        <f>Q266*H266</f>
        <v>0.18252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155</v>
      </c>
      <c r="AT266" s="228" t="s">
        <v>150</v>
      </c>
      <c r="AU266" s="228" t="s">
        <v>86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1306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1307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86</v>
      </c>
    </row>
    <row r="268" spans="1:47" s="2" customFormat="1" ht="12">
      <c r="A268" s="37"/>
      <c r="B268" s="38"/>
      <c r="C268" s="39"/>
      <c r="D268" s="235" t="s">
        <v>159</v>
      </c>
      <c r="E268" s="39"/>
      <c r="F268" s="236" t="s">
        <v>1308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159</v>
      </c>
      <c r="AU268" s="16" t="s">
        <v>86</v>
      </c>
    </row>
    <row r="269" spans="1:65" s="2" customFormat="1" ht="37.8" customHeight="1">
      <c r="A269" s="37"/>
      <c r="B269" s="38"/>
      <c r="C269" s="217" t="s">
        <v>330</v>
      </c>
      <c r="D269" s="217" t="s">
        <v>150</v>
      </c>
      <c r="E269" s="218" t="s">
        <v>1309</v>
      </c>
      <c r="F269" s="219" t="s">
        <v>1310</v>
      </c>
      <c r="G269" s="220" t="s">
        <v>256</v>
      </c>
      <c r="H269" s="221">
        <v>0.264</v>
      </c>
      <c r="I269" s="222"/>
      <c r="J269" s="223">
        <f>ROUND(I269*H269,2)</f>
        <v>0</v>
      </c>
      <c r="K269" s="219" t="s">
        <v>186</v>
      </c>
      <c r="L269" s="43"/>
      <c r="M269" s="224" t="s">
        <v>1</v>
      </c>
      <c r="N269" s="225" t="s">
        <v>41</v>
      </c>
      <c r="O269" s="90"/>
      <c r="P269" s="226">
        <f>O269*H269</f>
        <v>0</v>
      </c>
      <c r="Q269" s="226">
        <v>0.01709</v>
      </c>
      <c r="R269" s="226">
        <f>Q269*H269</f>
        <v>0.00451176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155</v>
      </c>
      <c r="AT269" s="228" t="s">
        <v>150</v>
      </c>
      <c r="AU269" s="228" t="s">
        <v>86</v>
      </c>
      <c r="AY269" s="16" t="s">
        <v>148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84</v>
      </c>
      <c r="BK269" s="229">
        <f>ROUND(I269*H269,2)</f>
        <v>0</v>
      </c>
      <c r="BL269" s="16" t="s">
        <v>155</v>
      </c>
      <c r="BM269" s="228" t="s">
        <v>1311</v>
      </c>
    </row>
    <row r="270" spans="1:47" s="2" customFormat="1" ht="12">
      <c r="A270" s="37"/>
      <c r="B270" s="38"/>
      <c r="C270" s="39"/>
      <c r="D270" s="230" t="s">
        <v>157</v>
      </c>
      <c r="E270" s="39"/>
      <c r="F270" s="231" t="s">
        <v>1312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157</v>
      </c>
      <c r="AU270" s="16" t="s">
        <v>86</v>
      </c>
    </row>
    <row r="271" spans="1:47" s="2" customFormat="1" ht="12">
      <c r="A271" s="37"/>
      <c r="B271" s="38"/>
      <c r="C271" s="39"/>
      <c r="D271" s="235" t="s">
        <v>159</v>
      </c>
      <c r="E271" s="39"/>
      <c r="F271" s="236" t="s">
        <v>1313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159</v>
      </c>
      <c r="AU271" s="16" t="s">
        <v>86</v>
      </c>
    </row>
    <row r="272" spans="1:51" s="13" customFormat="1" ht="12">
      <c r="A272" s="13"/>
      <c r="B272" s="238"/>
      <c r="C272" s="239"/>
      <c r="D272" s="230" t="s">
        <v>163</v>
      </c>
      <c r="E272" s="240" t="s">
        <v>1</v>
      </c>
      <c r="F272" s="241" t="s">
        <v>1314</v>
      </c>
      <c r="G272" s="239"/>
      <c r="H272" s="242">
        <v>0.264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163</v>
      </c>
      <c r="AU272" s="248" t="s">
        <v>86</v>
      </c>
      <c r="AV272" s="13" t="s">
        <v>86</v>
      </c>
      <c r="AW272" s="13" t="s">
        <v>32</v>
      </c>
      <c r="AX272" s="13" t="s">
        <v>84</v>
      </c>
      <c r="AY272" s="248" t="s">
        <v>148</v>
      </c>
    </row>
    <row r="273" spans="1:65" s="2" customFormat="1" ht="24.15" customHeight="1">
      <c r="A273" s="37"/>
      <c r="B273" s="38"/>
      <c r="C273" s="249" t="s">
        <v>334</v>
      </c>
      <c r="D273" s="249" t="s">
        <v>282</v>
      </c>
      <c r="E273" s="250" t="s">
        <v>1315</v>
      </c>
      <c r="F273" s="251" t="s">
        <v>1316</v>
      </c>
      <c r="G273" s="252" t="s">
        <v>256</v>
      </c>
      <c r="H273" s="253">
        <v>0.264</v>
      </c>
      <c r="I273" s="254"/>
      <c r="J273" s="255">
        <f>ROUND(I273*H273,2)</f>
        <v>0</v>
      </c>
      <c r="K273" s="251" t="s">
        <v>186</v>
      </c>
      <c r="L273" s="256"/>
      <c r="M273" s="257" t="s">
        <v>1</v>
      </c>
      <c r="N273" s="258" t="s">
        <v>41</v>
      </c>
      <c r="O273" s="90"/>
      <c r="P273" s="226">
        <f>O273*H273</f>
        <v>0</v>
      </c>
      <c r="Q273" s="226">
        <v>1</v>
      </c>
      <c r="R273" s="226">
        <f>Q273*H273</f>
        <v>0.264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205</v>
      </c>
      <c r="AT273" s="228" t="s">
        <v>282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1317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1316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65" s="2" customFormat="1" ht="33" customHeight="1">
      <c r="A275" s="37"/>
      <c r="B275" s="38"/>
      <c r="C275" s="217" t="s">
        <v>338</v>
      </c>
      <c r="D275" s="217" t="s">
        <v>150</v>
      </c>
      <c r="E275" s="218" t="s">
        <v>1318</v>
      </c>
      <c r="F275" s="219" t="s">
        <v>1319</v>
      </c>
      <c r="G275" s="220" t="s">
        <v>185</v>
      </c>
      <c r="H275" s="221">
        <v>66.92</v>
      </c>
      <c r="I275" s="222"/>
      <c r="J275" s="223">
        <f>ROUND(I275*H275,2)</f>
        <v>0</v>
      </c>
      <c r="K275" s="219" t="s">
        <v>186</v>
      </c>
      <c r="L275" s="43"/>
      <c r="M275" s="224" t="s">
        <v>1</v>
      </c>
      <c r="N275" s="225" t="s">
        <v>41</v>
      </c>
      <c r="O275" s="90"/>
      <c r="P275" s="226">
        <f>O275*H275</f>
        <v>0</v>
      </c>
      <c r="Q275" s="226">
        <v>2.662</v>
      </c>
      <c r="R275" s="226">
        <f>Q275*H275</f>
        <v>178.14104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155</v>
      </c>
      <c r="AT275" s="228" t="s">
        <v>150</v>
      </c>
      <c r="AU275" s="228" t="s">
        <v>86</v>
      </c>
      <c r="AY275" s="16" t="s">
        <v>148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84</v>
      </c>
      <c r="BK275" s="229">
        <f>ROUND(I275*H275,2)</f>
        <v>0</v>
      </c>
      <c r="BL275" s="16" t="s">
        <v>155</v>
      </c>
      <c r="BM275" s="228" t="s">
        <v>1320</v>
      </c>
    </row>
    <row r="276" spans="1:47" s="2" customFormat="1" ht="12">
      <c r="A276" s="37"/>
      <c r="B276" s="38"/>
      <c r="C276" s="39"/>
      <c r="D276" s="230" t="s">
        <v>157</v>
      </c>
      <c r="E276" s="39"/>
      <c r="F276" s="231" t="s">
        <v>1321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157</v>
      </c>
      <c r="AU276" s="16" t="s">
        <v>86</v>
      </c>
    </row>
    <row r="277" spans="1:47" s="2" customFormat="1" ht="12">
      <c r="A277" s="37"/>
      <c r="B277" s="38"/>
      <c r="C277" s="39"/>
      <c r="D277" s="235" t="s">
        <v>159</v>
      </c>
      <c r="E277" s="39"/>
      <c r="F277" s="236" t="s">
        <v>1322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159</v>
      </c>
      <c r="AU277" s="16" t="s">
        <v>86</v>
      </c>
    </row>
    <row r="278" spans="1:51" s="13" customFormat="1" ht="12">
      <c r="A278" s="13"/>
      <c r="B278" s="238"/>
      <c r="C278" s="239"/>
      <c r="D278" s="230" t="s">
        <v>163</v>
      </c>
      <c r="E278" s="240" t="s">
        <v>1</v>
      </c>
      <c r="F278" s="241" t="s">
        <v>1323</v>
      </c>
      <c r="G278" s="239"/>
      <c r="H278" s="242">
        <v>29.08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163</v>
      </c>
      <c r="AU278" s="248" t="s">
        <v>86</v>
      </c>
      <c r="AV278" s="13" t="s">
        <v>86</v>
      </c>
      <c r="AW278" s="13" t="s">
        <v>32</v>
      </c>
      <c r="AX278" s="13" t="s">
        <v>76</v>
      </c>
      <c r="AY278" s="248" t="s">
        <v>148</v>
      </c>
    </row>
    <row r="279" spans="1:51" s="13" customFormat="1" ht="12">
      <c r="A279" s="13"/>
      <c r="B279" s="238"/>
      <c r="C279" s="239"/>
      <c r="D279" s="230" t="s">
        <v>163</v>
      </c>
      <c r="E279" s="240" t="s">
        <v>1</v>
      </c>
      <c r="F279" s="241" t="s">
        <v>1324</v>
      </c>
      <c r="G279" s="239"/>
      <c r="H279" s="242">
        <v>37.84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163</v>
      </c>
      <c r="AU279" s="248" t="s">
        <v>86</v>
      </c>
      <c r="AV279" s="13" t="s">
        <v>86</v>
      </c>
      <c r="AW279" s="13" t="s">
        <v>32</v>
      </c>
      <c r="AX279" s="13" t="s">
        <v>76</v>
      </c>
      <c r="AY279" s="248" t="s">
        <v>148</v>
      </c>
    </row>
    <row r="280" spans="1:51" s="14" customFormat="1" ht="12">
      <c r="A280" s="14"/>
      <c r="B280" s="263"/>
      <c r="C280" s="264"/>
      <c r="D280" s="230" t="s">
        <v>163</v>
      </c>
      <c r="E280" s="265" t="s">
        <v>1</v>
      </c>
      <c r="F280" s="266" t="s">
        <v>950</v>
      </c>
      <c r="G280" s="264"/>
      <c r="H280" s="267">
        <v>66.92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3" t="s">
        <v>163</v>
      </c>
      <c r="AU280" s="273" t="s">
        <v>86</v>
      </c>
      <c r="AV280" s="14" t="s">
        <v>155</v>
      </c>
      <c r="AW280" s="14" t="s">
        <v>32</v>
      </c>
      <c r="AX280" s="14" t="s">
        <v>84</v>
      </c>
      <c r="AY280" s="273" t="s">
        <v>148</v>
      </c>
    </row>
    <row r="281" spans="1:65" s="2" customFormat="1" ht="33" customHeight="1">
      <c r="A281" s="37"/>
      <c r="B281" s="38"/>
      <c r="C281" s="217" t="s">
        <v>342</v>
      </c>
      <c r="D281" s="217" t="s">
        <v>150</v>
      </c>
      <c r="E281" s="218" t="s">
        <v>1325</v>
      </c>
      <c r="F281" s="219" t="s">
        <v>1326</v>
      </c>
      <c r="G281" s="220" t="s">
        <v>185</v>
      </c>
      <c r="H281" s="221">
        <v>2.04</v>
      </c>
      <c r="I281" s="222"/>
      <c r="J281" s="223">
        <f>ROUND(I281*H281,2)</f>
        <v>0</v>
      </c>
      <c r="K281" s="219" t="s">
        <v>186</v>
      </c>
      <c r="L281" s="43"/>
      <c r="M281" s="224" t="s">
        <v>1</v>
      </c>
      <c r="N281" s="225" t="s">
        <v>41</v>
      </c>
      <c r="O281" s="90"/>
      <c r="P281" s="226">
        <f>O281*H281</f>
        <v>0</v>
      </c>
      <c r="Q281" s="226">
        <v>2.55171</v>
      </c>
      <c r="R281" s="226">
        <f>Q281*H281</f>
        <v>5.2054884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155</v>
      </c>
      <c r="AT281" s="228" t="s">
        <v>150</v>
      </c>
      <c r="AU281" s="228" t="s">
        <v>86</v>
      </c>
      <c r="AY281" s="16" t="s">
        <v>148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84</v>
      </c>
      <c r="BK281" s="229">
        <f>ROUND(I281*H281,2)</f>
        <v>0</v>
      </c>
      <c r="BL281" s="16" t="s">
        <v>155</v>
      </c>
      <c r="BM281" s="228" t="s">
        <v>1327</v>
      </c>
    </row>
    <row r="282" spans="1:47" s="2" customFormat="1" ht="12">
      <c r="A282" s="37"/>
      <c r="B282" s="38"/>
      <c r="C282" s="39"/>
      <c r="D282" s="230" t="s">
        <v>157</v>
      </c>
      <c r="E282" s="39"/>
      <c r="F282" s="231" t="s">
        <v>1328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157</v>
      </c>
      <c r="AU282" s="16" t="s">
        <v>86</v>
      </c>
    </row>
    <row r="283" spans="1:47" s="2" customFormat="1" ht="12">
      <c r="A283" s="37"/>
      <c r="B283" s="38"/>
      <c r="C283" s="39"/>
      <c r="D283" s="235" t="s">
        <v>159</v>
      </c>
      <c r="E283" s="39"/>
      <c r="F283" s="236" t="s">
        <v>1329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159</v>
      </c>
      <c r="AU283" s="16" t="s">
        <v>86</v>
      </c>
    </row>
    <row r="284" spans="1:51" s="13" customFormat="1" ht="12">
      <c r="A284" s="13"/>
      <c r="B284" s="238"/>
      <c r="C284" s="239"/>
      <c r="D284" s="230" t="s">
        <v>163</v>
      </c>
      <c r="E284" s="240" t="s">
        <v>1</v>
      </c>
      <c r="F284" s="241" t="s">
        <v>1330</v>
      </c>
      <c r="G284" s="239"/>
      <c r="H284" s="242">
        <v>1.48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163</v>
      </c>
      <c r="AU284" s="248" t="s">
        <v>86</v>
      </c>
      <c r="AV284" s="13" t="s">
        <v>86</v>
      </c>
      <c r="AW284" s="13" t="s">
        <v>32</v>
      </c>
      <c r="AX284" s="13" t="s">
        <v>76</v>
      </c>
      <c r="AY284" s="248" t="s">
        <v>148</v>
      </c>
    </row>
    <row r="285" spans="1:51" s="13" customFormat="1" ht="12">
      <c r="A285" s="13"/>
      <c r="B285" s="238"/>
      <c r="C285" s="239"/>
      <c r="D285" s="230" t="s">
        <v>163</v>
      </c>
      <c r="E285" s="240" t="s">
        <v>1</v>
      </c>
      <c r="F285" s="241" t="s">
        <v>1331</v>
      </c>
      <c r="G285" s="239"/>
      <c r="H285" s="242">
        <v>0.56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163</v>
      </c>
      <c r="AU285" s="248" t="s">
        <v>86</v>
      </c>
      <c r="AV285" s="13" t="s">
        <v>86</v>
      </c>
      <c r="AW285" s="13" t="s">
        <v>32</v>
      </c>
      <c r="AX285" s="13" t="s">
        <v>76</v>
      </c>
      <c r="AY285" s="248" t="s">
        <v>148</v>
      </c>
    </row>
    <row r="286" spans="1:51" s="14" customFormat="1" ht="12">
      <c r="A286" s="14"/>
      <c r="B286" s="263"/>
      <c r="C286" s="264"/>
      <c r="D286" s="230" t="s">
        <v>163</v>
      </c>
      <c r="E286" s="265" t="s">
        <v>1</v>
      </c>
      <c r="F286" s="266" t="s">
        <v>950</v>
      </c>
      <c r="G286" s="264"/>
      <c r="H286" s="267">
        <v>2.04</v>
      </c>
      <c r="I286" s="268"/>
      <c r="J286" s="264"/>
      <c r="K286" s="264"/>
      <c r="L286" s="269"/>
      <c r="M286" s="270"/>
      <c r="N286" s="271"/>
      <c r="O286" s="271"/>
      <c r="P286" s="271"/>
      <c r="Q286" s="271"/>
      <c r="R286" s="271"/>
      <c r="S286" s="271"/>
      <c r="T286" s="27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3" t="s">
        <v>163</v>
      </c>
      <c r="AU286" s="273" t="s">
        <v>86</v>
      </c>
      <c r="AV286" s="14" t="s">
        <v>155</v>
      </c>
      <c r="AW286" s="14" t="s">
        <v>32</v>
      </c>
      <c r="AX286" s="14" t="s">
        <v>84</v>
      </c>
      <c r="AY286" s="273" t="s">
        <v>148</v>
      </c>
    </row>
    <row r="287" spans="1:65" s="2" customFormat="1" ht="37.8" customHeight="1">
      <c r="A287" s="37"/>
      <c r="B287" s="38"/>
      <c r="C287" s="217" t="s">
        <v>348</v>
      </c>
      <c r="D287" s="217" t="s">
        <v>150</v>
      </c>
      <c r="E287" s="218" t="s">
        <v>1332</v>
      </c>
      <c r="F287" s="219" t="s">
        <v>1333</v>
      </c>
      <c r="G287" s="220" t="s">
        <v>313</v>
      </c>
      <c r="H287" s="221">
        <v>2</v>
      </c>
      <c r="I287" s="222"/>
      <c r="J287" s="223">
        <f>ROUND(I287*H287,2)</f>
        <v>0</v>
      </c>
      <c r="K287" s="219" t="s">
        <v>186</v>
      </c>
      <c r="L287" s="43"/>
      <c r="M287" s="224" t="s">
        <v>1</v>
      </c>
      <c r="N287" s="225" t="s">
        <v>41</v>
      </c>
      <c r="O287" s="90"/>
      <c r="P287" s="226">
        <f>O287*H287</f>
        <v>0</v>
      </c>
      <c r="Q287" s="226">
        <v>0.02651</v>
      </c>
      <c r="R287" s="226">
        <f>Q287*H287</f>
        <v>0.05302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155</v>
      </c>
      <c r="AT287" s="228" t="s">
        <v>150</v>
      </c>
      <c r="AU287" s="228" t="s">
        <v>86</v>
      </c>
      <c r="AY287" s="16" t="s">
        <v>148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84</v>
      </c>
      <c r="BK287" s="229">
        <f>ROUND(I287*H287,2)</f>
        <v>0</v>
      </c>
      <c r="BL287" s="16" t="s">
        <v>155</v>
      </c>
      <c r="BM287" s="228" t="s">
        <v>1334</v>
      </c>
    </row>
    <row r="288" spans="1:47" s="2" customFormat="1" ht="12">
      <c r="A288" s="37"/>
      <c r="B288" s="38"/>
      <c r="C288" s="39"/>
      <c r="D288" s="230" t="s">
        <v>157</v>
      </c>
      <c r="E288" s="39"/>
      <c r="F288" s="231" t="s">
        <v>1335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157</v>
      </c>
      <c r="AU288" s="16" t="s">
        <v>86</v>
      </c>
    </row>
    <row r="289" spans="1:47" s="2" customFormat="1" ht="12">
      <c r="A289" s="37"/>
      <c r="B289" s="38"/>
      <c r="C289" s="39"/>
      <c r="D289" s="235" t="s">
        <v>159</v>
      </c>
      <c r="E289" s="39"/>
      <c r="F289" s="236" t="s">
        <v>1336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159</v>
      </c>
      <c r="AU289" s="16" t="s">
        <v>86</v>
      </c>
    </row>
    <row r="290" spans="1:65" s="2" customFormat="1" ht="16.5" customHeight="1">
      <c r="A290" s="37"/>
      <c r="B290" s="38"/>
      <c r="C290" s="249" t="s">
        <v>352</v>
      </c>
      <c r="D290" s="249" t="s">
        <v>282</v>
      </c>
      <c r="E290" s="250" t="s">
        <v>1337</v>
      </c>
      <c r="F290" s="251" t="s">
        <v>1338</v>
      </c>
      <c r="G290" s="252" t="s">
        <v>313</v>
      </c>
      <c r="H290" s="253">
        <v>1</v>
      </c>
      <c r="I290" s="254"/>
      <c r="J290" s="255">
        <f>ROUND(I290*H290,2)</f>
        <v>0</v>
      </c>
      <c r="K290" s="251" t="s">
        <v>1</v>
      </c>
      <c r="L290" s="256"/>
      <c r="M290" s="257" t="s">
        <v>1</v>
      </c>
      <c r="N290" s="258" t="s">
        <v>41</v>
      </c>
      <c r="O290" s="90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8" t="s">
        <v>205</v>
      </c>
      <c r="AT290" s="228" t="s">
        <v>282</v>
      </c>
      <c r="AU290" s="228" t="s">
        <v>86</v>
      </c>
      <c r="AY290" s="16" t="s">
        <v>148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6" t="s">
        <v>84</v>
      </c>
      <c r="BK290" s="229">
        <f>ROUND(I290*H290,2)</f>
        <v>0</v>
      </c>
      <c r="BL290" s="16" t="s">
        <v>155</v>
      </c>
      <c r="BM290" s="228" t="s">
        <v>1339</v>
      </c>
    </row>
    <row r="291" spans="1:47" s="2" customFormat="1" ht="12">
      <c r="A291" s="37"/>
      <c r="B291" s="38"/>
      <c r="C291" s="39"/>
      <c r="D291" s="230" t="s">
        <v>157</v>
      </c>
      <c r="E291" s="39"/>
      <c r="F291" s="231" t="s">
        <v>1338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157</v>
      </c>
      <c r="AU291" s="16" t="s">
        <v>86</v>
      </c>
    </row>
    <row r="292" spans="1:47" s="2" customFormat="1" ht="12">
      <c r="A292" s="37"/>
      <c r="B292" s="38"/>
      <c r="C292" s="39"/>
      <c r="D292" s="230" t="s">
        <v>626</v>
      </c>
      <c r="E292" s="39"/>
      <c r="F292" s="237" t="s">
        <v>1340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626</v>
      </c>
      <c r="AU292" s="16" t="s">
        <v>86</v>
      </c>
    </row>
    <row r="293" spans="1:65" s="2" customFormat="1" ht="16.5" customHeight="1">
      <c r="A293" s="37"/>
      <c r="B293" s="38"/>
      <c r="C293" s="249" t="s">
        <v>356</v>
      </c>
      <c r="D293" s="249" t="s">
        <v>282</v>
      </c>
      <c r="E293" s="250" t="s">
        <v>1341</v>
      </c>
      <c r="F293" s="251" t="s">
        <v>1342</v>
      </c>
      <c r="G293" s="252" t="s">
        <v>313</v>
      </c>
      <c r="H293" s="253">
        <v>1</v>
      </c>
      <c r="I293" s="254"/>
      <c r="J293" s="255">
        <f>ROUND(I293*H293,2)</f>
        <v>0</v>
      </c>
      <c r="K293" s="251" t="s">
        <v>1</v>
      </c>
      <c r="L293" s="256"/>
      <c r="M293" s="257" t="s">
        <v>1</v>
      </c>
      <c r="N293" s="258" t="s">
        <v>41</v>
      </c>
      <c r="O293" s="90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205</v>
      </c>
      <c r="AT293" s="228" t="s">
        <v>282</v>
      </c>
      <c r="AU293" s="228" t="s">
        <v>86</v>
      </c>
      <c r="AY293" s="16" t="s">
        <v>148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84</v>
      </c>
      <c r="BK293" s="229">
        <f>ROUND(I293*H293,2)</f>
        <v>0</v>
      </c>
      <c r="BL293" s="16" t="s">
        <v>155</v>
      </c>
      <c r="BM293" s="228" t="s">
        <v>1343</v>
      </c>
    </row>
    <row r="294" spans="1:47" s="2" customFormat="1" ht="12">
      <c r="A294" s="37"/>
      <c r="B294" s="38"/>
      <c r="C294" s="39"/>
      <c r="D294" s="230" t="s">
        <v>157</v>
      </c>
      <c r="E294" s="39"/>
      <c r="F294" s="231" t="s">
        <v>1342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157</v>
      </c>
      <c r="AU294" s="16" t="s">
        <v>86</v>
      </c>
    </row>
    <row r="295" spans="1:65" s="2" customFormat="1" ht="16.5" customHeight="1">
      <c r="A295" s="37"/>
      <c r="B295" s="38"/>
      <c r="C295" s="217" t="s">
        <v>362</v>
      </c>
      <c r="D295" s="217" t="s">
        <v>150</v>
      </c>
      <c r="E295" s="218" t="s">
        <v>1344</v>
      </c>
      <c r="F295" s="219" t="s">
        <v>1345</v>
      </c>
      <c r="G295" s="220" t="s">
        <v>1346</v>
      </c>
      <c r="H295" s="221">
        <v>1</v>
      </c>
      <c r="I295" s="222"/>
      <c r="J295" s="223">
        <f>ROUND(I295*H295,2)</f>
        <v>0</v>
      </c>
      <c r="K295" s="219" t="s">
        <v>1</v>
      </c>
      <c r="L295" s="43"/>
      <c r="M295" s="224" t="s">
        <v>1</v>
      </c>
      <c r="N295" s="225" t="s">
        <v>41</v>
      </c>
      <c r="O295" s="90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8" t="s">
        <v>155</v>
      </c>
      <c r="AT295" s="228" t="s">
        <v>150</v>
      </c>
      <c r="AU295" s="228" t="s">
        <v>86</v>
      </c>
      <c r="AY295" s="16" t="s">
        <v>148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6" t="s">
        <v>84</v>
      </c>
      <c r="BK295" s="229">
        <f>ROUND(I295*H295,2)</f>
        <v>0</v>
      </c>
      <c r="BL295" s="16" t="s">
        <v>155</v>
      </c>
      <c r="BM295" s="228" t="s">
        <v>1347</v>
      </c>
    </row>
    <row r="296" spans="1:47" s="2" customFormat="1" ht="12">
      <c r="A296" s="37"/>
      <c r="B296" s="38"/>
      <c r="C296" s="39"/>
      <c r="D296" s="230" t="s">
        <v>157</v>
      </c>
      <c r="E296" s="39"/>
      <c r="F296" s="231" t="s">
        <v>1348</v>
      </c>
      <c r="G296" s="39"/>
      <c r="H296" s="39"/>
      <c r="I296" s="232"/>
      <c r="J296" s="39"/>
      <c r="K296" s="39"/>
      <c r="L296" s="43"/>
      <c r="M296" s="233"/>
      <c r="N296" s="234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157</v>
      </c>
      <c r="AU296" s="16" t="s">
        <v>86</v>
      </c>
    </row>
    <row r="297" spans="1:63" s="12" customFormat="1" ht="22.8" customHeight="1">
      <c r="A297" s="12"/>
      <c r="B297" s="201"/>
      <c r="C297" s="202"/>
      <c r="D297" s="203" t="s">
        <v>75</v>
      </c>
      <c r="E297" s="215" t="s">
        <v>155</v>
      </c>
      <c r="F297" s="215" t="s">
        <v>287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SUM(P298:P348)</f>
        <v>0</v>
      </c>
      <c r="Q297" s="209"/>
      <c r="R297" s="210">
        <f>SUM(R298:R348)</f>
        <v>9.38008391</v>
      </c>
      <c r="S297" s="209"/>
      <c r="T297" s="211">
        <f>SUM(T298:T348)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2" t="s">
        <v>84</v>
      </c>
      <c r="AT297" s="213" t="s">
        <v>75</v>
      </c>
      <c r="AU297" s="213" t="s">
        <v>84</v>
      </c>
      <c r="AY297" s="212" t="s">
        <v>148</v>
      </c>
      <c r="BK297" s="214">
        <f>SUM(BK298:BK348)</f>
        <v>0</v>
      </c>
    </row>
    <row r="298" spans="1:65" s="2" customFormat="1" ht="16.5" customHeight="1">
      <c r="A298" s="37"/>
      <c r="B298" s="38"/>
      <c r="C298" s="217" t="s">
        <v>366</v>
      </c>
      <c r="D298" s="217" t="s">
        <v>150</v>
      </c>
      <c r="E298" s="218" t="s">
        <v>1349</v>
      </c>
      <c r="F298" s="219" t="s">
        <v>1350</v>
      </c>
      <c r="G298" s="220" t="s">
        <v>185</v>
      </c>
      <c r="H298" s="221">
        <v>0.176</v>
      </c>
      <c r="I298" s="222"/>
      <c r="J298" s="223">
        <f>ROUND(I298*H298,2)</f>
        <v>0</v>
      </c>
      <c r="K298" s="219" t="s">
        <v>186</v>
      </c>
      <c r="L298" s="43"/>
      <c r="M298" s="224" t="s">
        <v>1</v>
      </c>
      <c r="N298" s="225" t="s">
        <v>41</v>
      </c>
      <c r="O298" s="90"/>
      <c r="P298" s="226">
        <f>O298*H298</f>
        <v>0</v>
      </c>
      <c r="Q298" s="226">
        <v>2.50201</v>
      </c>
      <c r="R298" s="226">
        <f>Q298*H298</f>
        <v>0.4403537599999999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155</v>
      </c>
      <c r="AT298" s="228" t="s">
        <v>150</v>
      </c>
      <c r="AU298" s="228" t="s">
        <v>86</v>
      </c>
      <c r="AY298" s="16" t="s">
        <v>148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84</v>
      </c>
      <c r="BK298" s="229">
        <f>ROUND(I298*H298,2)</f>
        <v>0</v>
      </c>
      <c r="BL298" s="16" t="s">
        <v>155</v>
      </c>
      <c r="BM298" s="228" t="s">
        <v>1351</v>
      </c>
    </row>
    <row r="299" spans="1:47" s="2" customFormat="1" ht="12">
      <c r="A299" s="37"/>
      <c r="B299" s="38"/>
      <c r="C299" s="39"/>
      <c r="D299" s="230" t="s">
        <v>157</v>
      </c>
      <c r="E299" s="39"/>
      <c r="F299" s="231" t="s">
        <v>1352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157</v>
      </c>
      <c r="AU299" s="16" t="s">
        <v>86</v>
      </c>
    </row>
    <row r="300" spans="1:47" s="2" customFormat="1" ht="12">
      <c r="A300" s="37"/>
      <c r="B300" s="38"/>
      <c r="C300" s="39"/>
      <c r="D300" s="235" t="s">
        <v>159</v>
      </c>
      <c r="E300" s="39"/>
      <c r="F300" s="236" t="s">
        <v>1353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159</v>
      </c>
      <c r="AU300" s="16" t="s">
        <v>86</v>
      </c>
    </row>
    <row r="301" spans="1:51" s="13" customFormat="1" ht="12">
      <c r="A301" s="13"/>
      <c r="B301" s="238"/>
      <c r="C301" s="239"/>
      <c r="D301" s="230" t="s">
        <v>163</v>
      </c>
      <c r="E301" s="240" t="s">
        <v>1</v>
      </c>
      <c r="F301" s="241" t="s">
        <v>1354</v>
      </c>
      <c r="G301" s="239"/>
      <c r="H301" s="242">
        <v>0.176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163</v>
      </c>
      <c r="AU301" s="248" t="s">
        <v>86</v>
      </c>
      <c r="AV301" s="13" t="s">
        <v>86</v>
      </c>
      <c r="AW301" s="13" t="s">
        <v>32</v>
      </c>
      <c r="AX301" s="13" t="s">
        <v>84</v>
      </c>
      <c r="AY301" s="248" t="s">
        <v>148</v>
      </c>
    </row>
    <row r="302" spans="1:65" s="2" customFormat="1" ht="24.15" customHeight="1">
      <c r="A302" s="37"/>
      <c r="B302" s="38"/>
      <c r="C302" s="217" t="s">
        <v>372</v>
      </c>
      <c r="D302" s="217" t="s">
        <v>150</v>
      </c>
      <c r="E302" s="218" t="s">
        <v>1355</v>
      </c>
      <c r="F302" s="219" t="s">
        <v>1356</v>
      </c>
      <c r="G302" s="220" t="s">
        <v>215</v>
      </c>
      <c r="H302" s="221">
        <v>2</v>
      </c>
      <c r="I302" s="222"/>
      <c r="J302" s="223">
        <f>ROUND(I302*H302,2)</f>
        <v>0</v>
      </c>
      <c r="K302" s="219" t="s">
        <v>186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0.00533</v>
      </c>
      <c r="R302" s="226">
        <f>Q302*H302</f>
        <v>0.01066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155</v>
      </c>
      <c r="AT302" s="228" t="s">
        <v>150</v>
      </c>
      <c r="AU302" s="228" t="s">
        <v>86</v>
      </c>
      <c r="AY302" s="16" t="s">
        <v>148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155</v>
      </c>
      <c r="BM302" s="228" t="s">
        <v>1357</v>
      </c>
    </row>
    <row r="303" spans="1:47" s="2" customFormat="1" ht="12">
      <c r="A303" s="37"/>
      <c r="B303" s="38"/>
      <c r="C303" s="39"/>
      <c r="D303" s="230" t="s">
        <v>157</v>
      </c>
      <c r="E303" s="39"/>
      <c r="F303" s="231" t="s">
        <v>1358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157</v>
      </c>
      <c r="AU303" s="16" t="s">
        <v>86</v>
      </c>
    </row>
    <row r="304" spans="1:47" s="2" customFormat="1" ht="12">
      <c r="A304" s="37"/>
      <c r="B304" s="38"/>
      <c r="C304" s="39"/>
      <c r="D304" s="235" t="s">
        <v>159</v>
      </c>
      <c r="E304" s="39"/>
      <c r="F304" s="236" t="s">
        <v>1359</v>
      </c>
      <c r="G304" s="39"/>
      <c r="H304" s="39"/>
      <c r="I304" s="232"/>
      <c r="J304" s="39"/>
      <c r="K304" s="39"/>
      <c r="L304" s="43"/>
      <c r="M304" s="233"/>
      <c r="N304" s="234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159</v>
      </c>
      <c r="AU304" s="16" t="s">
        <v>86</v>
      </c>
    </row>
    <row r="305" spans="1:65" s="2" customFormat="1" ht="24.15" customHeight="1">
      <c r="A305" s="37"/>
      <c r="B305" s="38"/>
      <c r="C305" s="217" t="s">
        <v>376</v>
      </c>
      <c r="D305" s="217" t="s">
        <v>150</v>
      </c>
      <c r="E305" s="218" t="s">
        <v>1360</v>
      </c>
      <c r="F305" s="219" t="s">
        <v>1361</v>
      </c>
      <c r="G305" s="220" t="s">
        <v>215</v>
      </c>
      <c r="H305" s="221">
        <v>2</v>
      </c>
      <c r="I305" s="222"/>
      <c r="J305" s="223">
        <f>ROUND(I305*H305,2)</f>
        <v>0</v>
      </c>
      <c r="K305" s="219" t="s">
        <v>186</v>
      </c>
      <c r="L305" s="43"/>
      <c r="M305" s="224" t="s">
        <v>1</v>
      </c>
      <c r="N305" s="225" t="s">
        <v>41</v>
      </c>
      <c r="O305" s="9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8" t="s">
        <v>155</v>
      </c>
      <c r="AT305" s="228" t="s">
        <v>150</v>
      </c>
      <c r="AU305" s="228" t="s">
        <v>86</v>
      </c>
      <c r="AY305" s="16" t="s">
        <v>148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6" t="s">
        <v>84</v>
      </c>
      <c r="BK305" s="229">
        <f>ROUND(I305*H305,2)</f>
        <v>0</v>
      </c>
      <c r="BL305" s="16" t="s">
        <v>155</v>
      </c>
      <c r="BM305" s="228" t="s">
        <v>1362</v>
      </c>
    </row>
    <row r="306" spans="1:47" s="2" customFormat="1" ht="12">
      <c r="A306" s="37"/>
      <c r="B306" s="38"/>
      <c r="C306" s="39"/>
      <c r="D306" s="230" t="s">
        <v>157</v>
      </c>
      <c r="E306" s="39"/>
      <c r="F306" s="231" t="s">
        <v>1363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157</v>
      </c>
      <c r="AU306" s="16" t="s">
        <v>86</v>
      </c>
    </row>
    <row r="307" spans="1:47" s="2" customFormat="1" ht="12">
      <c r="A307" s="37"/>
      <c r="B307" s="38"/>
      <c r="C307" s="39"/>
      <c r="D307" s="235" t="s">
        <v>159</v>
      </c>
      <c r="E307" s="39"/>
      <c r="F307" s="236" t="s">
        <v>1364</v>
      </c>
      <c r="G307" s="39"/>
      <c r="H307" s="39"/>
      <c r="I307" s="232"/>
      <c r="J307" s="39"/>
      <c r="K307" s="39"/>
      <c r="L307" s="43"/>
      <c r="M307" s="233"/>
      <c r="N307" s="23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159</v>
      </c>
      <c r="AU307" s="16" t="s">
        <v>86</v>
      </c>
    </row>
    <row r="308" spans="1:65" s="2" customFormat="1" ht="16.5" customHeight="1">
      <c r="A308" s="37"/>
      <c r="B308" s="38"/>
      <c r="C308" s="217" t="s">
        <v>382</v>
      </c>
      <c r="D308" s="217" t="s">
        <v>150</v>
      </c>
      <c r="E308" s="218" t="s">
        <v>1365</v>
      </c>
      <c r="F308" s="219" t="s">
        <v>1366</v>
      </c>
      <c r="G308" s="220" t="s">
        <v>256</v>
      </c>
      <c r="H308" s="221">
        <v>0.008</v>
      </c>
      <c r="I308" s="222"/>
      <c r="J308" s="223">
        <f>ROUND(I308*H308,2)</f>
        <v>0</v>
      </c>
      <c r="K308" s="219" t="s">
        <v>186</v>
      </c>
      <c r="L308" s="43"/>
      <c r="M308" s="224" t="s">
        <v>1</v>
      </c>
      <c r="N308" s="225" t="s">
        <v>41</v>
      </c>
      <c r="O308" s="90"/>
      <c r="P308" s="226">
        <f>O308*H308</f>
        <v>0</v>
      </c>
      <c r="Q308" s="226">
        <v>1.06277</v>
      </c>
      <c r="R308" s="226">
        <f>Q308*H308</f>
        <v>0.00850216</v>
      </c>
      <c r="S308" s="226">
        <v>0</v>
      </c>
      <c r="T308" s="22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155</v>
      </c>
      <c r="AT308" s="228" t="s">
        <v>150</v>
      </c>
      <c r="AU308" s="228" t="s">
        <v>86</v>
      </c>
      <c r="AY308" s="16" t="s">
        <v>148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84</v>
      </c>
      <c r="BK308" s="229">
        <f>ROUND(I308*H308,2)</f>
        <v>0</v>
      </c>
      <c r="BL308" s="16" t="s">
        <v>155</v>
      </c>
      <c r="BM308" s="228" t="s">
        <v>1367</v>
      </c>
    </row>
    <row r="309" spans="1:47" s="2" customFormat="1" ht="12">
      <c r="A309" s="37"/>
      <c r="B309" s="38"/>
      <c r="C309" s="39"/>
      <c r="D309" s="230" t="s">
        <v>157</v>
      </c>
      <c r="E309" s="39"/>
      <c r="F309" s="231" t="s">
        <v>1368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157</v>
      </c>
      <c r="AU309" s="16" t="s">
        <v>86</v>
      </c>
    </row>
    <row r="310" spans="1:47" s="2" customFormat="1" ht="12">
      <c r="A310" s="37"/>
      <c r="B310" s="38"/>
      <c r="C310" s="39"/>
      <c r="D310" s="235" t="s">
        <v>159</v>
      </c>
      <c r="E310" s="39"/>
      <c r="F310" s="236" t="s">
        <v>1369</v>
      </c>
      <c r="G310" s="39"/>
      <c r="H310" s="39"/>
      <c r="I310" s="232"/>
      <c r="J310" s="39"/>
      <c r="K310" s="39"/>
      <c r="L310" s="43"/>
      <c r="M310" s="233"/>
      <c r="N310" s="234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159</v>
      </c>
      <c r="AU310" s="16" t="s">
        <v>86</v>
      </c>
    </row>
    <row r="311" spans="1:51" s="13" customFormat="1" ht="12">
      <c r="A311" s="13"/>
      <c r="B311" s="238"/>
      <c r="C311" s="239"/>
      <c r="D311" s="230" t="s">
        <v>163</v>
      </c>
      <c r="E311" s="240" t="s">
        <v>1</v>
      </c>
      <c r="F311" s="241" t="s">
        <v>1370</v>
      </c>
      <c r="G311" s="239"/>
      <c r="H311" s="242">
        <v>0.008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163</v>
      </c>
      <c r="AU311" s="248" t="s">
        <v>86</v>
      </c>
      <c r="AV311" s="13" t="s">
        <v>86</v>
      </c>
      <c r="AW311" s="13" t="s">
        <v>32</v>
      </c>
      <c r="AX311" s="13" t="s">
        <v>84</v>
      </c>
      <c r="AY311" s="248" t="s">
        <v>148</v>
      </c>
    </row>
    <row r="312" spans="1:65" s="2" customFormat="1" ht="16.5" customHeight="1">
      <c r="A312" s="37"/>
      <c r="B312" s="38"/>
      <c r="C312" s="217" t="s">
        <v>386</v>
      </c>
      <c r="D312" s="217" t="s">
        <v>150</v>
      </c>
      <c r="E312" s="218" t="s">
        <v>1371</v>
      </c>
      <c r="F312" s="219" t="s">
        <v>1372</v>
      </c>
      <c r="G312" s="220" t="s">
        <v>185</v>
      </c>
      <c r="H312" s="221">
        <v>1.183</v>
      </c>
      <c r="I312" s="222"/>
      <c r="J312" s="223">
        <f>ROUND(I312*H312,2)</f>
        <v>0</v>
      </c>
      <c r="K312" s="219" t="s">
        <v>186</v>
      </c>
      <c r="L312" s="43"/>
      <c r="M312" s="224" t="s">
        <v>1</v>
      </c>
      <c r="N312" s="225" t="s">
        <v>41</v>
      </c>
      <c r="O312" s="90"/>
      <c r="P312" s="226">
        <f>O312*H312</f>
        <v>0</v>
      </c>
      <c r="Q312" s="226">
        <v>2.50198</v>
      </c>
      <c r="R312" s="226">
        <f>Q312*H312</f>
        <v>2.9598423400000002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155</v>
      </c>
      <c r="AT312" s="228" t="s">
        <v>150</v>
      </c>
      <c r="AU312" s="228" t="s">
        <v>86</v>
      </c>
      <c r="AY312" s="16" t="s">
        <v>148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155</v>
      </c>
      <c r="BM312" s="228" t="s">
        <v>1373</v>
      </c>
    </row>
    <row r="313" spans="1:47" s="2" customFormat="1" ht="12">
      <c r="A313" s="37"/>
      <c r="B313" s="38"/>
      <c r="C313" s="39"/>
      <c r="D313" s="230" t="s">
        <v>157</v>
      </c>
      <c r="E313" s="39"/>
      <c r="F313" s="231" t="s">
        <v>1374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157</v>
      </c>
      <c r="AU313" s="16" t="s">
        <v>86</v>
      </c>
    </row>
    <row r="314" spans="1:47" s="2" customFormat="1" ht="12">
      <c r="A314" s="37"/>
      <c r="B314" s="38"/>
      <c r="C314" s="39"/>
      <c r="D314" s="235" t="s">
        <v>159</v>
      </c>
      <c r="E314" s="39"/>
      <c r="F314" s="236" t="s">
        <v>1375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159</v>
      </c>
      <c r="AU314" s="16" t="s">
        <v>86</v>
      </c>
    </row>
    <row r="315" spans="1:51" s="13" customFormat="1" ht="12">
      <c r="A315" s="13"/>
      <c r="B315" s="238"/>
      <c r="C315" s="239"/>
      <c r="D315" s="230" t="s">
        <v>163</v>
      </c>
      <c r="E315" s="240" t="s">
        <v>1</v>
      </c>
      <c r="F315" s="241" t="s">
        <v>1376</v>
      </c>
      <c r="G315" s="239"/>
      <c r="H315" s="242">
        <v>1.183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163</v>
      </c>
      <c r="AU315" s="248" t="s">
        <v>86</v>
      </c>
      <c r="AV315" s="13" t="s">
        <v>86</v>
      </c>
      <c r="AW315" s="13" t="s">
        <v>32</v>
      </c>
      <c r="AX315" s="13" t="s">
        <v>84</v>
      </c>
      <c r="AY315" s="248" t="s">
        <v>148</v>
      </c>
    </row>
    <row r="316" spans="1:65" s="2" customFormat="1" ht="16.5" customHeight="1">
      <c r="A316" s="37"/>
      <c r="B316" s="38"/>
      <c r="C316" s="217" t="s">
        <v>392</v>
      </c>
      <c r="D316" s="217" t="s">
        <v>150</v>
      </c>
      <c r="E316" s="218" t="s">
        <v>1377</v>
      </c>
      <c r="F316" s="219" t="s">
        <v>1378</v>
      </c>
      <c r="G316" s="220" t="s">
        <v>215</v>
      </c>
      <c r="H316" s="221">
        <v>9.46</v>
      </c>
      <c r="I316" s="222"/>
      <c r="J316" s="223">
        <f>ROUND(I316*H316,2)</f>
        <v>0</v>
      </c>
      <c r="K316" s="219" t="s">
        <v>186</v>
      </c>
      <c r="L316" s="43"/>
      <c r="M316" s="224" t="s">
        <v>1</v>
      </c>
      <c r="N316" s="225" t="s">
        <v>41</v>
      </c>
      <c r="O316" s="90"/>
      <c r="P316" s="226">
        <f>O316*H316</f>
        <v>0</v>
      </c>
      <c r="Q316" s="226">
        <v>0.00576</v>
      </c>
      <c r="R316" s="226">
        <f>Q316*H316</f>
        <v>0.054489600000000006</v>
      </c>
      <c r="S316" s="226">
        <v>0</v>
      </c>
      <c r="T316" s="227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8" t="s">
        <v>155</v>
      </c>
      <c r="AT316" s="228" t="s">
        <v>150</v>
      </c>
      <c r="AU316" s="228" t="s">
        <v>86</v>
      </c>
      <c r="AY316" s="16" t="s">
        <v>148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6" t="s">
        <v>84</v>
      </c>
      <c r="BK316" s="229">
        <f>ROUND(I316*H316,2)</f>
        <v>0</v>
      </c>
      <c r="BL316" s="16" t="s">
        <v>155</v>
      </c>
      <c r="BM316" s="228" t="s">
        <v>1379</v>
      </c>
    </row>
    <row r="317" spans="1:47" s="2" customFormat="1" ht="12">
      <c r="A317" s="37"/>
      <c r="B317" s="38"/>
      <c r="C317" s="39"/>
      <c r="D317" s="230" t="s">
        <v>157</v>
      </c>
      <c r="E317" s="39"/>
      <c r="F317" s="231" t="s">
        <v>1380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157</v>
      </c>
      <c r="AU317" s="16" t="s">
        <v>86</v>
      </c>
    </row>
    <row r="318" spans="1:47" s="2" customFormat="1" ht="12">
      <c r="A318" s="37"/>
      <c r="B318" s="38"/>
      <c r="C318" s="39"/>
      <c r="D318" s="235" t="s">
        <v>159</v>
      </c>
      <c r="E318" s="39"/>
      <c r="F318" s="236" t="s">
        <v>1381</v>
      </c>
      <c r="G318" s="39"/>
      <c r="H318" s="39"/>
      <c r="I318" s="232"/>
      <c r="J318" s="39"/>
      <c r="K318" s="39"/>
      <c r="L318" s="43"/>
      <c r="M318" s="233"/>
      <c r="N318" s="23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159</v>
      </c>
      <c r="AU318" s="16" t="s">
        <v>86</v>
      </c>
    </row>
    <row r="319" spans="1:51" s="13" customFormat="1" ht="12">
      <c r="A319" s="13"/>
      <c r="B319" s="238"/>
      <c r="C319" s="239"/>
      <c r="D319" s="230" t="s">
        <v>163</v>
      </c>
      <c r="E319" s="240" t="s">
        <v>1</v>
      </c>
      <c r="F319" s="241" t="s">
        <v>1382</v>
      </c>
      <c r="G319" s="239"/>
      <c r="H319" s="242">
        <v>9.46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163</v>
      </c>
      <c r="AU319" s="248" t="s">
        <v>86</v>
      </c>
      <c r="AV319" s="13" t="s">
        <v>86</v>
      </c>
      <c r="AW319" s="13" t="s">
        <v>32</v>
      </c>
      <c r="AX319" s="13" t="s">
        <v>84</v>
      </c>
      <c r="AY319" s="248" t="s">
        <v>148</v>
      </c>
    </row>
    <row r="320" spans="1:65" s="2" customFormat="1" ht="16.5" customHeight="1">
      <c r="A320" s="37"/>
      <c r="B320" s="38"/>
      <c r="C320" s="217" t="s">
        <v>396</v>
      </c>
      <c r="D320" s="217" t="s">
        <v>150</v>
      </c>
      <c r="E320" s="218" t="s">
        <v>1383</v>
      </c>
      <c r="F320" s="219" t="s">
        <v>1384</v>
      </c>
      <c r="G320" s="220" t="s">
        <v>215</v>
      </c>
      <c r="H320" s="221">
        <v>9.46</v>
      </c>
      <c r="I320" s="222"/>
      <c r="J320" s="223">
        <f>ROUND(I320*H320,2)</f>
        <v>0</v>
      </c>
      <c r="K320" s="219" t="s">
        <v>186</v>
      </c>
      <c r="L320" s="43"/>
      <c r="M320" s="224" t="s">
        <v>1</v>
      </c>
      <c r="N320" s="225" t="s">
        <v>41</v>
      </c>
      <c r="O320" s="90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8" t="s">
        <v>155</v>
      </c>
      <c r="AT320" s="228" t="s">
        <v>150</v>
      </c>
      <c r="AU320" s="228" t="s">
        <v>86</v>
      </c>
      <c r="AY320" s="16" t="s">
        <v>148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6" t="s">
        <v>84</v>
      </c>
      <c r="BK320" s="229">
        <f>ROUND(I320*H320,2)</f>
        <v>0</v>
      </c>
      <c r="BL320" s="16" t="s">
        <v>155</v>
      </c>
      <c r="BM320" s="228" t="s">
        <v>1385</v>
      </c>
    </row>
    <row r="321" spans="1:47" s="2" customFormat="1" ht="12">
      <c r="A321" s="37"/>
      <c r="B321" s="38"/>
      <c r="C321" s="39"/>
      <c r="D321" s="230" t="s">
        <v>157</v>
      </c>
      <c r="E321" s="39"/>
      <c r="F321" s="231" t="s">
        <v>1386</v>
      </c>
      <c r="G321" s="39"/>
      <c r="H321" s="39"/>
      <c r="I321" s="232"/>
      <c r="J321" s="39"/>
      <c r="K321" s="39"/>
      <c r="L321" s="43"/>
      <c r="M321" s="233"/>
      <c r="N321" s="234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157</v>
      </c>
      <c r="AU321" s="16" t="s">
        <v>86</v>
      </c>
    </row>
    <row r="322" spans="1:47" s="2" customFormat="1" ht="12">
      <c r="A322" s="37"/>
      <c r="B322" s="38"/>
      <c r="C322" s="39"/>
      <c r="D322" s="235" t="s">
        <v>159</v>
      </c>
      <c r="E322" s="39"/>
      <c r="F322" s="236" t="s">
        <v>1387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159</v>
      </c>
      <c r="AU322" s="16" t="s">
        <v>86</v>
      </c>
    </row>
    <row r="323" spans="1:65" s="2" customFormat="1" ht="24.15" customHeight="1">
      <c r="A323" s="37"/>
      <c r="B323" s="38"/>
      <c r="C323" s="217" t="s">
        <v>402</v>
      </c>
      <c r="D323" s="217" t="s">
        <v>150</v>
      </c>
      <c r="E323" s="218" t="s">
        <v>1388</v>
      </c>
      <c r="F323" s="219" t="s">
        <v>1389</v>
      </c>
      <c r="G323" s="220" t="s">
        <v>256</v>
      </c>
      <c r="H323" s="221">
        <v>0.095</v>
      </c>
      <c r="I323" s="222"/>
      <c r="J323" s="223">
        <f>ROUND(I323*H323,2)</f>
        <v>0</v>
      </c>
      <c r="K323" s="219" t="s">
        <v>186</v>
      </c>
      <c r="L323" s="43"/>
      <c r="M323" s="224" t="s">
        <v>1</v>
      </c>
      <c r="N323" s="225" t="s">
        <v>41</v>
      </c>
      <c r="O323" s="90"/>
      <c r="P323" s="226">
        <f>O323*H323</f>
        <v>0</v>
      </c>
      <c r="Q323" s="226">
        <v>1.05291</v>
      </c>
      <c r="R323" s="226">
        <f>Q323*H323</f>
        <v>0.10002645</v>
      </c>
      <c r="S323" s="226">
        <v>0</v>
      </c>
      <c r="T323" s="22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28" t="s">
        <v>155</v>
      </c>
      <c r="AT323" s="228" t="s">
        <v>150</v>
      </c>
      <c r="AU323" s="228" t="s">
        <v>86</v>
      </c>
      <c r="AY323" s="16" t="s">
        <v>148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6" t="s">
        <v>84</v>
      </c>
      <c r="BK323" s="229">
        <f>ROUND(I323*H323,2)</f>
        <v>0</v>
      </c>
      <c r="BL323" s="16" t="s">
        <v>155</v>
      </c>
      <c r="BM323" s="228" t="s">
        <v>1390</v>
      </c>
    </row>
    <row r="324" spans="1:47" s="2" customFormat="1" ht="12">
      <c r="A324" s="37"/>
      <c r="B324" s="38"/>
      <c r="C324" s="39"/>
      <c r="D324" s="230" t="s">
        <v>157</v>
      </c>
      <c r="E324" s="39"/>
      <c r="F324" s="231" t="s">
        <v>1391</v>
      </c>
      <c r="G324" s="39"/>
      <c r="H324" s="39"/>
      <c r="I324" s="232"/>
      <c r="J324" s="39"/>
      <c r="K324" s="39"/>
      <c r="L324" s="43"/>
      <c r="M324" s="233"/>
      <c r="N324" s="234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157</v>
      </c>
      <c r="AU324" s="16" t="s">
        <v>86</v>
      </c>
    </row>
    <row r="325" spans="1:47" s="2" customFormat="1" ht="12">
      <c r="A325" s="37"/>
      <c r="B325" s="38"/>
      <c r="C325" s="39"/>
      <c r="D325" s="235" t="s">
        <v>159</v>
      </c>
      <c r="E325" s="39"/>
      <c r="F325" s="236" t="s">
        <v>1392</v>
      </c>
      <c r="G325" s="39"/>
      <c r="H325" s="39"/>
      <c r="I325" s="232"/>
      <c r="J325" s="39"/>
      <c r="K325" s="39"/>
      <c r="L325" s="43"/>
      <c r="M325" s="233"/>
      <c r="N325" s="234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159</v>
      </c>
      <c r="AU325" s="16" t="s">
        <v>86</v>
      </c>
    </row>
    <row r="326" spans="1:51" s="13" customFormat="1" ht="12">
      <c r="A326" s="13"/>
      <c r="B326" s="238"/>
      <c r="C326" s="239"/>
      <c r="D326" s="230" t="s">
        <v>163</v>
      </c>
      <c r="E326" s="240" t="s">
        <v>1</v>
      </c>
      <c r="F326" s="241" t="s">
        <v>1393</v>
      </c>
      <c r="G326" s="239"/>
      <c r="H326" s="242">
        <v>0.095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163</v>
      </c>
      <c r="AU326" s="248" t="s">
        <v>86</v>
      </c>
      <c r="AV326" s="13" t="s">
        <v>86</v>
      </c>
      <c r="AW326" s="13" t="s">
        <v>32</v>
      </c>
      <c r="AX326" s="13" t="s">
        <v>84</v>
      </c>
      <c r="AY326" s="248" t="s">
        <v>148</v>
      </c>
    </row>
    <row r="327" spans="1:65" s="2" customFormat="1" ht="24.15" customHeight="1">
      <c r="A327" s="37"/>
      <c r="B327" s="38"/>
      <c r="C327" s="217" t="s">
        <v>407</v>
      </c>
      <c r="D327" s="217" t="s">
        <v>150</v>
      </c>
      <c r="E327" s="218" t="s">
        <v>1394</v>
      </c>
      <c r="F327" s="219" t="s">
        <v>1395</v>
      </c>
      <c r="G327" s="220" t="s">
        <v>153</v>
      </c>
      <c r="H327" s="221">
        <v>24</v>
      </c>
      <c r="I327" s="222"/>
      <c r="J327" s="223">
        <f>ROUND(I327*H327,2)</f>
        <v>0</v>
      </c>
      <c r="K327" s="219" t="s">
        <v>186</v>
      </c>
      <c r="L327" s="43"/>
      <c r="M327" s="224" t="s">
        <v>1</v>
      </c>
      <c r="N327" s="225" t="s">
        <v>41</v>
      </c>
      <c r="O327" s="90"/>
      <c r="P327" s="226">
        <f>O327*H327</f>
        <v>0</v>
      </c>
      <c r="Q327" s="226">
        <v>0.03465</v>
      </c>
      <c r="R327" s="226">
        <f>Q327*H327</f>
        <v>0.8316</v>
      </c>
      <c r="S327" s="226">
        <v>0</v>
      </c>
      <c r="T327" s="22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8" t="s">
        <v>155</v>
      </c>
      <c r="AT327" s="228" t="s">
        <v>150</v>
      </c>
      <c r="AU327" s="228" t="s">
        <v>86</v>
      </c>
      <c r="AY327" s="16" t="s">
        <v>148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6" t="s">
        <v>84</v>
      </c>
      <c r="BK327" s="229">
        <f>ROUND(I327*H327,2)</f>
        <v>0</v>
      </c>
      <c r="BL327" s="16" t="s">
        <v>155</v>
      </c>
      <c r="BM327" s="228" t="s">
        <v>1396</v>
      </c>
    </row>
    <row r="328" spans="1:47" s="2" customFormat="1" ht="12">
      <c r="A328" s="37"/>
      <c r="B328" s="38"/>
      <c r="C328" s="39"/>
      <c r="D328" s="230" t="s">
        <v>157</v>
      </c>
      <c r="E328" s="39"/>
      <c r="F328" s="231" t="s">
        <v>1397</v>
      </c>
      <c r="G328" s="39"/>
      <c r="H328" s="39"/>
      <c r="I328" s="232"/>
      <c r="J328" s="39"/>
      <c r="K328" s="39"/>
      <c r="L328" s="43"/>
      <c r="M328" s="233"/>
      <c r="N328" s="234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157</v>
      </c>
      <c r="AU328" s="16" t="s">
        <v>86</v>
      </c>
    </row>
    <row r="329" spans="1:47" s="2" customFormat="1" ht="12">
      <c r="A329" s="37"/>
      <c r="B329" s="38"/>
      <c r="C329" s="39"/>
      <c r="D329" s="235" t="s">
        <v>159</v>
      </c>
      <c r="E329" s="39"/>
      <c r="F329" s="236" t="s">
        <v>1398</v>
      </c>
      <c r="G329" s="39"/>
      <c r="H329" s="39"/>
      <c r="I329" s="232"/>
      <c r="J329" s="39"/>
      <c r="K329" s="39"/>
      <c r="L329" s="43"/>
      <c r="M329" s="233"/>
      <c r="N329" s="234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159</v>
      </c>
      <c r="AU329" s="16" t="s">
        <v>86</v>
      </c>
    </row>
    <row r="330" spans="1:51" s="13" customFormat="1" ht="12">
      <c r="A330" s="13"/>
      <c r="B330" s="238"/>
      <c r="C330" s="239"/>
      <c r="D330" s="230" t="s">
        <v>163</v>
      </c>
      <c r="E330" s="240" t="s">
        <v>1</v>
      </c>
      <c r="F330" s="241" t="s">
        <v>1399</v>
      </c>
      <c r="G330" s="239"/>
      <c r="H330" s="242">
        <v>24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163</v>
      </c>
      <c r="AU330" s="248" t="s">
        <v>86</v>
      </c>
      <c r="AV330" s="13" t="s">
        <v>86</v>
      </c>
      <c r="AW330" s="13" t="s">
        <v>32</v>
      </c>
      <c r="AX330" s="13" t="s">
        <v>84</v>
      </c>
      <c r="AY330" s="248" t="s">
        <v>148</v>
      </c>
    </row>
    <row r="331" spans="1:65" s="2" customFormat="1" ht="16.5" customHeight="1">
      <c r="A331" s="37"/>
      <c r="B331" s="38"/>
      <c r="C331" s="249" t="s">
        <v>413</v>
      </c>
      <c r="D331" s="249" t="s">
        <v>282</v>
      </c>
      <c r="E331" s="250" t="s">
        <v>1400</v>
      </c>
      <c r="F331" s="251" t="s">
        <v>1401</v>
      </c>
      <c r="G331" s="252" t="s">
        <v>153</v>
      </c>
      <c r="H331" s="253">
        <v>24</v>
      </c>
      <c r="I331" s="254"/>
      <c r="J331" s="255">
        <f>ROUND(I331*H331,2)</f>
        <v>0</v>
      </c>
      <c r="K331" s="251" t="s">
        <v>186</v>
      </c>
      <c r="L331" s="256"/>
      <c r="M331" s="257" t="s">
        <v>1</v>
      </c>
      <c r="N331" s="258" t="s">
        <v>41</v>
      </c>
      <c r="O331" s="90"/>
      <c r="P331" s="226">
        <f>O331*H331</f>
        <v>0</v>
      </c>
      <c r="Q331" s="226">
        <v>0.15</v>
      </c>
      <c r="R331" s="226">
        <f>Q331*H331</f>
        <v>3.5999999999999996</v>
      </c>
      <c r="S331" s="226">
        <v>0</v>
      </c>
      <c r="T331" s="22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8" t="s">
        <v>205</v>
      </c>
      <c r="AT331" s="228" t="s">
        <v>282</v>
      </c>
      <c r="AU331" s="228" t="s">
        <v>86</v>
      </c>
      <c r="AY331" s="16" t="s">
        <v>148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6" t="s">
        <v>84</v>
      </c>
      <c r="BK331" s="229">
        <f>ROUND(I331*H331,2)</f>
        <v>0</v>
      </c>
      <c r="BL331" s="16" t="s">
        <v>155</v>
      </c>
      <c r="BM331" s="228" t="s">
        <v>1402</v>
      </c>
    </row>
    <row r="332" spans="1:47" s="2" customFormat="1" ht="12">
      <c r="A332" s="37"/>
      <c r="B332" s="38"/>
      <c r="C332" s="39"/>
      <c r="D332" s="230" t="s">
        <v>157</v>
      </c>
      <c r="E332" s="39"/>
      <c r="F332" s="231" t="s">
        <v>1401</v>
      </c>
      <c r="G332" s="39"/>
      <c r="H332" s="39"/>
      <c r="I332" s="232"/>
      <c r="J332" s="39"/>
      <c r="K332" s="39"/>
      <c r="L332" s="43"/>
      <c r="M332" s="233"/>
      <c r="N332" s="234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157</v>
      </c>
      <c r="AU332" s="16" t="s">
        <v>86</v>
      </c>
    </row>
    <row r="333" spans="1:65" s="2" customFormat="1" ht="24.15" customHeight="1">
      <c r="A333" s="37"/>
      <c r="B333" s="38"/>
      <c r="C333" s="217" t="s">
        <v>418</v>
      </c>
      <c r="D333" s="217" t="s">
        <v>150</v>
      </c>
      <c r="E333" s="218" t="s">
        <v>289</v>
      </c>
      <c r="F333" s="219" t="s">
        <v>290</v>
      </c>
      <c r="G333" s="220" t="s">
        <v>185</v>
      </c>
      <c r="H333" s="221">
        <v>2.7</v>
      </c>
      <c r="I333" s="222"/>
      <c r="J333" s="223">
        <f>ROUND(I333*H333,2)</f>
        <v>0</v>
      </c>
      <c r="K333" s="219" t="s">
        <v>154</v>
      </c>
      <c r="L333" s="43"/>
      <c r="M333" s="224" t="s">
        <v>1</v>
      </c>
      <c r="N333" s="225" t="s">
        <v>41</v>
      </c>
      <c r="O333" s="90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8" t="s">
        <v>155</v>
      </c>
      <c r="AT333" s="228" t="s">
        <v>150</v>
      </c>
      <c r="AU333" s="228" t="s">
        <v>86</v>
      </c>
      <c r="AY333" s="16" t="s">
        <v>148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6" t="s">
        <v>84</v>
      </c>
      <c r="BK333" s="229">
        <f>ROUND(I333*H333,2)</f>
        <v>0</v>
      </c>
      <c r="BL333" s="16" t="s">
        <v>155</v>
      </c>
      <c r="BM333" s="228" t="s">
        <v>1403</v>
      </c>
    </row>
    <row r="334" spans="1:47" s="2" customFormat="1" ht="12">
      <c r="A334" s="37"/>
      <c r="B334" s="38"/>
      <c r="C334" s="39"/>
      <c r="D334" s="230" t="s">
        <v>157</v>
      </c>
      <c r="E334" s="39"/>
      <c r="F334" s="231" t="s">
        <v>292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157</v>
      </c>
      <c r="AU334" s="16" t="s">
        <v>86</v>
      </c>
    </row>
    <row r="335" spans="1:47" s="2" customFormat="1" ht="12">
      <c r="A335" s="37"/>
      <c r="B335" s="38"/>
      <c r="C335" s="39"/>
      <c r="D335" s="235" t="s">
        <v>159</v>
      </c>
      <c r="E335" s="39"/>
      <c r="F335" s="236" t="s">
        <v>293</v>
      </c>
      <c r="G335" s="39"/>
      <c r="H335" s="39"/>
      <c r="I335" s="232"/>
      <c r="J335" s="39"/>
      <c r="K335" s="39"/>
      <c r="L335" s="43"/>
      <c r="M335" s="233"/>
      <c r="N335" s="234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159</v>
      </c>
      <c r="AU335" s="16" t="s">
        <v>86</v>
      </c>
    </row>
    <row r="336" spans="1:47" s="2" customFormat="1" ht="12">
      <c r="A336" s="37"/>
      <c r="B336" s="38"/>
      <c r="C336" s="39"/>
      <c r="D336" s="230" t="s">
        <v>161</v>
      </c>
      <c r="E336" s="39"/>
      <c r="F336" s="237" t="s">
        <v>294</v>
      </c>
      <c r="G336" s="39"/>
      <c r="H336" s="39"/>
      <c r="I336" s="232"/>
      <c r="J336" s="39"/>
      <c r="K336" s="39"/>
      <c r="L336" s="43"/>
      <c r="M336" s="233"/>
      <c r="N336" s="234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161</v>
      </c>
      <c r="AU336" s="16" t="s">
        <v>86</v>
      </c>
    </row>
    <row r="337" spans="1:51" s="13" customFormat="1" ht="12">
      <c r="A337" s="13"/>
      <c r="B337" s="238"/>
      <c r="C337" s="239"/>
      <c r="D337" s="230" t="s">
        <v>163</v>
      </c>
      <c r="E337" s="240" t="s">
        <v>1</v>
      </c>
      <c r="F337" s="241" t="s">
        <v>1404</v>
      </c>
      <c r="G337" s="239"/>
      <c r="H337" s="242">
        <v>2.7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163</v>
      </c>
      <c r="AU337" s="248" t="s">
        <v>86</v>
      </c>
      <c r="AV337" s="13" t="s">
        <v>86</v>
      </c>
      <c r="AW337" s="13" t="s">
        <v>32</v>
      </c>
      <c r="AX337" s="13" t="s">
        <v>84</v>
      </c>
      <c r="AY337" s="248" t="s">
        <v>148</v>
      </c>
    </row>
    <row r="338" spans="1:65" s="2" customFormat="1" ht="21.75" customHeight="1">
      <c r="A338" s="37"/>
      <c r="B338" s="38"/>
      <c r="C338" s="217" t="s">
        <v>424</v>
      </c>
      <c r="D338" s="217" t="s">
        <v>150</v>
      </c>
      <c r="E338" s="218" t="s">
        <v>1405</v>
      </c>
      <c r="F338" s="219" t="s">
        <v>1406</v>
      </c>
      <c r="G338" s="220" t="s">
        <v>185</v>
      </c>
      <c r="H338" s="221">
        <v>10.248</v>
      </c>
      <c r="I338" s="222"/>
      <c r="J338" s="223">
        <f>ROUND(I338*H338,2)</f>
        <v>0</v>
      </c>
      <c r="K338" s="219" t="s">
        <v>186</v>
      </c>
      <c r="L338" s="43"/>
      <c r="M338" s="224" t="s">
        <v>1</v>
      </c>
      <c r="N338" s="225" t="s">
        <v>41</v>
      </c>
      <c r="O338" s="90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8" t="s">
        <v>155</v>
      </c>
      <c r="AT338" s="228" t="s">
        <v>150</v>
      </c>
      <c r="AU338" s="228" t="s">
        <v>86</v>
      </c>
      <c r="AY338" s="16" t="s">
        <v>148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6" t="s">
        <v>84</v>
      </c>
      <c r="BK338" s="229">
        <f>ROUND(I338*H338,2)</f>
        <v>0</v>
      </c>
      <c r="BL338" s="16" t="s">
        <v>155</v>
      </c>
      <c r="BM338" s="228" t="s">
        <v>1407</v>
      </c>
    </row>
    <row r="339" spans="1:47" s="2" customFormat="1" ht="12">
      <c r="A339" s="37"/>
      <c r="B339" s="38"/>
      <c r="C339" s="39"/>
      <c r="D339" s="230" t="s">
        <v>157</v>
      </c>
      <c r="E339" s="39"/>
      <c r="F339" s="231" t="s">
        <v>1408</v>
      </c>
      <c r="G339" s="39"/>
      <c r="H339" s="39"/>
      <c r="I339" s="232"/>
      <c r="J339" s="39"/>
      <c r="K339" s="39"/>
      <c r="L339" s="43"/>
      <c r="M339" s="233"/>
      <c r="N339" s="234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157</v>
      </c>
      <c r="AU339" s="16" t="s">
        <v>86</v>
      </c>
    </row>
    <row r="340" spans="1:47" s="2" customFormat="1" ht="12">
      <c r="A340" s="37"/>
      <c r="B340" s="38"/>
      <c r="C340" s="39"/>
      <c r="D340" s="235" t="s">
        <v>159</v>
      </c>
      <c r="E340" s="39"/>
      <c r="F340" s="236" t="s">
        <v>1409</v>
      </c>
      <c r="G340" s="39"/>
      <c r="H340" s="39"/>
      <c r="I340" s="232"/>
      <c r="J340" s="39"/>
      <c r="K340" s="39"/>
      <c r="L340" s="43"/>
      <c r="M340" s="233"/>
      <c r="N340" s="234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159</v>
      </c>
      <c r="AU340" s="16" t="s">
        <v>86</v>
      </c>
    </row>
    <row r="341" spans="1:51" s="13" customFormat="1" ht="12">
      <c r="A341" s="13"/>
      <c r="B341" s="238"/>
      <c r="C341" s="239"/>
      <c r="D341" s="230" t="s">
        <v>163</v>
      </c>
      <c r="E341" s="240" t="s">
        <v>1</v>
      </c>
      <c r="F341" s="241" t="s">
        <v>1410</v>
      </c>
      <c r="G341" s="239"/>
      <c r="H341" s="242">
        <v>10.248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163</v>
      </c>
      <c r="AU341" s="248" t="s">
        <v>86</v>
      </c>
      <c r="AV341" s="13" t="s">
        <v>86</v>
      </c>
      <c r="AW341" s="13" t="s">
        <v>32</v>
      </c>
      <c r="AX341" s="13" t="s">
        <v>84</v>
      </c>
      <c r="AY341" s="248" t="s">
        <v>148</v>
      </c>
    </row>
    <row r="342" spans="1:65" s="2" customFormat="1" ht="24.15" customHeight="1">
      <c r="A342" s="37"/>
      <c r="B342" s="38"/>
      <c r="C342" s="217" t="s">
        <v>429</v>
      </c>
      <c r="D342" s="217" t="s">
        <v>150</v>
      </c>
      <c r="E342" s="218" t="s">
        <v>1411</v>
      </c>
      <c r="F342" s="219" t="s">
        <v>1412</v>
      </c>
      <c r="G342" s="220" t="s">
        <v>215</v>
      </c>
      <c r="H342" s="221">
        <v>7.02</v>
      </c>
      <c r="I342" s="222"/>
      <c r="J342" s="223">
        <f>ROUND(I342*H342,2)</f>
        <v>0</v>
      </c>
      <c r="K342" s="219" t="s">
        <v>186</v>
      </c>
      <c r="L342" s="43"/>
      <c r="M342" s="224" t="s">
        <v>1</v>
      </c>
      <c r="N342" s="225" t="s">
        <v>41</v>
      </c>
      <c r="O342" s="90"/>
      <c r="P342" s="226">
        <f>O342*H342</f>
        <v>0</v>
      </c>
      <c r="Q342" s="226">
        <v>0.00632</v>
      </c>
      <c r="R342" s="226">
        <f>Q342*H342</f>
        <v>0.0443664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155</v>
      </c>
      <c r="AT342" s="228" t="s">
        <v>150</v>
      </c>
      <c r="AU342" s="228" t="s">
        <v>86</v>
      </c>
      <c r="AY342" s="16" t="s">
        <v>148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84</v>
      </c>
      <c r="BK342" s="229">
        <f>ROUND(I342*H342,2)</f>
        <v>0</v>
      </c>
      <c r="BL342" s="16" t="s">
        <v>155</v>
      </c>
      <c r="BM342" s="228" t="s">
        <v>1413</v>
      </c>
    </row>
    <row r="343" spans="1:47" s="2" customFormat="1" ht="12">
      <c r="A343" s="37"/>
      <c r="B343" s="38"/>
      <c r="C343" s="39"/>
      <c r="D343" s="230" t="s">
        <v>157</v>
      </c>
      <c r="E343" s="39"/>
      <c r="F343" s="231" t="s">
        <v>1414</v>
      </c>
      <c r="G343" s="39"/>
      <c r="H343" s="39"/>
      <c r="I343" s="232"/>
      <c r="J343" s="39"/>
      <c r="K343" s="39"/>
      <c r="L343" s="43"/>
      <c r="M343" s="233"/>
      <c r="N343" s="234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157</v>
      </c>
      <c r="AU343" s="16" t="s">
        <v>86</v>
      </c>
    </row>
    <row r="344" spans="1:47" s="2" customFormat="1" ht="12">
      <c r="A344" s="37"/>
      <c r="B344" s="38"/>
      <c r="C344" s="39"/>
      <c r="D344" s="235" t="s">
        <v>159</v>
      </c>
      <c r="E344" s="39"/>
      <c r="F344" s="236" t="s">
        <v>1415</v>
      </c>
      <c r="G344" s="39"/>
      <c r="H344" s="39"/>
      <c r="I344" s="232"/>
      <c r="J344" s="39"/>
      <c r="K344" s="39"/>
      <c r="L344" s="43"/>
      <c r="M344" s="233"/>
      <c r="N344" s="234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159</v>
      </c>
      <c r="AU344" s="16" t="s">
        <v>86</v>
      </c>
    </row>
    <row r="345" spans="1:51" s="13" customFormat="1" ht="12">
      <c r="A345" s="13"/>
      <c r="B345" s="238"/>
      <c r="C345" s="239"/>
      <c r="D345" s="230" t="s">
        <v>163</v>
      </c>
      <c r="E345" s="240" t="s">
        <v>1</v>
      </c>
      <c r="F345" s="241" t="s">
        <v>1416</v>
      </c>
      <c r="G345" s="239"/>
      <c r="H345" s="242">
        <v>7.02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163</v>
      </c>
      <c r="AU345" s="248" t="s">
        <v>86</v>
      </c>
      <c r="AV345" s="13" t="s">
        <v>86</v>
      </c>
      <c r="AW345" s="13" t="s">
        <v>32</v>
      </c>
      <c r="AX345" s="13" t="s">
        <v>84</v>
      </c>
      <c r="AY345" s="248" t="s">
        <v>148</v>
      </c>
    </row>
    <row r="346" spans="1:65" s="2" customFormat="1" ht="33" customHeight="1">
      <c r="A346" s="37"/>
      <c r="B346" s="38"/>
      <c r="C346" s="217" t="s">
        <v>435</v>
      </c>
      <c r="D346" s="217" t="s">
        <v>150</v>
      </c>
      <c r="E346" s="218" t="s">
        <v>1417</v>
      </c>
      <c r="F346" s="219" t="s">
        <v>1418</v>
      </c>
      <c r="G346" s="220" t="s">
        <v>256</v>
      </c>
      <c r="H346" s="221">
        <v>1.254</v>
      </c>
      <c r="I346" s="222"/>
      <c r="J346" s="223">
        <f>ROUND(I346*H346,2)</f>
        <v>0</v>
      </c>
      <c r="K346" s="219" t="s">
        <v>186</v>
      </c>
      <c r="L346" s="43"/>
      <c r="M346" s="224" t="s">
        <v>1</v>
      </c>
      <c r="N346" s="225" t="s">
        <v>41</v>
      </c>
      <c r="O346" s="90"/>
      <c r="P346" s="226">
        <f>O346*H346</f>
        <v>0</v>
      </c>
      <c r="Q346" s="226">
        <v>1.0608</v>
      </c>
      <c r="R346" s="226">
        <f>Q346*H346</f>
        <v>1.3302432</v>
      </c>
      <c r="S346" s="226">
        <v>0</v>
      </c>
      <c r="T346" s="227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8" t="s">
        <v>155</v>
      </c>
      <c r="AT346" s="228" t="s">
        <v>150</v>
      </c>
      <c r="AU346" s="228" t="s">
        <v>86</v>
      </c>
      <c r="AY346" s="16" t="s">
        <v>148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6" t="s">
        <v>84</v>
      </c>
      <c r="BK346" s="229">
        <f>ROUND(I346*H346,2)</f>
        <v>0</v>
      </c>
      <c r="BL346" s="16" t="s">
        <v>155</v>
      </c>
      <c r="BM346" s="228" t="s">
        <v>1419</v>
      </c>
    </row>
    <row r="347" spans="1:47" s="2" customFormat="1" ht="12">
      <c r="A347" s="37"/>
      <c r="B347" s="38"/>
      <c r="C347" s="39"/>
      <c r="D347" s="230" t="s">
        <v>157</v>
      </c>
      <c r="E347" s="39"/>
      <c r="F347" s="231" t="s">
        <v>1420</v>
      </c>
      <c r="G347" s="39"/>
      <c r="H347" s="39"/>
      <c r="I347" s="232"/>
      <c r="J347" s="39"/>
      <c r="K347" s="39"/>
      <c r="L347" s="43"/>
      <c r="M347" s="233"/>
      <c r="N347" s="234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157</v>
      </c>
      <c r="AU347" s="16" t="s">
        <v>86</v>
      </c>
    </row>
    <row r="348" spans="1:47" s="2" customFormat="1" ht="12">
      <c r="A348" s="37"/>
      <c r="B348" s="38"/>
      <c r="C348" s="39"/>
      <c r="D348" s="235" t="s">
        <v>159</v>
      </c>
      <c r="E348" s="39"/>
      <c r="F348" s="236" t="s">
        <v>1421</v>
      </c>
      <c r="G348" s="39"/>
      <c r="H348" s="39"/>
      <c r="I348" s="232"/>
      <c r="J348" s="39"/>
      <c r="K348" s="39"/>
      <c r="L348" s="43"/>
      <c r="M348" s="233"/>
      <c r="N348" s="234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159</v>
      </c>
      <c r="AU348" s="16" t="s">
        <v>86</v>
      </c>
    </row>
    <row r="349" spans="1:63" s="12" customFormat="1" ht="22.8" customHeight="1">
      <c r="A349" s="12"/>
      <c r="B349" s="201"/>
      <c r="C349" s="202"/>
      <c r="D349" s="203" t="s">
        <v>75</v>
      </c>
      <c r="E349" s="215" t="s">
        <v>192</v>
      </c>
      <c r="F349" s="215" t="s">
        <v>1422</v>
      </c>
      <c r="G349" s="202"/>
      <c r="H349" s="202"/>
      <c r="I349" s="205"/>
      <c r="J349" s="216">
        <f>BK349</f>
        <v>0</v>
      </c>
      <c r="K349" s="202"/>
      <c r="L349" s="207"/>
      <c r="M349" s="208"/>
      <c r="N349" s="209"/>
      <c r="O349" s="209"/>
      <c r="P349" s="210">
        <f>SUM(P350:P368)</f>
        <v>0</v>
      </c>
      <c r="Q349" s="209"/>
      <c r="R349" s="210">
        <f>SUM(R350:R368)</f>
        <v>3.46934275</v>
      </c>
      <c r="S349" s="209"/>
      <c r="T349" s="211">
        <f>SUM(T350:T368)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2" t="s">
        <v>84</v>
      </c>
      <c r="AT349" s="213" t="s">
        <v>75</v>
      </c>
      <c r="AU349" s="213" t="s">
        <v>84</v>
      </c>
      <c r="AY349" s="212" t="s">
        <v>148</v>
      </c>
      <c r="BK349" s="214">
        <f>SUM(BK350:BK368)</f>
        <v>0</v>
      </c>
    </row>
    <row r="350" spans="1:65" s="2" customFormat="1" ht="24.15" customHeight="1">
      <c r="A350" s="37"/>
      <c r="B350" s="38"/>
      <c r="C350" s="217" t="s">
        <v>439</v>
      </c>
      <c r="D350" s="217" t="s">
        <v>150</v>
      </c>
      <c r="E350" s="218" t="s">
        <v>1423</v>
      </c>
      <c r="F350" s="219" t="s">
        <v>1424</v>
      </c>
      <c r="G350" s="220" t="s">
        <v>215</v>
      </c>
      <c r="H350" s="221">
        <v>30.775</v>
      </c>
      <c r="I350" s="222"/>
      <c r="J350" s="223">
        <f>ROUND(I350*H350,2)</f>
        <v>0</v>
      </c>
      <c r="K350" s="219" t="s">
        <v>186</v>
      </c>
      <c r="L350" s="43"/>
      <c r="M350" s="224" t="s">
        <v>1</v>
      </c>
      <c r="N350" s="225" t="s">
        <v>41</v>
      </c>
      <c r="O350" s="90"/>
      <c r="P350" s="226">
        <f>O350*H350</f>
        <v>0</v>
      </c>
      <c r="Q350" s="226">
        <v>0.01838</v>
      </c>
      <c r="R350" s="226">
        <f>Q350*H350</f>
        <v>0.5656445</v>
      </c>
      <c r="S350" s="226">
        <v>0</v>
      </c>
      <c r="T350" s="227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8" t="s">
        <v>155</v>
      </c>
      <c r="AT350" s="228" t="s">
        <v>150</v>
      </c>
      <c r="AU350" s="228" t="s">
        <v>86</v>
      </c>
      <c r="AY350" s="16" t="s">
        <v>148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6" t="s">
        <v>84</v>
      </c>
      <c r="BK350" s="229">
        <f>ROUND(I350*H350,2)</f>
        <v>0</v>
      </c>
      <c r="BL350" s="16" t="s">
        <v>155</v>
      </c>
      <c r="BM350" s="228" t="s">
        <v>1425</v>
      </c>
    </row>
    <row r="351" spans="1:47" s="2" customFormat="1" ht="12">
      <c r="A351" s="37"/>
      <c r="B351" s="38"/>
      <c r="C351" s="39"/>
      <c r="D351" s="230" t="s">
        <v>157</v>
      </c>
      <c r="E351" s="39"/>
      <c r="F351" s="231" t="s">
        <v>1426</v>
      </c>
      <c r="G351" s="39"/>
      <c r="H351" s="39"/>
      <c r="I351" s="232"/>
      <c r="J351" s="39"/>
      <c r="K351" s="39"/>
      <c r="L351" s="43"/>
      <c r="M351" s="233"/>
      <c r="N351" s="234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157</v>
      </c>
      <c r="AU351" s="16" t="s">
        <v>86</v>
      </c>
    </row>
    <row r="352" spans="1:47" s="2" customFormat="1" ht="12">
      <c r="A352" s="37"/>
      <c r="B352" s="38"/>
      <c r="C352" s="39"/>
      <c r="D352" s="235" t="s">
        <v>159</v>
      </c>
      <c r="E352" s="39"/>
      <c r="F352" s="236" t="s">
        <v>1427</v>
      </c>
      <c r="G352" s="39"/>
      <c r="H352" s="39"/>
      <c r="I352" s="232"/>
      <c r="J352" s="39"/>
      <c r="K352" s="39"/>
      <c r="L352" s="43"/>
      <c r="M352" s="233"/>
      <c r="N352" s="234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159</v>
      </c>
      <c r="AU352" s="16" t="s">
        <v>86</v>
      </c>
    </row>
    <row r="353" spans="1:51" s="13" customFormat="1" ht="12">
      <c r="A353" s="13"/>
      <c r="B353" s="238"/>
      <c r="C353" s="239"/>
      <c r="D353" s="230" t="s">
        <v>163</v>
      </c>
      <c r="E353" s="240" t="s">
        <v>1</v>
      </c>
      <c r="F353" s="241" t="s">
        <v>1428</v>
      </c>
      <c r="G353" s="239"/>
      <c r="H353" s="242">
        <v>33.9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163</v>
      </c>
      <c r="AU353" s="248" t="s">
        <v>86</v>
      </c>
      <c r="AV353" s="13" t="s">
        <v>86</v>
      </c>
      <c r="AW353" s="13" t="s">
        <v>32</v>
      </c>
      <c r="AX353" s="13" t="s">
        <v>76</v>
      </c>
      <c r="AY353" s="248" t="s">
        <v>148</v>
      </c>
    </row>
    <row r="354" spans="1:51" s="13" customFormat="1" ht="12">
      <c r="A354" s="13"/>
      <c r="B354" s="238"/>
      <c r="C354" s="239"/>
      <c r="D354" s="230" t="s">
        <v>163</v>
      </c>
      <c r="E354" s="240" t="s">
        <v>1</v>
      </c>
      <c r="F354" s="241" t="s">
        <v>1429</v>
      </c>
      <c r="G354" s="239"/>
      <c r="H354" s="242">
        <v>-3.125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163</v>
      </c>
      <c r="AU354" s="248" t="s">
        <v>86</v>
      </c>
      <c r="AV354" s="13" t="s">
        <v>86</v>
      </c>
      <c r="AW354" s="13" t="s">
        <v>32</v>
      </c>
      <c r="AX354" s="13" t="s">
        <v>76</v>
      </c>
      <c r="AY354" s="248" t="s">
        <v>148</v>
      </c>
    </row>
    <row r="355" spans="1:51" s="14" customFormat="1" ht="12">
      <c r="A355" s="14"/>
      <c r="B355" s="263"/>
      <c r="C355" s="264"/>
      <c r="D355" s="230" t="s">
        <v>163</v>
      </c>
      <c r="E355" s="265" t="s">
        <v>1</v>
      </c>
      <c r="F355" s="266" t="s">
        <v>950</v>
      </c>
      <c r="G355" s="264"/>
      <c r="H355" s="267">
        <v>30.775</v>
      </c>
      <c r="I355" s="268"/>
      <c r="J355" s="264"/>
      <c r="K355" s="264"/>
      <c r="L355" s="269"/>
      <c r="M355" s="270"/>
      <c r="N355" s="271"/>
      <c r="O355" s="271"/>
      <c r="P355" s="271"/>
      <c r="Q355" s="271"/>
      <c r="R355" s="271"/>
      <c r="S355" s="271"/>
      <c r="T355" s="27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3" t="s">
        <v>163</v>
      </c>
      <c r="AU355" s="273" t="s">
        <v>86</v>
      </c>
      <c r="AV355" s="14" t="s">
        <v>155</v>
      </c>
      <c r="AW355" s="14" t="s">
        <v>32</v>
      </c>
      <c r="AX355" s="14" t="s">
        <v>84</v>
      </c>
      <c r="AY355" s="273" t="s">
        <v>148</v>
      </c>
    </row>
    <row r="356" spans="1:65" s="2" customFormat="1" ht="24.15" customHeight="1">
      <c r="A356" s="37"/>
      <c r="B356" s="38"/>
      <c r="C356" s="217" t="s">
        <v>445</v>
      </c>
      <c r="D356" s="217" t="s">
        <v>150</v>
      </c>
      <c r="E356" s="218" t="s">
        <v>1430</v>
      </c>
      <c r="F356" s="219" t="s">
        <v>1431</v>
      </c>
      <c r="G356" s="220" t="s">
        <v>215</v>
      </c>
      <c r="H356" s="221">
        <v>30.775</v>
      </c>
      <c r="I356" s="222"/>
      <c r="J356" s="223">
        <f>ROUND(I356*H356,2)</f>
        <v>0</v>
      </c>
      <c r="K356" s="219" t="s">
        <v>186</v>
      </c>
      <c r="L356" s="43"/>
      <c r="M356" s="224" t="s">
        <v>1</v>
      </c>
      <c r="N356" s="225" t="s">
        <v>41</v>
      </c>
      <c r="O356" s="90"/>
      <c r="P356" s="226">
        <f>O356*H356</f>
        <v>0</v>
      </c>
      <c r="Q356" s="226">
        <v>0.00438</v>
      </c>
      <c r="R356" s="226">
        <f>Q356*H356</f>
        <v>0.1347945</v>
      </c>
      <c r="S356" s="226">
        <v>0</v>
      </c>
      <c r="T356" s="227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8" t="s">
        <v>155</v>
      </c>
      <c r="AT356" s="228" t="s">
        <v>150</v>
      </c>
      <c r="AU356" s="228" t="s">
        <v>86</v>
      </c>
      <c r="AY356" s="16" t="s">
        <v>148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6" t="s">
        <v>84</v>
      </c>
      <c r="BK356" s="229">
        <f>ROUND(I356*H356,2)</f>
        <v>0</v>
      </c>
      <c r="BL356" s="16" t="s">
        <v>155</v>
      </c>
      <c r="BM356" s="228" t="s">
        <v>1432</v>
      </c>
    </row>
    <row r="357" spans="1:47" s="2" customFormat="1" ht="12">
      <c r="A357" s="37"/>
      <c r="B357" s="38"/>
      <c r="C357" s="39"/>
      <c r="D357" s="230" t="s">
        <v>157</v>
      </c>
      <c r="E357" s="39"/>
      <c r="F357" s="231" t="s">
        <v>1433</v>
      </c>
      <c r="G357" s="39"/>
      <c r="H357" s="39"/>
      <c r="I357" s="232"/>
      <c r="J357" s="39"/>
      <c r="K357" s="39"/>
      <c r="L357" s="43"/>
      <c r="M357" s="233"/>
      <c r="N357" s="234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157</v>
      </c>
      <c r="AU357" s="16" t="s">
        <v>86</v>
      </c>
    </row>
    <row r="358" spans="1:47" s="2" customFormat="1" ht="12">
      <c r="A358" s="37"/>
      <c r="B358" s="38"/>
      <c r="C358" s="39"/>
      <c r="D358" s="235" t="s">
        <v>159</v>
      </c>
      <c r="E358" s="39"/>
      <c r="F358" s="236" t="s">
        <v>1434</v>
      </c>
      <c r="G358" s="39"/>
      <c r="H358" s="39"/>
      <c r="I358" s="232"/>
      <c r="J358" s="39"/>
      <c r="K358" s="39"/>
      <c r="L358" s="43"/>
      <c r="M358" s="233"/>
      <c r="N358" s="234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159</v>
      </c>
      <c r="AU358" s="16" t="s">
        <v>86</v>
      </c>
    </row>
    <row r="359" spans="1:65" s="2" customFormat="1" ht="24.15" customHeight="1">
      <c r="A359" s="37"/>
      <c r="B359" s="38"/>
      <c r="C359" s="217" t="s">
        <v>449</v>
      </c>
      <c r="D359" s="217" t="s">
        <v>150</v>
      </c>
      <c r="E359" s="218" t="s">
        <v>1435</v>
      </c>
      <c r="F359" s="219" t="s">
        <v>1436</v>
      </c>
      <c r="G359" s="220" t="s">
        <v>215</v>
      </c>
      <c r="H359" s="221">
        <v>30.775</v>
      </c>
      <c r="I359" s="222"/>
      <c r="J359" s="223">
        <f>ROUND(I359*H359,2)</f>
        <v>0</v>
      </c>
      <c r="K359" s="219" t="s">
        <v>186</v>
      </c>
      <c r="L359" s="43"/>
      <c r="M359" s="224" t="s">
        <v>1</v>
      </c>
      <c r="N359" s="225" t="s">
        <v>41</v>
      </c>
      <c r="O359" s="90"/>
      <c r="P359" s="226">
        <f>O359*H359</f>
        <v>0</v>
      </c>
      <c r="Q359" s="226">
        <v>0.0231</v>
      </c>
      <c r="R359" s="226">
        <f>Q359*H359</f>
        <v>0.7109024999999999</v>
      </c>
      <c r="S359" s="226">
        <v>0</v>
      </c>
      <c r="T359" s="22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8" t="s">
        <v>155</v>
      </c>
      <c r="AT359" s="228" t="s">
        <v>150</v>
      </c>
      <c r="AU359" s="228" t="s">
        <v>86</v>
      </c>
      <c r="AY359" s="16" t="s">
        <v>148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6" t="s">
        <v>84</v>
      </c>
      <c r="BK359" s="229">
        <f>ROUND(I359*H359,2)</f>
        <v>0</v>
      </c>
      <c r="BL359" s="16" t="s">
        <v>155</v>
      </c>
      <c r="BM359" s="228" t="s">
        <v>1437</v>
      </c>
    </row>
    <row r="360" spans="1:47" s="2" customFormat="1" ht="12">
      <c r="A360" s="37"/>
      <c r="B360" s="38"/>
      <c r="C360" s="39"/>
      <c r="D360" s="230" t="s">
        <v>157</v>
      </c>
      <c r="E360" s="39"/>
      <c r="F360" s="231" t="s">
        <v>1438</v>
      </c>
      <c r="G360" s="39"/>
      <c r="H360" s="39"/>
      <c r="I360" s="232"/>
      <c r="J360" s="39"/>
      <c r="K360" s="39"/>
      <c r="L360" s="43"/>
      <c r="M360" s="233"/>
      <c r="N360" s="234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157</v>
      </c>
      <c r="AU360" s="16" t="s">
        <v>86</v>
      </c>
    </row>
    <row r="361" spans="1:47" s="2" customFormat="1" ht="12">
      <c r="A361" s="37"/>
      <c r="B361" s="38"/>
      <c r="C361" s="39"/>
      <c r="D361" s="235" t="s">
        <v>159</v>
      </c>
      <c r="E361" s="39"/>
      <c r="F361" s="236" t="s">
        <v>1439</v>
      </c>
      <c r="G361" s="39"/>
      <c r="H361" s="39"/>
      <c r="I361" s="232"/>
      <c r="J361" s="39"/>
      <c r="K361" s="39"/>
      <c r="L361" s="43"/>
      <c r="M361" s="233"/>
      <c r="N361" s="234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159</v>
      </c>
      <c r="AU361" s="16" t="s">
        <v>86</v>
      </c>
    </row>
    <row r="362" spans="1:65" s="2" customFormat="1" ht="24.15" customHeight="1">
      <c r="A362" s="37"/>
      <c r="B362" s="38"/>
      <c r="C362" s="217" t="s">
        <v>453</v>
      </c>
      <c r="D362" s="217" t="s">
        <v>150</v>
      </c>
      <c r="E362" s="218" t="s">
        <v>1440</v>
      </c>
      <c r="F362" s="219" t="s">
        <v>1441</v>
      </c>
      <c r="G362" s="220" t="s">
        <v>215</v>
      </c>
      <c r="H362" s="221">
        <v>30.775</v>
      </c>
      <c r="I362" s="222"/>
      <c r="J362" s="223">
        <f>ROUND(I362*H362,2)</f>
        <v>0</v>
      </c>
      <c r="K362" s="219" t="s">
        <v>186</v>
      </c>
      <c r="L362" s="43"/>
      <c r="M362" s="224" t="s">
        <v>1</v>
      </c>
      <c r="N362" s="225" t="s">
        <v>41</v>
      </c>
      <c r="O362" s="90"/>
      <c r="P362" s="226">
        <f>O362*H362</f>
        <v>0</v>
      </c>
      <c r="Q362" s="226">
        <v>0.00275</v>
      </c>
      <c r="R362" s="226">
        <f>Q362*H362</f>
        <v>0.08463124999999999</v>
      </c>
      <c r="S362" s="226">
        <v>0</v>
      </c>
      <c r="T362" s="227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8" t="s">
        <v>155</v>
      </c>
      <c r="AT362" s="228" t="s">
        <v>150</v>
      </c>
      <c r="AU362" s="228" t="s">
        <v>86</v>
      </c>
      <c r="AY362" s="16" t="s">
        <v>148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6" t="s">
        <v>84</v>
      </c>
      <c r="BK362" s="229">
        <f>ROUND(I362*H362,2)</f>
        <v>0</v>
      </c>
      <c r="BL362" s="16" t="s">
        <v>155</v>
      </c>
      <c r="BM362" s="228" t="s">
        <v>1442</v>
      </c>
    </row>
    <row r="363" spans="1:47" s="2" customFormat="1" ht="12">
      <c r="A363" s="37"/>
      <c r="B363" s="38"/>
      <c r="C363" s="39"/>
      <c r="D363" s="230" t="s">
        <v>157</v>
      </c>
      <c r="E363" s="39"/>
      <c r="F363" s="231" t="s">
        <v>1443</v>
      </c>
      <c r="G363" s="39"/>
      <c r="H363" s="39"/>
      <c r="I363" s="232"/>
      <c r="J363" s="39"/>
      <c r="K363" s="39"/>
      <c r="L363" s="43"/>
      <c r="M363" s="233"/>
      <c r="N363" s="234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157</v>
      </c>
      <c r="AU363" s="16" t="s">
        <v>86</v>
      </c>
    </row>
    <row r="364" spans="1:47" s="2" customFormat="1" ht="12">
      <c r="A364" s="37"/>
      <c r="B364" s="38"/>
      <c r="C364" s="39"/>
      <c r="D364" s="235" t="s">
        <v>159</v>
      </c>
      <c r="E364" s="39"/>
      <c r="F364" s="236" t="s">
        <v>1444</v>
      </c>
      <c r="G364" s="39"/>
      <c r="H364" s="39"/>
      <c r="I364" s="232"/>
      <c r="J364" s="39"/>
      <c r="K364" s="39"/>
      <c r="L364" s="43"/>
      <c r="M364" s="233"/>
      <c r="N364" s="234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159</v>
      </c>
      <c r="AU364" s="16" t="s">
        <v>86</v>
      </c>
    </row>
    <row r="365" spans="1:65" s="2" customFormat="1" ht="24.15" customHeight="1">
      <c r="A365" s="37"/>
      <c r="B365" s="38"/>
      <c r="C365" s="217" t="s">
        <v>457</v>
      </c>
      <c r="D365" s="217" t="s">
        <v>150</v>
      </c>
      <c r="E365" s="218" t="s">
        <v>1445</v>
      </c>
      <c r="F365" s="219" t="s">
        <v>1446</v>
      </c>
      <c r="G365" s="220" t="s">
        <v>215</v>
      </c>
      <c r="H365" s="221">
        <v>18.794</v>
      </c>
      <c r="I365" s="222"/>
      <c r="J365" s="223">
        <f>ROUND(I365*H365,2)</f>
        <v>0</v>
      </c>
      <c r="K365" s="219" t="s">
        <v>186</v>
      </c>
      <c r="L365" s="43"/>
      <c r="M365" s="224" t="s">
        <v>1</v>
      </c>
      <c r="N365" s="225" t="s">
        <v>41</v>
      </c>
      <c r="O365" s="90"/>
      <c r="P365" s="226">
        <f>O365*H365</f>
        <v>0</v>
      </c>
      <c r="Q365" s="226">
        <v>0.105</v>
      </c>
      <c r="R365" s="226">
        <f>Q365*H365</f>
        <v>1.97337</v>
      </c>
      <c r="S365" s="226">
        <v>0</v>
      </c>
      <c r="T365" s="227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28" t="s">
        <v>155</v>
      </c>
      <c r="AT365" s="228" t="s">
        <v>150</v>
      </c>
      <c r="AU365" s="228" t="s">
        <v>86</v>
      </c>
      <c r="AY365" s="16" t="s">
        <v>148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6" t="s">
        <v>84</v>
      </c>
      <c r="BK365" s="229">
        <f>ROUND(I365*H365,2)</f>
        <v>0</v>
      </c>
      <c r="BL365" s="16" t="s">
        <v>155</v>
      </c>
      <c r="BM365" s="228" t="s">
        <v>1447</v>
      </c>
    </row>
    <row r="366" spans="1:47" s="2" customFormat="1" ht="12">
      <c r="A366" s="37"/>
      <c r="B366" s="38"/>
      <c r="C366" s="39"/>
      <c r="D366" s="230" t="s">
        <v>157</v>
      </c>
      <c r="E366" s="39"/>
      <c r="F366" s="231" t="s">
        <v>1448</v>
      </c>
      <c r="G366" s="39"/>
      <c r="H366" s="39"/>
      <c r="I366" s="232"/>
      <c r="J366" s="39"/>
      <c r="K366" s="39"/>
      <c r="L366" s="43"/>
      <c r="M366" s="233"/>
      <c r="N366" s="234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157</v>
      </c>
      <c r="AU366" s="16" t="s">
        <v>86</v>
      </c>
    </row>
    <row r="367" spans="1:47" s="2" customFormat="1" ht="12">
      <c r="A367" s="37"/>
      <c r="B367" s="38"/>
      <c r="C367" s="39"/>
      <c r="D367" s="235" t="s">
        <v>159</v>
      </c>
      <c r="E367" s="39"/>
      <c r="F367" s="236" t="s">
        <v>1449</v>
      </c>
      <c r="G367" s="39"/>
      <c r="H367" s="39"/>
      <c r="I367" s="232"/>
      <c r="J367" s="39"/>
      <c r="K367" s="39"/>
      <c r="L367" s="43"/>
      <c r="M367" s="233"/>
      <c r="N367" s="234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159</v>
      </c>
      <c r="AU367" s="16" t="s">
        <v>86</v>
      </c>
    </row>
    <row r="368" spans="1:51" s="13" customFormat="1" ht="12">
      <c r="A368" s="13"/>
      <c r="B368" s="238"/>
      <c r="C368" s="239"/>
      <c r="D368" s="230" t="s">
        <v>163</v>
      </c>
      <c r="E368" s="240" t="s">
        <v>1</v>
      </c>
      <c r="F368" s="241" t="s">
        <v>1450</v>
      </c>
      <c r="G368" s="239"/>
      <c r="H368" s="242">
        <v>18.794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163</v>
      </c>
      <c r="AU368" s="248" t="s">
        <v>86</v>
      </c>
      <c r="AV368" s="13" t="s">
        <v>86</v>
      </c>
      <c r="AW368" s="13" t="s">
        <v>32</v>
      </c>
      <c r="AX368" s="13" t="s">
        <v>84</v>
      </c>
      <c r="AY368" s="248" t="s">
        <v>148</v>
      </c>
    </row>
    <row r="369" spans="1:63" s="12" customFormat="1" ht="22.8" customHeight="1">
      <c r="A369" s="12"/>
      <c r="B369" s="201"/>
      <c r="C369" s="202"/>
      <c r="D369" s="203" t="s">
        <v>75</v>
      </c>
      <c r="E369" s="215" t="s">
        <v>205</v>
      </c>
      <c r="F369" s="215" t="s">
        <v>309</v>
      </c>
      <c r="G369" s="202"/>
      <c r="H369" s="202"/>
      <c r="I369" s="205"/>
      <c r="J369" s="216">
        <f>BK369</f>
        <v>0</v>
      </c>
      <c r="K369" s="202"/>
      <c r="L369" s="207"/>
      <c r="M369" s="208"/>
      <c r="N369" s="209"/>
      <c r="O369" s="209"/>
      <c r="P369" s="210">
        <f>SUM(P370:P440)</f>
        <v>0</v>
      </c>
      <c r="Q369" s="209"/>
      <c r="R369" s="210">
        <f>SUM(R370:R440)</f>
        <v>6.00492655</v>
      </c>
      <c r="S369" s="209"/>
      <c r="T369" s="211">
        <f>SUM(T370:T440)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2" t="s">
        <v>84</v>
      </c>
      <c r="AT369" s="213" t="s">
        <v>75</v>
      </c>
      <c r="AU369" s="213" t="s">
        <v>84</v>
      </c>
      <c r="AY369" s="212" t="s">
        <v>148</v>
      </c>
      <c r="BK369" s="214">
        <f>SUM(BK370:BK440)</f>
        <v>0</v>
      </c>
    </row>
    <row r="370" spans="1:65" s="2" customFormat="1" ht="24.15" customHeight="1">
      <c r="A370" s="37"/>
      <c r="B370" s="38"/>
      <c r="C370" s="217" t="s">
        <v>463</v>
      </c>
      <c r="D370" s="217" t="s">
        <v>150</v>
      </c>
      <c r="E370" s="218" t="s">
        <v>1451</v>
      </c>
      <c r="F370" s="219" t="s">
        <v>1452</v>
      </c>
      <c r="G370" s="220" t="s">
        <v>153</v>
      </c>
      <c r="H370" s="221">
        <v>27</v>
      </c>
      <c r="I370" s="222"/>
      <c r="J370" s="223">
        <f>ROUND(I370*H370,2)</f>
        <v>0</v>
      </c>
      <c r="K370" s="219" t="s">
        <v>186</v>
      </c>
      <c r="L370" s="43"/>
      <c r="M370" s="224" t="s">
        <v>1</v>
      </c>
      <c r="N370" s="225" t="s">
        <v>41</v>
      </c>
      <c r="O370" s="90"/>
      <c r="P370" s="226">
        <f>O370*H370</f>
        <v>0</v>
      </c>
      <c r="Q370" s="226">
        <v>0.00276</v>
      </c>
      <c r="R370" s="226">
        <f>Q370*H370</f>
        <v>0.07452</v>
      </c>
      <c r="S370" s="226">
        <v>0</v>
      </c>
      <c r="T370" s="227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8" t="s">
        <v>155</v>
      </c>
      <c r="AT370" s="228" t="s">
        <v>150</v>
      </c>
      <c r="AU370" s="228" t="s">
        <v>86</v>
      </c>
      <c r="AY370" s="16" t="s">
        <v>148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6" t="s">
        <v>84</v>
      </c>
      <c r="BK370" s="229">
        <f>ROUND(I370*H370,2)</f>
        <v>0</v>
      </c>
      <c r="BL370" s="16" t="s">
        <v>155</v>
      </c>
      <c r="BM370" s="228" t="s">
        <v>1453</v>
      </c>
    </row>
    <row r="371" spans="1:47" s="2" customFormat="1" ht="12">
      <c r="A371" s="37"/>
      <c r="B371" s="38"/>
      <c r="C371" s="39"/>
      <c r="D371" s="230" t="s">
        <v>157</v>
      </c>
      <c r="E371" s="39"/>
      <c r="F371" s="231" t="s">
        <v>1454</v>
      </c>
      <c r="G371" s="39"/>
      <c r="H371" s="39"/>
      <c r="I371" s="232"/>
      <c r="J371" s="39"/>
      <c r="K371" s="39"/>
      <c r="L371" s="43"/>
      <c r="M371" s="233"/>
      <c r="N371" s="234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157</v>
      </c>
      <c r="AU371" s="16" t="s">
        <v>86</v>
      </c>
    </row>
    <row r="372" spans="1:47" s="2" customFormat="1" ht="12">
      <c r="A372" s="37"/>
      <c r="B372" s="38"/>
      <c r="C372" s="39"/>
      <c r="D372" s="235" t="s">
        <v>159</v>
      </c>
      <c r="E372" s="39"/>
      <c r="F372" s="236" t="s">
        <v>1455</v>
      </c>
      <c r="G372" s="39"/>
      <c r="H372" s="39"/>
      <c r="I372" s="232"/>
      <c r="J372" s="39"/>
      <c r="K372" s="39"/>
      <c r="L372" s="43"/>
      <c r="M372" s="233"/>
      <c r="N372" s="234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159</v>
      </c>
      <c r="AU372" s="16" t="s">
        <v>86</v>
      </c>
    </row>
    <row r="373" spans="1:65" s="2" customFormat="1" ht="33" customHeight="1">
      <c r="A373" s="37"/>
      <c r="B373" s="38"/>
      <c r="C373" s="217" t="s">
        <v>467</v>
      </c>
      <c r="D373" s="217" t="s">
        <v>150</v>
      </c>
      <c r="E373" s="218" t="s">
        <v>1456</v>
      </c>
      <c r="F373" s="219" t="s">
        <v>1457</v>
      </c>
      <c r="G373" s="220" t="s">
        <v>313</v>
      </c>
      <c r="H373" s="221">
        <v>3</v>
      </c>
      <c r="I373" s="222"/>
      <c r="J373" s="223">
        <f>ROUND(I373*H373,2)</f>
        <v>0</v>
      </c>
      <c r="K373" s="219" t="s">
        <v>186</v>
      </c>
      <c r="L373" s="43"/>
      <c r="M373" s="224" t="s">
        <v>1</v>
      </c>
      <c r="N373" s="225" t="s">
        <v>41</v>
      </c>
      <c r="O373" s="90"/>
      <c r="P373" s="226">
        <f>O373*H373</f>
        <v>0</v>
      </c>
      <c r="Q373" s="226">
        <v>0</v>
      </c>
      <c r="R373" s="226">
        <f>Q373*H373</f>
        <v>0</v>
      </c>
      <c r="S373" s="226">
        <v>0</v>
      </c>
      <c r="T373" s="227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8" t="s">
        <v>155</v>
      </c>
      <c r="AT373" s="228" t="s">
        <v>150</v>
      </c>
      <c r="AU373" s="228" t="s">
        <v>86</v>
      </c>
      <c r="AY373" s="16" t="s">
        <v>148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6" t="s">
        <v>84</v>
      </c>
      <c r="BK373" s="229">
        <f>ROUND(I373*H373,2)</f>
        <v>0</v>
      </c>
      <c r="BL373" s="16" t="s">
        <v>155</v>
      </c>
      <c r="BM373" s="228" t="s">
        <v>1458</v>
      </c>
    </row>
    <row r="374" spans="1:47" s="2" customFormat="1" ht="12">
      <c r="A374" s="37"/>
      <c r="B374" s="38"/>
      <c r="C374" s="39"/>
      <c r="D374" s="230" t="s">
        <v>157</v>
      </c>
      <c r="E374" s="39"/>
      <c r="F374" s="231" t="s">
        <v>1459</v>
      </c>
      <c r="G374" s="39"/>
      <c r="H374" s="39"/>
      <c r="I374" s="232"/>
      <c r="J374" s="39"/>
      <c r="K374" s="39"/>
      <c r="L374" s="43"/>
      <c r="M374" s="233"/>
      <c r="N374" s="234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157</v>
      </c>
      <c r="AU374" s="16" t="s">
        <v>86</v>
      </c>
    </row>
    <row r="375" spans="1:47" s="2" customFormat="1" ht="12">
      <c r="A375" s="37"/>
      <c r="B375" s="38"/>
      <c r="C375" s="39"/>
      <c r="D375" s="235" t="s">
        <v>159</v>
      </c>
      <c r="E375" s="39"/>
      <c r="F375" s="236" t="s">
        <v>1460</v>
      </c>
      <c r="G375" s="39"/>
      <c r="H375" s="39"/>
      <c r="I375" s="232"/>
      <c r="J375" s="39"/>
      <c r="K375" s="39"/>
      <c r="L375" s="43"/>
      <c r="M375" s="233"/>
      <c r="N375" s="234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159</v>
      </c>
      <c r="AU375" s="16" t="s">
        <v>86</v>
      </c>
    </row>
    <row r="376" spans="1:65" s="2" customFormat="1" ht="16.5" customHeight="1">
      <c r="A376" s="37"/>
      <c r="B376" s="38"/>
      <c r="C376" s="249" t="s">
        <v>473</v>
      </c>
      <c r="D376" s="249" t="s">
        <v>282</v>
      </c>
      <c r="E376" s="250" t="s">
        <v>1461</v>
      </c>
      <c r="F376" s="251" t="s">
        <v>1462</v>
      </c>
      <c r="G376" s="252" t="s">
        <v>313</v>
      </c>
      <c r="H376" s="253">
        <v>2</v>
      </c>
      <c r="I376" s="254"/>
      <c r="J376" s="255">
        <f>ROUND(I376*H376,2)</f>
        <v>0</v>
      </c>
      <c r="K376" s="251" t="s">
        <v>186</v>
      </c>
      <c r="L376" s="256"/>
      <c r="M376" s="257" t="s">
        <v>1</v>
      </c>
      <c r="N376" s="258" t="s">
        <v>41</v>
      </c>
      <c r="O376" s="90"/>
      <c r="P376" s="226">
        <f>O376*H376</f>
        <v>0</v>
      </c>
      <c r="Q376" s="226">
        <v>0.00064</v>
      </c>
      <c r="R376" s="226">
        <f>Q376*H376</f>
        <v>0.00128</v>
      </c>
      <c r="S376" s="226">
        <v>0</v>
      </c>
      <c r="T376" s="227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8" t="s">
        <v>205</v>
      </c>
      <c r="AT376" s="228" t="s">
        <v>282</v>
      </c>
      <c r="AU376" s="228" t="s">
        <v>86</v>
      </c>
      <c r="AY376" s="16" t="s">
        <v>148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6" t="s">
        <v>84</v>
      </c>
      <c r="BK376" s="229">
        <f>ROUND(I376*H376,2)</f>
        <v>0</v>
      </c>
      <c r="BL376" s="16" t="s">
        <v>155</v>
      </c>
      <c r="BM376" s="228" t="s">
        <v>1463</v>
      </c>
    </row>
    <row r="377" spans="1:47" s="2" customFormat="1" ht="12">
      <c r="A377" s="37"/>
      <c r="B377" s="38"/>
      <c r="C377" s="39"/>
      <c r="D377" s="230" t="s">
        <v>157</v>
      </c>
      <c r="E377" s="39"/>
      <c r="F377" s="231" t="s">
        <v>1462</v>
      </c>
      <c r="G377" s="39"/>
      <c r="H377" s="39"/>
      <c r="I377" s="232"/>
      <c r="J377" s="39"/>
      <c r="K377" s="39"/>
      <c r="L377" s="43"/>
      <c r="M377" s="233"/>
      <c r="N377" s="234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157</v>
      </c>
      <c r="AU377" s="16" t="s">
        <v>86</v>
      </c>
    </row>
    <row r="378" spans="1:65" s="2" customFormat="1" ht="16.5" customHeight="1">
      <c r="A378" s="37"/>
      <c r="B378" s="38"/>
      <c r="C378" s="249" t="s">
        <v>477</v>
      </c>
      <c r="D378" s="249" t="s">
        <v>282</v>
      </c>
      <c r="E378" s="250" t="s">
        <v>1464</v>
      </c>
      <c r="F378" s="251" t="s">
        <v>1465</v>
      </c>
      <c r="G378" s="252" t="s">
        <v>313</v>
      </c>
      <c r="H378" s="253">
        <v>1</v>
      </c>
      <c r="I378" s="254"/>
      <c r="J378" s="255">
        <f>ROUND(I378*H378,2)</f>
        <v>0</v>
      </c>
      <c r="K378" s="251" t="s">
        <v>186</v>
      </c>
      <c r="L378" s="256"/>
      <c r="M378" s="257" t="s">
        <v>1</v>
      </c>
      <c r="N378" s="258" t="s">
        <v>41</v>
      </c>
      <c r="O378" s="90"/>
      <c r="P378" s="226">
        <f>O378*H378</f>
        <v>0</v>
      </c>
      <c r="Q378" s="226">
        <v>0.00065</v>
      </c>
      <c r="R378" s="226">
        <f>Q378*H378</f>
        <v>0.00065</v>
      </c>
      <c r="S378" s="226">
        <v>0</v>
      </c>
      <c r="T378" s="22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8" t="s">
        <v>205</v>
      </c>
      <c r="AT378" s="228" t="s">
        <v>282</v>
      </c>
      <c r="AU378" s="228" t="s">
        <v>86</v>
      </c>
      <c r="AY378" s="16" t="s">
        <v>148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6" t="s">
        <v>84</v>
      </c>
      <c r="BK378" s="229">
        <f>ROUND(I378*H378,2)</f>
        <v>0</v>
      </c>
      <c r="BL378" s="16" t="s">
        <v>155</v>
      </c>
      <c r="BM378" s="228" t="s">
        <v>1466</v>
      </c>
    </row>
    <row r="379" spans="1:47" s="2" customFormat="1" ht="12">
      <c r="A379" s="37"/>
      <c r="B379" s="38"/>
      <c r="C379" s="39"/>
      <c r="D379" s="230" t="s">
        <v>157</v>
      </c>
      <c r="E379" s="39"/>
      <c r="F379" s="231" t="s">
        <v>1465</v>
      </c>
      <c r="G379" s="39"/>
      <c r="H379" s="39"/>
      <c r="I379" s="232"/>
      <c r="J379" s="39"/>
      <c r="K379" s="39"/>
      <c r="L379" s="43"/>
      <c r="M379" s="233"/>
      <c r="N379" s="234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157</v>
      </c>
      <c r="AU379" s="16" t="s">
        <v>86</v>
      </c>
    </row>
    <row r="380" spans="1:65" s="2" customFormat="1" ht="33" customHeight="1">
      <c r="A380" s="37"/>
      <c r="B380" s="38"/>
      <c r="C380" s="217" t="s">
        <v>484</v>
      </c>
      <c r="D380" s="217" t="s">
        <v>150</v>
      </c>
      <c r="E380" s="218" t="s">
        <v>1467</v>
      </c>
      <c r="F380" s="219" t="s">
        <v>1468</v>
      </c>
      <c r="G380" s="220" t="s">
        <v>313</v>
      </c>
      <c r="H380" s="221">
        <v>1</v>
      </c>
      <c r="I380" s="222"/>
      <c r="J380" s="223">
        <f>ROUND(I380*H380,2)</f>
        <v>0</v>
      </c>
      <c r="K380" s="219" t="s">
        <v>186</v>
      </c>
      <c r="L380" s="43"/>
      <c r="M380" s="224" t="s">
        <v>1</v>
      </c>
      <c r="N380" s="225" t="s">
        <v>41</v>
      </c>
      <c r="O380" s="90"/>
      <c r="P380" s="226">
        <f>O380*H380</f>
        <v>0</v>
      </c>
      <c r="Q380" s="226">
        <v>1E-05</v>
      </c>
      <c r="R380" s="226">
        <f>Q380*H380</f>
        <v>1E-05</v>
      </c>
      <c r="S380" s="226">
        <v>0</v>
      </c>
      <c r="T380" s="227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8" t="s">
        <v>155</v>
      </c>
      <c r="AT380" s="228" t="s">
        <v>150</v>
      </c>
      <c r="AU380" s="228" t="s">
        <v>86</v>
      </c>
      <c r="AY380" s="16" t="s">
        <v>148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6" t="s">
        <v>84</v>
      </c>
      <c r="BK380" s="229">
        <f>ROUND(I380*H380,2)</f>
        <v>0</v>
      </c>
      <c r="BL380" s="16" t="s">
        <v>155</v>
      </c>
      <c r="BM380" s="228" t="s">
        <v>1469</v>
      </c>
    </row>
    <row r="381" spans="1:47" s="2" customFormat="1" ht="12">
      <c r="A381" s="37"/>
      <c r="B381" s="38"/>
      <c r="C381" s="39"/>
      <c r="D381" s="230" t="s">
        <v>157</v>
      </c>
      <c r="E381" s="39"/>
      <c r="F381" s="231" t="s">
        <v>1470</v>
      </c>
      <c r="G381" s="39"/>
      <c r="H381" s="39"/>
      <c r="I381" s="232"/>
      <c r="J381" s="39"/>
      <c r="K381" s="39"/>
      <c r="L381" s="43"/>
      <c r="M381" s="233"/>
      <c r="N381" s="234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157</v>
      </c>
      <c r="AU381" s="16" t="s">
        <v>86</v>
      </c>
    </row>
    <row r="382" spans="1:47" s="2" customFormat="1" ht="12">
      <c r="A382" s="37"/>
      <c r="B382" s="38"/>
      <c r="C382" s="39"/>
      <c r="D382" s="235" t="s">
        <v>159</v>
      </c>
      <c r="E382" s="39"/>
      <c r="F382" s="236" t="s">
        <v>1471</v>
      </c>
      <c r="G382" s="39"/>
      <c r="H382" s="39"/>
      <c r="I382" s="232"/>
      <c r="J382" s="39"/>
      <c r="K382" s="39"/>
      <c r="L382" s="43"/>
      <c r="M382" s="233"/>
      <c r="N382" s="234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159</v>
      </c>
      <c r="AU382" s="16" t="s">
        <v>86</v>
      </c>
    </row>
    <row r="383" spans="1:65" s="2" customFormat="1" ht="16.5" customHeight="1">
      <c r="A383" s="37"/>
      <c r="B383" s="38"/>
      <c r="C383" s="249" t="s">
        <v>488</v>
      </c>
      <c r="D383" s="249" t="s">
        <v>282</v>
      </c>
      <c r="E383" s="250" t="s">
        <v>1472</v>
      </c>
      <c r="F383" s="251" t="s">
        <v>1473</v>
      </c>
      <c r="G383" s="252" t="s">
        <v>313</v>
      </c>
      <c r="H383" s="253">
        <v>1</v>
      </c>
      <c r="I383" s="254"/>
      <c r="J383" s="255">
        <f>ROUND(I383*H383,2)</f>
        <v>0</v>
      </c>
      <c r="K383" s="251" t="s">
        <v>186</v>
      </c>
      <c r="L383" s="256"/>
      <c r="M383" s="257" t="s">
        <v>1</v>
      </c>
      <c r="N383" s="258" t="s">
        <v>41</v>
      </c>
      <c r="O383" s="90"/>
      <c r="P383" s="226">
        <f>O383*H383</f>
        <v>0</v>
      </c>
      <c r="Q383" s="226">
        <v>0.00154</v>
      </c>
      <c r="R383" s="226">
        <f>Q383*H383</f>
        <v>0.00154</v>
      </c>
      <c r="S383" s="226">
        <v>0</v>
      </c>
      <c r="T383" s="227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8" t="s">
        <v>205</v>
      </c>
      <c r="AT383" s="228" t="s">
        <v>282</v>
      </c>
      <c r="AU383" s="228" t="s">
        <v>86</v>
      </c>
      <c r="AY383" s="16" t="s">
        <v>148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16" t="s">
        <v>84</v>
      </c>
      <c r="BK383" s="229">
        <f>ROUND(I383*H383,2)</f>
        <v>0</v>
      </c>
      <c r="BL383" s="16" t="s">
        <v>155</v>
      </c>
      <c r="BM383" s="228" t="s">
        <v>1474</v>
      </c>
    </row>
    <row r="384" spans="1:47" s="2" customFormat="1" ht="12">
      <c r="A384" s="37"/>
      <c r="B384" s="38"/>
      <c r="C384" s="39"/>
      <c r="D384" s="230" t="s">
        <v>157</v>
      </c>
      <c r="E384" s="39"/>
      <c r="F384" s="231" t="s">
        <v>1473</v>
      </c>
      <c r="G384" s="39"/>
      <c r="H384" s="39"/>
      <c r="I384" s="232"/>
      <c r="J384" s="39"/>
      <c r="K384" s="39"/>
      <c r="L384" s="43"/>
      <c r="M384" s="233"/>
      <c r="N384" s="234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157</v>
      </c>
      <c r="AU384" s="16" t="s">
        <v>86</v>
      </c>
    </row>
    <row r="385" spans="1:65" s="2" customFormat="1" ht="16.5" customHeight="1">
      <c r="A385" s="37"/>
      <c r="B385" s="38"/>
      <c r="C385" s="217" t="s">
        <v>492</v>
      </c>
      <c r="D385" s="217" t="s">
        <v>150</v>
      </c>
      <c r="E385" s="218" t="s">
        <v>1475</v>
      </c>
      <c r="F385" s="219" t="s">
        <v>1476</v>
      </c>
      <c r="G385" s="220" t="s">
        <v>1346</v>
      </c>
      <c r="H385" s="221">
        <v>1</v>
      </c>
      <c r="I385" s="222"/>
      <c r="J385" s="223">
        <f>ROUND(I385*H385,2)</f>
        <v>0</v>
      </c>
      <c r="K385" s="219" t="s">
        <v>1</v>
      </c>
      <c r="L385" s="43"/>
      <c r="M385" s="224" t="s">
        <v>1</v>
      </c>
      <c r="N385" s="225" t="s">
        <v>41</v>
      </c>
      <c r="O385" s="90"/>
      <c r="P385" s="226">
        <f>O385*H385</f>
        <v>0</v>
      </c>
      <c r="Q385" s="226">
        <v>0</v>
      </c>
      <c r="R385" s="226">
        <f>Q385*H385</f>
        <v>0</v>
      </c>
      <c r="S385" s="226">
        <v>0</v>
      </c>
      <c r="T385" s="227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28" t="s">
        <v>155</v>
      </c>
      <c r="AT385" s="228" t="s">
        <v>150</v>
      </c>
      <c r="AU385" s="228" t="s">
        <v>86</v>
      </c>
      <c r="AY385" s="16" t="s">
        <v>148</v>
      </c>
      <c r="BE385" s="229">
        <f>IF(N385="základní",J385,0)</f>
        <v>0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16" t="s">
        <v>84</v>
      </c>
      <c r="BK385" s="229">
        <f>ROUND(I385*H385,2)</f>
        <v>0</v>
      </c>
      <c r="BL385" s="16" t="s">
        <v>155</v>
      </c>
      <c r="BM385" s="228" t="s">
        <v>1477</v>
      </c>
    </row>
    <row r="386" spans="1:47" s="2" customFormat="1" ht="12">
      <c r="A386" s="37"/>
      <c r="B386" s="38"/>
      <c r="C386" s="39"/>
      <c r="D386" s="230" t="s">
        <v>157</v>
      </c>
      <c r="E386" s="39"/>
      <c r="F386" s="231" t="s">
        <v>1476</v>
      </c>
      <c r="G386" s="39"/>
      <c r="H386" s="39"/>
      <c r="I386" s="232"/>
      <c r="J386" s="39"/>
      <c r="K386" s="39"/>
      <c r="L386" s="43"/>
      <c r="M386" s="233"/>
      <c r="N386" s="234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157</v>
      </c>
      <c r="AU386" s="16" t="s">
        <v>86</v>
      </c>
    </row>
    <row r="387" spans="1:65" s="2" customFormat="1" ht="24.15" customHeight="1">
      <c r="A387" s="37"/>
      <c r="B387" s="38"/>
      <c r="C387" s="217" t="s">
        <v>496</v>
      </c>
      <c r="D387" s="217" t="s">
        <v>150</v>
      </c>
      <c r="E387" s="218" t="s">
        <v>1478</v>
      </c>
      <c r="F387" s="219" t="s">
        <v>1479</v>
      </c>
      <c r="G387" s="220" t="s">
        <v>185</v>
      </c>
      <c r="H387" s="221">
        <v>20.3</v>
      </c>
      <c r="I387" s="222"/>
      <c r="J387" s="223">
        <f>ROUND(I387*H387,2)</f>
        <v>0</v>
      </c>
      <c r="K387" s="219" t="s">
        <v>186</v>
      </c>
      <c r="L387" s="43"/>
      <c r="M387" s="224" t="s">
        <v>1</v>
      </c>
      <c r="N387" s="225" t="s">
        <v>41</v>
      </c>
      <c r="O387" s="90"/>
      <c r="P387" s="226">
        <f>O387*H387</f>
        <v>0</v>
      </c>
      <c r="Q387" s="226">
        <v>0</v>
      </c>
      <c r="R387" s="226">
        <f>Q387*H387</f>
        <v>0</v>
      </c>
      <c r="S387" s="226">
        <v>0</v>
      </c>
      <c r="T387" s="227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28" t="s">
        <v>155</v>
      </c>
      <c r="AT387" s="228" t="s">
        <v>150</v>
      </c>
      <c r="AU387" s="228" t="s">
        <v>86</v>
      </c>
      <c r="AY387" s="16" t="s">
        <v>148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16" t="s">
        <v>84</v>
      </c>
      <c r="BK387" s="229">
        <f>ROUND(I387*H387,2)</f>
        <v>0</v>
      </c>
      <c r="BL387" s="16" t="s">
        <v>155</v>
      </c>
      <c r="BM387" s="228" t="s">
        <v>1480</v>
      </c>
    </row>
    <row r="388" spans="1:47" s="2" customFormat="1" ht="12">
      <c r="A388" s="37"/>
      <c r="B388" s="38"/>
      <c r="C388" s="39"/>
      <c r="D388" s="230" t="s">
        <v>157</v>
      </c>
      <c r="E388" s="39"/>
      <c r="F388" s="231" t="s">
        <v>1481</v>
      </c>
      <c r="G388" s="39"/>
      <c r="H388" s="39"/>
      <c r="I388" s="232"/>
      <c r="J388" s="39"/>
      <c r="K388" s="39"/>
      <c r="L388" s="43"/>
      <c r="M388" s="233"/>
      <c r="N388" s="234"/>
      <c r="O388" s="90"/>
      <c r="P388" s="90"/>
      <c r="Q388" s="90"/>
      <c r="R388" s="90"/>
      <c r="S388" s="90"/>
      <c r="T388" s="91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6" t="s">
        <v>157</v>
      </c>
      <c r="AU388" s="16" t="s">
        <v>86</v>
      </c>
    </row>
    <row r="389" spans="1:47" s="2" customFormat="1" ht="12">
      <c r="A389" s="37"/>
      <c r="B389" s="38"/>
      <c r="C389" s="39"/>
      <c r="D389" s="235" t="s">
        <v>159</v>
      </c>
      <c r="E389" s="39"/>
      <c r="F389" s="236" t="s">
        <v>1482</v>
      </c>
      <c r="G389" s="39"/>
      <c r="H389" s="39"/>
      <c r="I389" s="232"/>
      <c r="J389" s="39"/>
      <c r="K389" s="39"/>
      <c r="L389" s="43"/>
      <c r="M389" s="233"/>
      <c r="N389" s="234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159</v>
      </c>
      <c r="AU389" s="16" t="s">
        <v>86</v>
      </c>
    </row>
    <row r="390" spans="1:51" s="13" customFormat="1" ht="12">
      <c r="A390" s="13"/>
      <c r="B390" s="238"/>
      <c r="C390" s="239"/>
      <c r="D390" s="230" t="s">
        <v>163</v>
      </c>
      <c r="E390" s="240" t="s">
        <v>1</v>
      </c>
      <c r="F390" s="241" t="s">
        <v>1483</v>
      </c>
      <c r="G390" s="239"/>
      <c r="H390" s="242">
        <v>8.54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163</v>
      </c>
      <c r="AU390" s="248" t="s">
        <v>86</v>
      </c>
      <c r="AV390" s="13" t="s">
        <v>86</v>
      </c>
      <c r="AW390" s="13" t="s">
        <v>32</v>
      </c>
      <c r="AX390" s="13" t="s">
        <v>76</v>
      </c>
      <c r="AY390" s="248" t="s">
        <v>148</v>
      </c>
    </row>
    <row r="391" spans="1:51" s="13" customFormat="1" ht="12">
      <c r="A391" s="13"/>
      <c r="B391" s="238"/>
      <c r="C391" s="239"/>
      <c r="D391" s="230" t="s">
        <v>163</v>
      </c>
      <c r="E391" s="240" t="s">
        <v>1</v>
      </c>
      <c r="F391" s="241" t="s">
        <v>1484</v>
      </c>
      <c r="G391" s="239"/>
      <c r="H391" s="242">
        <v>11.76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163</v>
      </c>
      <c r="AU391" s="248" t="s">
        <v>86</v>
      </c>
      <c r="AV391" s="13" t="s">
        <v>86</v>
      </c>
      <c r="AW391" s="13" t="s">
        <v>32</v>
      </c>
      <c r="AX391" s="13" t="s">
        <v>76</v>
      </c>
      <c r="AY391" s="248" t="s">
        <v>148</v>
      </c>
    </row>
    <row r="392" spans="1:51" s="14" customFormat="1" ht="12">
      <c r="A392" s="14"/>
      <c r="B392" s="263"/>
      <c r="C392" s="264"/>
      <c r="D392" s="230" t="s">
        <v>163</v>
      </c>
      <c r="E392" s="265" t="s">
        <v>1</v>
      </c>
      <c r="F392" s="266" t="s">
        <v>950</v>
      </c>
      <c r="G392" s="264"/>
      <c r="H392" s="267">
        <v>20.299999999999997</v>
      </c>
      <c r="I392" s="268"/>
      <c r="J392" s="264"/>
      <c r="K392" s="264"/>
      <c r="L392" s="269"/>
      <c r="M392" s="270"/>
      <c r="N392" s="271"/>
      <c r="O392" s="271"/>
      <c r="P392" s="271"/>
      <c r="Q392" s="271"/>
      <c r="R392" s="271"/>
      <c r="S392" s="271"/>
      <c r="T392" s="27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3" t="s">
        <v>163</v>
      </c>
      <c r="AU392" s="273" t="s">
        <v>86</v>
      </c>
      <c r="AV392" s="14" t="s">
        <v>155</v>
      </c>
      <c r="AW392" s="14" t="s">
        <v>32</v>
      </c>
      <c r="AX392" s="14" t="s">
        <v>84</v>
      </c>
      <c r="AY392" s="273" t="s">
        <v>148</v>
      </c>
    </row>
    <row r="393" spans="1:65" s="2" customFormat="1" ht="24.15" customHeight="1">
      <c r="A393" s="37"/>
      <c r="B393" s="38"/>
      <c r="C393" s="217" t="s">
        <v>500</v>
      </c>
      <c r="D393" s="217" t="s">
        <v>150</v>
      </c>
      <c r="E393" s="218" t="s">
        <v>1485</v>
      </c>
      <c r="F393" s="219" t="s">
        <v>1486</v>
      </c>
      <c r="G393" s="220" t="s">
        <v>313</v>
      </c>
      <c r="H393" s="221">
        <v>1</v>
      </c>
      <c r="I393" s="222"/>
      <c r="J393" s="223">
        <f>ROUND(I393*H393,2)</f>
        <v>0</v>
      </c>
      <c r="K393" s="219" t="s">
        <v>186</v>
      </c>
      <c r="L393" s="43"/>
      <c r="M393" s="224" t="s">
        <v>1</v>
      </c>
      <c r="N393" s="225" t="s">
        <v>41</v>
      </c>
      <c r="O393" s="90"/>
      <c r="P393" s="226">
        <f>O393*H393</f>
        <v>0</v>
      </c>
      <c r="Q393" s="226">
        <v>0.41489</v>
      </c>
      <c r="R393" s="226">
        <f>Q393*H393</f>
        <v>0.41489</v>
      </c>
      <c r="S393" s="226">
        <v>0</v>
      </c>
      <c r="T393" s="227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28" t="s">
        <v>155</v>
      </c>
      <c r="AT393" s="228" t="s">
        <v>150</v>
      </c>
      <c r="AU393" s="228" t="s">
        <v>86</v>
      </c>
      <c r="AY393" s="16" t="s">
        <v>148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6" t="s">
        <v>84</v>
      </c>
      <c r="BK393" s="229">
        <f>ROUND(I393*H393,2)</f>
        <v>0</v>
      </c>
      <c r="BL393" s="16" t="s">
        <v>155</v>
      </c>
      <c r="BM393" s="228" t="s">
        <v>1487</v>
      </c>
    </row>
    <row r="394" spans="1:47" s="2" customFormat="1" ht="12">
      <c r="A394" s="37"/>
      <c r="B394" s="38"/>
      <c r="C394" s="39"/>
      <c r="D394" s="230" t="s">
        <v>157</v>
      </c>
      <c r="E394" s="39"/>
      <c r="F394" s="231" t="s">
        <v>1488</v>
      </c>
      <c r="G394" s="39"/>
      <c r="H394" s="39"/>
      <c r="I394" s="232"/>
      <c r="J394" s="39"/>
      <c r="K394" s="39"/>
      <c r="L394" s="43"/>
      <c r="M394" s="233"/>
      <c r="N394" s="234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157</v>
      </c>
      <c r="AU394" s="16" t="s">
        <v>86</v>
      </c>
    </row>
    <row r="395" spans="1:47" s="2" customFormat="1" ht="12">
      <c r="A395" s="37"/>
      <c r="B395" s="38"/>
      <c r="C395" s="39"/>
      <c r="D395" s="235" t="s">
        <v>159</v>
      </c>
      <c r="E395" s="39"/>
      <c r="F395" s="236" t="s">
        <v>1489</v>
      </c>
      <c r="G395" s="39"/>
      <c r="H395" s="39"/>
      <c r="I395" s="232"/>
      <c r="J395" s="39"/>
      <c r="K395" s="39"/>
      <c r="L395" s="43"/>
      <c r="M395" s="233"/>
      <c r="N395" s="234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159</v>
      </c>
      <c r="AU395" s="16" t="s">
        <v>86</v>
      </c>
    </row>
    <row r="396" spans="1:65" s="2" customFormat="1" ht="21.75" customHeight="1">
      <c r="A396" s="37"/>
      <c r="B396" s="38"/>
      <c r="C396" s="249" t="s">
        <v>506</v>
      </c>
      <c r="D396" s="249" t="s">
        <v>282</v>
      </c>
      <c r="E396" s="250" t="s">
        <v>1490</v>
      </c>
      <c r="F396" s="251" t="s">
        <v>1491</v>
      </c>
      <c r="G396" s="252" t="s">
        <v>313</v>
      </c>
      <c r="H396" s="253">
        <v>1</v>
      </c>
      <c r="I396" s="254"/>
      <c r="J396" s="255">
        <f>ROUND(I396*H396,2)</f>
        <v>0</v>
      </c>
      <c r="K396" s="251" t="s">
        <v>186</v>
      </c>
      <c r="L396" s="256"/>
      <c r="M396" s="257" t="s">
        <v>1</v>
      </c>
      <c r="N396" s="258" t="s">
        <v>41</v>
      </c>
      <c r="O396" s="90"/>
      <c r="P396" s="226">
        <f>O396*H396</f>
        <v>0</v>
      </c>
      <c r="Q396" s="226">
        <v>1.6</v>
      </c>
      <c r="R396" s="226">
        <f>Q396*H396</f>
        <v>1.6</v>
      </c>
      <c r="S396" s="226">
        <v>0</v>
      </c>
      <c r="T396" s="227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28" t="s">
        <v>205</v>
      </c>
      <c r="AT396" s="228" t="s">
        <v>282</v>
      </c>
      <c r="AU396" s="228" t="s">
        <v>86</v>
      </c>
      <c r="AY396" s="16" t="s">
        <v>148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6" t="s">
        <v>84</v>
      </c>
      <c r="BK396" s="229">
        <f>ROUND(I396*H396,2)</f>
        <v>0</v>
      </c>
      <c r="BL396" s="16" t="s">
        <v>155</v>
      </c>
      <c r="BM396" s="228" t="s">
        <v>1492</v>
      </c>
    </row>
    <row r="397" spans="1:47" s="2" customFormat="1" ht="12">
      <c r="A397" s="37"/>
      <c r="B397" s="38"/>
      <c r="C397" s="39"/>
      <c r="D397" s="230" t="s">
        <v>157</v>
      </c>
      <c r="E397" s="39"/>
      <c r="F397" s="231" t="s">
        <v>1491</v>
      </c>
      <c r="G397" s="39"/>
      <c r="H397" s="39"/>
      <c r="I397" s="232"/>
      <c r="J397" s="39"/>
      <c r="K397" s="39"/>
      <c r="L397" s="43"/>
      <c r="M397" s="233"/>
      <c r="N397" s="234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157</v>
      </c>
      <c r="AU397" s="16" t="s">
        <v>86</v>
      </c>
    </row>
    <row r="398" spans="1:65" s="2" customFormat="1" ht="24.15" customHeight="1">
      <c r="A398" s="37"/>
      <c r="B398" s="38"/>
      <c r="C398" s="217" t="s">
        <v>510</v>
      </c>
      <c r="D398" s="217" t="s">
        <v>150</v>
      </c>
      <c r="E398" s="218" t="s">
        <v>1493</v>
      </c>
      <c r="F398" s="219" t="s">
        <v>1494</v>
      </c>
      <c r="G398" s="220" t="s">
        <v>313</v>
      </c>
      <c r="H398" s="221">
        <v>1</v>
      </c>
      <c r="I398" s="222"/>
      <c r="J398" s="223">
        <f>ROUND(I398*H398,2)</f>
        <v>0</v>
      </c>
      <c r="K398" s="219" t="s">
        <v>186</v>
      </c>
      <c r="L398" s="43"/>
      <c r="M398" s="224" t="s">
        <v>1</v>
      </c>
      <c r="N398" s="225" t="s">
        <v>41</v>
      </c>
      <c r="O398" s="90"/>
      <c r="P398" s="226">
        <f>O398*H398</f>
        <v>0</v>
      </c>
      <c r="Q398" s="226">
        <v>0.00989</v>
      </c>
      <c r="R398" s="226">
        <f>Q398*H398</f>
        <v>0.00989</v>
      </c>
      <c r="S398" s="226">
        <v>0</v>
      </c>
      <c r="T398" s="227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8" t="s">
        <v>155</v>
      </c>
      <c r="AT398" s="228" t="s">
        <v>150</v>
      </c>
      <c r="AU398" s="228" t="s">
        <v>86</v>
      </c>
      <c r="AY398" s="16" t="s">
        <v>148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6" t="s">
        <v>84</v>
      </c>
      <c r="BK398" s="229">
        <f>ROUND(I398*H398,2)</f>
        <v>0</v>
      </c>
      <c r="BL398" s="16" t="s">
        <v>155</v>
      </c>
      <c r="BM398" s="228" t="s">
        <v>1495</v>
      </c>
    </row>
    <row r="399" spans="1:47" s="2" customFormat="1" ht="12">
      <c r="A399" s="37"/>
      <c r="B399" s="38"/>
      <c r="C399" s="39"/>
      <c r="D399" s="230" t="s">
        <v>157</v>
      </c>
      <c r="E399" s="39"/>
      <c r="F399" s="231" t="s">
        <v>1496</v>
      </c>
      <c r="G399" s="39"/>
      <c r="H399" s="39"/>
      <c r="I399" s="232"/>
      <c r="J399" s="39"/>
      <c r="K399" s="39"/>
      <c r="L399" s="43"/>
      <c r="M399" s="233"/>
      <c r="N399" s="234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157</v>
      </c>
      <c r="AU399" s="16" t="s">
        <v>86</v>
      </c>
    </row>
    <row r="400" spans="1:47" s="2" customFormat="1" ht="12">
      <c r="A400" s="37"/>
      <c r="B400" s="38"/>
      <c r="C400" s="39"/>
      <c r="D400" s="235" t="s">
        <v>159</v>
      </c>
      <c r="E400" s="39"/>
      <c r="F400" s="236" t="s">
        <v>1497</v>
      </c>
      <c r="G400" s="39"/>
      <c r="H400" s="39"/>
      <c r="I400" s="232"/>
      <c r="J400" s="39"/>
      <c r="K400" s="39"/>
      <c r="L400" s="43"/>
      <c r="M400" s="233"/>
      <c r="N400" s="234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159</v>
      </c>
      <c r="AU400" s="16" t="s">
        <v>86</v>
      </c>
    </row>
    <row r="401" spans="1:65" s="2" customFormat="1" ht="16.5" customHeight="1">
      <c r="A401" s="37"/>
      <c r="B401" s="38"/>
      <c r="C401" s="249" t="s">
        <v>514</v>
      </c>
      <c r="D401" s="249" t="s">
        <v>282</v>
      </c>
      <c r="E401" s="250" t="s">
        <v>1498</v>
      </c>
      <c r="F401" s="251" t="s">
        <v>1499</v>
      </c>
      <c r="G401" s="252" t="s">
        <v>313</v>
      </c>
      <c r="H401" s="253">
        <v>1</v>
      </c>
      <c r="I401" s="254"/>
      <c r="J401" s="255">
        <f>ROUND(I401*H401,2)</f>
        <v>0</v>
      </c>
      <c r="K401" s="251" t="s">
        <v>186</v>
      </c>
      <c r="L401" s="256"/>
      <c r="M401" s="257" t="s">
        <v>1</v>
      </c>
      <c r="N401" s="258" t="s">
        <v>41</v>
      </c>
      <c r="O401" s="90"/>
      <c r="P401" s="226">
        <f>O401*H401</f>
        <v>0</v>
      </c>
      <c r="Q401" s="226">
        <v>0.262</v>
      </c>
      <c r="R401" s="226">
        <f>Q401*H401</f>
        <v>0.262</v>
      </c>
      <c r="S401" s="226">
        <v>0</v>
      </c>
      <c r="T401" s="227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8" t="s">
        <v>205</v>
      </c>
      <c r="AT401" s="228" t="s">
        <v>282</v>
      </c>
      <c r="AU401" s="228" t="s">
        <v>86</v>
      </c>
      <c r="AY401" s="16" t="s">
        <v>148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6" t="s">
        <v>84</v>
      </c>
      <c r="BK401" s="229">
        <f>ROUND(I401*H401,2)</f>
        <v>0</v>
      </c>
      <c r="BL401" s="16" t="s">
        <v>155</v>
      </c>
      <c r="BM401" s="228" t="s">
        <v>1500</v>
      </c>
    </row>
    <row r="402" spans="1:47" s="2" customFormat="1" ht="12">
      <c r="A402" s="37"/>
      <c r="B402" s="38"/>
      <c r="C402" s="39"/>
      <c r="D402" s="230" t="s">
        <v>157</v>
      </c>
      <c r="E402" s="39"/>
      <c r="F402" s="231" t="s">
        <v>1499</v>
      </c>
      <c r="G402" s="39"/>
      <c r="H402" s="39"/>
      <c r="I402" s="232"/>
      <c r="J402" s="39"/>
      <c r="K402" s="39"/>
      <c r="L402" s="43"/>
      <c r="M402" s="233"/>
      <c r="N402" s="234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157</v>
      </c>
      <c r="AU402" s="16" t="s">
        <v>86</v>
      </c>
    </row>
    <row r="403" spans="1:65" s="2" customFormat="1" ht="24.15" customHeight="1">
      <c r="A403" s="37"/>
      <c r="B403" s="38"/>
      <c r="C403" s="217" t="s">
        <v>521</v>
      </c>
      <c r="D403" s="217" t="s">
        <v>150</v>
      </c>
      <c r="E403" s="218" t="s">
        <v>1501</v>
      </c>
      <c r="F403" s="219" t="s">
        <v>1502</v>
      </c>
      <c r="G403" s="220" t="s">
        <v>313</v>
      </c>
      <c r="H403" s="221">
        <v>1</v>
      </c>
      <c r="I403" s="222"/>
      <c r="J403" s="223">
        <f>ROUND(I403*H403,2)</f>
        <v>0</v>
      </c>
      <c r="K403" s="219" t="s">
        <v>186</v>
      </c>
      <c r="L403" s="43"/>
      <c r="M403" s="224" t="s">
        <v>1</v>
      </c>
      <c r="N403" s="225" t="s">
        <v>41</v>
      </c>
      <c r="O403" s="90"/>
      <c r="P403" s="226">
        <f>O403*H403</f>
        <v>0</v>
      </c>
      <c r="Q403" s="226">
        <v>0.00989</v>
      </c>
      <c r="R403" s="226">
        <f>Q403*H403</f>
        <v>0.00989</v>
      </c>
      <c r="S403" s="226">
        <v>0</v>
      </c>
      <c r="T403" s="227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28" t="s">
        <v>155</v>
      </c>
      <c r="AT403" s="228" t="s">
        <v>150</v>
      </c>
      <c r="AU403" s="228" t="s">
        <v>86</v>
      </c>
      <c r="AY403" s="16" t="s">
        <v>148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6" t="s">
        <v>84</v>
      </c>
      <c r="BK403" s="229">
        <f>ROUND(I403*H403,2)</f>
        <v>0</v>
      </c>
      <c r="BL403" s="16" t="s">
        <v>155</v>
      </c>
      <c r="BM403" s="228" t="s">
        <v>1503</v>
      </c>
    </row>
    <row r="404" spans="1:47" s="2" customFormat="1" ht="12">
      <c r="A404" s="37"/>
      <c r="B404" s="38"/>
      <c r="C404" s="39"/>
      <c r="D404" s="230" t="s">
        <v>157</v>
      </c>
      <c r="E404" s="39"/>
      <c r="F404" s="231" t="s">
        <v>1504</v>
      </c>
      <c r="G404" s="39"/>
      <c r="H404" s="39"/>
      <c r="I404" s="232"/>
      <c r="J404" s="39"/>
      <c r="K404" s="39"/>
      <c r="L404" s="43"/>
      <c r="M404" s="233"/>
      <c r="N404" s="234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157</v>
      </c>
      <c r="AU404" s="16" t="s">
        <v>86</v>
      </c>
    </row>
    <row r="405" spans="1:47" s="2" customFormat="1" ht="12">
      <c r="A405" s="37"/>
      <c r="B405" s="38"/>
      <c r="C405" s="39"/>
      <c r="D405" s="235" t="s">
        <v>159</v>
      </c>
      <c r="E405" s="39"/>
      <c r="F405" s="236" t="s">
        <v>1505</v>
      </c>
      <c r="G405" s="39"/>
      <c r="H405" s="39"/>
      <c r="I405" s="232"/>
      <c r="J405" s="39"/>
      <c r="K405" s="39"/>
      <c r="L405" s="43"/>
      <c r="M405" s="233"/>
      <c r="N405" s="234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159</v>
      </c>
      <c r="AU405" s="16" t="s">
        <v>86</v>
      </c>
    </row>
    <row r="406" spans="1:65" s="2" customFormat="1" ht="21.75" customHeight="1">
      <c r="A406" s="37"/>
      <c r="B406" s="38"/>
      <c r="C406" s="249" t="s">
        <v>525</v>
      </c>
      <c r="D406" s="249" t="s">
        <v>282</v>
      </c>
      <c r="E406" s="250" t="s">
        <v>1506</v>
      </c>
      <c r="F406" s="251" t="s">
        <v>1507</v>
      </c>
      <c r="G406" s="252" t="s">
        <v>313</v>
      </c>
      <c r="H406" s="253">
        <v>1</v>
      </c>
      <c r="I406" s="254"/>
      <c r="J406" s="255">
        <f>ROUND(I406*H406,2)</f>
        <v>0</v>
      </c>
      <c r="K406" s="251" t="s">
        <v>186</v>
      </c>
      <c r="L406" s="256"/>
      <c r="M406" s="257" t="s">
        <v>1</v>
      </c>
      <c r="N406" s="258" t="s">
        <v>41</v>
      </c>
      <c r="O406" s="90"/>
      <c r="P406" s="226">
        <f>O406*H406</f>
        <v>0</v>
      </c>
      <c r="Q406" s="226">
        <v>1.054</v>
      </c>
      <c r="R406" s="226">
        <f>Q406*H406</f>
        <v>1.054</v>
      </c>
      <c r="S406" s="226">
        <v>0</v>
      </c>
      <c r="T406" s="227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28" t="s">
        <v>205</v>
      </c>
      <c r="AT406" s="228" t="s">
        <v>282</v>
      </c>
      <c r="AU406" s="228" t="s">
        <v>86</v>
      </c>
      <c r="AY406" s="16" t="s">
        <v>148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6" t="s">
        <v>84</v>
      </c>
      <c r="BK406" s="229">
        <f>ROUND(I406*H406,2)</f>
        <v>0</v>
      </c>
      <c r="BL406" s="16" t="s">
        <v>155</v>
      </c>
      <c r="BM406" s="228" t="s">
        <v>1508</v>
      </c>
    </row>
    <row r="407" spans="1:47" s="2" customFormat="1" ht="12">
      <c r="A407" s="37"/>
      <c r="B407" s="38"/>
      <c r="C407" s="39"/>
      <c r="D407" s="230" t="s">
        <v>157</v>
      </c>
      <c r="E407" s="39"/>
      <c r="F407" s="231" t="s">
        <v>1507</v>
      </c>
      <c r="G407" s="39"/>
      <c r="H407" s="39"/>
      <c r="I407" s="232"/>
      <c r="J407" s="39"/>
      <c r="K407" s="39"/>
      <c r="L407" s="43"/>
      <c r="M407" s="233"/>
      <c r="N407" s="234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157</v>
      </c>
      <c r="AU407" s="16" t="s">
        <v>86</v>
      </c>
    </row>
    <row r="408" spans="1:65" s="2" customFormat="1" ht="24.15" customHeight="1">
      <c r="A408" s="37"/>
      <c r="B408" s="38"/>
      <c r="C408" s="217" t="s">
        <v>531</v>
      </c>
      <c r="D408" s="217" t="s">
        <v>150</v>
      </c>
      <c r="E408" s="218" t="s">
        <v>1509</v>
      </c>
      <c r="F408" s="219" t="s">
        <v>1510</v>
      </c>
      <c r="G408" s="220" t="s">
        <v>313</v>
      </c>
      <c r="H408" s="221">
        <v>1</v>
      </c>
      <c r="I408" s="222"/>
      <c r="J408" s="223">
        <f>ROUND(I408*H408,2)</f>
        <v>0</v>
      </c>
      <c r="K408" s="219" t="s">
        <v>186</v>
      </c>
      <c r="L408" s="43"/>
      <c r="M408" s="224" t="s">
        <v>1</v>
      </c>
      <c r="N408" s="225" t="s">
        <v>41</v>
      </c>
      <c r="O408" s="90"/>
      <c r="P408" s="226">
        <f>O408*H408</f>
        <v>0</v>
      </c>
      <c r="Q408" s="226">
        <v>0.01218</v>
      </c>
      <c r="R408" s="226">
        <f>Q408*H408</f>
        <v>0.01218</v>
      </c>
      <c r="S408" s="226">
        <v>0</v>
      </c>
      <c r="T408" s="227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28" t="s">
        <v>155</v>
      </c>
      <c r="AT408" s="228" t="s">
        <v>150</v>
      </c>
      <c r="AU408" s="228" t="s">
        <v>86</v>
      </c>
      <c r="AY408" s="16" t="s">
        <v>148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6" t="s">
        <v>84</v>
      </c>
      <c r="BK408" s="229">
        <f>ROUND(I408*H408,2)</f>
        <v>0</v>
      </c>
      <c r="BL408" s="16" t="s">
        <v>155</v>
      </c>
      <c r="BM408" s="228" t="s">
        <v>1511</v>
      </c>
    </row>
    <row r="409" spans="1:47" s="2" customFormat="1" ht="12">
      <c r="A409" s="37"/>
      <c r="B409" s="38"/>
      <c r="C409" s="39"/>
      <c r="D409" s="230" t="s">
        <v>157</v>
      </c>
      <c r="E409" s="39"/>
      <c r="F409" s="231" t="s">
        <v>1512</v>
      </c>
      <c r="G409" s="39"/>
      <c r="H409" s="39"/>
      <c r="I409" s="232"/>
      <c r="J409" s="39"/>
      <c r="K409" s="39"/>
      <c r="L409" s="43"/>
      <c r="M409" s="233"/>
      <c r="N409" s="234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157</v>
      </c>
      <c r="AU409" s="16" t="s">
        <v>86</v>
      </c>
    </row>
    <row r="410" spans="1:47" s="2" customFormat="1" ht="12">
      <c r="A410" s="37"/>
      <c r="B410" s="38"/>
      <c r="C410" s="39"/>
      <c r="D410" s="235" t="s">
        <v>159</v>
      </c>
      <c r="E410" s="39"/>
      <c r="F410" s="236" t="s">
        <v>1513</v>
      </c>
      <c r="G410" s="39"/>
      <c r="H410" s="39"/>
      <c r="I410" s="232"/>
      <c r="J410" s="39"/>
      <c r="K410" s="39"/>
      <c r="L410" s="43"/>
      <c r="M410" s="233"/>
      <c r="N410" s="234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159</v>
      </c>
      <c r="AU410" s="16" t="s">
        <v>86</v>
      </c>
    </row>
    <row r="411" spans="1:65" s="2" customFormat="1" ht="24.15" customHeight="1">
      <c r="A411" s="37"/>
      <c r="B411" s="38"/>
      <c r="C411" s="249" t="s">
        <v>535</v>
      </c>
      <c r="D411" s="249" t="s">
        <v>282</v>
      </c>
      <c r="E411" s="250" t="s">
        <v>1514</v>
      </c>
      <c r="F411" s="251" t="s">
        <v>1515</v>
      </c>
      <c r="G411" s="252" t="s">
        <v>313</v>
      </c>
      <c r="H411" s="253">
        <v>1</v>
      </c>
      <c r="I411" s="254"/>
      <c r="J411" s="255">
        <f>ROUND(I411*H411,2)</f>
        <v>0</v>
      </c>
      <c r="K411" s="251" t="s">
        <v>186</v>
      </c>
      <c r="L411" s="256"/>
      <c r="M411" s="257" t="s">
        <v>1</v>
      </c>
      <c r="N411" s="258" t="s">
        <v>41</v>
      </c>
      <c r="O411" s="90"/>
      <c r="P411" s="226">
        <f>O411*H411</f>
        <v>0</v>
      </c>
      <c r="Q411" s="226">
        <v>0.585</v>
      </c>
      <c r="R411" s="226">
        <f>Q411*H411</f>
        <v>0.585</v>
      </c>
      <c r="S411" s="226">
        <v>0</v>
      </c>
      <c r="T411" s="227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28" t="s">
        <v>205</v>
      </c>
      <c r="AT411" s="228" t="s">
        <v>282</v>
      </c>
      <c r="AU411" s="228" t="s">
        <v>86</v>
      </c>
      <c r="AY411" s="16" t="s">
        <v>148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6" t="s">
        <v>84</v>
      </c>
      <c r="BK411" s="229">
        <f>ROUND(I411*H411,2)</f>
        <v>0</v>
      </c>
      <c r="BL411" s="16" t="s">
        <v>155</v>
      </c>
      <c r="BM411" s="228" t="s">
        <v>1516</v>
      </c>
    </row>
    <row r="412" spans="1:47" s="2" customFormat="1" ht="12">
      <c r="A412" s="37"/>
      <c r="B412" s="38"/>
      <c r="C412" s="39"/>
      <c r="D412" s="230" t="s">
        <v>157</v>
      </c>
      <c r="E412" s="39"/>
      <c r="F412" s="231" t="s">
        <v>1515</v>
      </c>
      <c r="G412" s="39"/>
      <c r="H412" s="39"/>
      <c r="I412" s="232"/>
      <c r="J412" s="39"/>
      <c r="K412" s="39"/>
      <c r="L412" s="43"/>
      <c r="M412" s="233"/>
      <c r="N412" s="234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157</v>
      </c>
      <c r="AU412" s="16" t="s">
        <v>86</v>
      </c>
    </row>
    <row r="413" spans="1:65" s="2" customFormat="1" ht="24.15" customHeight="1">
      <c r="A413" s="37"/>
      <c r="B413" s="38"/>
      <c r="C413" s="217" t="s">
        <v>539</v>
      </c>
      <c r="D413" s="217" t="s">
        <v>150</v>
      </c>
      <c r="E413" s="218" t="s">
        <v>1517</v>
      </c>
      <c r="F413" s="219" t="s">
        <v>1518</v>
      </c>
      <c r="G413" s="220" t="s">
        <v>215</v>
      </c>
      <c r="H413" s="221">
        <v>65.52</v>
      </c>
      <c r="I413" s="222"/>
      <c r="J413" s="223">
        <f>ROUND(I413*H413,2)</f>
        <v>0</v>
      </c>
      <c r="K413" s="219" t="s">
        <v>186</v>
      </c>
      <c r="L413" s="43"/>
      <c r="M413" s="224" t="s">
        <v>1</v>
      </c>
      <c r="N413" s="225" t="s">
        <v>41</v>
      </c>
      <c r="O413" s="90"/>
      <c r="P413" s="226">
        <f>O413*H413</f>
        <v>0</v>
      </c>
      <c r="Q413" s="226">
        <v>0.00232</v>
      </c>
      <c r="R413" s="226">
        <f>Q413*H413</f>
        <v>0.15200639999999999</v>
      </c>
      <c r="S413" s="226">
        <v>0</v>
      </c>
      <c r="T413" s="227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8" t="s">
        <v>155</v>
      </c>
      <c r="AT413" s="228" t="s">
        <v>150</v>
      </c>
      <c r="AU413" s="228" t="s">
        <v>86</v>
      </c>
      <c r="AY413" s="16" t="s">
        <v>148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6" t="s">
        <v>84</v>
      </c>
      <c r="BK413" s="229">
        <f>ROUND(I413*H413,2)</f>
        <v>0</v>
      </c>
      <c r="BL413" s="16" t="s">
        <v>155</v>
      </c>
      <c r="BM413" s="228" t="s">
        <v>1519</v>
      </c>
    </row>
    <row r="414" spans="1:47" s="2" customFormat="1" ht="12">
      <c r="A414" s="37"/>
      <c r="B414" s="38"/>
      <c r="C414" s="39"/>
      <c r="D414" s="230" t="s">
        <v>157</v>
      </c>
      <c r="E414" s="39"/>
      <c r="F414" s="231" t="s">
        <v>1520</v>
      </c>
      <c r="G414" s="39"/>
      <c r="H414" s="39"/>
      <c r="I414" s="232"/>
      <c r="J414" s="39"/>
      <c r="K414" s="39"/>
      <c r="L414" s="43"/>
      <c r="M414" s="233"/>
      <c r="N414" s="234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157</v>
      </c>
      <c r="AU414" s="16" t="s">
        <v>86</v>
      </c>
    </row>
    <row r="415" spans="1:47" s="2" customFormat="1" ht="12">
      <c r="A415" s="37"/>
      <c r="B415" s="38"/>
      <c r="C415" s="39"/>
      <c r="D415" s="235" t="s">
        <v>159</v>
      </c>
      <c r="E415" s="39"/>
      <c r="F415" s="236" t="s">
        <v>1521</v>
      </c>
      <c r="G415" s="39"/>
      <c r="H415" s="39"/>
      <c r="I415" s="232"/>
      <c r="J415" s="39"/>
      <c r="K415" s="39"/>
      <c r="L415" s="43"/>
      <c r="M415" s="233"/>
      <c r="N415" s="234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159</v>
      </c>
      <c r="AU415" s="16" t="s">
        <v>86</v>
      </c>
    </row>
    <row r="416" spans="1:51" s="13" customFormat="1" ht="12">
      <c r="A416" s="13"/>
      <c r="B416" s="238"/>
      <c r="C416" s="239"/>
      <c r="D416" s="230" t="s">
        <v>163</v>
      </c>
      <c r="E416" s="240" t="s">
        <v>1</v>
      </c>
      <c r="F416" s="241" t="s">
        <v>1522</v>
      </c>
      <c r="G416" s="239"/>
      <c r="H416" s="242">
        <v>65.52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163</v>
      </c>
      <c r="AU416" s="248" t="s">
        <v>86</v>
      </c>
      <c r="AV416" s="13" t="s">
        <v>86</v>
      </c>
      <c r="AW416" s="13" t="s">
        <v>32</v>
      </c>
      <c r="AX416" s="13" t="s">
        <v>84</v>
      </c>
      <c r="AY416" s="248" t="s">
        <v>148</v>
      </c>
    </row>
    <row r="417" spans="1:65" s="2" customFormat="1" ht="16.5" customHeight="1">
      <c r="A417" s="37"/>
      <c r="B417" s="38"/>
      <c r="C417" s="217" t="s">
        <v>546</v>
      </c>
      <c r="D417" s="217" t="s">
        <v>150</v>
      </c>
      <c r="E417" s="218" t="s">
        <v>1523</v>
      </c>
      <c r="F417" s="219" t="s">
        <v>1524</v>
      </c>
      <c r="G417" s="220" t="s">
        <v>256</v>
      </c>
      <c r="H417" s="221">
        <v>1.049</v>
      </c>
      <c r="I417" s="222"/>
      <c r="J417" s="223">
        <f>ROUND(I417*H417,2)</f>
        <v>0</v>
      </c>
      <c r="K417" s="219" t="s">
        <v>186</v>
      </c>
      <c r="L417" s="43"/>
      <c r="M417" s="224" t="s">
        <v>1</v>
      </c>
      <c r="N417" s="225" t="s">
        <v>41</v>
      </c>
      <c r="O417" s="90"/>
      <c r="P417" s="226">
        <f>O417*H417</f>
        <v>0</v>
      </c>
      <c r="Q417" s="226">
        <v>0.99735</v>
      </c>
      <c r="R417" s="226">
        <f>Q417*H417</f>
        <v>1.04622015</v>
      </c>
      <c r="S417" s="226">
        <v>0</v>
      </c>
      <c r="T417" s="227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8" t="s">
        <v>155</v>
      </c>
      <c r="AT417" s="228" t="s">
        <v>150</v>
      </c>
      <c r="AU417" s="228" t="s">
        <v>86</v>
      </c>
      <c r="AY417" s="16" t="s">
        <v>148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6" t="s">
        <v>84</v>
      </c>
      <c r="BK417" s="229">
        <f>ROUND(I417*H417,2)</f>
        <v>0</v>
      </c>
      <c r="BL417" s="16" t="s">
        <v>155</v>
      </c>
      <c r="BM417" s="228" t="s">
        <v>1525</v>
      </c>
    </row>
    <row r="418" spans="1:47" s="2" customFormat="1" ht="12">
      <c r="A418" s="37"/>
      <c r="B418" s="38"/>
      <c r="C418" s="39"/>
      <c r="D418" s="230" t="s">
        <v>157</v>
      </c>
      <c r="E418" s="39"/>
      <c r="F418" s="231" t="s">
        <v>1524</v>
      </c>
      <c r="G418" s="39"/>
      <c r="H418" s="39"/>
      <c r="I418" s="232"/>
      <c r="J418" s="39"/>
      <c r="K418" s="39"/>
      <c r="L418" s="43"/>
      <c r="M418" s="233"/>
      <c r="N418" s="234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157</v>
      </c>
      <c r="AU418" s="16" t="s">
        <v>86</v>
      </c>
    </row>
    <row r="419" spans="1:47" s="2" customFormat="1" ht="12">
      <c r="A419" s="37"/>
      <c r="B419" s="38"/>
      <c r="C419" s="39"/>
      <c r="D419" s="235" t="s">
        <v>159</v>
      </c>
      <c r="E419" s="39"/>
      <c r="F419" s="236" t="s">
        <v>1526</v>
      </c>
      <c r="G419" s="39"/>
      <c r="H419" s="39"/>
      <c r="I419" s="232"/>
      <c r="J419" s="39"/>
      <c r="K419" s="39"/>
      <c r="L419" s="43"/>
      <c r="M419" s="233"/>
      <c r="N419" s="234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159</v>
      </c>
      <c r="AU419" s="16" t="s">
        <v>86</v>
      </c>
    </row>
    <row r="420" spans="1:51" s="13" customFormat="1" ht="12">
      <c r="A420" s="13"/>
      <c r="B420" s="238"/>
      <c r="C420" s="239"/>
      <c r="D420" s="230" t="s">
        <v>163</v>
      </c>
      <c r="E420" s="240" t="s">
        <v>1</v>
      </c>
      <c r="F420" s="241" t="s">
        <v>1527</v>
      </c>
      <c r="G420" s="239"/>
      <c r="H420" s="242">
        <v>0.547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163</v>
      </c>
      <c r="AU420" s="248" t="s">
        <v>86</v>
      </c>
      <c r="AV420" s="13" t="s">
        <v>86</v>
      </c>
      <c r="AW420" s="13" t="s">
        <v>32</v>
      </c>
      <c r="AX420" s="13" t="s">
        <v>76</v>
      </c>
      <c r="AY420" s="248" t="s">
        <v>148</v>
      </c>
    </row>
    <row r="421" spans="1:51" s="13" customFormat="1" ht="12">
      <c r="A421" s="13"/>
      <c r="B421" s="238"/>
      <c r="C421" s="239"/>
      <c r="D421" s="230" t="s">
        <v>163</v>
      </c>
      <c r="E421" s="240" t="s">
        <v>1</v>
      </c>
      <c r="F421" s="241" t="s">
        <v>1528</v>
      </c>
      <c r="G421" s="239"/>
      <c r="H421" s="242">
        <v>0.502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163</v>
      </c>
      <c r="AU421" s="248" t="s">
        <v>86</v>
      </c>
      <c r="AV421" s="13" t="s">
        <v>86</v>
      </c>
      <c r="AW421" s="13" t="s">
        <v>32</v>
      </c>
      <c r="AX421" s="13" t="s">
        <v>76</v>
      </c>
      <c r="AY421" s="248" t="s">
        <v>148</v>
      </c>
    </row>
    <row r="422" spans="1:51" s="14" customFormat="1" ht="12">
      <c r="A422" s="14"/>
      <c r="B422" s="263"/>
      <c r="C422" s="264"/>
      <c r="D422" s="230" t="s">
        <v>163</v>
      </c>
      <c r="E422" s="265" t="s">
        <v>1</v>
      </c>
      <c r="F422" s="266" t="s">
        <v>950</v>
      </c>
      <c r="G422" s="264"/>
      <c r="H422" s="267">
        <v>1.049</v>
      </c>
      <c r="I422" s="268"/>
      <c r="J422" s="264"/>
      <c r="K422" s="264"/>
      <c r="L422" s="269"/>
      <c r="M422" s="270"/>
      <c r="N422" s="271"/>
      <c r="O422" s="271"/>
      <c r="P422" s="271"/>
      <c r="Q422" s="271"/>
      <c r="R422" s="271"/>
      <c r="S422" s="271"/>
      <c r="T422" s="27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3" t="s">
        <v>163</v>
      </c>
      <c r="AU422" s="273" t="s">
        <v>86</v>
      </c>
      <c r="AV422" s="14" t="s">
        <v>155</v>
      </c>
      <c r="AW422" s="14" t="s">
        <v>32</v>
      </c>
      <c r="AX422" s="14" t="s">
        <v>84</v>
      </c>
      <c r="AY422" s="273" t="s">
        <v>148</v>
      </c>
    </row>
    <row r="423" spans="1:65" s="2" customFormat="1" ht="24.15" customHeight="1">
      <c r="A423" s="37"/>
      <c r="B423" s="38"/>
      <c r="C423" s="217" t="s">
        <v>552</v>
      </c>
      <c r="D423" s="217" t="s">
        <v>150</v>
      </c>
      <c r="E423" s="218" t="s">
        <v>1529</v>
      </c>
      <c r="F423" s="219" t="s">
        <v>1530</v>
      </c>
      <c r="G423" s="220" t="s">
        <v>313</v>
      </c>
      <c r="H423" s="221">
        <v>1</v>
      </c>
      <c r="I423" s="222"/>
      <c r="J423" s="223">
        <f>ROUND(I423*H423,2)</f>
        <v>0</v>
      </c>
      <c r="K423" s="219" t="s">
        <v>1</v>
      </c>
      <c r="L423" s="43"/>
      <c r="M423" s="224" t="s">
        <v>1</v>
      </c>
      <c r="N423" s="225" t="s">
        <v>41</v>
      </c>
      <c r="O423" s="90"/>
      <c r="P423" s="226">
        <f>O423*H423</f>
        <v>0</v>
      </c>
      <c r="Q423" s="226">
        <v>0.10559</v>
      </c>
      <c r="R423" s="226">
        <f>Q423*H423</f>
        <v>0.10559</v>
      </c>
      <c r="S423" s="226">
        <v>0</v>
      </c>
      <c r="T423" s="227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8" t="s">
        <v>155</v>
      </c>
      <c r="AT423" s="228" t="s">
        <v>150</v>
      </c>
      <c r="AU423" s="228" t="s">
        <v>86</v>
      </c>
      <c r="AY423" s="16" t="s">
        <v>148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6" t="s">
        <v>84</v>
      </c>
      <c r="BK423" s="229">
        <f>ROUND(I423*H423,2)</f>
        <v>0</v>
      </c>
      <c r="BL423" s="16" t="s">
        <v>155</v>
      </c>
      <c r="BM423" s="228" t="s">
        <v>1531</v>
      </c>
    </row>
    <row r="424" spans="1:47" s="2" customFormat="1" ht="12">
      <c r="A424" s="37"/>
      <c r="B424" s="38"/>
      <c r="C424" s="39"/>
      <c r="D424" s="230" t="s">
        <v>157</v>
      </c>
      <c r="E424" s="39"/>
      <c r="F424" s="231" t="s">
        <v>1530</v>
      </c>
      <c r="G424" s="39"/>
      <c r="H424" s="39"/>
      <c r="I424" s="232"/>
      <c r="J424" s="39"/>
      <c r="K424" s="39"/>
      <c r="L424" s="43"/>
      <c r="M424" s="233"/>
      <c r="N424" s="234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157</v>
      </c>
      <c r="AU424" s="16" t="s">
        <v>86</v>
      </c>
    </row>
    <row r="425" spans="1:65" s="2" customFormat="1" ht="24.15" customHeight="1">
      <c r="A425" s="37"/>
      <c r="B425" s="38"/>
      <c r="C425" s="217" t="s">
        <v>557</v>
      </c>
      <c r="D425" s="217" t="s">
        <v>150</v>
      </c>
      <c r="E425" s="218" t="s">
        <v>1532</v>
      </c>
      <c r="F425" s="219" t="s">
        <v>1533</v>
      </c>
      <c r="G425" s="220" t="s">
        <v>313</v>
      </c>
      <c r="H425" s="221">
        <v>1</v>
      </c>
      <c r="I425" s="222"/>
      <c r="J425" s="223">
        <f>ROUND(I425*H425,2)</f>
        <v>0</v>
      </c>
      <c r="K425" s="219" t="s">
        <v>186</v>
      </c>
      <c r="L425" s="43"/>
      <c r="M425" s="224" t="s">
        <v>1</v>
      </c>
      <c r="N425" s="225" t="s">
        <v>41</v>
      </c>
      <c r="O425" s="90"/>
      <c r="P425" s="226">
        <f>O425*H425</f>
        <v>0</v>
      </c>
      <c r="Q425" s="226">
        <v>0.01212</v>
      </c>
      <c r="R425" s="226">
        <f>Q425*H425</f>
        <v>0.01212</v>
      </c>
      <c r="S425" s="226">
        <v>0</v>
      </c>
      <c r="T425" s="227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28" t="s">
        <v>155</v>
      </c>
      <c r="AT425" s="228" t="s">
        <v>150</v>
      </c>
      <c r="AU425" s="228" t="s">
        <v>86</v>
      </c>
      <c r="AY425" s="16" t="s">
        <v>148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6" t="s">
        <v>84</v>
      </c>
      <c r="BK425" s="229">
        <f>ROUND(I425*H425,2)</f>
        <v>0</v>
      </c>
      <c r="BL425" s="16" t="s">
        <v>155</v>
      </c>
      <c r="BM425" s="228" t="s">
        <v>1534</v>
      </c>
    </row>
    <row r="426" spans="1:47" s="2" customFormat="1" ht="12">
      <c r="A426" s="37"/>
      <c r="B426" s="38"/>
      <c r="C426" s="39"/>
      <c r="D426" s="230" t="s">
        <v>157</v>
      </c>
      <c r="E426" s="39"/>
      <c r="F426" s="231" t="s">
        <v>1535</v>
      </c>
      <c r="G426" s="39"/>
      <c r="H426" s="39"/>
      <c r="I426" s="232"/>
      <c r="J426" s="39"/>
      <c r="K426" s="39"/>
      <c r="L426" s="43"/>
      <c r="M426" s="233"/>
      <c r="N426" s="234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157</v>
      </c>
      <c r="AU426" s="16" t="s">
        <v>86</v>
      </c>
    </row>
    <row r="427" spans="1:47" s="2" customFormat="1" ht="12">
      <c r="A427" s="37"/>
      <c r="B427" s="38"/>
      <c r="C427" s="39"/>
      <c r="D427" s="235" t="s">
        <v>159</v>
      </c>
      <c r="E427" s="39"/>
      <c r="F427" s="236" t="s">
        <v>1536</v>
      </c>
      <c r="G427" s="39"/>
      <c r="H427" s="39"/>
      <c r="I427" s="232"/>
      <c r="J427" s="39"/>
      <c r="K427" s="39"/>
      <c r="L427" s="43"/>
      <c r="M427" s="233"/>
      <c r="N427" s="234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159</v>
      </c>
      <c r="AU427" s="16" t="s">
        <v>86</v>
      </c>
    </row>
    <row r="428" spans="1:65" s="2" customFormat="1" ht="24.15" customHeight="1">
      <c r="A428" s="37"/>
      <c r="B428" s="38"/>
      <c r="C428" s="217" t="s">
        <v>561</v>
      </c>
      <c r="D428" s="217" t="s">
        <v>150</v>
      </c>
      <c r="E428" s="218" t="s">
        <v>1537</v>
      </c>
      <c r="F428" s="219" t="s">
        <v>1538</v>
      </c>
      <c r="G428" s="220" t="s">
        <v>313</v>
      </c>
      <c r="H428" s="221">
        <v>1</v>
      </c>
      <c r="I428" s="222"/>
      <c r="J428" s="223">
        <f>ROUND(I428*H428,2)</f>
        <v>0</v>
      </c>
      <c r="K428" s="219" t="s">
        <v>186</v>
      </c>
      <c r="L428" s="43"/>
      <c r="M428" s="224" t="s">
        <v>1</v>
      </c>
      <c r="N428" s="225" t="s">
        <v>41</v>
      </c>
      <c r="O428" s="90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28" t="s">
        <v>155</v>
      </c>
      <c r="AT428" s="228" t="s">
        <v>150</v>
      </c>
      <c r="AU428" s="228" t="s">
        <v>86</v>
      </c>
      <c r="AY428" s="16" t="s">
        <v>148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6" t="s">
        <v>84</v>
      </c>
      <c r="BK428" s="229">
        <f>ROUND(I428*H428,2)</f>
        <v>0</v>
      </c>
      <c r="BL428" s="16" t="s">
        <v>155</v>
      </c>
      <c r="BM428" s="228" t="s">
        <v>1539</v>
      </c>
    </row>
    <row r="429" spans="1:47" s="2" customFormat="1" ht="12">
      <c r="A429" s="37"/>
      <c r="B429" s="38"/>
      <c r="C429" s="39"/>
      <c r="D429" s="230" t="s">
        <v>157</v>
      </c>
      <c r="E429" s="39"/>
      <c r="F429" s="231" t="s">
        <v>1540</v>
      </c>
      <c r="G429" s="39"/>
      <c r="H429" s="39"/>
      <c r="I429" s="232"/>
      <c r="J429" s="39"/>
      <c r="K429" s="39"/>
      <c r="L429" s="43"/>
      <c r="M429" s="233"/>
      <c r="N429" s="234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157</v>
      </c>
      <c r="AU429" s="16" t="s">
        <v>86</v>
      </c>
    </row>
    <row r="430" spans="1:47" s="2" customFormat="1" ht="12">
      <c r="A430" s="37"/>
      <c r="B430" s="38"/>
      <c r="C430" s="39"/>
      <c r="D430" s="235" t="s">
        <v>159</v>
      </c>
      <c r="E430" s="39"/>
      <c r="F430" s="236" t="s">
        <v>1541</v>
      </c>
      <c r="G430" s="39"/>
      <c r="H430" s="39"/>
      <c r="I430" s="232"/>
      <c r="J430" s="39"/>
      <c r="K430" s="39"/>
      <c r="L430" s="43"/>
      <c r="M430" s="233"/>
      <c r="N430" s="234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159</v>
      </c>
      <c r="AU430" s="16" t="s">
        <v>86</v>
      </c>
    </row>
    <row r="431" spans="1:65" s="2" customFormat="1" ht="33" customHeight="1">
      <c r="A431" s="37"/>
      <c r="B431" s="38"/>
      <c r="C431" s="217" t="s">
        <v>565</v>
      </c>
      <c r="D431" s="217" t="s">
        <v>150</v>
      </c>
      <c r="E431" s="218" t="s">
        <v>1542</v>
      </c>
      <c r="F431" s="219" t="s">
        <v>1543</v>
      </c>
      <c r="G431" s="220" t="s">
        <v>313</v>
      </c>
      <c r="H431" s="221">
        <v>1</v>
      </c>
      <c r="I431" s="222"/>
      <c r="J431" s="223">
        <f>ROUND(I431*H431,2)</f>
        <v>0</v>
      </c>
      <c r="K431" s="219" t="s">
        <v>186</v>
      </c>
      <c r="L431" s="43"/>
      <c r="M431" s="224" t="s">
        <v>1</v>
      </c>
      <c r="N431" s="225" t="s">
        <v>41</v>
      </c>
      <c r="O431" s="90"/>
      <c r="P431" s="226">
        <f>O431*H431</f>
        <v>0</v>
      </c>
      <c r="Q431" s="226">
        <v>0.2838</v>
      </c>
      <c r="R431" s="226">
        <f>Q431*H431</f>
        <v>0.2838</v>
      </c>
      <c r="S431" s="226">
        <v>0</v>
      </c>
      <c r="T431" s="227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28" t="s">
        <v>155</v>
      </c>
      <c r="AT431" s="228" t="s">
        <v>150</v>
      </c>
      <c r="AU431" s="228" t="s">
        <v>86</v>
      </c>
      <c r="AY431" s="16" t="s">
        <v>148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6" t="s">
        <v>84</v>
      </c>
      <c r="BK431" s="229">
        <f>ROUND(I431*H431,2)</f>
        <v>0</v>
      </c>
      <c r="BL431" s="16" t="s">
        <v>155</v>
      </c>
      <c r="BM431" s="228" t="s">
        <v>1544</v>
      </c>
    </row>
    <row r="432" spans="1:47" s="2" customFormat="1" ht="12">
      <c r="A432" s="37"/>
      <c r="B432" s="38"/>
      <c r="C432" s="39"/>
      <c r="D432" s="230" t="s">
        <v>157</v>
      </c>
      <c r="E432" s="39"/>
      <c r="F432" s="231" t="s">
        <v>1545</v>
      </c>
      <c r="G432" s="39"/>
      <c r="H432" s="39"/>
      <c r="I432" s="232"/>
      <c r="J432" s="39"/>
      <c r="K432" s="39"/>
      <c r="L432" s="43"/>
      <c r="M432" s="233"/>
      <c r="N432" s="234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157</v>
      </c>
      <c r="AU432" s="16" t="s">
        <v>86</v>
      </c>
    </row>
    <row r="433" spans="1:47" s="2" customFormat="1" ht="12">
      <c r="A433" s="37"/>
      <c r="B433" s="38"/>
      <c r="C433" s="39"/>
      <c r="D433" s="235" t="s">
        <v>159</v>
      </c>
      <c r="E433" s="39"/>
      <c r="F433" s="236" t="s">
        <v>1546</v>
      </c>
      <c r="G433" s="39"/>
      <c r="H433" s="39"/>
      <c r="I433" s="232"/>
      <c r="J433" s="39"/>
      <c r="K433" s="39"/>
      <c r="L433" s="43"/>
      <c r="M433" s="233"/>
      <c r="N433" s="234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159</v>
      </c>
      <c r="AU433" s="16" t="s">
        <v>86</v>
      </c>
    </row>
    <row r="434" spans="1:65" s="2" customFormat="1" ht="24.15" customHeight="1">
      <c r="A434" s="37"/>
      <c r="B434" s="38"/>
      <c r="C434" s="217" t="s">
        <v>571</v>
      </c>
      <c r="D434" s="217" t="s">
        <v>150</v>
      </c>
      <c r="E434" s="218" t="s">
        <v>1547</v>
      </c>
      <c r="F434" s="219" t="s">
        <v>1548</v>
      </c>
      <c r="G434" s="220" t="s">
        <v>313</v>
      </c>
      <c r="H434" s="221">
        <v>1</v>
      </c>
      <c r="I434" s="222"/>
      <c r="J434" s="223">
        <f>ROUND(I434*H434,2)</f>
        <v>0</v>
      </c>
      <c r="K434" s="219" t="s">
        <v>186</v>
      </c>
      <c r="L434" s="43"/>
      <c r="M434" s="224" t="s">
        <v>1</v>
      </c>
      <c r="N434" s="225" t="s">
        <v>41</v>
      </c>
      <c r="O434" s="90"/>
      <c r="P434" s="226">
        <f>O434*H434</f>
        <v>0</v>
      </c>
      <c r="Q434" s="226">
        <v>0.21734</v>
      </c>
      <c r="R434" s="226">
        <f>Q434*H434</f>
        <v>0.21734</v>
      </c>
      <c r="S434" s="226">
        <v>0</v>
      </c>
      <c r="T434" s="227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28" t="s">
        <v>155</v>
      </c>
      <c r="AT434" s="228" t="s">
        <v>150</v>
      </c>
      <c r="AU434" s="228" t="s">
        <v>86</v>
      </c>
      <c r="AY434" s="16" t="s">
        <v>148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6" t="s">
        <v>84</v>
      </c>
      <c r="BK434" s="229">
        <f>ROUND(I434*H434,2)</f>
        <v>0</v>
      </c>
      <c r="BL434" s="16" t="s">
        <v>155</v>
      </c>
      <c r="BM434" s="228" t="s">
        <v>1549</v>
      </c>
    </row>
    <row r="435" spans="1:47" s="2" customFormat="1" ht="12">
      <c r="A435" s="37"/>
      <c r="B435" s="38"/>
      <c r="C435" s="39"/>
      <c r="D435" s="230" t="s">
        <v>157</v>
      </c>
      <c r="E435" s="39"/>
      <c r="F435" s="231" t="s">
        <v>1550</v>
      </c>
      <c r="G435" s="39"/>
      <c r="H435" s="39"/>
      <c r="I435" s="232"/>
      <c r="J435" s="39"/>
      <c r="K435" s="39"/>
      <c r="L435" s="43"/>
      <c r="M435" s="233"/>
      <c r="N435" s="234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157</v>
      </c>
      <c r="AU435" s="16" t="s">
        <v>86</v>
      </c>
    </row>
    <row r="436" spans="1:47" s="2" customFormat="1" ht="12">
      <c r="A436" s="37"/>
      <c r="B436" s="38"/>
      <c r="C436" s="39"/>
      <c r="D436" s="235" t="s">
        <v>159</v>
      </c>
      <c r="E436" s="39"/>
      <c r="F436" s="236" t="s">
        <v>1551</v>
      </c>
      <c r="G436" s="39"/>
      <c r="H436" s="39"/>
      <c r="I436" s="232"/>
      <c r="J436" s="39"/>
      <c r="K436" s="39"/>
      <c r="L436" s="43"/>
      <c r="M436" s="233"/>
      <c r="N436" s="234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159</v>
      </c>
      <c r="AU436" s="16" t="s">
        <v>86</v>
      </c>
    </row>
    <row r="437" spans="1:65" s="2" customFormat="1" ht="33" customHeight="1">
      <c r="A437" s="37"/>
      <c r="B437" s="38"/>
      <c r="C437" s="249" t="s">
        <v>575</v>
      </c>
      <c r="D437" s="249" t="s">
        <v>282</v>
      </c>
      <c r="E437" s="250" t="s">
        <v>1552</v>
      </c>
      <c r="F437" s="251" t="s">
        <v>1553</v>
      </c>
      <c r="G437" s="252" t="s">
        <v>313</v>
      </c>
      <c r="H437" s="253">
        <v>1</v>
      </c>
      <c r="I437" s="254"/>
      <c r="J437" s="255">
        <f>ROUND(I437*H437,2)</f>
        <v>0</v>
      </c>
      <c r="K437" s="251" t="s">
        <v>186</v>
      </c>
      <c r="L437" s="256"/>
      <c r="M437" s="257" t="s">
        <v>1</v>
      </c>
      <c r="N437" s="258" t="s">
        <v>41</v>
      </c>
      <c r="O437" s="90"/>
      <c r="P437" s="226">
        <f>O437*H437</f>
        <v>0</v>
      </c>
      <c r="Q437" s="226">
        <v>0.162</v>
      </c>
      <c r="R437" s="226">
        <f>Q437*H437</f>
        <v>0.162</v>
      </c>
      <c r="S437" s="226">
        <v>0</v>
      </c>
      <c r="T437" s="227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8" t="s">
        <v>205</v>
      </c>
      <c r="AT437" s="228" t="s">
        <v>282</v>
      </c>
      <c r="AU437" s="228" t="s">
        <v>86</v>
      </c>
      <c r="AY437" s="16" t="s">
        <v>148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6" t="s">
        <v>84</v>
      </c>
      <c r="BK437" s="229">
        <f>ROUND(I437*H437,2)</f>
        <v>0</v>
      </c>
      <c r="BL437" s="16" t="s">
        <v>155</v>
      </c>
      <c r="BM437" s="228" t="s">
        <v>1554</v>
      </c>
    </row>
    <row r="438" spans="1:47" s="2" customFormat="1" ht="12">
      <c r="A438" s="37"/>
      <c r="B438" s="38"/>
      <c r="C438" s="39"/>
      <c r="D438" s="230" t="s">
        <v>157</v>
      </c>
      <c r="E438" s="39"/>
      <c r="F438" s="231" t="s">
        <v>1553</v>
      </c>
      <c r="G438" s="39"/>
      <c r="H438" s="39"/>
      <c r="I438" s="232"/>
      <c r="J438" s="39"/>
      <c r="K438" s="39"/>
      <c r="L438" s="43"/>
      <c r="M438" s="233"/>
      <c r="N438" s="234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157</v>
      </c>
      <c r="AU438" s="16" t="s">
        <v>86</v>
      </c>
    </row>
    <row r="439" spans="1:65" s="2" customFormat="1" ht="16.5" customHeight="1">
      <c r="A439" s="37"/>
      <c r="B439" s="38"/>
      <c r="C439" s="217" t="s">
        <v>579</v>
      </c>
      <c r="D439" s="217" t="s">
        <v>150</v>
      </c>
      <c r="E439" s="218" t="s">
        <v>1555</v>
      </c>
      <c r="F439" s="219" t="s">
        <v>1556</v>
      </c>
      <c r="G439" s="220" t="s">
        <v>313</v>
      </c>
      <c r="H439" s="221">
        <v>1</v>
      </c>
      <c r="I439" s="222"/>
      <c r="J439" s="223">
        <f>ROUND(I439*H439,2)</f>
        <v>0</v>
      </c>
      <c r="K439" s="219" t="s">
        <v>1</v>
      </c>
      <c r="L439" s="43"/>
      <c r="M439" s="224" t="s">
        <v>1</v>
      </c>
      <c r="N439" s="225" t="s">
        <v>41</v>
      </c>
      <c r="O439" s="90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28" t="s">
        <v>155</v>
      </c>
      <c r="AT439" s="228" t="s">
        <v>150</v>
      </c>
      <c r="AU439" s="228" t="s">
        <v>86</v>
      </c>
      <c r="AY439" s="16" t="s">
        <v>148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6" t="s">
        <v>84</v>
      </c>
      <c r="BK439" s="229">
        <f>ROUND(I439*H439,2)</f>
        <v>0</v>
      </c>
      <c r="BL439" s="16" t="s">
        <v>155</v>
      </c>
      <c r="BM439" s="228" t="s">
        <v>1557</v>
      </c>
    </row>
    <row r="440" spans="1:47" s="2" customFormat="1" ht="12">
      <c r="A440" s="37"/>
      <c r="B440" s="38"/>
      <c r="C440" s="39"/>
      <c r="D440" s="230" t="s">
        <v>157</v>
      </c>
      <c r="E440" s="39"/>
      <c r="F440" s="231" t="s">
        <v>1556</v>
      </c>
      <c r="G440" s="39"/>
      <c r="H440" s="39"/>
      <c r="I440" s="232"/>
      <c r="J440" s="39"/>
      <c r="K440" s="39"/>
      <c r="L440" s="43"/>
      <c r="M440" s="233"/>
      <c r="N440" s="234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157</v>
      </c>
      <c r="AU440" s="16" t="s">
        <v>86</v>
      </c>
    </row>
    <row r="441" spans="1:63" s="12" customFormat="1" ht="22.8" customHeight="1">
      <c r="A441" s="12"/>
      <c r="B441" s="201"/>
      <c r="C441" s="202"/>
      <c r="D441" s="203" t="s">
        <v>75</v>
      </c>
      <c r="E441" s="215" t="s">
        <v>212</v>
      </c>
      <c r="F441" s="215" t="s">
        <v>1558</v>
      </c>
      <c r="G441" s="202"/>
      <c r="H441" s="202"/>
      <c r="I441" s="205"/>
      <c r="J441" s="216">
        <f>BK441</f>
        <v>0</v>
      </c>
      <c r="K441" s="202"/>
      <c r="L441" s="207"/>
      <c r="M441" s="208"/>
      <c r="N441" s="209"/>
      <c r="O441" s="209"/>
      <c r="P441" s="210">
        <f>SUM(P442:P449)</f>
        <v>0</v>
      </c>
      <c r="Q441" s="209"/>
      <c r="R441" s="210">
        <f>SUM(R442:R449)</f>
        <v>0.0039</v>
      </c>
      <c r="S441" s="209"/>
      <c r="T441" s="211">
        <f>SUM(T442:T449)</f>
        <v>29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2" t="s">
        <v>84</v>
      </c>
      <c r="AT441" s="213" t="s">
        <v>75</v>
      </c>
      <c r="AU441" s="213" t="s">
        <v>84</v>
      </c>
      <c r="AY441" s="212" t="s">
        <v>148</v>
      </c>
      <c r="BK441" s="214">
        <f>SUM(BK442:BK449)</f>
        <v>0</v>
      </c>
    </row>
    <row r="442" spans="1:65" s="2" customFormat="1" ht="33" customHeight="1">
      <c r="A442" s="37"/>
      <c r="B442" s="38"/>
      <c r="C442" s="217" t="s">
        <v>586</v>
      </c>
      <c r="D442" s="217" t="s">
        <v>150</v>
      </c>
      <c r="E442" s="218" t="s">
        <v>1559</v>
      </c>
      <c r="F442" s="219" t="s">
        <v>1560</v>
      </c>
      <c r="G442" s="220" t="s">
        <v>215</v>
      </c>
      <c r="H442" s="221">
        <v>30</v>
      </c>
      <c r="I442" s="222"/>
      <c r="J442" s="223">
        <f>ROUND(I442*H442,2)</f>
        <v>0</v>
      </c>
      <c r="K442" s="219" t="s">
        <v>186</v>
      </c>
      <c r="L442" s="43"/>
      <c r="M442" s="224" t="s">
        <v>1</v>
      </c>
      <c r="N442" s="225" t="s">
        <v>41</v>
      </c>
      <c r="O442" s="90"/>
      <c r="P442" s="226">
        <f>O442*H442</f>
        <v>0</v>
      </c>
      <c r="Q442" s="226">
        <v>0.00013</v>
      </c>
      <c r="R442" s="226">
        <f>Q442*H442</f>
        <v>0.0039</v>
      </c>
      <c r="S442" s="226">
        <v>0</v>
      </c>
      <c r="T442" s="227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28" t="s">
        <v>155</v>
      </c>
      <c r="AT442" s="228" t="s">
        <v>150</v>
      </c>
      <c r="AU442" s="228" t="s">
        <v>86</v>
      </c>
      <c r="AY442" s="16" t="s">
        <v>148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6" t="s">
        <v>84</v>
      </c>
      <c r="BK442" s="229">
        <f>ROUND(I442*H442,2)</f>
        <v>0</v>
      </c>
      <c r="BL442" s="16" t="s">
        <v>155</v>
      </c>
      <c r="BM442" s="228" t="s">
        <v>1561</v>
      </c>
    </row>
    <row r="443" spans="1:47" s="2" customFormat="1" ht="12">
      <c r="A443" s="37"/>
      <c r="B443" s="38"/>
      <c r="C443" s="39"/>
      <c r="D443" s="230" t="s">
        <v>157</v>
      </c>
      <c r="E443" s="39"/>
      <c r="F443" s="231" t="s">
        <v>1562</v>
      </c>
      <c r="G443" s="39"/>
      <c r="H443" s="39"/>
      <c r="I443" s="232"/>
      <c r="J443" s="39"/>
      <c r="K443" s="39"/>
      <c r="L443" s="43"/>
      <c r="M443" s="233"/>
      <c r="N443" s="234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6" t="s">
        <v>157</v>
      </c>
      <c r="AU443" s="16" t="s">
        <v>86</v>
      </c>
    </row>
    <row r="444" spans="1:47" s="2" customFormat="1" ht="12">
      <c r="A444" s="37"/>
      <c r="B444" s="38"/>
      <c r="C444" s="39"/>
      <c r="D444" s="235" t="s">
        <v>159</v>
      </c>
      <c r="E444" s="39"/>
      <c r="F444" s="236" t="s">
        <v>1563</v>
      </c>
      <c r="G444" s="39"/>
      <c r="H444" s="39"/>
      <c r="I444" s="232"/>
      <c r="J444" s="39"/>
      <c r="K444" s="39"/>
      <c r="L444" s="43"/>
      <c r="M444" s="233"/>
      <c r="N444" s="234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159</v>
      </c>
      <c r="AU444" s="16" t="s">
        <v>86</v>
      </c>
    </row>
    <row r="445" spans="1:65" s="2" customFormat="1" ht="24.15" customHeight="1">
      <c r="A445" s="37"/>
      <c r="B445" s="38"/>
      <c r="C445" s="217" t="s">
        <v>592</v>
      </c>
      <c r="D445" s="217" t="s">
        <v>150</v>
      </c>
      <c r="E445" s="218" t="s">
        <v>1564</v>
      </c>
      <c r="F445" s="219" t="s">
        <v>1565</v>
      </c>
      <c r="G445" s="220" t="s">
        <v>185</v>
      </c>
      <c r="H445" s="221">
        <v>10</v>
      </c>
      <c r="I445" s="222"/>
      <c r="J445" s="223">
        <f>ROUND(I445*H445,2)</f>
        <v>0</v>
      </c>
      <c r="K445" s="219" t="s">
        <v>186</v>
      </c>
      <c r="L445" s="43"/>
      <c r="M445" s="224" t="s">
        <v>1</v>
      </c>
      <c r="N445" s="225" t="s">
        <v>41</v>
      </c>
      <c r="O445" s="90"/>
      <c r="P445" s="226">
        <f>O445*H445</f>
        <v>0</v>
      </c>
      <c r="Q445" s="226">
        <v>0</v>
      </c>
      <c r="R445" s="226">
        <f>Q445*H445</f>
        <v>0</v>
      </c>
      <c r="S445" s="226">
        <v>2.9</v>
      </c>
      <c r="T445" s="227">
        <f>S445*H445</f>
        <v>29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28" t="s">
        <v>155</v>
      </c>
      <c r="AT445" s="228" t="s">
        <v>150</v>
      </c>
      <c r="AU445" s="228" t="s">
        <v>86</v>
      </c>
      <c r="AY445" s="16" t="s">
        <v>148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6" t="s">
        <v>84</v>
      </c>
      <c r="BK445" s="229">
        <f>ROUND(I445*H445,2)</f>
        <v>0</v>
      </c>
      <c r="BL445" s="16" t="s">
        <v>155</v>
      </c>
      <c r="BM445" s="228" t="s">
        <v>1566</v>
      </c>
    </row>
    <row r="446" spans="1:47" s="2" customFormat="1" ht="12">
      <c r="A446" s="37"/>
      <c r="B446" s="38"/>
      <c r="C446" s="39"/>
      <c r="D446" s="230" t="s">
        <v>157</v>
      </c>
      <c r="E446" s="39"/>
      <c r="F446" s="231" t="s">
        <v>1567</v>
      </c>
      <c r="G446" s="39"/>
      <c r="H446" s="39"/>
      <c r="I446" s="232"/>
      <c r="J446" s="39"/>
      <c r="K446" s="39"/>
      <c r="L446" s="43"/>
      <c r="M446" s="233"/>
      <c r="N446" s="234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157</v>
      </c>
      <c r="AU446" s="16" t="s">
        <v>86</v>
      </c>
    </row>
    <row r="447" spans="1:47" s="2" customFormat="1" ht="12">
      <c r="A447" s="37"/>
      <c r="B447" s="38"/>
      <c r="C447" s="39"/>
      <c r="D447" s="235" t="s">
        <v>159</v>
      </c>
      <c r="E447" s="39"/>
      <c r="F447" s="236" t="s">
        <v>1568</v>
      </c>
      <c r="G447" s="39"/>
      <c r="H447" s="39"/>
      <c r="I447" s="232"/>
      <c r="J447" s="39"/>
      <c r="K447" s="39"/>
      <c r="L447" s="43"/>
      <c r="M447" s="233"/>
      <c r="N447" s="234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159</v>
      </c>
      <c r="AU447" s="16" t="s">
        <v>86</v>
      </c>
    </row>
    <row r="448" spans="1:47" s="2" customFormat="1" ht="12">
      <c r="A448" s="37"/>
      <c r="B448" s="38"/>
      <c r="C448" s="39"/>
      <c r="D448" s="230" t="s">
        <v>626</v>
      </c>
      <c r="E448" s="39"/>
      <c r="F448" s="237" t="s">
        <v>1569</v>
      </c>
      <c r="G448" s="39"/>
      <c r="H448" s="39"/>
      <c r="I448" s="232"/>
      <c r="J448" s="39"/>
      <c r="K448" s="39"/>
      <c r="L448" s="43"/>
      <c r="M448" s="233"/>
      <c r="N448" s="234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626</v>
      </c>
      <c r="AU448" s="16" t="s">
        <v>86</v>
      </c>
    </row>
    <row r="449" spans="1:51" s="13" customFormat="1" ht="12">
      <c r="A449" s="13"/>
      <c r="B449" s="238"/>
      <c r="C449" s="239"/>
      <c r="D449" s="230" t="s">
        <v>163</v>
      </c>
      <c r="E449" s="240" t="s">
        <v>1</v>
      </c>
      <c r="F449" s="241" t="s">
        <v>1570</v>
      </c>
      <c r="G449" s="239"/>
      <c r="H449" s="242">
        <v>10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163</v>
      </c>
      <c r="AU449" s="248" t="s">
        <v>86</v>
      </c>
      <c r="AV449" s="13" t="s">
        <v>86</v>
      </c>
      <c r="AW449" s="13" t="s">
        <v>32</v>
      </c>
      <c r="AX449" s="13" t="s">
        <v>84</v>
      </c>
      <c r="AY449" s="248" t="s">
        <v>148</v>
      </c>
    </row>
    <row r="450" spans="1:63" s="12" customFormat="1" ht="22.8" customHeight="1">
      <c r="A450" s="12"/>
      <c r="B450" s="201"/>
      <c r="C450" s="202"/>
      <c r="D450" s="203" t="s">
        <v>75</v>
      </c>
      <c r="E450" s="215" t="s">
        <v>1571</v>
      </c>
      <c r="F450" s="215" t="s">
        <v>1572</v>
      </c>
      <c r="G450" s="202"/>
      <c r="H450" s="202"/>
      <c r="I450" s="205"/>
      <c r="J450" s="216">
        <f>BK450</f>
        <v>0</v>
      </c>
      <c r="K450" s="202"/>
      <c r="L450" s="207"/>
      <c r="M450" s="208"/>
      <c r="N450" s="209"/>
      <c r="O450" s="209"/>
      <c r="P450" s="210">
        <f>SUM(P451:P460)</f>
        <v>0</v>
      </c>
      <c r="Q450" s="209"/>
      <c r="R450" s="210">
        <f>SUM(R451:R460)</f>
        <v>0</v>
      </c>
      <c r="S450" s="209"/>
      <c r="T450" s="211">
        <f>SUM(T451:T460)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2" t="s">
        <v>84</v>
      </c>
      <c r="AT450" s="213" t="s">
        <v>75</v>
      </c>
      <c r="AU450" s="213" t="s">
        <v>84</v>
      </c>
      <c r="AY450" s="212" t="s">
        <v>148</v>
      </c>
      <c r="BK450" s="214">
        <f>SUM(BK451:BK460)</f>
        <v>0</v>
      </c>
    </row>
    <row r="451" spans="1:65" s="2" customFormat="1" ht="24.15" customHeight="1">
      <c r="A451" s="37"/>
      <c r="B451" s="38"/>
      <c r="C451" s="217" t="s">
        <v>598</v>
      </c>
      <c r="D451" s="217" t="s">
        <v>150</v>
      </c>
      <c r="E451" s="218" t="s">
        <v>1573</v>
      </c>
      <c r="F451" s="219" t="s">
        <v>1574</v>
      </c>
      <c r="G451" s="220" t="s">
        <v>256</v>
      </c>
      <c r="H451" s="221">
        <v>77</v>
      </c>
      <c r="I451" s="222"/>
      <c r="J451" s="223">
        <f>ROUND(I451*H451,2)</f>
        <v>0</v>
      </c>
      <c r="K451" s="219" t="s">
        <v>186</v>
      </c>
      <c r="L451" s="43"/>
      <c r="M451" s="224" t="s">
        <v>1</v>
      </c>
      <c r="N451" s="225" t="s">
        <v>41</v>
      </c>
      <c r="O451" s="90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28" t="s">
        <v>155</v>
      </c>
      <c r="AT451" s="228" t="s">
        <v>150</v>
      </c>
      <c r="AU451" s="228" t="s">
        <v>86</v>
      </c>
      <c r="AY451" s="16" t="s">
        <v>148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6" t="s">
        <v>84</v>
      </c>
      <c r="BK451" s="229">
        <f>ROUND(I451*H451,2)</f>
        <v>0</v>
      </c>
      <c r="BL451" s="16" t="s">
        <v>155</v>
      </c>
      <c r="BM451" s="228" t="s">
        <v>1575</v>
      </c>
    </row>
    <row r="452" spans="1:47" s="2" customFormat="1" ht="12">
      <c r="A452" s="37"/>
      <c r="B452" s="38"/>
      <c r="C452" s="39"/>
      <c r="D452" s="230" t="s">
        <v>157</v>
      </c>
      <c r="E452" s="39"/>
      <c r="F452" s="231" t="s">
        <v>1576</v>
      </c>
      <c r="G452" s="39"/>
      <c r="H452" s="39"/>
      <c r="I452" s="232"/>
      <c r="J452" s="39"/>
      <c r="K452" s="39"/>
      <c r="L452" s="43"/>
      <c r="M452" s="233"/>
      <c r="N452" s="234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157</v>
      </c>
      <c r="AU452" s="16" t="s">
        <v>86</v>
      </c>
    </row>
    <row r="453" spans="1:47" s="2" customFormat="1" ht="12">
      <c r="A453" s="37"/>
      <c r="B453" s="38"/>
      <c r="C453" s="39"/>
      <c r="D453" s="235" t="s">
        <v>159</v>
      </c>
      <c r="E453" s="39"/>
      <c r="F453" s="236" t="s">
        <v>1577</v>
      </c>
      <c r="G453" s="39"/>
      <c r="H453" s="39"/>
      <c r="I453" s="232"/>
      <c r="J453" s="39"/>
      <c r="K453" s="39"/>
      <c r="L453" s="43"/>
      <c r="M453" s="233"/>
      <c r="N453" s="234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159</v>
      </c>
      <c r="AU453" s="16" t="s">
        <v>86</v>
      </c>
    </row>
    <row r="454" spans="1:65" s="2" customFormat="1" ht="24.15" customHeight="1">
      <c r="A454" s="37"/>
      <c r="B454" s="38"/>
      <c r="C454" s="217" t="s">
        <v>602</v>
      </c>
      <c r="D454" s="217" t="s">
        <v>150</v>
      </c>
      <c r="E454" s="218" t="s">
        <v>1578</v>
      </c>
      <c r="F454" s="219" t="s">
        <v>1579</v>
      </c>
      <c r="G454" s="220" t="s">
        <v>256</v>
      </c>
      <c r="H454" s="221">
        <v>847</v>
      </c>
      <c r="I454" s="222"/>
      <c r="J454" s="223">
        <f>ROUND(I454*H454,2)</f>
        <v>0</v>
      </c>
      <c r="K454" s="219" t="s">
        <v>186</v>
      </c>
      <c r="L454" s="43"/>
      <c r="M454" s="224" t="s">
        <v>1</v>
      </c>
      <c r="N454" s="225" t="s">
        <v>41</v>
      </c>
      <c r="O454" s="90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28" t="s">
        <v>155</v>
      </c>
      <c r="AT454" s="228" t="s">
        <v>150</v>
      </c>
      <c r="AU454" s="228" t="s">
        <v>86</v>
      </c>
      <c r="AY454" s="16" t="s">
        <v>148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6" t="s">
        <v>84</v>
      </c>
      <c r="BK454" s="229">
        <f>ROUND(I454*H454,2)</f>
        <v>0</v>
      </c>
      <c r="BL454" s="16" t="s">
        <v>155</v>
      </c>
      <c r="BM454" s="228" t="s">
        <v>1580</v>
      </c>
    </row>
    <row r="455" spans="1:47" s="2" customFormat="1" ht="12">
      <c r="A455" s="37"/>
      <c r="B455" s="38"/>
      <c r="C455" s="39"/>
      <c r="D455" s="230" t="s">
        <v>157</v>
      </c>
      <c r="E455" s="39"/>
      <c r="F455" s="231" t="s">
        <v>1581</v>
      </c>
      <c r="G455" s="39"/>
      <c r="H455" s="39"/>
      <c r="I455" s="232"/>
      <c r="J455" s="39"/>
      <c r="K455" s="39"/>
      <c r="L455" s="43"/>
      <c r="M455" s="233"/>
      <c r="N455" s="234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157</v>
      </c>
      <c r="AU455" s="16" t="s">
        <v>86</v>
      </c>
    </row>
    <row r="456" spans="1:47" s="2" customFormat="1" ht="12">
      <c r="A456" s="37"/>
      <c r="B456" s="38"/>
      <c r="C456" s="39"/>
      <c r="D456" s="235" t="s">
        <v>159</v>
      </c>
      <c r="E456" s="39"/>
      <c r="F456" s="236" t="s">
        <v>1582</v>
      </c>
      <c r="G456" s="39"/>
      <c r="H456" s="39"/>
      <c r="I456" s="232"/>
      <c r="J456" s="39"/>
      <c r="K456" s="39"/>
      <c r="L456" s="43"/>
      <c r="M456" s="233"/>
      <c r="N456" s="234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159</v>
      </c>
      <c r="AU456" s="16" t="s">
        <v>86</v>
      </c>
    </row>
    <row r="457" spans="1:51" s="13" customFormat="1" ht="12">
      <c r="A457" s="13"/>
      <c r="B457" s="238"/>
      <c r="C457" s="239"/>
      <c r="D457" s="230" t="s">
        <v>163</v>
      </c>
      <c r="E457" s="239"/>
      <c r="F457" s="241" t="s">
        <v>1583</v>
      </c>
      <c r="G457" s="239"/>
      <c r="H457" s="242">
        <v>847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8" t="s">
        <v>163</v>
      </c>
      <c r="AU457" s="248" t="s">
        <v>86</v>
      </c>
      <c r="AV457" s="13" t="s">
        <v>86</v>
      </c>
      <c r="AW457" s="13" t="s">
        <v>4</v>
      </c>
      <c r="AX457" s="13" t="s">
        <v>84</v>
      </c>
      <c r="AY457" s="248" t="s">
        <v>148</v>
      </c>
    </row>
    <row r="458" spans="1:65" s="2" customFormat="1" ht="33" customHeight="1">
      <c r="A458" s="37"/>
      <c r="B458" s="38"/>
      <c r="C458" s="217" t="s">
        <v>609</v>
      </c>
      <c r="D458" s="217" t="s">
        <v>150</v>
      </c>
      <c r="E458" s="218" t="s">
        <v>1584</v>
      </c>
      <c r="F458" s="219" t="s">
        <v>1585</v>
      </c>
      <c r="G458" s="220" t="s">
        <v>256</v>
      </c>
      <c r="H458" s="221">
        <v>77</v>
      </c>
      <c r="I458" s="222"/>
      <c r="J458" s="223">
        <f>ROUND(I458*H458,2)</f>
        <v>0</v>
      </c>
      <c r="K458" s="219" t="s">
        <v>186</v>
      </c>
      <c r="L458" s="43"/>
      <c r="M458" s="224" t="s">
        <v>1</v>
      </c>
      <c r="N458" s="225" t="s">
        <v>41</v>
      </c>
      <c r="O458" s="90"/>
      <c r="P458" s="226">
        <f>O458*H458</f>
        <v>0</v>
      </c>
      <c r="Q458" s="226">
        <v>0</v>
      </c>
      <c r="R458" s="226">
        <f>Q458*H458</f>
        <v>0</v>
      </c>
      <c r="S458" s="226">
        <v>0</v>
      </c>
      <c r="T458" s="227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28" t="s">
        <v>155</v>
      </c>
      <c r="AT458" s="228" t="s">
        <v>150</v>
      </c>
      <c r="AU458" s="228" t="s">
        <v>86</v>
      </c>
      <c r="AY458" s="16" t="s">
        <v>148</v>
      </c>
      <c r="BE458" s="229">
        <f>IF(N458="základní",J458,0)</f>
        <v>0</v>
      </c>
      <c r="BF458" s="229">
        <f>IF(N458="snížená",J458,0)</f>
        <v>0</v>
      </c>
      <c r="BG458" s="229">
        <f>IF(N458="zákl. přenesená",J458,0)</f>
        <v>0</v>
      </c>
      <c r="BH458" s="229">
        <f>IF(N458="sníž. přenesená",J458,0)</f>
        <v>0</v>
      </c>
      <c r="BI458" s="229">
        <f>IF(N458="nulová",J458,0)</f>
        <v>0</v>
      </c>
      <c r="BJ458" s="16" t="s">
        <v>84</v>
      </c>
      <c r="BK458" s="229">
        <f>ROUND(I458*H458,2)</f>
        <v>0</v>
      </c>
      <c r="BL458" s="16" t="s">
        <v>155</v>
      </c>
      <c r="BM458" s="228" t="s">
        <v>1586</v>
      </c>
    </row>
    <row r="459" spans="1:47" s="2" customFormat="1" ht="12">
      <c r="A459" s="37"/>
      <c r="B459" s="38"/>
      <c r="C459" s="39"/>
      <c r="D459" s="230" t="s">
        <v>157</v>
      </c>
      <c r="E459" s="39"/>
      <c r="F459" s="231" t="s">
        <v>1587</v>
      </c>
      <c r="G459" s="39"/>
      <c r="H459" s="39"/>
      <c r="I459" s="232"/>
      <c r="J459" s="39"/>
      <c r="K459" s="39"/>
      <c r="L459" s="43"/>
      <c r="M459" s="233"/>
      <c r="N459" s="234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157</v>
      </c>
      <c r="AU459" s="16" t="s">
        <v>86</v>
      </c>
    </row>
    <row r="460" spans="1:47" s="2" customFormat="1" ht="12">
      <c r="A460" s="37"/>
      <c r="B460" s="38"/>
      <c r="C460" s="39"/>
      <c r="D460" s="235" t="s">
        <v>159</v>
      </c>
      <c r="E460" s="39"/>
      <c r="F460" s="236" t="s">
        <v>1588</v>
      </c>
      <c r="G460" s="39"/>
      <c r="H460" s="39"/>
      <c r="I460" s="232"/>
      <c r="J460" s="39"/>
      <c r="K460" s="39"/>
      <c r="L460" s="43"/>
      <c r="M460" s="233"/>
      <c r="N460" s="234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159</v>
      </c>
      <c r="AU460" s="16" t="s">
        <v>86</v>
      </c>
    </row>
    <row r="461" spans="1:63" s="12" customFormat="1" ht="22.8" customHeight="1">
      <c r="A461" s="12"/>
      <c r="B461" s="201"/>
      <c r="C461" s="202"/>
      <c r="D461" s="203" t="s">
        <v>75</v>
      </c>
      <c r="E461" s="215" t="s">
        <v>628</v>
      </c>
      <c r="F461" s="215" t="s">
        <v>629</v>
      </c>
      <c r="G461" s="202"/>
      <c r="H461" s="202"/>
      <c r="I461" s="205"/>
      <c r="J461" s="216">
        <f>BK461</f>
        <v>0</v>
      </c>
      <c r="K461" s="202"/>
      <c r="L461" s="207"/>
      <c r="M461" s="208"/>
      <c r="N461" s="209"/>
      <c r="O461" s="209"/>
      <c r="P461" s="210">
        <f>SUM(P462:P464)</f>
        <v>0</v>
      </c>
      <c r="Q461" s="209"/>
      <c r="R461" s="210">
        <f>SUM(R462:R464)</f>
        <v>0</v>
      </c>
      <c r="S461" s="209"/>
      <c r="T461" s="211">
        <f>SUM(T462:T464)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2" t="s">
        <v>84</v>
      </c>
      <c r="AT461" s="213" t="s">
        <v>75</v>
      </c>
      <c r="AU461" s="213" t="s">
        <v>84</v>
      </c>
      <c r="AY461" s="212" t="s">
        <v>148</v>
      </c>
      <c r="BK461" s="214">
        <f>SUM(BK462:BK464)</f>
        <v>0</v>
      </c>
    </row>
    <row r="462" spans="1:65" s="2" customFormat="1" ht="16.5" customHeight="1">
      <c r="A462" s="37"/>
      <c r="B462" s="38"/>
      <c r="C462" s="217" t="s">
        <v>615</v>
      </c>
      <c r="D462" s="217" t="s">
        <v>150</v>
      </c>
      <c r="E462" s="218" t="s">
        <v>1589</v>
      </c>
      <c r="F462" s="219" t="s">
        <v>1590</v>
      </c>
      <c r="G462" s="220" t="s">
        <v>256</v>
      </c>
      <c r="H462" s="221">
        <v>334.71</v>
      </c>
      <c r="I462" s="222"/>
      <c r="J462" s="223">
        <f>ROUND(I462*H462,2)</f>
        <v>0</v>
      </c>
      <c r="K462" s="219" t="s">
        <v>186</v>
      </c>
      <c r="L462" s="43"/>
      <c r="M462" s="224" t="s">
        <v>1</v>
      </c>
      <c r="N462" s="225" t="s">
        <v>41</v>
      </c>
      <c r="O462" s="90"/>
      <c r="P462" s="226">
        <f>O462*H462</f>
        <v>0</v>
      </c>
      <c r="Q462" s="226">
        <v>0</v>
      </c>
      <c r="R462" s="226">
        <f>Q462*H462</f>
        <v>0</v>
      </c>
      <c r="S462" s="226">
        <v>0</v>
      </c>
      <c r="T462" s="227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28" t="s">
        <v>155</v>
      </c>
      <c r="AT462" s="228" t="s">
        <v>150</v>
      </c>
      <c r="AU462" s="228" t="s">
        <v>86</v>
      </c>
      <c r="AY462" s="16" t="s">
        <v>148</v>
      </c>
      <c r="BE462" s="229">
        <f>IF(N462="základní",J462,0)</f>
        <v>0</v>
      </c>
      <c r="BF462" s="229">
        <f>IF(N462="snížená",J462,0)</f>
        <v>0</v>
      </c>
      <c r="BG462" s="229">
        <f>IF(N462="zákl. přenesená",J462,0)</f>
        <v>0</v>
      </c>
      <c r="BH462" s="229">
        <f>IF(N462="sníž. přenesená",J462,0)</f>
        <v>0</v>
      </c>
      <c r="BI462" s="229">
        <f>IF(N462="nulová",J462,0)</f>
        <v>0</v>
      </c>
      <c r="BJ462" s="16" t="s">
        <v>84</v>
      </c>
      <c r="BK462" s="229">
        <f>ROUND(I462*H462,2)</f>
        <v>0</v>
      </c>
      <c r="BL462" s="16" t="s">
        <v>155</v>
      </c>
      <c r="BM462" s="228" t="s">
        <v>1591</v>
      </c>
    </row>
    <row r="463" spans="1:47" s="2" customFormat="1" ht="12">
      <c r="A463" s="37"/>
      <c r="B463" s="38"/>
      <c r="C463" s="39"/>
      <c r="D463" s="230" t="s">
        <v>157</v>
      </c>
      <c r="E463" s="39"/>
      <c r="F463" s="231" t="s">
        <v>1592</v>
      </c>
      <c r="G463" s="39"/>
      <c r="H463" s="39"/>
      <c r="I463" s="232"/>
      <c r="J463" s="39"/>
      <c r="K463" s="39"/>
      <c r="L463" s="43"/>
      <c r="M463" s="233"/>
      <c r="N463" s="234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157</v>
      </c>
      <c r="AU463" s="16" t="s">
        <v>86</v>
      </c>
    </row>
    <row r="464" spans="1:47" s="2" customFormat="1" ht="12">
      <c r="A464" s="37"/>
      <c r="B464" s="38"/>
      <c r="C464" s="39"/>
      <c r="D464" s="235" t="s">
        <v>159</v>
      </c>
      <c r="E464" s="39"/>
      <c r="F464" s="236" t="s">
        <v>1593</v>
      </c>
      <c r="G464" s="39"/>
      <c r="H464" s="39"/>
      <c r="I464" s="232"/>
      <c r="J464" s="39"/>
      <c r="K464" s="39"/>
      <c r="L464" s="43"/>
      <c r="M464" s="233"/>
      <c r="N464" s="234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159</v>
      </c>
      <c r="AU464" s="16" t="s">
        <v>86</v>
      </c>
    </row>
    <row r="465" spans="1:63" s="12" customFormat="1" ht="25.9" customHeight="1">
      <c r="A465" s="12"/>
      <c r="B465" s="201"/>
      <c r="C465" s="202"/>
      <c r="D465" s="203" t="s">
        <v>75</v>
      </c>
      <c r="E465" s="204" t="s">
        <v>1594</v>
      </c>
      <c r="F465" s="204" t="s">
        <v>1595</v>
      </c>
      <c r="G465" s="202"/>
      <c r="H465" s="202"/>
      <c r="I465" s="205"/>
      <c r="J465" s="206">
        <f>BK465</f>
        <v>0</v>
      </c>
      <c r="K465" s="202"/>
      <c r="L465" s="207"/>
      <c r="M465" s="208"/>
      <c r="N465" s="209"/>
      <c r="O465" s="209"/>
      <c r="P465" s="210">
        <f>P466+P485+P489+P496+P533+P544+P557+P565+P575+P581+P588</f>
        <v>0</v>
      </c>
      <c r="Q465" s="209"/>
      <c r="R465" s="210">
        <f>R466+R485+R489+R496+R533+R544+R557+R565+R575+R581+R588</f>
        <v>2.04858876</v>
      </c>
      <c r="S465" s="209"/>
      <c r="T465" s="211">
        <f>T466+T485+T489+T496+T533+T544+T557+T565+T575+T581+T588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2" t="s">
        <v>86</v>
      </c>
      <c r="AT465" s="213" t="s">
        <v>75</v>
      </c>
      <c r="AU465" s="213" t="s">
        <v>76</v>
      </c>
      <c r="AY465" s="212" t="s">
        <v>148</v>
      </c>
      <c r="BK465" s="214">
        <f>BK466+BK485+BK489+BK496+BK533+BK544+BK557+BK565+BK575+BK581+BK588</f>
        <v>0</v>
      </c>
    </row>
    <row r="466" spans="1:63" s="12" customFormat="1" ht="22.8" customHeight="1">
      <c r="A466" s="12"/>
      <c r="B466" s="201"/>
      <c r="C466" s="202"/>
      <c r="D466" s="203" t="s">
        <v>75</v>
      </c>
      <c r="E466" s="215" t="s">
        <v>1596</v>
      </c>
      <c r="F466" s="215" t="s">
        <v>1597</v>
      </c>
      <c r="G466" s="202"/>
      <c r="H466" s="202"/>
      <c r="I466" s="205"/>
      <c r="J466" s="216">
        <f>BK466</f>
        <v>0</v>
      </c>
      <c r="K466" s="202"/>
      <c r="L466" s="207"/>
      <c r="M466" s="208"/>
      <c r="N466" s="209"/>
      <c r="O466" s="209"/>
      <c r="P466" s="210">
        <f>SUM(P467:P484)</f>
        <v>0</v>
      </c>
      <c r="Q466" s="209"/>
      <c r="R466" s="210">
        <f>SUM(R467:R484)</f>
        <v>0.0409213</v>
      </c>
      <c r="S466" s="209"/>
      <c r="T466" s="211">
        <f>SUM(T467:T484)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2" t="s">
        <v>86</v>
      </c>
      <c r="AT466" s="213" t="s">
        <v>75</v>
      </c>
      <c r="AU466" s="213" t="s">
        <v>84</v>
      </c>
      <c r="AY466" s="212" t="s">
        <v>148</v>
      </c>
      <c r="BK466" s="214">
        <f>SUM(BK467:BK484)</f>
        <v>0</v>
      </c>
    </row>
    <row r="467" spans="1:65" s="2" customFormat="1" ht="24.15" customHeight="1">
      <c r="A467" s="37"/>
      <c r="B467" s="38"/>
      <c r="C467" s="217" t="s">
        <v>622</v>
      </c>
      <c r="D467" s="217" t="s">
        <v>150</v>
      </c>
      <c r="E467" s="218" t="s">
        <v>1598</v>
      </c>
      <c r="F467" s="219" t="s">
        <v>1599</v>
      </c>
      <c r="G467" s="220" t="s">
        <v>215</v>
      </c>
      <c r="H467" s="221">
        <v>5.918</v>
      </c>
      <c r="I467" s="222"/>
      <c r="J467" s="223">
        <f>ROUND(I467*H467,2)</f>
        <v>0</v>
      </c>
      <c r="K467" s="219" t="s">
        <v>186</v>
      </c>
      <c r="L467" s="43"/>
      <c r="M467" s="224" t="s">
        <v>1</v>
      </c>
      <c r="N467" s="225" t="s">
        <v>41</v>
      </c>
      <c r="O467" s="90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28" t="s">
        <v>261</v>
      </c>
      <c r="AT467" s="228" t="s">
        <v>150</v>
      </c>
      <c r="AU467" s="228" t="s">
        <v>86</v>
      </c>
      <c r="AY467" s="16" t="s">
        <v>148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6" t="s">
        <v>84</v>
      </c>
      <c r="BK467" s="229">
        <f>ROUND(I467*H467,2)</f>
        <v>0</v>
      </c>
      <c r="BL467" s="16" t="s">
        <v>261</v>
      </c>
      <c r="BM467" s="228" t="s">
        <v>1600</v>
      </c>
    </row>
    <row r="468" spans="1:47" s="2" customFormat="1" ht="12">
      <c r="A468" s="37"/>
      <c r="B468" s="38"/>
      <c r="C468" s="39"/>
      <c r="D468" s="230" t="s">
        <v>157</v>
      </c>
      <c r="E468" s="39"/>
      <c r="F468" s="231" t="s">
        <v>1601</v>
      </c>
      <c r="G468" s="39"/>
      <c r="H468" s="39"/>
      <c r="I468" s="232"/>
      <c r="J468" s="39"/>
      <c r="K468" s="39"/>
      <c r="L468" s="43"/>
      <c r="M468" s="233"/>
      <c r="N468" s="234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157</v>
      </c>
      <c r="AU468" s="16" t="s">
        <v>86</v>
      </c>
    </row>
    <row r="469" spans="1:47" s="2" customFormat="1" ht="12">
      <c r="A469" s="37"/>
      <c r="B469" s="38"/>
      <c r="C469" s="39"/>
      <c r="D469" s="235" t="s">
        <v>159</v>
      </c>
      <c r="E469" s="39"/>
      <c r="F469" s="236" t="s">
        <v>1602</v>
      </c>
      <c r="G469" s="39"/>
      <c r="H469" s="39"/>
      <c r="I469" s="232"/>
      <c r="J469" s="39"/>
      <c r="K469" s="39"/>
      <c r="L469" s="43"/>
      <c r="M469" s="233"/>
      <c r="N469" s="234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159</v>
      </c>
      <c r="AU469" s="16" t="s">
        <v>86</v>
      </c>
    </row>
    <row r="470" spans="1:51" s="13" customFormat="1" ht="12">
      <c r="A470" s="13"/>
      <c r="B470" s="238"/>
      <c r="C470" s="239"/>
      <c r="D470" s="230" t="s">
        <v>163</v>
      </c>
      <c r="E470" s="240" t="s">
        <v>1</v>
      </c>
      <c r="F470" s="241" t="s">
        <v>1603</v>
      </c>
      <c r="G470" s="239"/>
      <c r="H470" s="242">
        <v>3.918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8" t="s">
        <v>163</v>
      </c>
      <c r="AU470" s="248" t="s">
        <v>86</v>
      </c>
      <c r="AV470" s="13" t="s">
        <v>86</v>
      </c>
      <c r="AW470" s="13" t="s">
        <v>32</v>
      </c>
      <c r="AX470" s="13" t="s">
        <v>76</v>
      </c>
      <c r="AY470" s="248" t="s">
        <v>148</v>
      </c>
    </row>
    <row r="471" spans="1:51" s="13" customFormat="1" ht="12">
      <c r="A471" s="13"/>
      <c r="B471" s="238"/>
      <c r="C471" s="239"/>
      <c r="D471" s="230" t="s">
        <v>163</v>
      </c>
      <c r="E471" s="240" t="s">
        <v>1</v>
      </c>
      <c r="F471" s="241" t="s">
        <v>86</v>
      </c>
      <c r="G471" s="239"/>
      <c r="H471" s="242">
        <v>2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163</v>
      </c>
      <c r="AU471" s="248" t="s">
        <v>86</v>
      </c>
      <c r="AV471" s="13" t="s">
        <v>86</v>
      </c>
      <c r="AW471" s="13" t="s">
        <v>32</v>
      </c>
      <c r="AX471" s="13" t="s">
        <v>76</v>
      </c>
      <c r="AY471" s="248" t="s">
        <v>148</v>
      </c>
    </row>
    <row r="472" spans="1:51" s="14" customFormat="1" ht="12">
      <c r="A472" s="14"/>
      <c r="B472" s="263"/>
      <c r="C472" s="264"/>
      <c r="D472" s="230" t="s">
        <v>163</v>
      </c>
      <c r="E472" s="265" t="s">
        <v>1</v>
      </c>
      <c r="F472" s="266" t="s">
        <v>950</v>
      </c>
      <c r="G472" s="264"/>
      <c r="H472" s="267">
        <v>5.918</v>
      </c>
      <c r="I472" s="268"/>
      <c r="J472" s="264"/>
      <c r="K472" s="264"/>
      <c r="L472" s="269"/>
      <c r="M472" s="270"/>
      <c r="N472" s="271"/>
      <c r="O472" s="271"/>
      <c r="P472" s="271"/>
      <c r="Q472" s="271"/>
      <c r="R472" s="271"/>
      <c r="S472" s="271"/>
      <c r="T472" s="27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3" t="s">
        <v>163</v>
      </c>
      <c r="AU472" s="273" t="s">
        <v>86</v>
      </c>
      <c r="AV472" s="14" t="s">
        <v>155</v>
      </c>
      <c r="AW472" s="14" t="s">
        <v>32</v>
      </c>
      <c r="AX472" s="14" t="s">
        <v>84</v>
      </c>
      <c r="AY472" s="273" t="s">
        <v>148</v>
      </c>
    </row>
    <row r="473" spans="1:65" s="2" customFormat="1" ht="16.5" customHeight="1">
      <c r="A473" s="37"/>
      <c r="B473" s="38"/>
      <c r="C473" s="249" t="s">
        <v>630</v>
      </c>
      <c r="D473" s="249" t="s">
        <v>282</v>
      </c>
      <c r="E473" s="250" t="s">
        <v>1604</v>
      </c>
      <c r="F473" s="251" t="s">
        <v>1605</v>
      </c>
      <c r="G473" s="252" t="s">
        <v>256</v>
      </c>
      <c r="H473" s="253">
        <v>0.002</v>
      </c>
      <c r="I473" s="254"/>
      <c r="J473" s="255">
        <f>ROUND(I473*H473,2)</f>
        <v>0</v>
      </c>
      <c r="K473" s="251" t="s">
        <v>186</v>
      </c>
      <c r="L473" s="256"/>
      <c r="M473" s="257" t="s">
        <v>1</v>
      </c>
      <c r="N473" s="258" t="s">
        <v>41</v>
      </c>
      <c r="O473" s="90"/>
      <c r="P473" s="226">
        <f>O473*H473</f>
        <v>0</v>
      </c>
      <c r="Q473" s="226">
        <v>1</v>
      </c>
      <c r="R473" s="226">
        <f>Q473*H473</f>
        <v>0.002</v>
      </c>
      <c r="S473" s="226">
        <v>0</v>
      </c>
      <c r="T473" s="227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28" t="s">
        <v>356</v>
      </c>
      <c r="AT473" s="228" t="s">
        <v>282</v>
      </c>
      <c r="AU473" s="228" t="s">
        <v>86</v>
      </c>
      <c r="AY473" s="16" t="s">
        <v>148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6" t="s">
        <v>84</v>
      </c>
      <c r="BK473" s="229">
        <f>ROUND(I473*H473,2)</f>
        <v>0</v>
      </c>
      <c r="BL473" s="16" t="s">
        <v>261</v>
      </c>
      <c r="BM473" s="228" t="s">
        <v>1606</v>
      </c>
    </row>
    <row r="474" spans="1:47" s="2" customFormat="1" ht="12">
      <c r="A474" s="37"/>
      <c r="B474" s="38"/>
      <c r="C474" s="39"/>
      <c r="D474" s="230" t="s">
        <v>157</v>
      </c>
      <c r="E474" s="39"/>
      <c r="F474" s="231" t="s">
        <v>1605</v>
      </c>
      <c r="G474" s="39"/>
      <c r="H474" s="39"/>
      <c r="I474" s="232"/>
      <c r="J474" s="39"/>
      <c r="K474" s="39"/>
      <c r="L474" s="43"/>
      <c r="M474" s="233"/>
      <c r="N474" s="234"/>
      <c r="O474" s="90"/>
      <c r="P474" s="90"/>
      <c r="Q474" s="90"/>
      <c r="R474" s="90"/>
      <c r="S474" s="90"/>
      <c r="T474" s="91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16" t="s">
        <v>157</v>
      </c>
      <c r="AU474" s="16" t="s">
        <v>86</v>
      </c>
    </row>
    <row r="475" spans="1:51" s="13" customFormat="1" ht="12">
      <c r="A475" s="13"/>
      <c r="B475" s="238"/>
      <c r="C475" s="239"/>
      <c r="D475" s="230" t="s">
        <v>163</v>
      </c>
      <c r="E475" s="239"/>
      <c r="F475" s="241" t="s">
        <v>1607</v>
      </c>
      <c r="G475" s="239"/>
      <c r="H475" s="242">
        <v>0.002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163</v>
      </c>
      <c r="AU475" s="248" t="s">
        <v>86</v>
      </c>
      <c r="AV475" s="13" t="s">
        <v>86</v>
      </c>
      <c r="AW475" s="13" t="s">
        <v>4</v>
      </c>
      <c r="AX475" s="13" t="s">
        <v>84</v>
      </c>
      <c r="AY475" s="248" t="s">
        <v>148</v>
      </c>
    </row>
    <row r="476" spans="1:65" s="2" customFormat="1" ht="24.15" customHeight="1">
      <c r="A476" s="37"/>
      <c r="B476" s="38"/>
      <c r="C476" s="217" t="s">
        <v>269</v>
      </c>
      <c r="D476" s="217" t="s">
        <v>150</v>
      </c>
      <c r="E476" s="218" t="s">
        <v>1608</v>
      </c>
      <c r="F476" s="219" t="s">
        <v>1609</v>
      </c>
      <c r="G476" s="220" t="s">
        <v>215</v>
      </c>
      <c r="H476" s="221">
        <v>5.918</v>
      </c>
      <c r="I476" s="222"/>
      <c r="J476" s="223">
        <f>ROUND(I476*H476,2)</f>
        <v>0</v>
      </c>
      <c r="K476" s="219" t="s">
        <v>186</v>
      </c>
      <c r="L476" s="43"/>
      <c r="M476" s="224" t="s">
        <v>1</v>
      </c>
      <c r="N476" s="225" t="s">
        <v>41</v>
      </c>
      <c r="O476" s="90"/>
      <c r="P476" s="226">
        <f>O476*H476</f>
        <v>0</v>
      </c>
      <c r="Q476" s="226">
        <v>0.0004</v>
      </c>
      <c r="R476" s="226">
        <f>Q476*H476</f>
        <v>0.0023672000000000003</v>
      </c>
      <c r="S476" s="226">
        <v>0</v>
      </c>
      <c r="T476" s="227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28" t="s">
        <v>261</v>
      </c>
      <c r="AT476" s="228" t="s">
        <v>150</v>
      </c>
      <c r="AU476" s="228" t="s">
        <v>86</v>
      </c>
      <c r="AY476" s="16" t="s">
        <v>148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16" t="s">
        <v>84</v>
      </c>
      <c r="BK476" s="229">
        <f>ROUND(I476*H476,2)</f>
        <v>0</v>
      </c>
      <c r="BL476" s="16" t="s">
        <v>261</v>
      </c>
      <c r="BM476" s="228" t="s">
        <v>1610</v>
      </c>
    </row>
    <row r="477" spans="1:47" s="2" customFormat="1" ht="12">
      <c r="A477" s="37"/>
      <c r="B477" s="38"/>
      <c r="C477" s="39"/>
      <c r="D477" s="230" t="s">
        <v>157</v>
      </c>
      <c r="E477" s="39"/>
      <c r="F477" s="231" t="s">
        <v>1611</v>
      </c>
      <c r="G477" s="39"/>
      <c r="H477" s="39"/>
      <c r="I477" s="232"/>
      <c r="J477" s="39"/>
      <c r="K477" s="39"/>
      <c r="L477" s="43"/>
      <c r="M477" s="233"/>
      <c r="N477" s="234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157</v>
      </c>
      <c r="AU477" s="16" t="s">
        <v>86</v>
      </c>
    </row>
    <row r="478" spans="1:47" s="2" customFormat="1" ht="12">
      <c r="A478" s="37"/>
      <c r="B478" s="38"/>
      <c r="C478" s="39"/>
      <c r="D478" s="235" t="s">
        <v>159</v>
      </c>
      <c r="E478" s="39"/>
      <c r="F478" s="236" t="s">
        <v>1612</v>
      </c>
      <c r="G478" s="39"/>
      <c r="H478" s="39"/>
      <c r="I478" s="232"/>
      <c r="J478" s="39"/>
      <c r="K478" s="39"/>
      <c r="L478" s="43"/>
      <c r="M478" s="233"/>
      <c r="N478" s="234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159</v>
      </c>
      <c r="AU478" s="16" t="s">
        <v>86</v>
      </c>
    </row>
    <row r="479" spans="1:51" s="13" customFormat="1" ht="12">
      <c r="A479" s="13"/>
      <c r="B479" s="238"/>
      <c r="C479" s="239"/>
      <c r="D479" s="230" t="s">
        <v>163</v>
      </c>
      <c r="E479" s="240" t="s">
        <v>1</v>
      </c>
      <c r="F479" s="241" t="s">
        <v>1613</v>
      </c>
      <c r="G479" s="239"/>
      <c r="H479" s="242">
        <v>3.918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163</v>
      </c>
      <c r="AU479" s="248" t="s">
        <v>86</v>
      </c>
      <c r="AV479" s="13" t="s">
        <v>86</v>
      </c>
      <c r="AW479" s="13" t="s">
        <v>32</v>
      </c>
      <c r="AX479" s="13" t="s">
        <v>76</v>
      </c>
      <c r="AY479" s="248" t="s">
        <v>148</v>
      </c>
    </row>
    <row r="480" spans="1:51" s="13" customFormat="1" ht="12">
      <c r="A480" s="13"/>
      <c r="B480" s="238"/>
      <c r="C480" s="239"/>
      <c r="D480" s="230" t="s">
        <v>163</v>
      </c>
      <c r="E480" s="240" t="s">
        <v>1</v>
      </c>
      <c r="F480" s="241" t="s">
        <v>86</v>
      </c>
      <c r="G480" s="239"/>
      <c r="H480" s="242">
        <v>2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163</v>
      </c>
      <c r="AU480" s="248" t="s">
        <v>86</v>
      </c>
      <c r="AV480" s="13" t="s">
        <v>86</v>
      </c>
      <c r="AW480" s="13" t="s">
        <v>32</v>
      </c>
      <c r="AX480" s="13" t="s">
        <v>76</v>
      </c>
      <c r="AY480" s="248" t="s">
        <v>148</v>
      </c>
    </row>
    <row r="481" spans="1:51" s="14" customFormat="1" ht="12">
      <c r="A481" s="14"/>
      <c r="B481" s="263"/>
      <c r="C481" s="264"/>
      <c r="D481" s="230" t="s">
        <v>163</v>
      </c>
      <c r="E481" s="265" t="s">
        <v>1</v>
      </c>
      <c r="F481" s="266" t="s">
        <v>950</v>
      </c>
      <c r="G481" s="264"/>
      <c r="H481" s="267">
        <v>5.918</v>
      </c>
      <c r="I481" s="268"/>
      <c r="J481" s="264"/>
      <c r="K481" s="264"/>
      <c r="L481" s="269"/>
      <c r="M481" s="270"/>
      <c r="N481" s="271"/>
      <c r="O481" s="271"/>
      <c r="P481" s="271"/>
      <c r="Q481" s="271"/>
      <c r="R481" s="271"/>
      <c r="S481" s="271"/>
      <c r="T481" s="27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3" t="s">
        <v>163</v>
      </c>
      <c r="AU481" s="273" t="s">
        <v>86</v>
      </c>
      <c r="AV481" s="14" t="s">
        <v>155</v>
      </c>
      <c r="AW481" s="14" t="s">
        <v>32</v>
      </c>
      <c r="AX481" s="14" t="s">
        <v>84</v>
      </c>
      <c r="AY481" s="273" t="s">
        <v>148</v>
      </c>
    </row>
    <row r="482" spans="1:65" s="2" customFormat="1" ht="49.05" customHeight="1">
      <c r="A482" s="37"/>
      <c r="B482" s="38"/>
      <c r="C482" s="249" t="s">
        <v>1614</v>
      </c>
      <c r="D482" s="249" t="s">
        <v>282</v>
      </c>
      <c r="E482" s="250" t="s">
        <v>1615</v>
      </c>
      <c r="F482" s="251" t="s">
        <v>1616</v>
      </c>
      <c r="G482" s="252" t="s">
        <v>215</v>
      </c>
      <c r="H482" s="253">
        <v>6.897</v>
      </c>
      <c r="I482" s="254"/>
      <c r="J482" s="255">
        <f>ROUND(I482*H482,2)</f>
        <v>0</v>
      </c>
      <c r="K482" s="251" t="s">
        <v>186</v>
      </c>
      <c r="L482" s="256"/>
      <c r="M482" s="257" t="s">
        <v>1</v>
      </c>
      <c r="N482" s="258" t="s">
        <v>41</v>
      </c>
      <c r="O482" s="90"/>
      <c r="P482" s="226">
        <f>O482*H482</f>
        <v>0</v>
      </c>
      <c r="Q482" s="226">
        <v>0.0053</v>
      </c>
      <c r="R482" s="226">
        <f>Q482*H482</f>
        <v>0.0365541</v>
      </c>
      <c r="S482" s="226">
        <v>0</v>
      </c>
      <c r="T482" s="227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28" t="s">
        <v>356</v>
      </c>
      <c r="AT482" s="228" t="s">
        <v>282</v>
      </c>
      <c r="AU482" s="228" t="s">
        <v>86</v>
      </c>
      <c r="AY482" s="16" t="s">
        <v>148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6" t="s">
        <v>84</v>
      </c>
      <c r="BK482" s="229">
        <f>ROUND(I482*H482,2)</f>
        <v>0</v>
      </c>
      <c r="BL482" s="16" t="s">
        <v>261</v>
      </c>
      <c r="BM482" s="228" t="s">
        <v>1617</v>
      </c>
    </row>
    <row r="483" spans="1:47" s="2" customFormat="1" ht="12">
      <c r="A483" s="37"/>
      <c r="B483" s="38"/>
      <c r="C483" s="39"/>
      <c r="D483" s="230" t="s">
        <v>157</v>
      </c>
      <c r="E483" s="39"/>
      <c r="F483" s="231" t="s">
        <v>1616</v>
      </c>
      <c r="G483" s="39"/>
      <c r="H483" s="39"/>
      <c r="I483" s="232"/>
      <c r="J483" s="39"/>
      <c r="K483" s="39"/>
      <c r="L483" s="43"/>
      <c r="M483" s="233"/>
      <c r="N483" s="234"/>
      <c r="O483" s="90"/>
      <c r="P483" s="90"/>
      <c r="Q483" s="90"/>
      <c r="R483" s="90"/>
      <c r="S483" s="90"/>
      <c r="T483" s="91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6" t="s">
        <v>157</v>
      </c>
      <c r="AU483" s="16" t="s">
        <v>86</v>
      </c>
    </row>
    <row r="484" spans="1:51" s="13" customFormat="1" ht="12">
      <c r="A484" s="13"/>
      <c r="B484" s="238"/>
      <c r="C484" s="239"/>
      <c r="D484" s="230" t="s">
        <v>163</v>
      </c>
      <c r="E484" s="239"/>
      <c r="F484" s="241" t="s">
        <v>1618</v>
      </c>
      <c r="G484" s="239"/>
      <c r="H484" s="242">
        <v>6.897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163</v>
      </c>
      <c r="AU484" s="248" t="s">
        <v>86</v>
      </c>
      <c r="AV484" s="13" t="s">
        <v>86</v>
      </c>
      <c r="AW484" s="13" t="s">
        <v>4</v>
      </c>
      <c r="AX484" s="13" t="s">
        <v>84</v>
      </c>
      <c r="AY484" s="248" t="s">
        <v>148</v>
      </c>
    </row>
    <row r="485" spans="1:63" s="12" customFormat="1" ht="22.8" customHeight="1">
      <c r="A485" s="12"/>
      <c r="B485" s="201"/>
      <c r="C485" s="202"/>
      <c r="D485" s="203" t="s">
        <v>75</v>
      </c>
      <c r="E485" s="215" t="s">
        <v>1619</v>
      </c>
      <c r="F485" s="215" t="s">
        <v>1620</v>
      </c>
      <c r="G485" s="202"/>
      <c r="H485" s="202"/>
      <c r="I485" s="205"/>
      <c r="J485" s="216">
        <f>BK485</f>
        <v>0</v>
      </c>
      <c r="K485" s="202"/>
      <c r="L485" s="207"/>
      <c r="M485" s="208"/>
      <c r="N485" s="209"/>
      <c r="O485" s="209"/>
      <c r="P485" s="210">
        <f>SUM(P486:P488)</f>
        <v>0</v>
      </c>
      <c r="Q485" s="209"/>
      <c r="R485" s="210">
        <f>SUM(R486:R488)</f>
        <v>0.0038</v>
      </c>
      <c r="S485" s="209"/>
      <c r="T485" s="211">
        <f>SUM(T486:T488)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86</v>
      </c>
      <c r="AT485" s="213" t="s">
        <v>75</v>
      </c>
      <c r="AU485" s="213" t="s">
        <v>84</v>
      </c>
      <c r="AY485" s="212" t="s">
        <v>148</v>
      </c>
      <c r="BK485" s="214">
        <f>SUM(BK486:BK488)</f>
        <v>0</v>
      </c>
    </row>
    <row r="486" spans="1:65" s="2" customFormat="1" ht="24.15" customHeight="1">
      <c r="A486" s="37"/>
      <c r="B486" s="38"/>
      <c r="C486" s="217" t="s">
        <v>1621</v>
      </c>
      <c r="D486" s="217" t="s">
        <v>150</v>
      </c>
      <c r="E486" s="218" t="s">
        <v>1622</v>
      </c>
      <c r="F486" s="219" t="s">
        <v>1623</v>
      </c>
      <c r="G486" s="220" t="s">
        <v>313</v>
      </c>
      <c r="H486" s="221">
        <v>1</v>
      </c>
      <c r="I486" s="222"/>
      <c r="J486" s="223">
        <f>ROUND(I486*H486,2)</f>
        <v>0</v>
      </c>
      <c r="K486" s="219" t="s">
        <v>186</v>
      </c>
      <c r="L486" s="43"/>
      <c r="M486" s="224" t="s">
        <v>1</v>
      </c>
      <c r="N486" s="225" t="s">
        <v>41</v>
      </c>
      <c r="O486" s="90"/>
      <c r="P486" s="226">
        <f>O486*H486</f>
        <v>0</v>
      </c>
      <c r="Q486" s="226">
        <v>0.0038</v>
      </c>
      <c r="R486" s="226">
        <f>Q486*H486</f>
        <v>0.0038</v>
      </c>
      <c r="S486" s="226">
        <v>0</v>
      </c>
      <c r="T486" s="227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28" t="s">
        <v>261</v>
      </c>
      <c r="AT486" s="228" t="s">
        <v>150</v>
      </c>
      <c r="AU486" s="228" t="s">
        <v>86</v>
      </c>
      <c r="AY486" s="16" t="s">
        <v>148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6" t="s">
        <v>84</v>
      </c>
      <c r="BK486" s="229">
        <f>ROUND(I486*H486,2)</f>
        <v>0</v>
      </c>
      <c r="BL486" s="16" t="s">
        <v>261</v>
      </c>
      <c r="BM486" s="228" t="s">
        <v>1624</v>
      </c>
    </row>
    <row r="487" spans="1:47" s="2" customFormat="1" ht="12">
      <c r="A487" s="37"/>
      <c r="B487" s="38"/>
      <c r="C487" s="39"/>
      <c r="D487" s="230" t="s">
        <v>157</v>
      </c>
      <c r="E487" s="39"/>
      <c r="F487" s="231" t="s">
        <v>1625</v>
      </c>
      <c r="G487" s="39"/>
      <c r="H487" s="39"/>
      <c r="I487" s="232"/>
      <c r="J487" s="39"/>
      <c r="K487" s="39"/>
      <c r="L487" s="43"/>
      <c r="M487" s="233"/>
      <c r="N487" s="234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157</v>
      </c>
      <c r="AU487" s="16" t="s">
        <v>86</v>
      </c>
    </row>
    <row r="488" spans="1:47" s="2" customFormat="1" ht="12">
      <c r="A488" s="37"/>
      <c r="B488" s="38"/>
      <c r="C488" s="39"/>
      <c r="D488" s="235" t="s">
        <v>159</v>
      </c>
      <c r="E488" s="39"/>
      <c r="F488" s="236" t="s">
        <v>1626</v>
      </c>
      <c r="G488" s="39"/>
      <c r="H488" s="39"/>
      <c r="I488" s="232"/>
      <c r="J488" s="39"/>
      <c r="K488" s="39"/>
      <c r="L488" s="43"/>
      <c r="M488" s="233"/>
      <c r="N488" s="234"/>
      <c r="O488" s="90"/>
      <c r="P488" s="90"/>
      <c r="Q488" s="90"/>
      <c r="R488" s="90"/>
      <c r="S488" s="90"/>
      <c r="T488" s="91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6" t="s">
        <v>159</v>
      </c>
      <c r="AU488" s="16" t="s">
        <v>86</v>
      </c>
    </row>
    <row r="489" spans="1:63" s="12" customFormat="1" ht="22.8" customHeight="1">
      <c r="A489" s="12"/>
      <c r="B489" s="201"/>
      <c r="C489" s="202"/>
      <c r="D489" s="203" t="s">
        <v>75</v>
      </c>
      <c r="E489" s="215" t="s">
        <v>1627</v>
      </c>
      <c r="F489" s="215" t="s">
        <v>1628</v>
      </c>
      <c r="G489" s="202"/>
      <c r="H489" s="202"/>
      <c r="I489" s="205"/>
      <c r="J489" s="216">
        <f>BK489</f>
        <v>0</v>
      </c>
      <c r="K489" s="202"/>
      <c r="L489" s="207"/>
      <c r="M489" s="208"/>
      <c r="N489" s="209"/>
      <c r="O489" s="209"/>
      <c r="P489" s="210">
        <f>SUM(P490:P495)</f>
        <v>0</v>
      </c>
      <c r="Q489" s="209"/>
      <c r="R489" s="210">
        <f>SUM(R490:R495)</f>
        <v>0.005796</v>
      </c>
      <c r="S489" s="209"/>
      <c r="T489" s="211">
        <f>SUM(T490:T495)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2" t="s">
        <v>86</v>
      </c>
      <c r="AT489" s="213" t="s">
        <v>75</v>
      </c>
      <c r="AU489" s="213" t="s">
        <v>84</v>
      </c>
      <c r="AY489" s="212" t="s">
        <v>148</v>
      </c>
      <c r="BK489" s="214">
        <f>SUM(BK490:BK495)</f>
        <v>0</v>
      </c>
    </row>
    <row r="490" spans="1:65" s="2" customFormat="1" ht="24.15" customHeight="1">
      <c r="A490" s="37"/>
      <c r="B490" s="38"/>
      <c r="C490" s="217" t="s">
        <v>1629</v>
      </c>
      <c r="D490" s="217" t="s">
        <v>150</v>
      </c>
      <c r="E490" s="218" t="s">
        <v>1630</v>
      </c>
      <c r="F490" s="219" t="s">
        <v>1631</v>
      </c>
      <c r="G490" s="220" t="s">
        <v>153</v>
      </c>
      <c r="H490" s="221">
        <v>8</v>
      </c>
      <c r="I490" s="222"/>
      <c r="J490" s="223">
        <f>ROUND(I490*H490,2)</f>
        <v>0</v>
      </c>
      <c r="K490" s="219" t="s">
        <v>186</v>
      </c>
      <c r="L490" s="43"/>
      <c r="M490" s="224" t="s">
        <v>1</v>
      </c>
      <c r="N490" s="225" t="s">
        <v>41</v>
      </c>
      <c r="O490" s="90"/>
      <c r="P490" s="226">
        <f>O490*H490</f>
        <v>0</v>
      </c>
      <c r="Q490" s="226">
        <v>0</v>
      </c>
      <c r="R490" s="226">
        <f>Q490*H490</f>
        <v>0</v>
      </c>
      <c r="S490" s="226">
        <v>0</v>
      </c>
      <c r="T490" s="227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28" t="s">
        <v>261</v>
      </c>
      <c r="AT490" s="228" t="s">
        <v>150</v>
      </c>
      <c r="AU490" s="228" t="s">
        <v>86</v>
      </c>
      <c r="AY490" s="16" t="s">
        <v>148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16" t="s">
        <v>84</v>
      </c>
      <c r="BK490" s="229">
        <f>ROUND(I490*H490,2)</f>
        <v>0</v>
      </c>
      <c r="BL490" s="16" t="s">
        <v>261</v>
      </c>
      <c r="BM490" s="228" t="s">
        <v>1632</v>
      </c>
    </row>
    <row r="491" spans="1:47" s="2" customFormat="1" ht="12">
      <c r="A491" s="37"/>
      <c r="B491" s="38"/>
      <c r="C491" s="39"/>
      <c r="D491" s="230" t="s">
        <v>157</v>
      </c>
      <c r="E491" s="39"/>
      <c r="F491" s="231" t="s">
        <v>1633</v>
      </c>
      <c r="G491" s="39"/>
      <c r="H491" s="39"/>
      <c r="I491" s="232"/>
      <c r="J491" s="39"/>
      <c r="K491" s="39"/>
      <c r="L491" s="43"/>
      <c r="M491" s="233"/>
      <c r="N491" s="234"/>
      <c r="O491" s="90"/>
      <c r="P491" s="90"/>
      <c r="Q491" s="90"/>
      <c r="R491" s="90"/>
      <c r="S491" s="90"/>
      <c r="T491" s="91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16" t="s">
        <v>157</v>
      </c>
      <c r="AU491" s="16" t="s">
        <v>86</v>
      </c>
    </row>
    <row r="492" spans="1:47" s="2" customFormat="1" ht="12">
      <c r="A492" s="37"/>
      <c r="B492" s="38"/>
      <c r="C492" s="39"/>
      <c r="D492" s="235" t="s">
        <v>159</v>
      </c>
      <c r="E492" s="39"/>
      <c r="F492" s="236" t="s">
        <v>1634</v>
      </c>
      <c r="G492" s="39"/>
      <c r="H492" s="39"/>
      <c r="I492" s="232"/>
      <c r="J492" s="39"/>
      <c r="K492" s="39"/>
      <c r="L492" s="43"/>
      <c r="M492" s="233"/>
      <c r="N492" s="234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159</v>
      </c>
      <c r="AU492" s="16" t="s">
        <v>86</v>
      </c>
    </row>
    <row r="493" spans="1:65" s="2" customFormat="1" ht="24.15" customHeight="1">
      <c r="A493" s="37"/>
      <c r="B493" s="38"/>
      <c r="C493" s="249" t="s">
        <v>1635</v>
      </c>
      <c r="D493" s="249" t="s">
        <v>282</v>
      </c>
      <c r="E493" s="250" t="s">
        <v>1636</v>
      </c>
      <c r="F493" s="251" t="s">
        <v>1637</v>
      </c>
      <c r="G493" s="252" t="s">
        <v>153</v>
      </c>
      <c r="H493" s="253">
        <v>8.4</v>
      </c>
      <c r="I493" s="254"/>
      <c r="J493" s="255">
        <f>ROUND(I493*H493,2)</f>
        <v>0</v>
      </c>
      <c r="K493" s="251" t="s">
        <v>186</v>
      </c>
      <c r="L493" s="256"/>
      <c r="M493" s="257" t="s">
        <v>1</v>
      </c>
      <c r="N493" s="258" t="s">
        <v>41</v>
      </c>
      <c r="O493" s="90"/>
      <c r="P493" s="226">
        <f>O493*H493</f>
        <v>0</v>
      </c>
      <c r="Q493" s="226">
        <v>0.00069</v>
      </c>
      <c r="R493" s="226">
        <f>Q493*H493</f>
        <v>0.005796</v>
      </c>
      <c r="S493" s="226">
        <v>0</v>
      </c>
      <c r="T493" s="227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28" t="s">
        <v>356</v>
      </c>
      <c r="AT493" s="228" t="s">
        <v>282</v>
      </c>
      <c r="AU493" s="228" t="s">
        <v>86</v>
      </c>
      <c r="AY493" s="16" t="s">
        <v>148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6" t="s">
        <v>84</v>
      </c>
      <c r="BK493" s="229">
        <f>ROUND(I493*H493,2)</f>
        <v>0</v>
      </c>
      <c r="BL493" s="16" t="s">
        <v>261</v>
      </c>
      <c r="BM493" s="228" t="s">
        <v>1638</v>
      </c>
    </row>
    <row r="494" spans="1:47" s="2" customFormat="1" ht="12">
      <c r="A494" s="37"/>
      <c r="B494" s="38"/>
      <c r="C494" s="39"/>
      <c r="D494" s="230" t="s">
        <v>157</v>
      </c>
      <c r="E494" s="39"/>
      <c r="F494" s="231" t="s">
        <v>1637</v>
      </c>
      <c r="G494" s="39"/>
      <c r="H494" s="39"/>
      <c r="I494" s="232"/>
      <c r="J494" s="39"/>
      <c r="K494" s="39"/>
      <c r="L494" s="43"/>
      <c r="M494" s="233"/>
      <c r="N494" s="234"/>
      <c r="O494" s="90"/>
      <c r="P494" s="90"/>
      <c r="Q494" s="90"/>
      <c r="R494" s="90"/>
      <c r="S494" s="90"/>
      <c r="T494" s="91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6" t="s">
        <v>157</v>
      </c>
      <c r="AU494" s="16" t="s">
        <v>86</v>
      </c>
    </row>
    <row r="495" spans="1:51" s="13" customFormat="1" ht="12">
      <c r="A495" s="13"/>
      <c r="B495" s="238"/>
      <c r="C495" s="239"/>
      <c r="D495" s="230" t="s">
        <v>163</v>
      </c>
      <c r="E495" s="239"/>
      <c r="F495" s="241" t="s">
        <v>1639</v>
      </c>
      <c r="G495" s="239"/>
      <c r="H495" s="242">
        <v>8.4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8" t="s">
        <v>163</v>
      </c>
      <c r="AU495" s="248" t="s">
        <v>86</v>
      </c>
      <c r="AV495" s="13" t="s">
        <v>86</v>
      </c>
      <c r="AW495" s="13" t="s">
        <v>4</v>
      </c>
      <c r="AX495" s="13" t="s">
        <v>84</v>
      </c>
      <c r="AY495" s="248" t="s">
        <v>148</v>
      </c>
    </row>
    <row r="496" spans="1:63" s="12" customFormat="1" ht="22.8" customHeight="1">
      <c r="A496" s="12"/>
      <c r="B496" s="201"/>
      <c r="C496" s="202"/>
      <c r="D496" s="203" t="s">
        <v>75</v>
      </c>
      <c r="E496" s="215" t="s">
        <v>1640</v>
      </c>
      <c r="F496" s="215" t="s">
        <v>1641</v>
      </c>
      <c r="G496" s="202"/>
      <c r="H496" s="202"/>
      <c r="I496" s="205"/>
      <c r="J496" s="216">
        <f>BK496</f>
        <v>0</v>
      </c>
      <c r="K496" s="202"/>
      <c r="L496" s="207"/>
      <c r="M496" s="208"/>
      <c r="N496" s="209"/>
      <c r="O496" s="209"/>
      <c r="P496" s="210">
        <f>SUM(P497:P532)</f>
        <v>0</v>
      </c>
      <c r="Q496" s="209"/>
      <c r="R496" s="210">
        <f>SUM(R497:R532)</f>
        <v>1.0713985</v>
      </c>
      <c r="S496" s="209"/>
      <c r="T496" s="211">
        <f>SUM(T497:T532)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2" t="s">
        <v>86</v>
      </c>
      <c r="AT496" s="213" t="s">
        <v>75</v>
      </c>
      <c r="AU496" s="213" t="s">
        <v>84</v>
      </c>
      <c r="AY496" s="212" t="s">
        <v>148</v>
      </c>
      <c r="BK496" s="214">
        <f>SUM(BK497:BK532)</f>
        <v>0</v>
      </c>
    </row>
    <row r="497" spans="1:65" s="2" customFormat="1" ht="21.75" customHeight="1">
      <c r="A497" s="37"/>
      <c r="B497" s="38"/>
      <c r="C497" s="217" t="s">
        <v>1642</v>
      </c>
      <c r="D497" s="217" t="s">
        <v>150</v>
      </c>
      <c r="E497" s="218" t="s">
        <v>1643</v>
      </c>
      <c r="F497" s="219" t="s">
        <v>1644</v>
      </c>
      <c r="G497" s="220" t="s">
        <v>313</v>
      </c>
      <c r="H497" s="221">
        <v>14</v>
      </c>
      <c r="I497" s="222"/>
      <c r="J497" s="223">
        <f>ROUND(I497*H497,2)</f>
        <v>0</v>
      </c>
      <c r="K497" s="219" t="s">
        <v>186</v>
      </c>
      <c r="L497" s="43"/>
      <c r="M497" s="224" t="s">
        <v>1</v>
      </c>
      <c r="N497" s="225" t="s">
        <v>41</v>
      </c>
      <c r="O497" s="90"/>
      <c r="P497" s="226">
        <f>O497*H497</f>
        <v>0</v>
      </c>
      <c r="Q497" s="226">
        <v>0.00267</v>
      </c>
      <c r="R497" s="226">
        <f>Q497*H497</f>
        <v>0.037380000000000004</v>
      </c>
      <c r="S497" s="226">
        <v>0</v>
      </c>
      <c r="T497" s="227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28" t="s">
        <v>261</v>
      </c>
      <c r="AT497" s="228" t="s">
        <v>150</v>
      </c>
      <c r="AU497" s="228" t="s">
        <v>86</v>
      </c>
      <c r="AY497" s="16" t="s">
        <v>148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6" t="s">
        <v>84</v>
      </c>
      <c r="BK497" s="229">
        <f>ROUND(I497*H497,2)</f>
        <v>0</v>
      </c>
      <c r="BL497" s="16" t="s">
        <v>261</v>
      </c>
      <c r="BM497" s="228" t="s">
        <v>1645</v>
      </c>
    </row>
    <row r="498" spans="1:47" s="2" customFormat="1" ht="12">
      <c r="A498" s="37"/>
      <c r="B498" s="38"/>
      <c r="C498" s="39"/>
      <c r="D498" s="230" t="s">
        <v>157</v>
      </c>
      <c r="E498" s="39"/>
      <c r="F498" s="231" t="s">
        <v>1646</v>
      </c>
      <c r="G498" s="39"/>
      <c r="H498" s="39"/>
      <c r="I498" s="232"/>
      <c r="J498" s="39"/>
      <c r="K498" s="39"/>
      <c r="L498" s="43"/>
      <c r="M498" s="233"/>
      <c r="N498" s="234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6" t="s">
        <v>157</v>
      </c>
      <c r="AU498" s="16" t="s">
        <v>86</v>
      </c>
    </row>
    <row r="499" spans="1:47" s="2" customFormat="1" ht="12">
      <c r="A499" s="37"/>
      <c r="B499" s="38"/>
      <c r="C499" s="39"/>
      <c r="D499" s="235" t="s">
        <v>159</v>
      </c>
      <c r="E499" s="39"/>
      <c r="F499" s="236" t="s">
        <v>1647</v>
      </c>
      <c r="G499" s="39"/>
      <c r="H499" s="39"/>
      <c r="I499" s="232"/>
      <c r="J499" s="39"/>
      <c r="K499" s="39"/>
      <c r="L499" s="43"/>
      <c r="M499" s="233"/>
      <c r="N499" s="234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6" t="s">
        <v>159</v>
      </c>
      <c r="AU499" s="16" t="s">
        <v>86</v>
      </c>
    </row>
    <row r="500" spans="1:65" s="2" customFormat="1" ht="16.5" customHeight="1">
      <c r="A500" s="37"/>
      <c r="B500" s="38"/>
      <c r="C500" s="249" t="s">
        <v>1648</v>
      </c>
      <c r="D500" s="249" t="s">
        <v>282</v>
      </c>
      <c r="E500" s="250" t="s">
        <v>1649</v>
      </c>
      <c r="F500" s="251" t="s">
        <v>1650</v>
      </c>
      <c r="G500" s="252" t="s">
        <v>313</v>
      </c>
      <c r="H500" s="253">
        <v>14</v>
      </c>
      <c r="I500" s="254"/>
      <c r="J500" s="255">
        <f>ROUND(I500*H500,2)</f>
        <v>0</v>
      </c>
      <c r="K500" s="251" t="s">
        <v>1</v>
      </c>
      <c r="L500" s="256"/>
      <c r="M500" s="257" t="s">
        <v>1</v>
      </c>
      <c r="N500" s="258" t="s">
        <v>41</v>
      </c>
      <c r="O500" s="90"/>
      <c r="P500" s="226">
        <f>O500*H500</f>
        <v>0</v>
      </c>
      <c r="Q500" s="226">
        <v>0</v>
      </c>
      <c r="R500" s="226">
        <f>Q500*H500</f>
        <v>0</v>
      </c>
      <c r="S500" s="226">
        <v>0</v>
      </c>
      <c r="T500" s="227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28" t="s">
        <v>356</v>
      </c>
      <c r="AT500" s="228" t="s">
        <v>282</v>
      </c>
      <c r="AU500" s="228" t="s">
        <v>86</v>
      </c>
      <c r="AY500" s="16" t="s">
        <v>148</v>
      </c>
      <c r="BE500" s="229">
        <f>IF(N500="základní",J500,0)</f>
        <v>0</v>
      </c>
      <c r="BF500" s="229">
        <f>IF(N500="snížená",J500,0)</f>
        <v>0</v>
      </c>
      <c r="BG500" s="229">
        <f>IF(N500="zákl. přenesená",J500,0)</f>
        <v>0</v>
      </c>
      <c r="BH500" s="229">
        <f>IF(N500="sníž. přenesená",J500,0)</f>
        <v>0</v>
      </c>
      <c r="BI500" s="229">
        <f>IF(N500="nulová",J500,0)</f>
        <v>0</v>
      </c>
      <c r="BJ500" s="16" t="s">
        <v>84</v>
      </c>
      <c r="BK500" s="229">
        <f>ROUND(I500*H500,2)</f>
        <v>0</v>
      </c>
      <c r="BL500" s="16" t="s">
        <v>261</v>
      </c>
      <c r="BM500" s="228" t="s">
        <v>1651</v>
      </c>
    </row>
    <row r="501" spans="1:47" s="2" customFormat="1" ht="12">
      <c r="A501" s="37"/>
      <c r="B501" s="38"/>
      <c r="C501" s="39"/>
      <c r="D501" s="230" t="s">
        <v>157</v>
      </c>
      <c r="E501" s="39"/>
      <c r="F501" s="231" t="s">
        <v>1650</v>
      </c>
      <c r="G501" s="39"/>
      <c r="H501" s="39"/>
      <c r="I501" s="232"/>
      <c r="J501" s="39"/>
      <c r="K501" s="39"/>
      <c r="L501" s="43"/>
      <c r="M501" s="233"/>
      <c r="N501" s="234"/>
      <c r="O501" s="90"/>
      <c r="P501" s="90"/>
      <c r="Q501" s="90"/>
      <c r="R501" s="90"/>
      <c r="S501" s="90"/>
      <c r="T501" s="91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6" t="s">
        <v>157</v>
      </c>
      <c r="AU501" s="16" t="s">
        <v>86</v>
      </c>
    </row>
    <row r="502" spans="1:65" s="2" customFormat="1" ht="16.5" customHeight="1">
      <c r="A502" s="37"/>
      <c r="B502" s="38"/>
      <c r="C502" s="217" t="s">
        <v>1652</v>
      </c>
      <c r="D502" s="217" t="s">
        <v>150</v>
      </c>
      <c r="E502" s="218" t="s">
        <v>1653</v>
      </c>
      <c r="F502" s="219" t="s">
        <v>1654</v>
      </c>
      <c r="G502" s="220" t="s">
        <v>215</v>
      </c>
      <c r="H502" s="221">
        <v>12.15</v>
      </c>
      <c r="I502" s="222"/>
      <c r="J502" s="223">
        <f>ROUND(I502*H502,2)</f>
        <v>0</v>
      </c>
      <c r="K502" s="219" t="s">
        <v>1</v>
      </c>
      <c r="L502" s="43"/>
      <c r="M502" s="224" t="s">
        <v>1</v>
      </c>
      <c r="N502" s="225" t="s">
        <v>41</v>
      </c>
      <c r="O502" s="90"/>
      <c r="P502" s="226">
        <f>O502*H502</f>
        <v>0</v>
      </c>
      <c r="Q502" s="226">
        <v>0</v>
      </c>
      <c r="R502" s="226">
        <f>Q502*H502</f>
        <v>0</v>
      </c>
      <c r="S502" s="226">
        <v>0</v>
      </c>
      <c r="T502" s="227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28" t="s">
        <v>261</v>
      </c>
      <c r="AT502" s="228" t="s">
        <v>150</v>
      </c>
      <c r="AU502" s="228" t="s">
        <v>86</v>
      </c>
      <c r="AY502" s="16" t="s">
        <v>148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6" t="s">
        <v>84</v>
      </c>
      <c r="BK502" s="229">
        <f>ROUND(I502*H502,2)</f>
        <v>0</v>
      </c>
      <c r="BL502" s="16" t="s">
        <v>261</v>
      </c>
      <c r="BM502" s="228" t="s">
        <v>1655</v>
      </c>
    </row>
    <row r="503" spans="1:47" s="2" customFormat="1" ht="12">
      <c r="A503" s="37"/>
      <c r="B503" s="38"/>
      <c r="C503" s="39"/>
      <c r="D503" s="230" t="s">
        <v>157</v>
      </c>
      <c r="E503" s="39"/>
      <c r="F503" s="231" t="s">
        <v>1654</v>
      </c>
      <c r="G503" s="39"/>
      <c r="H503" s="39"/>
      <c r="I503" s="232"/>
      <c r="J503" s="39"/>
      <c r="K503" s="39"/>
      <c r="L503" s="43"/>
      <c r="M503" s="233"/>
      <c r="N503" s="234"/>
      <c r="O503" s="90"/>
      <c r="P503" s="90"/>
      <c r="Q503" s="90"/>
      <c r="R503" s="90"/>
      <c r="S503" s="90"/>
      <c r="T503" s="91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6" t="s">
        <v>157</v>
      </c>
      <c r="AU503" s="16" t="s">
        <v>86</v>
      </c>
    </row>
    <row r="504" spans="1:47" s="2" customFormat="1" ht="12">
      <c r="A504" s="37"/>
      <c r="B504" s="38"/>
      <c r="C504" s="39"/>
      <c r="D504" s="230" t="s">
        <v>626</v>
      </c>
      <c r="E504" s="39"/>
      <c r="F504" s="237" t="s">
        <v>1656</v>
      </c>
      <c r="G504" s="39"/>
      <c r="H504" s="39"/>
      <c r="I504" s="232"/>
      <c r="J504" s="39"/>
      <c r="K504" s="39"/>
      <c r="L504" s="43"/>
      <c r="M504" s="233"/>
      <c r="N504" s="234"/>
      <c r="O504" s="90"/>
      <c r="P504" s="90"/>
      <c r="Q504" s="90"/>
      <c r="R504" s="90"/>
      <c r="S504" s="90"/>
      <c r="T504" s="91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6" t="s">
        <v>626</v>
      </c>
      <c r="AU504" s="16" t="s">
        <v>86</v>
      </c>
    </row>
    <row r="505" spans="1:51" s="13" customFormat="1" ht="12">
      <c r="A505" s="13"/>
      <c r="B505" s="238"/>
      <c r="C505" s="239"/>
      <c r="D505" s="230" t="s">
        <v>163</v>
      </c>
      <c r="E505" s="240" t="s">
        <v>1</v>
      </c>
      <c r="F505" s="241" t="s">
        <v>1657</v>
      </c>
      <c r="G505" s="239"/>
      <c r="H505" s="242">
        <v>12.15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163</v>
      </c>
      <c r="AU505" s="248" t="s">
        <v>86</v>
      </c>
      <c r="AV505" s="13" t="s">
        <v>86</v>
      </c>
      <c r="AW505" s="13" t="s">
        <v>32</v>
      </c>
      <c r="AX505" s="13" t="s">
        <v>84</v>
      </c>
      <c r="AY505" s="248" t="s">
        <v>148</v>
      </c>
    </row>
    <row r="506" spans="1:65" s="2" customFormat="1" ht="33" customHeight="1">
      <c r="A506" s="37"/>
      <c r="B506" s="38"/>
      <c r="C506" s="217" t="s">
        <v>1658</v>
      </c>
      <c r="D506" s="217" t="s">
        <v>150</v>
      </c>
      <c r="E506" s="218" t="s">
        <v>1659</v>
      </c>
      <c r="F506" s="219" t="s">
        <v>1660</v>
      </c>
      <c r="G506" s="220" t="s">
        <v>215</v>
      </c>
      <c r="H506" s="221">
        <v>10.08</v>
      </c>
      <c r="I506" s="222"/>
      <c r="J506" s="223">
        <f>ROUND(I506*H506,2)</f>
        <v>0</v>
      </c>
      <c r="K506" s="219" t="s">
        <v>186</v>
      </c>
      <c r="L506" s="43"/>
      <c r="M506" s="224" t="s">
        <v>1</v>
      </c>
      <c r="N506" s="225" t="s">
        <v>41</v>
      </c>
      <c r="O506" s="90"/>
      <c r="P506" s="226">
        <f>O506*H506</f>
        <v>0</v>
      </c>
      <c r="Q506" s="226">
        <v>0</v>
      </c>
      <c r="R506" s="226">
        <f>Q506*H506</f>
        <v>0</v>
      </c>
      <c r="S506" s="226">
        <v>0</v>
      </c>
      <c r="T506" s="227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28" t="s">
        <v>261</v>
      </c>
      <c r="AT506" s="228" t="s">
        <v>150</v>
      </c>
      <c r="AU506" s="228" t="s">
        <v>86</v>
      </c>
      <c r="AY506" s="16" t="s">
        <v>148</v>
      </c>
      <c r="BE506" s="229">
        <f>IF(N506="základní",J506,0)</f>
        <v>0</v>
      </c>
      <c r="BF506" s="229">
        <f>IF(N506="snížená",J506,0)</f>
        <v>0</v>
      </c>
      <c r="BG506" s="229">
        <f>IF(N506="zákl. přenesená",J506,0)</f>
        <v>0</v>
      </c>
      <c r="BH506" s="229">
        <f>IF(N506="sníž. přenesená",J506,0)</f>
        <v>0</v>
      </c>
      <c r="BI506" s="229">
        <f>IF(N506="nulová",J506,0)</f>
        <v>0</v>
      </c>
      <c r="BJ506" s="16" t="s">
        <v>84</v>
      </c>
      <c r="BK506" s="229">
        <f>ROUND(I506*H506,2)</f>
        <v>0</v>
      </c>
      <c r="BL506" s="16" t="s">
        <v>261</v>
      </c>
      <c r="BM506" s="228" t="s">
        <v>1661</v>
      </c>
    </row>
    <row r="507" spans="1:47" s="2" customFormat="1" ht="12">
      <c r="A507" s="37"/>
      <c r="B507" s="38"/>
      <c r="C507" s="39"/>
      <c r="D507" s="230" t="s">
        <v>157</v>
      </c>
      <c r="E507" s="39"/>
      <c r="F507" s="231" t="s">
        <v>1662</v>
      </c>
      <c r="G507" s="39"/>
      <c r="H507" s="39"/>
      <c r="I507" s="232"/>
      <c r="J507" s="39"/>
      <c r="K507" s="39"/>
      <c r="L507" s="43"/>
      <c r="M507" s="233"/>
      <c r="N507" s="234"/>
      <c r="O507" s="90"/>
      <c r="P507" s="90"/>
      <c r="Q507" s="90"/>
      <c r="R507" s="90"/>
      <c r="S507" s="90"/>
      <c r="T507" s="91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6" t="s">
        <v>157</v>
      </c>
      <c r="AU507" s="16" t="s">
        <v>86</v>
      </c>
    </row>
    <row r="508" spans="1:47" s="2" customFormat="1" ht="12">
      <c r="A508" s="37"/>
      <c r="B508" s="38"/>
      <c r="C508" s="39"/>
      <c r="D508" s="235" t="s">
        <v>159</v>
      </c>
      <c r="E508" s="39"/>
      <c r="F508" s="236" t="s">
        <v>1663</v>
      </c>
      <c r="G508" s="39"/>
      <c r="H508" s="39"/>
      <c r="I508" s="232"/>
      <c r="J508" s="39"/>
      <c r="K508" s="39"/>
      <c r="L508" s="43"/>
      <c r="M508" s="233"/>
      <c r="N508" s="234"/>
      <c r="O508" s="90"/>
      <c r="P508" s="90"/>
      <c r="Q508" s="90"/>
      <c r="R508" s="90"/>
      <c r="S508" s="90"/>
      <c r="T508" s="91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6" t="s">
        <v>159</v>
      </c>
      <c r="AU508" s="16" t="s">
        <v>86</v>
      </c>
    </row>
    <row r="509" spans="1:51" s="13" customFormat="1" ht="12">
      <c r="A509" s="13"/>
      <c r="B509" s="238"/>
      <c r="C509" s="239"/>
      <c r="D509" s="230" t="s">
        <v>163</v>
      </c>
      <c r="E509" s="240" t="s">
        <v>1</v>
      </c>
      <c r="F509" s="241" t="s">
        <v>1664</v>
      </c>
      <c r="G509" s="239"/>
      <c r="H509" s="242">
        <v>10.08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163</v>
      </c>
      <c r="AU509" s="248" t="s">
        <v>86</v>
      </c>
      <c r="AV509" s="13" t="s">
        <v>86</v>
      </c>
      <c r="AW509" s="13" t="s">
        <v>32</v>
      </c>
      <c r="AX509" s="13" t="s">
        <v>84</v>
      </c>
      <c r="AY509" s="248" t="s">
        <v>148</v>
      </c>
    </row>
    <row r="510" spans="1:65" s="2" customFormat="1" ht="24.15" customHeight="1">
      <c r="A510" s="37"/>
      <c r="B510" s="38"/>
      <c r="C510" s="249" t="s">
        <v>1665</v>
      </c>
      <c r="D510" s="249" t="s">
        <v>282</v>
      </c>
      <c r="E510" s="250" t="s">
        <v>1666</v>
      </c>
      <c r="F510" s="251" t="s">
        <v>1667</v>
      </c>
      <c r="G510" s="252" t="s">
        <v>215</v>
      </c>
      <c r="H510" s="253">
        <v>11.088</v>
      </c>
      <c r="I510" s="254"/>
      <c r="J510" s="255">
        <f>ROUND(I510*H510,2)</f>
        <v>0</v>
      </c>
      <c r="K510" s="251" t="s">
        <v>186</v>
      </c>
      <c r="L510" s="256"/>
      <c r="M510" s="257" t="s">
        <v>1</v>
      </c>
      <c r="N510" s="258" t="s">
        <v>41</v>
      </c>
      <c r="O510" s="90"/>
      <c r="P510" s="226">
        <f>O510*H510</f>
        <v>0</v>
      </c>
      <c r="Q510" s="226">
        <v>0.012</v>
      </c>
      <c r="R510" s="226">
        <f>Q510*H510</f>
        <v>0.13305599999999998</v>
      </c>
      <c r="S510" s="226">
        <v>0</v>
      </c>
      <c r="T510" s="227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28" t="s">
        <v>356</v>
      </c>
      <c r="AT510" s="228" t="s">
        <v>282</v>
      </c>
      <c r="AU510" s="228" t="s">
        <v>86</v>
      </c>
      <c r="AY510" s="16" t="s">
        <v>148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6" t="s">
        <v>84</v>
      </c>
      <c r="BK510" s="229">
        <f>ROUND(I510*H510,2)</f>
        <v>0</v>
      </c>
      <c r="BL510" s="16" t="s">
        <v>261</v>
      </c>
      <c r="BM510" s="228" t="s">
        <v>1668</v>
      </c>
    </row>
    <row r="511" spans="1:47" s="2" customFormat="1" ht="12">
      <c r="A511" s="37"/>
      <c r="B511" s="38"/>
      <c r="C511" s="39"/>
      <c r="D511" s="230" t="s">
        <v>157</v>
      </c>
      <c r="E511" s="39"/>
      <c r="F511" s="231" t="s">
        <v>1667</v>
      </c>
      <c r="G511" s="39"/>
      <c r="H511" s="39"/>
      <c r="I511" s="232"/>
      <c r="J511" s="39"/>
      <c r="K511" s="39"/>
      <c r="L511" s="43"/>
      <c r="M511" s="233"/>
      <c r="N511" s="234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157</v>
      </c>
      <c r="AU511" s="16" t="s">
        <v>86</v>
      </c>
    </row>
    <row r="512" spans="1:51" s="13" customFormat="1" ht="12">
      <c r="A512" s="13"/>
      <c r="B512" s="238"/>
      <c r="C512" s="239"/>
      <c r="D512" s="230" t="s">
        <v>163</v>
      </c>
      <c r="E512" s="239"/>
      <c r="F512" s="241" t="s">
        <v>1669</v>
      </c>
      <c r="G512" s="239"/>
      <c r="H512" s="242">
        <v>11.088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163</v>
      </c>
      <c r="AU512" s="248" t="s">
        <v>86</v>
      </c>
      <c r="AV512" s="13" t="s">
        <v>86</v>
      </c>
      <c r="AW512" s="13" t="s">
        <v>4</v>
      </c>
      <c r="AX512" s="13" t="s">
        <v>84</v>
      </c>
      <c r="AY512" s="248" t="s">
        <v>148</v>
      </c>
    </row>
    <row r="513" spans="1:65" s="2" customFormat="1" ht="33" customHeight="1">
      <c r="A513" s="37"/>
      <c r="B513" s="38"/>
      <c r="C513" s="217" t="s">
        <v>1670</v>
      </c>
      <c r="D513" s="217" t="s">
        <v>150</v>
      </c>
      <c r="E513" s="218" t="s">
        <v>1671</v>
      </c>
      <c r="F513" s="219" t="s">
        <v>1672</v>
      </c>
      <c r="G513" s="220" t="s">
        <v>153</v>
      </c>
      <c r="H513" s="221">
        <v>14.2</v>
      </c>
      <c r="I513" s="222"/>
      <c r="J513" s="223">
        <f>ROUND(I513*H513,2)</f>
        <v>0</v>
      </c>
      <c r="K513" s="219" t="s">
        <v>186</v>
      </c>
      <c r="L513" s="43"/>
      <c r="M513" s="224" t="s">
        <v>1</v>
      </c>
      <c r="N513" s="225" t="s">
        <v>41</v>
      </c>
      <c r="O513" s="90"/>
      <c r="P513" s="226">
        <f>O513*H513</f>
        <v>0</v>
      </c>
      <c r="Q513" s="226">
        <v>0</v>
      </c>
      <c r="R513" s="226">
        <f>Q513*H513</f>
        <v>0</v>
      </c>
      <c r="S513" s="226">
        <v>0</v>
      </c>
      <c r="T513" s="227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28" t="s">
        <v>261</v>
      </c>
      <c r="AT513" s="228" t="s">
        <v>150</v>
      </c>
      <c r="AU513" s="228" t="s">
        <v>86</v>
      </c>
      <c r="AY513" s="16" t="s">
        <v>148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6" t="s">
        <v>84</v>
      </c>
      <c r="BK513" s="229">
        <f>ROUND(I513*H513,2)</f>
        <v>0</v>
      </c>
      <c r="BL513" s="16" t="s">
        <v>261</v>
      </c>
      <c r="BM513" s="228" t="s">
        <v>1673</v>
      </c>
    </row>
    <row r="514" spans="1:47" s="2" customFormat="1" ht="12">
      <c r="A514" s="37"/>
      <c r="B514" s="38"/>
      <c r="C514" s="39"/>
      <c r="D514" s="230" t="s">
        <v>157</v>
      </c>
      <c r="E514" s="39"/>
      <c r="F514" s="231" t="s">
        <v>1674</v>
      </c>
      <c r="G514" s="39"/>
      <c r="H514" s="39"/>
      <c r="I514" s="232"/>
      <c r="J514" s="39"/>
      <c r="K514" s="39"/>
      <c r="L514" s="43"/>
      <c r="M514" s="233"/>
      <c r="N514" s="234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157</v>
      </c>
      <c r="AU514" s="16" t="s">
        <v>86</v>
      </c>
    </row>
    <row r="515" spans="1:47" s="2" customFormat="1" ht="12">
      <c r="A515" s="37"/>
      <c r="B515" s="38"/>
      <c r="C515" s="39"/>
      <c r="D515" s="235" t="s">
        <v>159</v>
      </c>
      <c r="E515" s="39"/>
      <c r="F515" s="236" t="s">
        <v>1675</v>
      </c>
      <c r="G515" s="39"/>
      <c r="H515" s="39"/>
      <c r="I515" s="232"/>
      <c r="J515" s="39"/>
      <c r="K515" s="39"/>
      <c r="L515" s="43"/>
      <c r="M515" s="233"/>
      <c r="N515" s="234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159</v>
      </c>
      <c r="AU515" s="16" t="s">
        <v>86</v>
      </c>
    </row>
    <row r="516" spans="1:51" s="13" customFormat="1" ht="12">
      <c r="A516" s="13"/>
      <c r="B516" s="238"/>
      <c r="C516" s="239"/>
      <c r="D516" s="230" t="s">
        <v>163</v>
      </c>
      <c r="E516" s="240" t="s">
        <v>1</v>
      </c>
      <c r="F516" s="241" t="s">
        <v>1676</v>
      </c>
      <c r="G516" s="239"/>
      <c r="H516" s="242">
        <v>14.2</v>
      </c>
      <c r="I516" s="243"/>
      <c r="J516" s="239"/>
      <c r="K516" s="239"/>
      <c r="L516" s="244"/>
      <c r="M516" s="245"/>
      <c r="N516" s="246"/>
      <c r="O516" s="246"/>
      <c r="P516" s="246"/>
      <c r="Q516" s="246"/>
      <c r="R516" s="246"/>
      <c r="S516" s="246"/>
      <c r="T516" s="24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8" t="s">
        <v>163</v>
      </c>
      <c r="AU516" s="248" t="s">
        <v>86</v>
      </c>
      <c r="AV516" s="13" t="s">
        <v>86</v>
      </c>
      <c r="AW516" s="13" t="s">
        <v>32</v>
      </c>
      <c r="AX516" s="13" t="s">
        <v>84</v>
      </c>
      <c r="AY516" s="248" t="s">
        <v>148</v>
      </c>
    </row>
    <row r="517" spans="1:65" s="2" customFormat="1" ht="21.75" customHeight="1">
      <c r="A517" s="37"/>
      <c r="B517" s="38"/>
      <c r="C517" s="249" t="s">
        <v>1677</v>
      </c>
      <c r="D517" s="249" t="s">
        <v>282</v>
      </c>
      <c r="E517" s="250" t="s">
        <v>1678</v>
      </c>
      <c r="F517" s="251" t="s">
        <v>1679</v>
      </c>
      <c r="G517" s="252" t="s">
        <v>185</v>
      </c>
      <c r="H517" s="253">
        <v>0.335</v>
      </c>
      <c r="I517" s="254"/>
      <c r="J517" s="255">
        <f>ROUND(I517*H517,2)</f>
        <v>0</v>
      </c>
      <c r="K517" s="251" t="s">
        <v>186</v>
      </c>
      <c r="L517" s="256"/>
      <c r="M517" s="257" t="s">
        <v>1</v>
      </c>
      <c r="N517" s="258" t="s">
        <v>41</v>
      </c>
      <c r="O517" s="90"/>
      <c r="P517" s="226">
        <f>O517*H517</f>
        <v>0</v>
      </c>
      <c r="Q517" s="226">
        <v>0.55</v>
      </c>
      <c r="R517" s="226">
        <f>Q517*H517</f>
        <v>0.18425000000000002</v>
      </c>
      <c r="S517" s="226">
        <v>0</v>
      </c>
      <c r="T517" s="227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28" t="s">
        <v>356</v>
      </c>
      <c r="AT517" s="228" t="s">
        <v>282</v>
      </c>
      <c r="AU517" s="228" t="s">
        <v>86</v>
      </c>
      <c r="AY517" s="16" t="s">
        <v>148</v>
      </c>
      <c r="BE517" s="229">
        <f>IF(N517="základní",J517,0)</f>
        <v>0</v>
      </c>
      <c r="BF517" s="229">
        <f>IF(N517="snížená",J517,0)</f>
        <v>0</v>
      </c>
      <c r="BG517" s="229">
        <f>IF(N517="zákl. přenesená",J517,0)</f>
        <v>0</v>
      </c>
      <c r="BH517" s="229">
        <f>IF(N517="sníž. přenesená",J517,0)</f>
        <v>0</v>
      </c>
      <c r="BI517" s="229">
        <f>IF(N517="nulová",J517,0)</f>
        <v>0</v>
      </c>
      <c r="BJ517" s="16" t="s">
        <v>84</v>
      </c>
      <c r="BK517" s="229">
        <f>ROUND(I517*H517,2)</f>
        <v>0</v>
      </c>
      <c r="BL517" s="16" t="s">
        <v>261</v>
      </c>
      <c r="BM517" s="228" t="s">
        <v>1680</v>
      </c>
    </row>
    <row r="518" spans="1:47" s="2" customFormat="1" ht="12">
      <c r="A518" s="37"/>
      <c r="B518" s="38"/>
      <c r="C518" s="39"/>
      <c r="D518" s="230" t="s">
        <v>157</v>
      </c>
      <c r="E518" s="39"/>
      <c r="F518" s="231" t="s">
        <v>1679</v>
      </c>
      <c r="G518" s="39"/>
      <c r="H518" s="39"/>
      <c r="I518" s="232"/>
      <c r="J518" s="39"/>
      <c r="K518" s="39"/>
      <c r="L518" s="43"/>
      <c r="M518" s="233"/>
      <c r="N518" s="234"/>
      <c r="O518" s="90"/>
      <c r="P518" s="90"/>
      <c r="Q518" s="90"/>
      <c r="R518" s="90"/>
      <c r="S518" s="90"/>
      <c r="T518" s="91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16" t="s">
        <v>157</v>
      </c>
      <c r="AU518" s="16" t="s">
        <v>86</v>
      </c>
    </row>
    <row r="519" spans="1:51" s="13" customFormat="1" ht="12">
      <c r="A519" s="13"/>
      <c r="B519" s="238"/>
      <c r="C519" s="239"/>
      <c r="D519" s="230" t="s">
        <v>163</v>
      </c>
      <c r="E519" s="240" t="s">
        <v>1</v>
      </c>
      <c r="F519" s="241" t="s">
        <v>1681</v>
      </c>
      <c r="G519" s="239"/>
      <c r="H519" s="242">
        <v>0.335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8" t="s">
        <v>163</v>
      </c>
      <c r="AU519" s="248" t="s">
        <v>86</v>
      </c>
      <c r="AV519" s="13" t="s">
        <v>86</v>
      </c>
      <c r="AW519" s="13" t="s">
        <v>32</v>
      </c>
      <c r="AX519" s="13" t="s">
        <v>84</v>
      </c>
      <c r="AY519" s="248" t="s">
        <v>148</v>
      </c>
    </row>
    <row r="520" spans="1:65" s="2" customFormat="1" ht="24.15" customHeight="1">
      <c r="A520" s="37"/>
      <c r="B520" s="38"/>
      <c r="C520" s="217" t="s">
        <v>893</v>
      </c>
      <c r="D520" s="217" t="s">
        <v>150</v>
      </c>
      <c r="E520" s="218" t="s">
        <v>1682</v>
      </c>
      <c r="F520" s="219" t="s">
        <v>1683</v>
      </c>
      <c r="G520" s="220" t="s">
        <v>215</v>
      </c>
      <c r="H520" s="221">
        <v>45.44</v>
      </c>
      <c r="I520" s="222"/>
      <c r="J520" s="223">
        <f>ROUND(I520*H520,2)</f>
        <v>0</v>
      </c>
      <c r="K520" s="219" t="s">
        <v>186</v>
      </c>
      <c r="L520" s="43"/>
      <c r="M520" s="224" t="s">
        <v>1</v>
      </c>
      <c r="N520" s="225" t="s">
        <v>41</v>
      </c>
      <c r="O520" s="90"/>
      <c r="P520" s="226">
        <f>O520*H520</f>
        <v>0</v>
      </c>
      <c r="Q520" s="226">
        <v>0</v>
      </c>
      <c r="R520" s="226">
        <f>Q520*H520</f>
        <v>0</v>
      </c>
      <c r="S520" s="226">
        <v>0</v>
      </c>
      <c r="T520" s="227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28" t="s">
        <v>261</v>
      </c>
      <c r="AT520" s="228" t="s">
        <v>150</v>
      </c>
      <c r="AU520" s="228" t="s">
        <v>86</v>
      </c>
      <c r="AY520" s="16" t="s">
        <v>148</v>
      </c>
      <c r="BE520" s="229">
        <f>IF(N520="základní",J520,0)</f>
        <v>0</v>
      </c>
      <c r="BF520" s="229">
        <f>IF(N520="snížená",J520,0)</f>
        <v>0</v>
      </c>
      <c r="BG520" s="229">
        <f>IF(N520="zákl. přenesená",J520,0)</f>
        <v>0</v>
      </c>
      <c r="BH520" s="229">
        <f>IF(N520="sníž. přenesená",J520,0)</f>
        <v>0</v>
      </c>
      <c r="BI520" s="229">
        <f>IF(N520="nulová",J520,0)</f>
        <v>0</v>
      </c>
      <c r="BJ520" s="16" t="s">
        <v>84</v>
      </c>
      <c r="BK520" s="229">
        <f>ROUND(I520*H520,2)</f>
        <v>0</v>
      </c>
      <c r="BL520" s="16" t="s">
        <v>261</v>
      </c>
      <c r="BM520" s="228" t="s">
        <v>1684</v>
      </c>
    </row>
    <row r="521" spans="1:47" s="2" customFormat="1" ht="12">
      <c r="A521" s="37"/>
      <c r="B521" s="38"/>
      <c r="C521" s="39"/>
      <c r="D521" s="230" t="s">
        <v>157</v>
      </c>
      <c r="E521" s="39"/>
      <c r="F521" s="231" t="s">
        <v>1685</v>
      </c>
      <c r="G521" s="39"/>
      <c r="H521" s="39"/>
      <c r="I521" s="232"/>
      <c r="J521" s="39"/>
      <c r="K521" s="39"/>
      <c r="L521" s="43"/>
      <c r="M521" s="233"/>
      <c r="N521" s="234"/>
      <c r="O521" s="90"/>
      <c r="P521" s="90"/>
      <c r="Q521" s="90"/>
      <c r="R521" s="90"/>
      <c r="S521" s="90"/>
      <c r="T521" s="91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6" t="s">
        <v>157</v>
      </c>
      <c r="AU521" s="16" t="s">
        <v>86</v>
      </c>
    </row>
    <row r="522" spans="1:47" s="2" customFormat="1" ht="12">
      <c r="A522" s="37"/>
      <c r="B522" s="38"/>
      <c r="C522" s="39"/>
      <c r="D522" s="235" t="s">
        <v>159</v>
      </c>
      <c r="E522" s="39"/>
      <c r="F522" s="236" t="s">
        <v>1686</v>
      </c>
      <c r="G522" s="39"/>
      <c r="H522" s="39"/>
      <c r="I522" s="232"/>
      <c r="J522" s="39"/>
      <c r="K522" s="39"/>
      <c r="L522" s="43"/>
      <c r="M522" s="233"/>
      <c r="N522" s="234"/>
      <c r="O522" s="90"/>
      <c r="P522" s="90"/>
      <c r="Q522" s="90"/>
      <c r="R522" s="90"/>
      <c r="S522" s="90"/>
      <c r="T522" s="91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16" t="s">
        <v>159</v>
      </c>
      <c r="AU522" s="16" t="s">
        <v>86</v>
      </c>
    </row>
    <row r="523" spans="1:51" s="13" customFormat="1" ht="12">
      <c r="A523" s="13"/>
      <c r="B523" s="238"/>
      <c r="C523" s="239"/>
      <c r="D523" s="230" t="s">
        <v>163</v>
      </c>
      <c r="E523" s="240" t="s">
        <v>1</v>
      </c>
      <c r="F523" s="241" t="s">
        <v>1687</v>
      </c>
      <c r="G523" s="239"/>
      <c r="H523" s="242">
        <v>45.44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8" t="s">
        <v>163</v>
      </c>
      <c r="AU523" s="248" t="s">
        <v>86</v>
      </c>
      <c r="AV523" s="13" t="s">
        <v>86</v>
      </c>
      <c r="AW523" s="13" t="s">
        <v>32</v>
      </c>
      <c r="AX523" s="13" t="s">
        <v>84</v>
      </c>
      <c r="AY523" s="248" t="s">
        <v>148</v>
      </c>
    </row>
    <row r="524" spans="1:65" s="2" customFormat="1" ht="24.15" customHeight="1">
      <c r="A524" s="37"/>
      <c r="B524" s="38"/>
      <c r="C524" s="249" t="s">
        <v>1688</v>
      </c>
      <c r="D524" s="249" t="s">
        <v>282</v>
      </c>
      <c r="E524" s="250" t="s">
        <v>1689</v>
      </c>
      <c r="F524" s="251" t="s">
        <v>1690</v>
      </c>
      <c r="G524" s="252" t="s">
        <v>185</v>
      </c>
      <c r="H524" s="253">
        <v>1.25</v>
      </c>
      <c r="I524" s="254"/>
      <c r="J524" s="255">
        <f>ROUND(I524*H524,2)</f>
        <v>0</v>
      </c>
      <c r="K524" s="251" t="s">
        <v>186</v>
      </c>
      <c r="L524" s="256"/>
      <c r="M524" s="257" t="s">
        <v>1</v>
      </c>
      <c r="N524" s="258" t="s">
        <v>41</v>
      </c>
      <c r="O524" s="90"/>
      <c r="P524" s="226">
        <f>O524*H524</f>
        <v>0</v>
      </c>
      <c r="Q524" s="226">
        <v>0.55</v>
      </c>
      <c r="R524" s="226">
        <f>Q524*H524</f>
        <v>0.6875</v>
      </c>
      <c r="S524" s="226">
        <v>0</v>
      </c>
      <c r="T524" s="227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28" t="s">
        <v>356</v>
      </c>
      <c r="AT524" s="228" t="s">
        <v>282</v>
      </c>
      <c r="AU524" s="228" t="s">
        <v>86</v>
      </c>
      <c r="AY524" s="16" t="s">
        <v>148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6" t="s">
        <v>84</v>
      </c>
      <c r="BK524" s="229">
        <f>ROUND(I524*H524,2)</f>
        <v>0</v>
      </c>
      <c r="BL524" s="16" t="s">
        <v>261</v>
      </c>
      <c r="BM524" s="228" t="s">
        <v>1691</v>
      </c>
    </row>
    <row r="525" spans="1:47" s="2" customFormat="1" ht="12">
      <c r="A525" s="37"/>
      <c r="B525" s="38"/>
      <c r="C525" s="39"/>
      <c r="D525" s="230" t="s">
        <v>157</v>
      </c>
      <c r="E525" s="39"/>
      <c r="F525" s="231" t="s">
        <v>1690</v>
      </c>
      <c r="G525" s="39"/>
      <c r="H525" s="39"/>
      <c r="I525" s="232"/>
      <c r="J525" s="39"/>
      <c r="K525" s="39"/>
      <c r="L525" s="43"/>
      <c r="M525" s="233"/>
      <c r="N525" s="234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157</v>
      </c>
      <c r="AU525" s="16" t="s">
        <v>86</v>
      </c>
    </row>
    <row r="526" spans="1:51" s="13" customFormat="1" ht="12">
      <c r="A526" s="13"/>
      <c r="B526" s="238"/>
      <c r="C526" s="239"/>
      <c r="D526" s="230" t="s">
        <v>163</v>
      </c>
      <c r="E526" s="240" t="s">
        <v>1</v>
      </c>
      <c r="F526" s="241" t="s">
        <v>1692</v>
      </c>
      <c r="G526" s="239"/>
      <c r="H526" s="242">
        <v>1.25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163</v>
      </c>
      <c r="AU526" s="248" t="s">
        <v>86</v>
      </c>
      <c r="AV526" s="13" t="s">
        <v>86</v>
      </c>
      <c r="AW526" s="13" t="s">
        <v>32</v>
      </c>
      <c r="AX526" s="13" t="s">
        <v>84</v>
      </c>
      <c r="AY526" s="248" t="s">
        <v>148</v>
      </c>
    </row>
    <row r="527" spans="1:65" s="2" customFormat="1" ht="24.15" customHeight="1">
      <c r="A527" s="37"/>
      <c r="B527" s="38"/>
      <c r="C527" s="217" t="s">
        <v>1693</v>
      </c>
      <c r="D527" s="217" t="s">
        <v>150</v>
      </c>
      <c r="E527" s="218" t="s">
        <v>1694</v>
      </c>
      <c r="F527" s="219" t="s">
        <v>1695</v>
      </c>
      <c r="G527" s="220" t="s">
        <v>185</v>
      </c>
      <c r="H527" s="221">
        <v>1.25</v>
      </c>
      <c r="I527" s="222"/>
      <c r="J527" s="223">
        <f>ROUND(I527*H527,2)</f>
        <v>0</v>
      </c>
      <c r="K527" s="219" t="s">
        <v>186</v>
      </c>
      <c r="L527" s="43"/>
      <c r="M527" s="224" t="s">
        <v>1</v>
      </c>
      <c r="N527" s="225" t="s">
        <v>41</v>
      </c>
      <c r="O527" s="90"/>
      <c r="P527" s="226">
        <f>O527*H527</f>
        <v>0</v>
      </c>
      <c r="Q527" s="226">
        <v>0.02337</v>
      </c>
      <c r="R527" s="226">
        <f>Q527*H527</f>
        <v>0.0292125</v>
      </c>
      <c r="S527" s="226">
        <v>0</v>
      </c>
      <c r="T527" s="227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28" t="s">
        <v>261</v>
      </c>
      <c r="AT527" s="228" t="s">
        <v>150</v>
      </c>
      <c r="AU527" s="228" t="s">
        <v>86</v>
      </c>
      <c r="AY527" s="16" t="s">
        <v>148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6" t="s">
        <v>84</v>
      </c>
      <c r="BK527" s="229">
        <f>ROUND(I527*H527,2)</f>
        <v>0</v>
      </c>
      <c r="BL527" s="16" t="s">
        <v>261</v>
      </c>
      <c r="BM527" s="228" t="s">
        <v>1696</v>
      </c>
    </row>
    <row r="528" spans="1:47" s="2" customFormat="1" ht="12">
      <c r="A528" s="37"/>
      <c r="B528" s="38"/>
      <c r="C528" s="39"/>
      <c r="D528" s="230" t="s">
        <v>157</v>
      </c>
      <c r="E528" s="39"/>
      <c r="F528" s="231" t="s">
        <v>1697</v>
      </c>
      <c r="G528" s="39"/>
      <c r="H528" s="39"/>
      <c r="I528" s="232"/>
      <c r="J528" s="39"/>
      <c r="K528" s="39"/>
      <c r="L528" s="43"/>
      <c r="M528" s="233"/>
      <c r="N528" s="234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157</v>
      </c>
      <c r="AU528" s="16" t="s">
        <v>86</v>
      </c>
    </row>
    <row r="529" spans="1:47" s="2" customFormat="1" ht="12">
      <c r="A529" s="37"/>
      <c r="B529" s="38"/>
      <c r="C529" s="39"/>
      <c r="D529" s="235" t="s">
        <v>159</v>
      </c>
      <c r="E529" s="39"/>
      <c r="F529" s="236" t="s">
        <v>1698</v>
      </c>
      <c r="G529" s="39"/>
      <c r="H529" s="39"/>
      <c r="I529" s="232"/>
      <c r="J529" s="39"/>
      <c r="K529" s="39"/>
      <c r="L529" s="43"/>
      <c r="M529" s="233"/>
      <c r="N529" s="234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159</v>
      </c>
      <c r="AU529" s="16" t="s">
        <v>86</v>
      </c>
    </row>
    <row r="530" spans="1:65" s="2" customFormat="1" ht="24.15" customHeight="1">
      <c r="A530" s="37"/>
      <c r="B530" s="38"/>
      <c r="C530" s="217" t="s">
        <v>1699</v>
      </c>
      <c r="D530" s="217" t="s">
        <v>150</v>
      </c>
      <c r="E530" s="218" t="s">
        <v>1700</v>
      </c>
      <c r="F530" s="219" t="s">
        <v>1701</v>
      </c>
      <c r="G530" s="220" t="s">
        <v>256</v>
      </c>
      <c r="H530" s="221">
        <v>1.071</v>
      </c>
      <c r="I530" s="222"/>
      <c r="J530" s="223">
        <f>ROUND(I530*H530,2)</f>
        <v>0</v>
      </c>
      <c r="K530" s="219" t="s">
        <v>186</v>
      </c>
      <c r="L530" s="43"/>
      <c r="M530" s="224" t="s">
        <v>1</v>
      </c>
      <c r="N530" s="225" t="s">
        <v>41</v>
      </c>
      <c r="O530" s="90"/>
      <c r="P530" s="226">
        <f>O530*H530</f>
        <v>0</v>
      </c>
      <c r="Q530" s="226">
        <v>0</v>
      </c>
      <c r="R530" s="226">
        <f>Q530*H530</f>
        <v>0</v>
      </c>
      <c r="S530" s="226">
        <v>0</v>
      </c>
      <c r="T530" s="227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28" t="s">
        <v>261</v>
      </c>
      <c r="AT530" s="228" t="s">
        <v>150</v>
      </c>
      <c r="AU530" s="228" t="s">
        <v>86</v>
      </c>
      <c r="AY530" s="16" t="s">
        <v>148</v>
      </c>
      <c r="BE530" s="229">
        <f>IF(N530="základní",J530,0)</f>
        <v>0</v>
      </c>
      <c r="BF530" s="229">
        <f>IF(N530="snížená",J530,0)</f>
        <v>0</v>
      </c>
      <c r="BG530" s="229">
        <f>IF(N530="zákl. přenesená",J530,0)</f>
        <v>0</v>
      </c>
      <c r="BH530" s="229">
        <f>IF(N530="sníž. přenesená",J530,0)</f>
        <v>0</v>
      </c>
      <c r="BI530" s="229">
        <f>IF(N530="nulová",J530,0)</f>
        <v>0</v>
      </c>
      <c r="BJ530" s="16" t="s">
        <v>84</v>
      </c>
      <c r="BK530" s="229">
        <f>ROUND(I530*H530,2)</f>
        <v>0</v>
      </c>
      <c r="BL530" s="16" t="s">
        <v>261</v>
      </c>
      <c r="BM530" s="228" t="s">
        <v>1702</v>
      </c>
    </row>
    <row r="531" spans="1:47" s="2" customFormat="1" ht="12">
      <c r="A531" s="37"/>
      <c r="B531" s="38"/>
      <c r="C531" s="39"/>
      <c r="D531" s="230" t="s">
        <v>157</v>
      </c>
      <c r="E531" s="39"/>
      <c r="F531" s="231" t="s">
        <v>1703</v>
      </c>
      <c r="G531" s="39"/>
      <c r="H531" s="39"/>
      <c r="I531" s="232"/>
      <c r="J531" s="39"/>
      <c r="K531" s="39"/>
      <c r="L531" s="43"/>
      <c r="M531" s="233"/>
      <c r="N531" s="234"/>
      <c r="O531" s="90"/>
      <c r="P531" s="90"/>
      <c r="Q531" s="90"/>
      <c r="R531" s="90"/>
      <c r="S531" s="90"/>
      <c r="T531" s="91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16" t="s">
        <v>157</v>
      </c>
      <c r="AU531" s="16" t="s">
        <v>86</v>
      </c>
    </row>
    <row r="532" spans="1:47" s="2" customFormat="1" ht="12">
      <c r="A532" s="37"/>
      <c r="B532" s="38"/>
      <c r="C532" s="39"/>
      <c r="D532" s="235" t="s">
        <v>159</v>
      </c>
      <c r="E532" s="39"/>
      <c r="F532" s="236" t="s">
        <v>1704</v>
      </c>
      <c r="G532" s="39"/>
      <c r="H532" s="39"/>
      <c r="I532" s="232"/>
      <c r="J532" s="39"/>
      <c r="K532" s="39"/>
      <c r="L532" s="43"/>
      <c r="M532" s="233"/>
      <c r="N532" s="234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159</v>
      </c>
      <c r="AU532" s="16" t="s">
        <v>86</v>
      </c>
    </row>
    <row r="533" spans="1:63" s="12" customFormat="1" ht="22.8" customHeight="1">
      <c r="A533" s="12"/>
      <c r="B533" s="201"/>
      <c r="C533" s="202"/>
      <c r="D533" s="203" t="s">
        <v>75</v>
      </c>
      <c r="E533" s="215" t="s">
        <v>1705</v>
      </c>
      <c r="F533" s="215" t="s">
        <v>1706</v>
      </c>
      <c r="G533" s="202"/>
      <c r="H533" s="202"/>
      <c r="I533" s="205"/>
      <c r="J533" s="216">
        <f>BK533</f>
        <v>0</v>
      </c>
      <c r="K533" s="202"/>
      <c r="L533" s="207"/>
      <c r="M533" s="208"/>
      <c r="N533" s="209"/>
      <c r="O533" s="209"/>
      <c r="P533" s="210">
        <f>SUM(P534:P543)</f>
        <v>0</v>
      </c>
      <c r="Q533" s="209"/>
      <c r="R533" s="210">
        <f>SUM(R534:R543)</f>
        <v>0.459</v>
      </c>
      <c r="S533" s="209"/>
      <c r="T533" s="211">
        <f>SUM(T534:T543)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12" t="s">
        <v>86</v>
      </c>
      <c r="AT533" s="213" t="s">
        <v>75</v>
      </c>
      <c r="AU533" s="213" t="s">
        <v>84</v>
      </c>
      <c r="AY533" s="212" t="s">
        <v>148</v>
      </c>
      <c r="BK533" s="214">
        <f>SUM(BK534:BK543)</f>
        <v>0</v>
      </c>
    </row>
    <row r="534" spans="1:65" s="2" customFormat="1" ht="24.15" customHeight="1">
      <c r="A534" s="37"/>
      <c r="B534" s="38"/>
      <c r="C534" s="217" t="s">
        <v>1707</v>
      </c>
      <c r="D534" s="217" t="s">
        <v>150</v>
      </c>
      <c r="E534" s="218" t="s">
        <v>1708</v>
      </c>
      <c r="F534" s="219" t="s">
        <v>1709</v>
      </c>
      <c r="G534" s="220" t="s">
        <v>153</v>
      </c>
      <c r="H534" s="221">
        <v>45</v>
      </c>
      <c r="I534" s="222"/>
      <c r="J534" s="223">
        <f>ROUND(I534*H534,2)</f>
        <v>0</v>
      </c>
      <c r="K534" s="219" t="s">
        <v>186</v>
      </c>
      <c r="L534" s="43"/>
      <c r="M534" s="224" t="s">
        <v>1</v>
      </c>
      <c r="N534" s="225" t="s">
        <v>41</v>
      </c>
      <c r="O534" s="90"/>
      <c r="P534" s="226">
        <f>O534*H534</f>
        <v>0</v>
      </c>
      <c r="Q534" s="226">
        <v>0</v>
      </c>
      <c r="R534" s="226">
        <f>Q534*H534</f>
        <v>0</v>
      </c>
      <c r="S534" s="226">
        <v>0</v>
      </c>
      <c r="T534" s="227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28" t="s">
        <v>261</v>
      </c>
      <c r="AT534" s="228" t="s">
        <v>150</v>
      </c>
      <c r="AU534" s="228" t="s">
        <v>86</v>
      </c>
      <c r="AY534" s="16" t="s">
        <v>148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16" t="s">
        <v>84</v>
      </c>
      <c r="BK534" s="229">
        <f>ROUND(I534*H534,2)</f>
        <v>0</v>
      </c>
      <c r="BL534" s="16" t="s">
        <v>261</v>
      </c>
      <c r="BM534" s="228" t="s">
        <v>1710</v>
      </c>
    </row>
    <row r="535" spans="1:47" s="2" customFormat="1" ht="12">
      <c r="A535" s="37"/>
      <c r="B535" s="38"/>
      <c r="C535" s="39"/>
      <c r="D535" s="230" t="s">
        <v>157</v>
      </c>
      <c r="E535" s="39"/>
      <c r="F535" s="231" t="s">
        <v>1711</v>
      </c>
      <c r="G535" s="39"/>
      <c r="H535" s="39"/>
      <c r="I535" s="232"/>
      <c r="J535" s="39"/>
      <c r="K535" s="39"/>
      <c r="L535" s="43"/>
      <c r="M535" s="233"/>
      <c r="N535" s="234"/>
      <c r="O535" s="90"/>
      <c r="P535" s="90"/>
      <c r="Q535" s="90"/>
      <c r="R535" s="90"/>
      <c r="S535" s="90"/>
      <c r="T535" s="91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16" t="s">
        <v>157</v>
      </c>
      <c r="AU535" s="16" t="s">
        <v>86</v>
      </c>
    </row>
    <row r="536" spans="1:47" s="2" customFormat="1" ht="12">
      <c r="A536" s="37"/>
      <c r="B536" s="38"/>
      <c r="C536" s="39"/>
      <c r="D536" s="235" t="s">
        <v>159</v>
      </c>
      <c r="E536" s="39"/>
      <c r="F536" s="236" t="s">
        <v>1712</v>
      </c>
      <c r="G536" s="39"/>
      <c r="H536" s="39"/>
      <c r="I536" s="232"/>
      <c r="J536" s="39"/>
      <c r="K536" s="39"/>
      <c r="L536" s="43"/>
      <c r="M536" s="233"/>
      <c r="N536" s="234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159</v>
      </c>
      <c r="AU536" s="16" t="s">
        <v>86</v>
      </c>
    </row>
    <row r="537" spans="1:51" s="13" customFormat="1" ht="12">
      <c r="A537" s="13"/>
      <c r="B537" s="238"/>
      <c r="C537" s="239"/>
      <c r="D537" s="230" t="s">
        <v>163</v>
      </c>
      <c r="E537" s="240" t="s">
        <v>1</v>
      </c>
      <c r="F537" s="241" t="s">
        <v>1713</v>
      </c>
      <c r="G537" s="239"/>
      <c r="H537" s="242">
        <v>45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163</v>
      </c>
      <c r="AU537" s="248" t="s">
        <v>86</v>
      </c>
      <c r="AV537" s="13" t="s">
        <v>86</v>
      </c>
      <c r="AW537" s="13" t="s">
        <v>32</v>
      </c>
      <c r="AX537" s="13" t="s">
        <v>84</v>
      </c>
      <c r="AY537" s="248" t="s">
        <v>148</v>
      </c>
    </row>
    <row r="538" spans="1:65" s="2" customFormat="1" ht="24.15" customHeight="1">
      <c r="A538" s="37"/>
      <c r="B538" s="38"/>
      <c r="C538" s="249" t="s">
        <v>1714</v>
      </c>
      <c r="D538" s="249" t="s">
        <v>282</v>
      </c>
      <c r="E538" s="250" t="s">
        <v>1715</v>
      </c>
      <c r="F538" s="251" t="s">
        <v>1716</v>
      </c>
      <c r="G538" s="252" t="s">
        <v>153</v>
      </c>
      <c r="H538" s="253">
        <v>45.9</v>
      </c>
      <c r="I538" s="254"/>
      <c r="J538" s="255">
        <f>ROUND(I538*H538,2)</f>
        <v>0</v>
      </c>
      <c r="K538" s="251" t="s">
        <v>186</v>
      </c>
      <c r="L538" s="256"/>
      <c r="M538" s="257" t="s">
        <v>1</v>
      </c>
      <c r="N538" s="258" t="s">
        <v>41</v>
      </c>
      <c r="O538" s="90"/>
      <c r="P538" s="226">
        <f>O538*H538</f>
        <v>0</v>
      </c>
      <c r="Q538" s="226">
        <v>0.01</v>
      </c>
      <c r="R538" s="226">
        <f>Q538*H538</f>
        <v>0.459</v>
      </c>
      <c r="S538" s="226">
        <v>0</v>
      </c>
      <c r="T538" s="227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28" t="s">
        <v>356</v>
      </c>
      <c r="AT538" s="228" t="s">
        <v>282</v>
      </c>
      <c r="AU538" s="228" t="s">
        <v>86</v>
      </c>
      <c r="AY538" s="16" t="s">
        <v>148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16" t="s">
        <v>84</v>
      </c>
      <c r="BK538" s="229">
        <f>ROUND(I538*H538,2)</f>
        <v>0</v>
      </c>
      <c r="BL538" s="16" t="s">
        <v>261</v>
      </c>
      <c r="BM538" s="228" t="s">
        <v>1717</v>
      </c>
    </row>
    <row r="539" spans="1:47" s="2" customFormat="1" ht="12">
      <c r="A539" s="37"/>
      <c r="B539" s="38"/>
      <c r="C539" s="39"/>
      <c r="D539" s="230" t="s">
        <v>157</v>
      </c>
      <c r="E539" s="39"/>
      <c r="F539" s="231" t="s">
        <v>1716</v>
      </c>
      <c r="G539" s="39"/>
      <c r="H539" s="39"/>
      <c r="I539" s="232"/>
      <c r="J539" s="39"/>
      <c r="K539" s="39"/>
      <c r="L539" s="43"/>
      <c r="M539" s="233"/>
      <c r="N539" s="234"/>
      <c r="O539" s="90"/>
      <c r="P539" s="90"/>
      <c r="Q539" s="90"/>
      <c r="R539" s="90"/>
      <c r="S539" s="90"/>
      <c r="T539" s="91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T539" s="16" t="s">
        <v>157</v>
      </c>
      <c r="AU539" s="16" t="s">
        <v>86</v>
      </c>
    </row>
    <row r="540" spans="1:51" s="13" customFormat="1" ht="12">
      <c r="A540" s="13"/>
      <c r="B540" s="238"/>
      <c r="C540" s="239"/>
      <c r="D540" s="230" t="s">
        <v>163</v>
      </c>
      <c r="E540" s="239"/>
      <c r="F540" s="241" t="s">
        <v>1718</v>
      </c>
      <c r="G540" s="239"/>
      <c r="H540" s="242">
        <v>45.9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8" t="s">
        <v>163</v>
      </c>
      <c r="AU540" s="248" t="s">
        <v>86</v>
      </c>
      <c r="AV540" s="13" t="s">
        <v>86</v>
      </c>
      <c r="AW540" s="13" t="s">
        <v>4</v>
      </c>
      <c r="AX540" s="13" t="s">
        <v>84</v>
      </c>
      <c r="AY540" s="248" t="s">
        <v>148</v>
      </c>
    </row>
    <row r="541" spans="1:65" s="2" customFormat="1" ht="24.15" customHeight="1">
      <c r="A541" s="37"/>
      <c r="B541" s="38"/>
      <c r="C541" s="217" t="s">
        <v>1719</v>
      </c>
      <c r="D541" s="217" t="s">
        <v>150</v>
      </c>
      <c r="E541" s="218" t="s">
        <v>1720</v>
      </c>
      <c r="F541" s="219" t="s">
        <v>1721</v>
      </c>
      <c r="G541" s="220" t="s">
        <v>256</v>
      </c>
      <c r="H541" s="221">
        <v>0.459</v>
      </c>
      <c r="I541" s="222"/>
      <c r="J541" s="223">
        <f>ROUND(I541*H541,2)</f>
        <v>0</v>
      </c>
      <c r="K541" s="219" t="s">
        <v>186</v>
      </c>
      <c r="L541" s="43"/>
      <c r="M541" s="224" t="s">
        <v>1</v>
      </c>
      <c r="N541" s="225" t="s">
        <v>41</v>
      </c>
      <c r="O541" s="90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28" t="s">
        <v>261</v>
      </c>
      <c r="AT541" s="228" t="s">
        <v>150</v>
      </c>
      <c r="AU541" s="228" t="s">
        <v>86</v>
      </c>
      <c r="AY541" s="16" t="s">
        <v>148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16" t="s">
        <v>84</v>
      </c>
      <c r="BK541" s="229">
        <f>ROUND(I541*H541,2)</f>
        <v>0</v>
      </c>
      <c r="BL541" s="16" t="s">
        <v>261</v>
      </c>
      <c r="BM541" s="228" t="s">
        <v>1722</v>
      </c>
    </row>
    <row r="542" spans="1:47" s="2" customFormat="1" ht="12">
      <c r="A542" s="37"/>
      <c r="B542" s="38"/>
      <c r="C542" s="39"/>
      <c r="D542" s="230" t="s">
        <v>157</v>
      </c>
      <c r="E542" s="39"/>
      <c r="F542" s="231" t="s">
        <v>1723</v>
      </c>
      <c r="G542" s="39"/>
      <c r="H542" s="39"/>
      <c r="I542" s="232"/>
      <c r="J542" s="39"/>
      <c r="K542" s="39"/>
      <c r="L542" s="43"/>
      <c r="M542" s="233"/>
      <c r="N542" s="234"/>
      <c r="O542" s="90"/>
      <c r="P542" s="90"/>
      <c r="Q542" s="90"/>
      <c r="R542" s="90"/>
      <c r="S542" s="90"/>
      <c r="T542" s="91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16" t="s">
        <v>157</v>
      </c>
      <c r="AU542" s="16" t="s">
        <v>86</v>
      </c>
    </row>
    <row r="543" spans="1:47" s="2" customFormat="1" ht="12">
      <c r="A543" s="37"/>
      <c r="B543" s="38"/>
      <c r="C543" s="39"/>
      <c r="D543" s="235" t="s">
        <v>159</v>
      </c>
      <c r="E543" s="39"/>
      <c r="F543" s="236" t="s">
        <v>1724</v>
      </c>
      <c r="G543" s="39"/>
      <c r="H543" s="39"/>
      <c r="I543" s="232"/>
      <c r="J543" s="39"/>
      <c r="K543" s="39"/>
      <c r="L543" s="43"/>
      <c r="M543" s="233"/>
      <c r="N543" s="234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6" t="s">
        <v>159</v>
      </c>
      <c r="AU543" s="16" t="s">
        <v>86</v>
      </c>
    </row>
    <row r="544" spans="1:63" s="12" customFormat="1" ht="22.8" customHeight="1">
      <c r="A544" s="12"/>
      <c r="B544" s="201"/>
      <c r="C544" s="202"/>
      <c r="D544" s="203" t="s">
        <v>75</v>
      </c>
      <c r="E544" s="215" t="s">
        <v>1725</v>
      </c>
      <c r="F544" s="215" t="s">
        <v>1726</v>
      </c>
      <c r="G544" s="202"/>
      <c r="H544" s="202"/>
      <c r="I544" s="205"/>
      <c r="J544" s="216">
        <f>BK544</f>
        <v>0</v>
      </c>
      <c r="K544" s="202"/>
      <c r="L544" s="207"/>
      <c r="M544" s="208"/>
      <c r="N544" s="209"/>
      <c r="O544" s="209"/>
      <c r="P544" s="210">
        <f>SUM(P545:P556)</f>
        <v>0</v>
      </c>
      <c r="Q544" s="209"/>
      <c r="R544" s="210">
        <f>SUM(R545:R556)</f>
        <v>0.31135</v>
      </c>
      <c r="S544" s="209"/>
      <c r="T544" s="211">
        <f>SUM(T545:T556)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12" t="s">
        <v>86</v>
      </c>
      <c r="AT544" s="213" t="s">
        <v>75</v>
      </c>
      <c r="AU544" s="213" t="s">
        <v>84</v>
      </c>
      <c r="AY544" s="212" t="s">
        <v>148</v>
      </c>
      <c r="BK544" s="214">
        <f>SUM(BK545:BK556)</f>
        <v>0</v>
      </c>
    </row>
    <row r="545" spans="1:65" s="2" customFormat="1" ht="24.15" customHeight="1">
      <c r="A545" s="37"/>
      <c r="B545" s="38"/>
      <c r="C545" s="217" t="s">
        <v>1727</v>
      </c>
      <c r="D545" s="217" t="s">
        <v>150</v>
      </c>
      <c r="E545" s="218" t="s">
        <v>1728</v>
      </c>
      <c r="F545" s="219" t="s">
        <v>1729</v>
      </c>
      <c r="G545" s="220" t="s">
        <v>215</v>
      </c>
      <c r="H545" s="221">
        <v>45.44</v>
      </c>
      <c r="I545" s="222"/>
      <c r="J545" s="223">
        <f>ROUND(I545*H545,2)</f>
        <v>0</v>
      </c>
      <c r="K545" s="219" t="s">
        <v>186</v>
      </c>
      <c r="L545" s="43"/>
      <c r="M545" s="224" t="s">
        <v>1</v>
      </c>
      <c r="N545" s="225" t="s">
        <v>41</v>
      </c>
      <c r="O545" s="90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28" t="s">
        <v>261</v>
      </c>
      <c r="AT545" s="228" t="s">
        <v>150</v>
      </c>
      <c r="AU545" s="228" t="s">
        <v>86</v>
      </c>
      <c r="AY545" s="16" t="s">
        <v>148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6" t="s">
        <v>84</v>
      </c>
      <c r="BK545" s="229">
        <f>ROUND(I545*H545,2)</f>
        <v>0</v>
      </c>
      <c r="BL545" s="16" t="s">
        <v>261</v>
      </c>
      <c r="BM545" s="228" t="s">
        <v>1730</v>
      </c>
    </row>
    <row r="546" spans="1:47" s="2" customFormat="1" ht="12">
      <c r="A546" s="37"/>
      <c r="B546" s="38"/>
      <c r="C546" s="39"/>
      <c r="D546" s="230" t="s">
        <v>157</v>
      </c>
      <c r="E546" s="39"/>
      <c r="F546" s="231" t="s">
        <v>1731</v>
      </c>
      <c r="G546" s="39"/>
      <c r="H546" s="39"/>
      <c r="I546" s="232"/>
      <c r="J546" s="39"/>
      <c r="K546" s="39"/>
      <c r="L546" s="43"/>
      <c r="M546" s="233"/>
      <c r="N546" s="234"/>
      <c r="O546" s="90"/>
      <c r="P546" s="90"/>
      <c r="Q546" s="90"/>
      <c r="R546" s="90"/>
      <c r="S546" s="90"/>
      <c r="T546" s="91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16" t="s">
        <v>157</v>
      </c>
      <c r="AU546" s="16" t="s">
        <v>86</v>
      </c>
    </row>
    <row r="547" spans="1:47" s="2" customFormat="1" ht="12">
      <c r="A547" s="37"/>
      <c r="B547" s="38"/>
      <c r="C547" s="39"/>
      <c r="D547" s="235" t="s">
        <v>159</v>
      </c>
      <c r="E547" s="39"/>
      <c r="F547" s="236" t="s">
        <v>1732</v>
      </c>
      <c r="G547" s="39"/>
      <c r="H547" s="39"/>
      <c r="I547" s="232"/>
      <c r="J547" s="39"/>
      <c r="K547" s="39"/>
      <c r="L547" s="43"/>
      <c r="M547" s="233"/>
      <c r="N547" s="234"/>
      <c r="O547" s="90"/>
      <c r="P547" s="90"/>
      <c r="Q547" s="90"/>
      <c r="R547" s="90"/>
      <c r="S547" s="90"/>
      <c r="T547" s="91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16" t="s">
        <v>159</v>
      </c>
      <c r="AU547" s="16" t="s">
        <v>86</v>
      </c>
    </row>
    <row r="548" spans="1:65" s="2" customFormat="1" ht="24.15" customHeight="1">
      <c r="A548" s="37"/>
      <c r="B548" s="38"/>
      <c r="C548" s="249" t="s">
        <v>1733</v>
      </c>
      <c r="D548" s="249" t="s">
        <v>282</v>
      </c>
      <c r="E548" s="250" t="s">
        <v>1734</v>
      </c>
      <c r="F548" s="251" t="s">
        <v>1735</v>
      </c>
      <c r="G548" s="252" t="s">
        <v>215</v>
      </c>
      <c r="H548" s="253">
        <v>59.072</v>
      </c>
      <c r="I548" s="254"/>
      <c r="J548" s="255">
        <f>ROUND(I548*H548,2)</f>
        <v>0</v>
      </c>
      <c r="K548" s="251" t="s">
        <v>186</v>
      </c>
      <c r="L548" s="256"/>
      <c r="M548" s="257" t="s">
        <v>1</v>
      </c>
      <c r="N548" s="258" t="s">
        <v>41</v>
      </c>
      <c r="O548" s="90"/>
      <c r="P548" s="226">
        <f>O548*H548</f>
        <v>0</v>
      </c>
      <c r="Q548" s="226">
        <v>0.005</v>
      </c>
      <c r="R548" s="226">
        <f>Q548*H548</f>
        <v>0.29536</v>
      </c>
      <c r="S548" s="226">
        <v>0</v>
      </c>
      <c r="T548" s="227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28" t="s">
        <v>356</v>
      </c>
      <c r="AT548" s="228" t="s">
        <v>282</v>
      </c>
      <c r="AU548" s="228" t="s">
        <v>86</v>
      </c>
      <c r="AY548" s="16" t="s">
        <v>148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16" t="s">
        <v>84</v>
      </c>
      <c r="BK548" s="229">
        <f>ROUND(I548*H548,2)</f>
        <v>0</v>
      </c>
      <c r="BL548" s="16" t="s">
        <v>261</v>
      </c>
      <c r="BM548" s="228" t="s">
        <v>1736</v>
      </c>
    </row>
    <row r="549" spans="1:47" s="2" customFormat="1" ht="12">
      <c r="A549" s="37"/>
      <c r="B549" s="38"/>
      <c r="C549" s="39"/>
      <c r="D549" s="230" t="s">
        <v>157</v>
      </c>
      <c r="E549" s="39"/>
      <c r="F549" s="231" t="s">
        <v>1735</v>
      </c>
      <c r="G549" s="39"/>
      <c r="H549" s="39"/>
      <c r="I549" s="232"/>
      <c r="J549" s="39"/>
      <c r="K549" s="39"/>
      <c r="L549" s="43"/>
      <c r="M549" s="233"/>
      <c r="N549" s="234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6" t="s">
        <v>157</v>
      </c>
      <c r="AU549" s="16" t="s">
        <v>86</v>
      </c>
    </row>
    <row r="550" spans="1:51" s="13" customFormat="1" ht="12">
      <c r="A550" s="13"/>
      <c r="B550" s="238"/>
      <c r="C550" s="239"/>
      <c r="D550" s="230" t="s">
        <v>163</v>
      </c>
      <c r="E550" s="239"/>
      <c r="F550" s="241" t="s">
        <v>1737</v>
      </c>
      <c r="G550" s="239"/>
      <c r="H550" s="242">
        <v>59.072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163</v>
      </c>
      <c r="AU550" s="248" t="s">
        <v>86</v>
      </c>
      <c r="AV550" s="13" t="s">
        <v>86</v>
      </c>
      <c r="AW550" s="13" t="s">
        <v>4</v>
      </c>
      <c r="AX550" s="13" t="s">
        <v>84</v>
      </c>
      <c r="AY550" s="248" t="s">
        <v>148</v>
      </c>
    </row>
    <row r="551" spans="1:65" s="2" customFormat="1" ht="33" customHeight="1">
      <c r="A551" s="37"/>
      <c r="B551" s="38"/>
      <c r="C551" s="217" t="s">
        <v>1738</v>
      </c>
      <c r="D551" s="217" t="s">
        <v>150</v>
      </c>
      <c r="E551" s="218" t="s">
        <v>1739</v>
      </c>
      <c r="F551" s="219" t="s">
        <v>1740</v>
      </c>
      <c r="G551" s="220" t="s">
        <v>215</v>
      </c>
      <c r="H551" s="221">
        <v>2</v>
      </c>
      <c r="I551" s="222"/>
      <c r="J551" s="223">
        <f>ROUND(I551*H551,2)</f>
        <v>0</v>
      </c>
      <c r="K551" s="219" t="s">
        <v>186</v>
      </c>
      <c r="L551" s="43"/>
      <c r="M551" s="224" t="s">
        <v>1</v>
      </c>
      <c r="N551" s="225" t="s">
        <v>41</v>
      </c>
      <c r="O551" s="90"/>
      <c r="P551" s="226">
        <f>O551*H551</f>
        <v>0</v>
      </c>
      <c r="Q551" s="226">
        <v>0.00669</v>
      </c>
      <c r="R551" s="226">
        <f>Q551*H551</f>
        <v>0.01338</v>
      </c>
      <c r="S551" s="226">
        <v>0</v>
      </c>
      <c r="T551" s="227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28" t="s">
        <v>261</v>
      </c>
      <c r="AT551" s="228" t="s">
        <v>150</v>
      </c>
      <c r="AU551" s="228" t="s">
        <v>86</v>
      </c>
      <c r="AY551" s="16" t="s">
        <v>148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6" t="s">
        <v>84</v>
      </c>
      <c r="BK551" s="229">
        <f>ROUND(I551*H551,2)</f>
        <v>0</v>
      </c>
      <c r="BL551" s="16" t="s">
        <v>261</v>
      </c>
      <c r="BM551" s="228" t="s">
        <v>1741</v>
      </c>
    </row>
    <row r="552" spans="1:47" s="2" customFormat="1" ht="12">
      <c r="A552" s="37"/>
      <c r="B552" s="38"/>
      <c r="C552" s="39"/>
      <c r="D552" s="230" t="s">
        <v>157</v>
      </c>
      <c r="E552" s="39"/>
      <c r="F552" s="231" t="s">
        <v>1742</v>
      </c>
      <c r="G552" s="39"/>
      <c r="H552" s="39"/>
      <c r="I552" s="232"/>
      <c r="J552" s="39"/>
      <c r="K552" s="39"/>
      <c r="L552" s="43"/>
      <c r="M552" s="233"/>
      <c r="N552" s="234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6" t="s">
        <v>157</v>
      </c>
      <c r="AU552" s="16" t="s">
        <v>86</v>
      </c>
    </row>
    <row r="553" spans="1:47" s="2" customFormat="1" ht="12">
      <c r="A553" s="37"/>
      <c r="B553" s="38"/>
      <c r="C553" s="39"/>
      <c r="D553" s="235" t="s">
        <v>159</v>
      </c>
      <c r="E553" s="39"/>
      <c r="F553" s="236" t="s">
        <v>1743</v>
      </c>
      <c r="G553" s="39"/>
      <c r="H553" s="39"/>
      <c r="I553" s="232"/>
      <c r="J553" s="39"/>
      <c r="K553" s="39"/>
      <c r="L553" s="43"/>
      <c r="M553" s="233"/>
      <c r="N553" s="234"/>
      <c r="O553" s="90"/>
      <c r="P553" s="90"/>
      <c r="Q553" s="90"/>
      <c r="R553" s="90"/>
      <c r="S553" s="90"/>
      <c r="T553" s="91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6" t="s">
        <v>159</v>
      </c>
      <c r="AU553" s="16" t="s">
        <v>86</v>
      </c>
    </row>
    <row r="554" spans="1:65" s="2" customFormat="1" ht="24.15" customHeight="1">
      <c r="A554" s="37"/>
      <c r="B554" s="38"/>
      <c r="C554" s="217" t="s">
        <v>1744</v>
      </c>
      <c r="D554" s="217" t="s">
        <v>150</v>
      </c>
      <c r="E554" s="218" t="s">
        <v>1745</v>
      </c>
      <c r="F554" s="219" t="s">
        <v>1746</v>
      </c>
      <c r="G554" s="220" t="s">
        <v>153</v>
      </c>
      <c r="H554" s="221">
        <v>3</v>
      </c>
      <c r="I554" s="222"/>
      <c r="J554" s="223">
        <f>ROUND(I554*H554,2)</f>
        <v>0</v>
      </c>
      <c r="K554" s="219" t="s">
        <v>186</v>
      </c>
      <c r="L554" s="43"/>
      <c r="M554" s="224" t="s">
        <v>1</v>
      </c>
      <c r="N554" s="225" t="s">
        <v>41</v>
      </c>
      <c r="O554" s="90"/>
      <c r="P554" s="226">
        <f>O554*H554</f>
        <v>0</v>
      </c>
      <c r="Q554" s="226">
        <v>0.00087</v>
      </c>
      <c r="R554" s="226">
        <f>Q554*H554</f>
        <v>0.00261</v>
      </c>
      <c r="S554" s="226">
        <v>0</v>
      </c>
      <c r="T554" s="227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28" t="s">
        <v>261</v>
      </c>
      <c r="AT554" s="228" t="s">
        <v>150</v>
      </c>
      <c r="AU554" s="228" t="s">
        <v>86</v>
      </c>
      <c r="AY554" s="16" t="s">
        <v>148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6" t="s">
        <v>84</v>
      </c>
      <c r="BK554" s="229">
        <f>ROUND(I554*H554,2)</f>
        <v>0</v>
      </c>
      <c r="BL554" s="16" t="s">
        <v>261</v>
      </c>
      <c r="BM554" s="228" t="s">
        <v>1747</v>
      </c>
    </row>
    <row r="555" spans="1:47" s="2" customFormat="1" ht="12">
      <c r="A555" s="37"/>
      <c r="B555" s="38"/>
      <c r="C555" s="39"/>
      <c r="D555" s="230" t="s">
        <v>157</v>
      </c>
      <c r="E555" s="39"/>
      <c r="F555" s="231" t="s">
        <v>1748</v>
      </c>
      <c r="G555" s="39"/>
      <c r="H555" s="39"/>
      <c r="I555" s="232"/>
      <c r="J555" s="39"/>
      <c r="K555" s="39"/>
      <c r="L555" s="43"/>
      <c r="M555" s="233"/>
      <c r="N555" s="234"/>
      <c r="O555" s="90"/>
      <c r="P555" s="90"/>
      <c r="Q555" s="90"/>
      <c r="R555" s="90"/>
      <c r="S555" s="90"/>
      <c r="T555" s="91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16" t="s">
        <v>157</v>
      </c>
      <c r="AU555" s="16" t="s">
        <v>86</v>
      </c>
    </row>
    <row r="556" spans="1:47" s="2" customFormat="1" ht="12">
      <c r="A556" s="37"/>
      <c r="B556" s="38"/>
      <c r="C556" s="39"/>
      <c r="D556" s="235" t="s">
        <v>159</v>
      </c>
      <c r="E556" s="39"/>
      <c r="F556" s="236" t="s">
        <v>1749</v>
      </c>
      <c r="G556" s="39"/>
      <c r="H556" s="39"/>
      <c r="I556" s="232"/>
      <c r="J556" s="39"/>
      <c r="K556" s="39"/>
      <c r="L556" s="43"/>
      <c r="M556" s="233"/>
      <c r="N556" s="234"/>
      <c r="O556" s="90"/>
      <c r="P556" s="90"/>
      <c r="Q556" s="90"/>
      <c r="R556" s="90"/>
      <c r="S556" s="90"/>
      <c r="T556" s="91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T556" s="16" t="s">
        <v>159</v>
      </c>
      <c r="AU556" s="16" t="s">
        <v>86</v>
      </c>
    </row>
    <row r="557" spans="1:63" s="12" customFormat="1" ht="22.8" customHeight="1">
      <c r="A557" s="12"/>
      <c r="B557" s="201"/>
      <c r="C557" s="202"/>
      <c r="D557" s="203" t="s">
        <v>75</v>
      </c>
      <c r="E557" s="215" t="s">
        <v>1750</v>
      </c>
      <c r="F557" s="215" t="s">
        <v>1751</v>
      </c>
      <c r="G557" s="202"/>
      <c r="H557" s="202"/>
      <c r="I557" s="205"/>
      <c r="J557" s="216">
        <f>BK557</f>
        <v>0</v>
      </c>
      <c r="K557" s="202"/>
      <c r="L557" s="207"/>
      <c r="M557" s="208"/>
      <c r="N557" s="209"/>
      <c r="O557" s="209"/>
      <c r="P557" s="210">
        <f>SUM(P558:P564)</f>
        <v>0</v>
      </c>
      <c r="Q557" s="209"/>
      <c r="R557" s="210">
        <f>SUM(R558:R564)</f>
        <v>0.00699776</v>
      </c>
      <c r="S557" s="209"/>
      <c r="T557" s="211">
        <f>SUM(T558:T564)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12" t="s">
        <v>86</v>
      </c>
      <c r="AT557" s="213" t="s">
        <v>75</v>
      </c>
      <c r="AU557" s="213" t="s">
        <v>84</v>
      </c>
      <c r="AY557" s="212" t="s">
        <v>148</v>
      </c>
      <c r="BK557" s="214">
        <f>SUM(BK558:BK564)</f>
        <v>0</v>
      </c>
    </row>
    <row r="558" spans="1:65" s="2" customFormat="1" ht="33" customHeight="1">
      <c r="A558" s="37"/>
      <c r="B558" s="38"/>
      <c r="C558" s="217" t="s">
        <v>1752</v>
      </c>
      <c r="D558" s="217" t="s">
        <v>150</v>
      </c>
      <c r="E558" s="218" t="s">
        <v>1753</v>
      </c>
      <c r="F558" s="219" t="s">
        <v>1754</v>
      </c>
      <c r="G558" s="220" t="s">
        <v>215</v>
      </c>
      <c r="H558" s="221">
        <v>45.44</v>
      </c>
      <c r="I558" s="222"/>
      <c r="J558" s="223">
        <f>ROUND(I558*H558,2)</f>
        <v>0</v>
      </c>
      <c r="K558" s="219" t="s">
        <v>186</v>
      </c>
      <c r="L558" s="43"/>
      <c r="M558" s="224" t="s">
        <v>1</v>
      </c>
      <c r="N558" s="225" t="s">
        <v>41</v>
      </c>
      <c r="O558" s="90"/>
      <c r="P558" s="226">
        <f>O558*H558</f>
        <v>0</v>
      </c>
      <c r="Q558" s="226">
        <v>0</v>
      </c>
      <c r="R558" s="226">
        <f>Q558*H558</f>
        <v>0</v>
      </c>
      <c r="S558" s="226">
        <v>0</v>
      </c>
      <c r="T558" s="227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28" t="s">
        <v>261</v>
      </c>
      <c r="AT558" s="228" t="s">
        <v>150</v>
      </c>
      <c r="AU558" s="228" t="s">
        <v>86</v>
      </c>
      <c r="AY558" s="16" t="s">
        <v>148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6" t="s">
        <v>84</v>
      </c>
      <c r="BK558" s="229">
        <f>ROUND(I558*H558,2)</f>
        <v>0</v>
      </c>
      <c r="BL558" s="16" t="s">
        <v>261</v>
      </c>
      <c r="BM558" s="228" t="s">
        <v>1755</v>
      </c>
    </row>
    <row r="559" spans="1:47" s="2" customFormat="1" ht="12">
      <c r="A559" s="37"/>
      <c r="B559" s="38"/>
      <c r="C559" s="39"/>
      <c r="D559" s="230" t="s">
        <v>157</v>
      </c>
      <c r="E559" s="39"/>
      <c r="F559" s="231" t="s">
        <v>1756</v>
      </c>
      <c r="G559" s="39"/>
      <c r="H559" s="39"/>
      <c r="I559" s="232"/>
      <c r="J559" s="39"/>
      <c r="K559" s="39"/>
      <c r="L559" s="43"/>
      <c r="M559" s="233"/>
      <c r="N559" s="234"/>
      <c r="O559" s="90"/>
      <c r="P559" s="90"/>
      <c r="Q559" s="90"/>
      <c r="R559" s="90"/>
      <c r="S559" s="90"/>
      <c r="T559" s="91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16" t="s">
        <v>157</v>
      </c>
      <c r="AU559" s="16" t="s">
        <v>86</v>
      </c>
    </row>
    <row r="560" spans="1:47" s="2" customFormat="1" ht="12">
      <c r="A560" s="37"/>
      <c r="B560" s="38"/>
      <c r="C560" s="39"/>
      <c r="D560" s="235" t="s">
        <v>159</v>
      </c>
      <c r="E560" s="39"/>
      <c r="F560" s="236" t="s">
        <v>1757</v>
      </c>
      <c r="G560" s="39"/>
      <c r="H560" s="39"/>
      <c r="I560" s="232"/>
      <c r="J560" s="39"/>
      <c r="K560" s="39"/>
      <c r="L560" s="43"/>
      <c r="M560" s="233"/>
      <c r="N560" s="234"/>
      <c r="O560" s="90"/>
      <c r="P560" s="90"/>
      <c r="Q560" s="90"/>
      <c r="R560" s="90"/>
      <c r="S560" s="90"/>
      <c r="T560" s="91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16" t="s">
        <v>159</v>
      </c>
      <c r="AU560" s="16" t="s">
        <v>86</v>
      </c>
    </row>
    <row r="561" spans="1:51" s="13" customFormat="1" ht="12">
      <c r="A561" s="13"/>
      <c r="B561" s="238"/>
      <c r="C561" s="239"/>
      <c r="D561" s="230" t="s">
        <v>163</v>
      </c>
      <c r="E561" s="240" t="s">
        <v>1</v>
      </c>
      <c r="F561" s="241" t="s">
        <v>1687</v>
      </c>
      <c r="G561" s="239"/>
      <c r="H561" s="242">
        <v>45.44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8" t="s">
        <v>163</v>
      </c>
      <c r="AU561" s="248" t="s">
        <v>86</v>
      </c>
      <c r="AV561" s="13" t="s">
        <v>86</v>
      </c>
      <c r="AW561" s="13" t="s">
        <v>32</v>
      </c>
      <c r="AX561" s="13" t="s">
        <v>84</v>
      </c>
      <c r="AY561" s="248" t="s">
        <v>148</v>
      </c>
    </row>
    <row r="562" spans="1:65" s="2" customFormat="1" ht="37.8" customHeight="1">
      <c r="A562" s="37"/>
      <c r="B562" s="38"/>
      <c r="C562" s="249" t="s">
        <v>1758</v>
      </c>
      <c r="D562" s="249" t="s">
        <v>282</v>
      </c>
      <c r="E562" s="250" t="s">
        <v>1759</v>
      </c>
      <c r="F562" s="251" t="s">
        <v>1760</v>
      </c>
      <c r="G562" s="252" t="s">
        <v>215</v>
      </c>
      <c r="H562" s="253">
        <v>49.984</v>
      </c>
      <c r="I562" s="254"/>
      <c r="J562" s="255">
        <f>ROUND(I562*H562,2)</f>
        <v>0</v>
      </c>
      <c r="K562" s="251" t="s">
        <v>186</v>
      </c>
      <c r="L562" s="256"/>
      <c r="M562" s="257" t="s">
        <v>1</v>
      </c>
      <c r="N562" s="258" t="s">
        <v>41</v>
      </c>
      <c r="O562" s="90"/>
      <c r="P562" s="226">
        <f>O562*H562</f>
        <v>0</v>
      </c>
      <c r="Q562" s="226">
        <v>0.00014</v>
      </c>
      <c r="R562" s="226">
        <f>Q562*H562</f>
        <v>0.00699776</v>
      </c>
      <c r="S562" s="226">
        <v>0</v>
      </c>
      <c r="T562" s="227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28" t="s">
        <v>356</v>
      </c>
      <c r="AT562" s="228" t="s">
        <v>282</v>
      </c>
      <c r="AU562" s="228" t="s">
        <v>86</v>
      </c>
      <c r="AY562" s="16" t="s">
        <v>148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16" t="s">
        <v>84</v>
      </c>
      <c r="BK562" s="229">
        <f>ROUND(I562*H562,2)</f>
        <v>0</v>
      </c>
      <c r="BL562" s="16" t="s">
        <v>261</v>
      </c>
      <c r="BM562" s="228" t="s">
        <v>1761</v>
      </c>
    </row>
    <row r="563" spans="1:47" s="2" customFormat="1" ht="12">
      <c r="A563" s="37"/>
      <c r="B563" s="38"/>
      <c r="C563" s="39"/>
      <c r="D563" s="230" t="s">
        <v>157</v>
      </c>
      <c r="E563" s="39"/>
      <c r="F563" s="231" t="s">
        <v>1760</v>
      </c>
      <c r="G563" s="39"/>
      <c r="H563" s="39"/>
      <c r="I563" s="232"/>
      <c r="J563" s="39"/>
      <c r="K563" s="39"/>
      <c r="L563" s="43"/>
      <c r="M563" s="233"/>
      <c r="N563" s="234"/>
      <c r="O563" s="90"/>
      <c r="P563" s="90"/>
      <c r="Q563" s="90"/>
      <c r="R563" s="90"/>
      <c r="S563" s="90"/>
      <c r="T563" s="91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T563" s="16" t="s">
        <v>157</v>
      </c>
      <c r="AU563" s="16" t="s">
        <v>86</v>
      </c>
    </row>
    <row r="564" spans="1:51" s="13" customFormat="1" ht="12">
      <c r="A564" s="13"/>
      <c r="B564" s="238"/>
      <c r="C564" s="239"/>
      <c r="D564" s="230" t="s">
        <v>163</v>
      </c>
      <c r="E564" s="239"/>
      <c r="F564" s="241" t="s">
        <v>1762</v>
      </c>
      <c r="G564" s="239"/>
      <c r="H564" s="242">
        <v>49.984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8" t="s">
        <v>163</v>
      </c>
      <c r="AU564" s="248" t="s">
        <v>86</v>
      </c>
      <c r="AV564" s="13" t="s">
        <v>86</v>
      </c>
      <c r="AW564" s="13" t="s">
        <v>4</v>
      </c>
      <c r="AX564" s="13" t="s">
        <v>84</v>
      </c>
      <c r="AY564" s="248" t="s">
        <v>148</v>
      </c>
    </row>
    <row r="565" spans="1:63" s="12" customFormat="1" ht="22.8" customHeight="1">
      <c r="A565" s="12"/>
      <c r="B565" s="201"/>
      <c r="C565" s="202"/>
      <c r="D565" s="203" t="s">
        <v>75</v>
      </c>
      <c r="E565" s="215" t="s">
        <v>1763</v>
      </c>
      <c r="F565" s="215" t="s">
        <v>1764</v>
      </c>
      <c r="G565" s="202"/>
      <c r="H565" s="202"/>
      <c r="I565" s="205"/>
      <c r="J565" s="216">
        <f>BK565</f>
        <v>0</v>
      </c>
      <c r="K565" s="202"/>
      <c r="L565" s="207"/>
      <c r="M565" s="208"/>
      <c r="N565" s="209"/>
      <c r="O565" s="209"/>
      <c r="P565" s="210">
        <f>SUM(P566:P574)</f>
        <v>0</v>
      </c>
      <c r="Q565" s="209"/>
      <c r="R565" s="210">
        <f>SUM(R566:R574)</f>
        <v>0.138735</v>
      </c>
      <c r="S565" s="209"/>
      <c r="T565" s="211">
        <f>SUM(T566:T574)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12" t="s">
        <v>86</v>
      </c>
      <c r="AT565" s="213" t="s">
        <v>75</v>
      </c>
      <c r="AU565" s="213" t="s">
        <v>84</v>
      </c>
      <c r="AY565" s="212" t="s">
        <v>148</v>
      </c>
      <c r="BK565" s="214">
        <f>SUM(BK566:BK574)</f>
        <v>0</v>
      </c>
    </row>
    <row r="566" spans="1:65" s="2" customFormat="1" ht="24.15" customHeight="1">
      <c r="A566" s="37"/>
      <c r="B566" s="38"/>
      <c r="C566" s="217" t="s">
        <v>1765</v>
      </c>
      <c r="D566" s="217" t="s">
        <v>150</v>
      </c>
      <c r="E566" s="218" t="s">
        <v>1766</v>
      </c>
      <c r="F566" s="219" t="s">
        <v>1767</v>
      </c>
      <c r="G566" s="220" t="s">
        <v>215</v>
      </c>
      <c r="H566" s="221">
        <v>4.5</v>
      </c>
      <c r="I566" s="222"/>
      <c r="J566" s="223">
        <f>ROUND(I566*H566,2)</f>
        <v>0</v>
      </c>
      <c r="K566" s="219" t="s">
        <v>186</v>
      </c>
      <c r="L566" s="43"/>
      <c r="M566" s="224" t="s">
        <v>1</v>
      </c>
      <c r="N566" s="225" t="s">
        <v>41</v>
      </c>
      <c r="O566" s="90"/>
      <c r="P566" s="226">
        <f>O566*H566</f>
        <v>0</v>
      </c>
      <c r="Q566" s="226">
        <v>0.00027</v>
      </c>
      <c r="R566" s="226">
        <f>Q566*H566</f>
        <v>0.001215</v>
      </c>
      <c r="S566" s="226">
        <v>0</v>
      </c>
      <c r="T566" s="227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28" t="s">
        <v>261</v>
      </c>
      <c r="AT566" s="228" t="s">
        <v>150</v>
      </c>
      <c r="AU566" s="228" t="s">
        <v>86</v>
      </c>
      <c r="AY566" s="16" t="s">
        <v>148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6" t="s">
        <v>84</v>
      </c>
      <c r="BK566" s="229">
        <f>ROUND(I566*H566,2)</f>
        <v>0</v>
      </c>
      <c r="BL566" s="16" t="s">
        <v>261</v>
      </c>
      <c r="BM566" s="228" t="s">
        <v>1768</v>
      </c>
    </row>
    <row r="567" spans="1:47" s="2" customFormat="1" ht="12">
      <c r="A567" s="37"/>
      <c r="B567" s="38"/>
      <c r="C567" s="39"/>
      <c r="D567" s="230" t="s">
        <v>157</v>
      </c>
      <c r="E567" s="39"/>
      <c r="F567" s="231" t="s">
        <v>1769</v>
      </c>
      <c r="G567" s="39"/>
      <c r="H567" s="39"/>
      <c r="I567" s="232"/>
      <c r="J567" s="39"/>
      <c r="K567" s="39"/>
      <c r="L567" s="43"/>
      <c r="M567" s="233"/>
      <c r="N567" s="234"/>
      <c r="O567" s="90"/>
      <c r="P567" s="90"/>
      <c r="Q567" s="90"/>
      <c r="R567" s="90"/>
      <c r="S567" s="90"/>
      <c r="T567" s="91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16" t="s">
        <v>157</v>
      </c>
      <c r="AU567" s="16" t="s">
        <v>86</v>
      </c>
    </row>
    <row r="568" spans="1:47" s="2" customFormat="1" ht="12">
      <c r="A568" s="37"/>
      <c r="B568" s="38"/>
      <c r="C568" s="39"/>
      <c r="D568" s="235" t="s">
        <v>159</v>
      </c>
      <c r="E568" s="39"/>
      <c r="F568" s="236" t="s">
        <v>1770</v>
      </c>
      <c r="G568" s="39"/>
      <c r="H568" s="39"/>
      <c r="I568" s="232"/>
      <c r="J568" s="39"/>
      <c r="K568" s="39"/>
      <c r="L568" s="43"/>
      <c r="M568" s="233"/>
      <c r="N568" s="234"/>
      <c r="O568" s="90"/>
      <c r="P568" s="90"/>
      <c r="Q568" s="90"/>
      <c r="R568" s="90"/>
      <c r="S568" s="90"/>
      <c r="T568" s="91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16" t="s">
        <v>159</v>
      </c>
      <c r="AU568" s="16" t="s">
        <v>86</v>
      </c>
    </row>
    <row r="569" spans="1:51" s="13" customFormat="1" ht="12">
      <c r="A569" s="13"/>
      <c r="B569" s="238"/>
      <c r="C569" s="239"/>
      <c r="D569" s="230" t="s">
        <v>163</v>
      </c>
      <c r="E569" s="240" t="s">
        <v>1</v>
      </c>
      <c r="F569" s="241" t="s">
        <v>1771</v>
      </c>
      <c r="G569" s="239"/>
      <c r="H569" s="242">
        <v>4.5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8" t="s">
        <v>163</v>
      </c>
      <c r="AU569" s="248" t="s">
        <v>86</v>
      </c>
      <c r="AV569" s="13" t="s">
        <v>86</v>
      </c>
      <c r="AW569" s="13" t="s">
        <v>32</v>
      </c>
      <c r="AX569" s="13" t="s">
        <v>84</v>
      </c>
      <c r="AY569" s="248" t="s">
        <v>148</v>
      </c>
    </row>
    <row r="570" spans="1:65" s="2" customFormat="1" ht="24.15" customHeight="1">
      <c r="A570" s="37"/>
      <c r="B570" s="38"/>
      <c r="C570" s="249" t="s">
        <v>1772</v>
      </c>
      <c r="D570" s="249" t="s">
        <v>282</v>
      </c>
      <c r="E570" s="250" t="s">
        <v>1773</v>
      </c>
      <c r="F570" s="251" t="s">
        <v>1774</v>
      </c>
      <c r="G570" s="252" t="s">
        <v>215</v>
      </c>
      <c r="H570" s="253">
        <v>4.5</v>
      </c>
      <c r="I570" s="254"/>
      <c r="J570" s="255">
        <f>ROUND(I570*H570,2)</f>
        <v>0</v>
      </c>
      <c r="K570" s="251" t="s">
        <v>186</v>
      </c>
      <c r="L570" s="256"/>
      <c r="M570" s="257" t="s">
        <v>1</v>
      </c>
      <c r="N570" s="258" t="s">
        <v>41</v>
      </c>
      <c r="O570" s="90"/>
      <c r="P570" s="226">
        <f>O570*H570</f>
        <v>0</v>
      </c>
      <c r="Q570" s="226">
        <v>0.03056</v>
      </c>
      <c r="R570" s="226">
        <f>Q570*H570</f>
        <v>0.13752</v>
      </c>
      <c r="S570" s="226">
        <v>0</v>
      </c>
      <c r="T570" s="227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228" t="s">
        <v>356</v>
      </c>
      <c r="AT570" s="228" t="s">
        <v>282</v>
      </c>
      <c r="AU570" s="228" t="s">
        <v>86</v>
      </c>
      <c r="AY570" s="16" t="s">
        <v>148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6" t="s">
        <v>84</v>
      </c>
      <c r="BK570" s="229">
        <f>ROUND(I570*H570,2)</f>
        <v>0</v>
      </c>
      <c r="BL570" s="16" t="s">
        <v>261</v>
      </c>
      <c r="BM570" s="228" t="s">
        <v>1775</v>
      </c>
    </row>
    <row r="571" spans="1:47" s="2" customFormat="1" ht="12">
      <c r="A571" s="37"/>
      <c r="B571" s="38"/>
      <c r="C571" s="39"/>
      <c r="D571" s="230" t="s">
        <v>157</v>
      </c>
      <c r="E571" s="39"/>
      <c r="F571" s="231" t="s">
        <v>1774</v>
      </c>
      <c r="G571" s="39"/>
      <c r="H571" s="39"/>
      <c r="I571" s="232"/>
      <c r="J571" s="39"/>
      <c r="K571" s="39"/>
      <c r="L571" s="43"/>
      <c r="M571" s="233"/>
      <c r="N571" s="234"/>
      <c r="O571" s="90"/>
      <c r="P571" s="90"/>
      <c r="Q571" s="90"/>
      <c r="R571" s="90"/>
      <c r="S571" s="90"/>
      <c r="T571" s="91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T571" s="16" t="s">
        <v>157</v>
      </c>
      <c r="AU571" s="16" t="s">
        <v>86</v>
      </c>
    </row>
    <row r="572" spans="1:65" s="2" customFormat="1" ht="24.15" customHeight="1">
      <c r="A572" s="37"/>
      <c r="B572" s="38"/>
      <c r="C572" s="217" t="s">
        <v>1776</v>
      </c>
      <c r="D572" s="217" t="s">
        <v>150</v>
      </c>
      <c r="E572" s="218" t="s">
        <v>1777</v>
      </c>
      <c r="F572" s="219" t="s">
        <v>1778</v>
      </c>
      <c r="G572" s="220" t="s">
        <v>256</v>
      </c>
      <c r="H572" s="221">
        <v>0.139</v>
      </c>
      <c r="I572" s="222"/>
      <c r="J572" s="223">
        <f>ROUND(I572*H572,2)</f>
        <v>0</v>
      </c>
      <c r="K572" s="219" t="s">
        <v>186</v>
      </c>
      <c r="L572" s="43"/>
      <c r="M572" s="224" t="s">
        <v>1</v>
      </c>
      <c r="N572" s="225" t="s">
        <v>41</v>
      </c>
      <c r="O572" s="90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28" t="s">
        <v>261</v>
      </c>
      <c r="AT572" s="228" t="s">
        <v>150</v>
      </c>
      <c r="AU572" s="228" t="s">
        <v>86</v>
      </c>
      <c r="AY572" s="16" t="s">
        <v>148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6" t="s">
        <v>84</v>
      </c>
      <c r="BK572" s="229">
        <f>ROUND(I572*H572,2)</f>
        <v>0</v>
      </c>
      <c r="BL572" s="16" t="s">
        <v>261</v>
      </c>
      <c r="BM572" s="228" t="s">
        <v>1779</v>
      </c>
    </row>
    <row r="573" spans="1:47" s="2" customFormat="1" ht="12">
      <c r="A573" s="37"/>
      <c r="B573" s="38"/>
      <c r="C573" s="39"/>
      <c r="D573" s="230" t="s">
        <v>157</v>
      </c>
      <c r="E573" s="39"/>
      <c r="F573" s="231" t="s">
        <v>1780</v>
      </c>
      <c r="G573" s="39"/>
      <c r="H573" s="39"/>
      <c r="I573" s="232"/>
      <c r="J573" s="39"/>
      <c r="K573" s="39"/>
      <c r="L573" s="43"/>
      <c r="M573" s="233"/>
      <c r="N573" s="234"/>
      <c r="O573" s="90"/>
      <c r="P573" s="90"/>
      <c r="Q573" s="90"/>
      <c r="R573" s="90"/>
      <c r="S573" s="90"/>
      <c r="T573" s="91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16" t="s">
        <v>157</v>
      </c>
      <c r="AU573" s="16" t="s">
        <v>86</v>
      </c>
    </row>
    <row r="574" spans="1:47" s="2" customFormat="1" ht="12">
      <c r="A574" s="37"/>
      <c r="B574" s="38"/>
      <c r="C574" s="39"/>
      <c r="D574" s="235" t="s">
        <v>159</v>
      </c>
      <c r="E574" s="39"/>
      <c r="F574" s="236" t="s">
        <v>1781</v>
      </c>
      <c r="G574" s="39"/>
      <c r="H574" s="39"/>
      <c r="I574" s="232"/>
      <c r="J574" s="39"/>
      <c r="K574" s="39"/>
      <c r="L574" s="43"/>
      <c r="M574" s="233"/>
      <c r="N574" s="234"/>
      <c r="O574" s="90"/>
      <c r="P574" s="90"/>
      <c r="Q574" s="90"/>
      <c r="R574" s="90"/>
      <c r="S574" s="90"/>
      <c r="T574" s="91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T574" s="16" t="s">
        <v>159</v>
      </c>
      <c r="AU574" s="16" t="s">
        <v>86</v>
      </c>
    </row>
    <row r="575" spans="1:63" s="12" customFormat="1" ht="22.8" customHeight="1">
      <c r="A575" s="12"/>
      <c r="B575" s="201"/>
      <c r="C575" s="202"/>
      <c r="D575" s="203" t="s">
        <v>75</v>
      </c>
      <c r="E575" s="215" t="s">
        <v>1782</v>
      </c>
      <c r="F575" s="215" t="s">
        <v>1783</v>
      </c>
      <c r="G575" s="202"/>
      <c r="H575" s="202"/>
      <c r="I575" s="205"/>
      <c r="J575" s="216">
        <f>BK575</f>
        <v>0</v>
      </c>
      <c r="K575" s="202"/>
      <c r="L575" s="207"/>
      <c r="M575" s="208"/>
      <c r="N575" s="209"/>
      <c r="O575" s="209"/>
      <c r="P575" s="210">
        <f>SUM(P576:P580)</f>
        <v>0</v>
      </c>
      <c r="Q575" s="209"/>
      <c r="R575" s="210">
        <f>SUM(R576:R580)</f>
        <v>0.0011</v>
      </c>
      <c r="S575" s="209"/>
      <c r="T575" s="211">
        <f>SUM(T576:T580)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2" t="s">
        <v>86</v>
      </c>
      <c r="AT575" s="213" t="s">
        <v>75</v>
      </c>
      <c r="AU575" s="213" t="s">
        <v>84</v>
      </c>
      <c r="AY575" s="212" t="s">
        <v>148</v>
      </c>
      <c r="BK575" s="214">
        <f>SUM(BK576:BK580)</f>
        <v>0</v>
      </c>
    </row>
    <row r="576" spans="1:65" s="2" customFormat="1" ht="24.15" customHeight="1">
      <c r="A576" s="37"/>
      <c r="B576" s="38"/>
      <c r="C576" s="217" t="s">
        <v>1784</v>
      </c>
      <c r="D576" s="217" t="s">
        <v>150</v>
      </c>
      <c r="E576" s="218" t="s">
        <v>1785</v>
      </c>
      <c r="F576" s="219" t="s">
        <v>1786</v>
      </c>
      <c r="G576" s="220" t="s">
        <v>1787</v>
      </c>
      <c r="H576" s="221">
        <v>10</v>
      </c>
      <c r="I576" s="222"/>
      <c r="J576" s="223">
        <f>ROUND(I576*H576,2)</f>
        <v>0</v>
      </c>
      <c r="K576" s="219" t="s">
        <v>186</v>
      </c>
      <c r="L576" s="43"/>
      <c r="M576" s="224" t="s">
        <v>1</v>
      </c>
      <c r="N576" s="225" t="s">
        <v>41</v>
      </c>
      <c r="O576" s="90"/>
      <c r="P576" s="226">
        <f>O576*H576</f>
        <v>0</v>
      </c>
      <c r="Q576" s="226">
        <v>0.00011</v>
      </c>
      <c r="R576" s="226">
        <f>Q576*H576</f>
        <v>0.0011</v>
      </c>
      <c r="S576" s="226">
        <v>0</v>
      </c>
      <c r="T576" s="227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28" t="s">
        <v>261</v>
      </c>
      <c r="AT576" s="228" t="s">
        <v>150</v>
      </c>
      <c r="AU576" s="228" t="s">
        <v>86</v>
      </c>
      <c r="AY576" s="16" t="s">
        <v>148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16" t="s">
        <v>84</v>
      </c>
      <c r="BK576" s="229">
        <f>ROUND(I576*H576,2)</f>
        <v>0</v>
      </c>
      <c r="BL576" s="16" t="s">
        <v>261</v>
      </c>
      <c r="BM576" s="228" t="s">
        <v>1788</v>
      </c>
    </row>
    <row r="577" spans="1:47" s="2" customFormat="1" ht="12">
      <c r="A577" s="37"/>
      <c r="B577" s="38"/>
      <c r="C577" s="39"/>
      <c r="D577" s="230" t="s">
        <v>157</v>
      </c>
      <c r="E577" s="39"/>
      <c r="F577" s="231" t="s">
        <v>1789</v>
      </c>
      <c r="G577" s="39"/>
      <c r="H577" s="39"/>
      <c r="I577" s="232"/>
      <c r="J577" s="39"/>
      <c r="K577" s="39"/>
      <c r="L577" s="43"/>
      <c r="M577" s="233"/>
      <c r="N577" s="234"/>
      <c r="O577" s="90"/>
      <c r="P577" s="90"/>
      <c r="Q577" s="90"/>
      <c r="R577" s="90"/>
      <c r="S577" s="90"/>
      <c r="T577" s="91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6" t="s">
        <v>157</v>
      </c>
      <c r="AU577" s="16" t="s">
        <v>86</v>
      </c>
    </row>
    <row r="578" spans="1:47" s="2" customFormat="1" ht="12">
      <c r="A578" s="37"/>
      <c r="B578" s="38"/>
      <c r="C578" s="39"/>
      <c r="D578" s="235" t="s">
        <v>159</v>
      </c>
      <c r="E578" s="39"/>
      <c r="F578" s="236" t="s">
        <v>1790</v>
      </c>
      <c r="G578" s="39"/>
      <c r="H578" s="39"/>
      <c r="I578" s="232"/>
      <c r="J578" s="39"/>
      <c r="K578" s="39"/>
      <c r="L578" s="43"/>
      <c r="M578" s="233"/>
      <c r="N578" s="234"/>
      <c r="O578" s="90"/>
      <c r="P578" s="90"/>
      <c r="Q578" s="90"/>
      <c r="R578" s="90"/>
      <c r="S578" s="90"/>
      <c r="T578" s="91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T578" s="16" t="s">
        <v>159</v>
      </c>
      <c r="AU578" s="16" t="s">
        <v>86</v>
      </c>
    </row>
    <row r="579" spans="1:65" s="2" customFormat="1" ht="16.5" customHeight="1">
      <c r="A579" s="37"/>
      <c r="B579" s="38"/>
      <c r="C579" s="249" t="s">
        <v>1791</v>
      </c>
      <c r="D579" s="249" t="s">
        <v>282</v>
      </c>
      <c r="E579" s="250" t="s">
        <v>1792</v>
      </c>
      <c r="F579" s="251" t="s">
        <v>1793</v>
      </c>
      <c r="G579" s="252" t="s">
        <v>313</v>
      </c>
      <c r="H579" s="253">
        <v>1</v>
      </c>
      <c r="I579" s="254"/>
      <c r="J579" s="255">
        <f>ROUND(I579*H579,2)</f>
        <v>0</v>
      </c>
      <c r="K579" s="251" t="s">
        <v>1</v>
      </c>
      <c r="L579" s="256"/>
      <c r="M579" s="257" t="s">
        <v>1</v>
      </c>
      <c r="N579" s="258" t="s">
        <v>41</v>
      </c>
      <c r="O579" s="90"/>
      <c r="P579" s="226">
        <f>O579*H579</f>
        <v>0</v>
      </c>
      <c r="Q579" s="226">
        <v>0</v>
      </c>
      <c r="R579" s="226">
        <f>Q579*H579</f>
        <v>0</v>
      </c>
      <c r="S579" s="226">
        <v>0</v>
      </c>
      <c r="T579" s="227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28" t="s">
        <v>356</v>
      </c>
      <c r="AT579" s="228" t="s">
        <v>282</v>
      </c>
      <c r="AU579" s="228" t="s">
        <v>86</v>
      </c>
      <c r="AY579" s="16" t="s">
        <v>148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6" t="s">
        <v>84</v>
      </c>
      <c r="BK579" s="229">
        <f>ROUND(I579*H579,2)</f>
        <v>0</v>
      </c>
      <c r="BL579" s="16" t="s">
        <v>261</v>
      </c>
      <c r="BM579" s="228" t="s">
        <v>1794</v>
      </c>
    </row>
    <row r="580" spans="1:47" s="2" customFormat="1" ht="12">
      <c r="A580" s="37"/>
      <c r="B580" s="38"/>
      <c r="C580" s="39"/>
      <c r="D580" s="230" t="s">
        <v>157</v>
      </c>
      <c r="E580" s="39"/>
      <c r="F580" s="231" t="s">
        <v>1793</v>
      </c>
      <c r="G580" s="39"/>
      <c r="H580" s="39"/>
      <c r="I580" s="232"/>
      <c r="J580" s="39"/>
      <c r="K580" s="39"/>
      <c r="L580" s="43"/>
      <c r="M580" s="233"/>
      <c r="N580" s="234"/>
      <c r="O580" s="90"/>
      <c r="P580" s="90"/>
      <c r="Q580" s="90"/>
      <c r="R580" s="90"/>
      <c r="S580" s="90"/>
      <c r="T580" s="91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16" t="s">
        <v>157</v>
      </c>
      <c r="AU580" s="16" t="s">
        <v>86</v>
      </c>
    </row>
    <row r="581" spans="1:63" s="12" customFormat="1" ht="22.8" customHeight="1">
      <c r="A581" s="12"/>
      <c r="B581" s="201"/>
      <c r="C581" s="202"/>
      <c r="D581" s="203" t="s">
        <v>75</v>
      </c>
      <c r="E581" s="215" t="s">
        <v>1795</v>
      </c>
      <c r="F581" s="215" t="s">
        <v>1796</v>
      </c>
      <c r="G581" s="202"/>
      <c r="H581" s="202"/>
      <c r="I581" s="205"/>
      <c r="J581" s="216">
        <f>BK581</f>
        <v>0</v>
      </c>
      <c r="K581" s="202"/>
      <c r="L581" s="207"/>
      <c r="M581" s="208"/>
      <c r="N581" s="209"/>
      <c r="O581" s="209"/>
      <c r="P581" s="210">
        <f>SUM(P582:P587)</f>
        <v>0</v>
      </c>
      <c r="Q581" s="209"/>
      <c r="R581" s="210">
        <f>SUM(R582:R587)</f>
        <v>0.007070999999999999</v>
      </c>
      <c r="S581" s="209"/>
      <c r="T581" s="211">
        <f>SUM(T582:T587)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12" t="s">
        <v>86</v>
      </c>
      <c r="AT581" s="213" t="s">
        <v>75</v>
      </c>
      <c r="AU581" s="213" t="s">
        <v>84</v>
      </c>
      <c r="AY581" s="212" t="s">
        <v>148</v>
      </c>
      <c r="BK581" s="214">
        <f>SUM(BK582:BK587)</f>
        <v>0</v>
      </c>
    </row>
    <row r="582" spans="1:65" s="2" customFormat="1" ht="33" customHeight="1">
      <c r="A582" s="37"/>
      <c r="B582" s="38"/>
      <c r="C582" s="217" t="s">
        <v>1797</v>
      </c>
      <c r="D582" s="217" t="s">
        <v>150</v>
      </c>
      <c r="E582" s="218" t="s">
        <v>1798</v>
      </c>
      <c r="F582" s="219" t="s">
        <v>1799</v>
      </c>
      <c r="G582" s="220" t="s">
        <v>153</v>
      </c>
      <c r="H582" s="221">
        <v>3</v>
      </c>
      <c r="I582" s="222"/>
      <c r="J582" s="223">
        <f>ROUND(I582*H582,2)</f>
        <v>0</v>
      </c>
      <c r="K582" s="219" t="s">
        <v>186</v>
      </c>
      <c r="L582" s="43"/>
      <c r="M582" s="224" t="s">
        <v>1</v>
      </c>
      <c r="N582" s="225" t="s">
        <v>41</v>
      </c>
      <c r="O582" s="90"/>
      <c r="P582" s="226">
        <f>O582*H582</f>
        <v>0</v>
      </c>
      <c r="Q582" s="226">
        <v>0.00074</v>
      </c>
      <c r="R582" s="226">
        <f>Q582*H582</f>
        <v>0.0022199999999999998</v>
      </c>
      <c r="S582" s="226">
        <v>0</v>
      </c>
      <c r="T582" s="227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28" t="s">
        <v>261</v>
      </c>
      <c r="AT582" s="228" t="s">
        <v>150</v>
      </c>
      <c r="AU582" s="228" t="s">
        <v>86</v>
      </c>
      <c r="AY582" s="16" t="s">
        <v>148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16" t="s">
        <v>84</v>
      </c>
      <c r="BK582" s="229">
        <f>ROUND(I582*H582,2)</f>
        <v>0</v>
      </c>
      <c r="BL582" s="16" t="s">
        <v>261</v>
      </c>
      <c r="BM582" s="228" t="s">
        <v>1800</v>
      </c>
    </row>
    <row r="583" spans="1:47" s="2" customFormat="1" ht="12">
      <c r="A583" s="37"/>
      <c r="B583" s="38"/>
      <c r="C583" s="39"/>
      <c r="D583" s="230" t="s">
        <v>157</v>
      </c>
      <c r="E583" s="39"/>
      <c r="F583" s="231" t="s">
        <v>1801</v>
      </c>
      <c r="G583" s="39"/>
      <c r="H583" s="39"/>
      <c r="I583" s="232"/>
      <c r="J583" s="39"/>
      <c r="K583" s="39"/>
      <c r="L583" s="43"/>
      <c r="M583" s="233"/>
      <c r="N583" s="234"/>
      <c r="O583" s="90"/>
      <c r="P583" s="90"/>
      <c r="Q583" s="90"/>
      <c r="R583" s="90"/>
      <c r="S583" s="90"/>
      <c r="T583" s="91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T583" s="16" t="s">
        <v>157</v>
      </c>
      <c r="AU583" s="16" t="s">
        <v>86</v>
      </c>
    </row>
    <row r="584" spans="1:47" s="2" customFormat="1" ht="12">
      <c r="A584" s="37"/>
      <c r="B584" s="38"/>
      <c r="C584" s="39"/>
      <c r="D584" s="235" t="s">
        <v>159</v>
      </c>
      <c r="E584" s="39"/>
      <c r="F584" s="236" t="s">
        <v>1802</v>
      </c>
      <c r="G584" s="39"/>
      <c r="H584" s="39"/>
      <c r="I584" s="232"/>
      <c r="J584" s="39"/>
      <c r="K584" s="39"/>
      <c r="L584" s="43"/>
      <c r="M584" s="233"/>
      <c r="N584" s="234"/>
      <c r="O584" s="90"/>
      <c r="P584" s="90"/>
      <c r="Q584" s="90"/>
      <c r="R584" s="90"/>
      <c r="S584" s="90"/>
      <c r="T584" s="91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T584" s="16" t="s">
        <v>159</v>
      </c>
      <c r="AU584" s="16" t="s">
        <v>86</v>
      </c>
    </row>
    <row r="585" spans="1:65" s="2" customFormat="1" ht="16.5" customHeight="1">
      <c r="A585" s="37"/>
      <c r="B585" s="38"/>
      <c r="C585" s="249" t="s">
        <v>1803</v>
      </c>
      <c r="D585" s="249" t="s">
        <v>282</v>
      </c>
      <c r="E585" s="250" t="s">
        <v>1804</v>
      </c>
      <c r="F585" s="251" t="s">
        <v>1805</v>
      </c>
      <c r="G585" s="252" t="s">
        <v>215</v>
      </c>
      <c r="H585" s="253">
        <v>0.495</v>
      </c>
      <c r="I585" s="254"/>
      <c r="J585" s="255">
        <f>ROUND(I585*H585,2)</f>
        <v>0</v>
      </c>
      <c r="K585" s="251" t="s">
        <v>186</v>
      </c>
      <c r="L585" s="256"/>
      <c r="M585" s="257" t="s">
        <v>1</v>
      </c>
      <c r="N585" s="258" t="s">
        <v>41</v>
      </c>
      <c r="O585" s="90"/>
      <c r="P585" s="226">
        <f>O585*H585</f>
        <v>0</v>
      </c>
      <c r="Q585" s="226">
        <v>0.0098</v>
      </c>
      <c r="R585" s="226">
        <f>Q585*H585</f>
        <v>0.004850999999999999</v>
      </c>
      <c r="S585" s="226">
        <v>0</v>
      </c>
      <c r="T585" s="227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28" t="s">
        <v>356</v>
      </c>
      <c r="AT585" s="228" t="s">
        <v>282</v>
      </c>
      <c r="AU585" s="228" t="s">
        <v>86</v>
      </c>
      <c r="AY585" s="16" t="s">
        <v>148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6" t="s">
        <v>84</v>
      </c>
      <c r="BK585" s="229">
        <f>ROUND(I585*H585,2)</f>
        <v>0</v>
      </c>
      <c r="BL585" s="16" t="s">
        <v>261</v>
      </c>
      <c r="BM585" s="228" t="s">
        <v>1806</v>
      </c>
    </row>
    <row r="586" spans="1:47" s="2" customFormat="1" ht="12">
      <c r="A586" s="37"/>
      <c r="B586" s="38"/>
      <c r="C586" s="39"/>
      <c r="D586" s="230" t="s">
        <v>157</v>
      </c>
      <c r="E586" s="39"/>
      <c r="F586" s="231" t="s">
        <v>1805</v>
      </c>
      <c r="G586" s="39"/>
      <c r="H586" s="39"/>
      <c r="I586" s="232"/>
      <c r="J586" s="39"/>
      <c r="K586" s="39"/>
      <c r="L586" s="43"/>
      <c r="M586" s="233"/>
      <c r="N586" s="234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157</v>
      </c>
      <c r="AU586" s="16" t="s">
        <v>86</v>
      </c>
    </row>
    <row r="587" spans="1:51" s="13" customFormat="1" ht="12">
      <c r="A587" s="13"/>
      <c r="B587" s="238"/>
      <c r="C587" s="239"/>
      <c r="D587" s="230" t="s">
        <v>163</v>
      </c>
      <c r="E587" s="240" t="s">
        <v>1</v>
      </c>
      <c r="F587" s="241" t="s">
        <v>1807</v>
      </c>
      <c r="G587" s="239"/>
      <c r="H587" s="242">
        <v>0.495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163</v>
      </c>
      <c r="AU587" s="248" t="s">
        <v>86</v>
      </c>
      <c r="AV587" s="13" t="s">
        <v>86</v>
      </c>
      <c r="AW587" s="13" t="s">
        <v>32</v>
      </c>
      <c r="AX587" s="13" t="s">
        <v>84</v>
      </c>
      <c r="AY587" s="248" t="s">
        <v>148</v>
      </c>
    </row>
    <row r="588" spans="1:63" s="12" customFormat="1" ht="22.8" customHeight="1">
      <c r="A588" s="12"/>
      <c r="B588" s="201"/>
      <c r="C588" s="202"/>
      <c r="D588" s="203" t="s">
        <v>75</v>
      </c>
      <c r="E588" s="215" t="s">
        <v>1808</v>
      </c>
      <c r="F588" s="215" t="s">
        <v>1809</v>
      </c>
      <c r="G588" s="202"/>
      <c r="H588" s="202"/>
      <c r="I588" s="205"/>
      <c r="J588" s="216">
        <f>BK588</f>
        <v>0</v>
      </c>
      <c r="K588" s="202"/>
      <c r="L588" s="207"/>
      <c r="M588" s="208"/>
      <c r="N588" s="209"/>
      <c r="O588" s="209"/>
      <c r="P588" s="210">
        <f>SUM(P589:P592)</f>
        <v>0</v>
      </c>
      <c r="Q588" s="209"/>
      <c r="R588" s="210">
        <f>SUM(R589:R592)</f>
        <v>0.0024192000000000003</v>
      </c>
      <c r="S588" s="209"/>
      <c r="T588" s="211">
        <f>SUM(T589:T592)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2" t="s">
        <v>86</v>
      </c>
      <c r="AT588" s="213" t="s">
        <v>75</v>
      </c>
      <c r="AU588" s="213" t="s">
        <v>84</v>
      </c>
      <c r="AY588" s="212" t="s">
        <v>148</v>
      </c>
      <c r="BK588" s="214">
        <f>SUM(BK589:BK592)</f>
        <v>0</v>
      </c>
    </row>
    <row r="589" spans="1:65" s="2" customFormat="1" ht="24.15" customHeight="1">
      <c r="A589" s="37"/>
      <c r="B589" s="38"/>
      <c r="C589" s="217" t="s">
        <v>1810</v>
      </c>
      <c r="D589" s="217" t="s">
        <v>150</v>
      </c>
      <c r="E589" s="218" t="s">
        <v>1811</v>
      </c>
      <c r="F589" s="219" t="s">
        <v>1812</v>
      </c>
      <c r="G589" s="220" t="s">
        <v>215</v>
      </c>
      <c r="H589" s="221">
        <v>20.16</v>
      </c>
      <c r="I589" s="222"/>
      <c r="J589" s="223">
        <f>ROUND(I589*H589,2)</f>
        <v>0</v>
      </c>
      <c r="K589" s="219" t="s">
        <v>186</v>
      </c>
      <c r="L589" s="43"/>
      <c r="M589" s="224" t="s">
        <v>1</v>
      </c>
      <c r="N589" s="225" t="s">
        <v>41</v>
      </c>
      <c r="O589" s="90"/>
      <c r="P589" s="226">
        <f>O589*H589</f>
        <v>0</v>
      </c>
      <c r="Q589" s="226">
        <v>0.00012</v>
      </c>
      <c r="R589" s="226">
        <f>Q589*H589</f>
        <v>0.0024192000000000003</v>
      </c>
      <c r="S589" s="226">
        <v>0</v>
      </c>
      <c r="T589" s="227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28" t="s">
        <v>261</v>
      </c>
      <c r="AT589" s="228" t="s">
        <v>150</v>
      </c>
      <c r="AU589" s="228" t="s">
        <v>86</v>
      </c>
      <c r="AY589" s="16" t="s">
        <v>148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6" t="s">
        <v>84</v>
      </c>
      <c r="BK589" s="229">
        <f>ROUND(I589*H589,2)</f>
        <v>0</v>
      </c>
      <c r="BL589" s="16" t="s">
        <v>261</v>
      </c>
      <c r="BM589" s="228" t="s">
        <v>1813</v>
      </c>
    </row>
    <row r="590" spans="1:47" s="2" customFormat="1" ht="12">
      <c r="A590" s="37"/>
      <c r="B590" s="38"/>
      <c r="C590" s="39"/>
      <c r="D590" s="230" t="s">
        <v>157</v>
      </c>
      <c r="E590" s="39"/>
      <c r="F590" s="231" t="s">
        <v>1814</v>
      </c>
      <c r="G590" s="39"/>
      <c r="H590" s="39"/>
      <c r="I590" s="232"/>
      <c r="J590" s="39"/>
      <c r="K590" s="39"/>
      <c r="L590" s="43"/>
      <c r="M590" s="233"/>
      <c r="N590" s="234"/>
      <c r="O590" s="90"/>
      <c r="P590" s="90"/>
      <c r="Q590" s="90"/>
      <c r="R590" s="90"/>
      <c r="S590" s="90"/>
      <c r="T590" s="91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16" t="s">
        <v>157</v>
      </c>
      <c r="AU590" s="16" t="s">
        <v>86</v>
      </c>
    </row>
    <row r="591" spans="1:47" s="2" customFormat="1" ht="12">
      <c r="A591" s="37"/>
      <c r="B591" s="38"/>
      <c r="C591" s="39"/>
      <c r="D591" s="235" t="s">
        <v>159</v>
      </c>
      <c r="E591" s="39"/>
      <c r="F591" s="236" t="s">
        <v>1815</v>
      </c>
      <c r="G591" s="39"/>
      <c r="H591" s="39"/>
      <c r="I591" s="232"/>
      <c r="J591" s="39"/>
      <c r="K591" s="39"/>
      <c r="L591" s="43"/>
      <c r="M591" s="233"/>
      <c r="N591" s="234"/>
      <c r="O591" s="90"/>
      <c r="P591" s="90"/>
      <c r="Q591" s="90"/>
      <c r="R591" s="90"/>
      <c r="S591" s="90"/>
      <c r="T591" s="91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T591" s="16" t="s">
        <v>159</v>
      </c>
      <c r="AU591" s="16" t="s">
        <v>86</v>
      </c>
    </row>
    <row r="592" spans="1:51" s="13" customFormat="1" ht="12">
      <c r="A592" s="13"/>
      <c r="B592" s="238"/>
      <c r="C592" s="239"/>
      <c r="D592" s="230" t="s">
        <v>163</v>
      </c>
      <c r="E592" s="239"/>
      <c r="F592" s="241" t="s">
        <v>1816</v>
      </c>
      <c r="G592" s="239"/>
      <c r="H592" s="242">
        <v>20.16</v>
      </c>
      <c r="I592" s="243"/>
      <c r="J592" s="239"/>
      <c r="K592" s="239"/>
      <c r="L592" s="244"/>
      <c r="M592" s="274"/>
      <c r="N592" s="275"/>
      <c r="O592" s="275"/>
      <c r="P592" s="275"/>
      <c r="Q592" s="275"/>
      <c r="R592" s="275"/>
      <c r="S592" s="275"/>
      <c r="T592" s="27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8" t="s">
        <v>163</v>
      </c>
      <c r="AU592" s="248" t="s">
        <v>86</v>
      </c>
      <c r="AV592" s="13" t="s">
        <v>86</v>
      </c>
      <c r="AW592" s="13" t="s">
        <v>4</v>
      </c>
      <c r="AX592" s="13" t="s">
        <v>84</v>
      </c>
      <c r="AY592" s="248" t="s">
        <v>148</v>
      </c>
    </row>
    <row r="593" spans="1:31" s="2" customFormat="1" ht="6.95" customHeight="1">
      <c r="A593" s="37"/>
      <c r="B593" s="65"/>
      <c r="C593" s="66"/>
      <c r="D593" s="66"/>
      <c r="E593" s="66"/>
      <c r="F593" s="66"/>
      <c r="G593" s="66"/>
      <c r="H593" s="66"/>
      <c r="I593" s="66"/>
      <c r="J593" s="66"/>
      <c r="K593" s="66"/>
      <c r="L593" s="43"/>
      <c r="M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</sheetData>
  <sheetProtection password="CC35" sheet="1" objects="1" scenarios="1" formatColumns="0" formatRows="0" autoFilter="0"/>
  <autoFilter ref="C137:K592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hyperlinks>
    <hyperlink ref="F143" r:id="rId1" display="https://podminky.urs.cz/item/CS_URS_2022_02/113105111"/>
    <hyperlink ref="F146" r:id="rId2" display="https://podminky.urs.cz/item/CS_URS_2022_01/119003131"/>
    <hyperlink ref="F151" r:id="rId3" display="https://podminky.urs.cz/item/CS_URS_2022_01/119003132"/>
    <hyperlink ref="F155" r:id="rId4" display="https://podminky.urs.cz/item/CS_URS_2022_01/119004111"/>
    <hyperlink ref="F158" r:id="rId5" display="https://podminky.urs.cz/item/CS_URS_2022_01/119004112"/>
    <hyperlink ref="F161" r:id="rId6" display="https://podminky.urs.cz/item/CS_URS_2022_02/122251106"/>
    <hyperlink ref="F165" r:id="rId7" display="https://podminky.urs.cz/item/CS_URS_2022_02/131251105"/>
    <hyperlink ref="F178" r:id="rId8" display="https://podminky.urs.cz/item/CS_URS_2022_02/131351105"/>
    <hyperlink ref="F191" r:id="rId9" display="https://podminky.urs.cz/item/CS_URS_2022_02/132251255"/>
    <hyperlink ref="F196" r:id="rId10" display="https://podminky.urs.cz/item/CS_URS_2022_02/132351255"/>
    <hyperlink ref="F201" r:id="rId11" display="https://podminky.urs.cz/item/CS_URS_2022_02/132451255"/>
    <hyperlink ref="F206" r:id="rId12" display="https://podminky.urs.cz/item/CS_URS_2022_01/151101101"/>
    <hyperlink ref="F211" r:id="rId13" display="https://podminky.urs.cz/item/CS_URS_2022_01/151101111"/>
    <hyperlink ref="F214" r:id="rId14" display="https://podminky.urs.cz/item/CS_URS_2022_02/171151103"/>
    <hyperlink ref="F217" r:id="rId15" display="https://podminky.urs.cz/item/CS_URS_2022_02/174151101"/>
    <hyperlink ref="F224" r:id="rId16" display="https://podminky.urs.cz/item/CS_URS_2022_01/175151101"/>
    <hyperlink ref="F232" r:id="rId17" display="https://podminky.urs.cz/item/CS_URS_2022_02/181951112"/>
    <hyperlink ref="F236" r:id="rId18" display="https://podminky.urs.cz/item/CS_URS_2022_02/213311142"/>
    <hyperlink ref="F240" r:id="rId19" display="https://podminky.urs.cz/item/CS_URS_2022_02/273351121"/>
    <hyperlink ref="F244" r:id="rId20" display="https://podminky.urs.cz/item/CS_URS_2022_02/274321411"/>
    <hyperlink ref="F251" r:id="rId21" display="https://podminky.urs.cz/item/CS_URS_2022_02/274361821"/>
    <hyperlink ref="F256" r:id="rId22" display="https://podminky.urs.cz/item/CS_URS_2022_02/311113212"/>
    <hyperlink ref="F262" r:id="rId23" display="https://podminky.urs.cz/item/CS_URS_2022_02/311272111"/>
    <hyperlink ref="F268" r:id="rId24" display="https://podminky.urs.cz/item/CS_URS_2022_02/317143443"/>
    <hyperlink ref="F271" r:id="rId25" display="https://podminky.urs.cz/item/CS_URS_2022_02/317941123"/>
    <hyperlink ref="F277" r:id="rId26" display="https://podminky.urs.cz/item/CS_URS_2022_02/327211114"/>
    <hyperlink ref="F283" r:id="rId27" display="https://podminky.urs.cz/item/CS_URS_2022_02/345311106"/>
    <hyperlink ref="F289" r:id="rId28" display="https://podminky.urs.cz/item/CS_URS_2022_02/382122123"/>
    <hyperlink ref="F300" r:id="rId29" display="https://podminky.urs.cz/item/CS_URS_2022_02/411321414"/>
    <hyperlink ref="F304" r:id="rId30" display="https://podminky.urs.cz/item/CS_URS_2022_02/411351011"/>
    <hyperlink ref="F307" r:id="rId31" display="https://podminky.urs.cz/item/CS_URS_2022_02/411351012"/>
    <hyperlink ref="F310" r:id="rId32" display="https://podminky.urs.cz/item/CS_URS_2022_02/411362021"/>
    <hyperlink ref="F314" r:id="rId33" display="https://podminky.urs.cz/item/CS_URS_2022_02/417321515"/>
    <hyperlink ref="F318" r:id="rId34" display="https://podminky.urs.cz/item/CS_URS_2022_02/417351115"/>
    <hyperlink ref="F322" r:id="rId35" display="https://podminky.urs.cz/item/CS_URS_2022_02/417351116"/>
    <hyperlink ref="F325" r:id="rId36" display="https://podminky.urs.cz/item/CS_URS_2022_02/417361821"/>
    <hyperlink ref="F329" r:id="rId37" display="https://podminky.urs.cz/item/CS_URS_2022_02/434191423"/>
    <hyperlink ref="F335" r:id="rId38" display="https://podminky.urs.cz/item/CS_URS_2022_01/451572111"/>
    <hyperlink ref="F340" r:id="rId39" display="https://podminky.urs.cz/item/CS_URS_2022_02/452321161"/>
    <hyperlink ref="F344" r:id="rId40" display="https://podminky.urs.cz/item/CS_URS_2022_02/452351101"/>
    <hyperlink ref="F348" r:id="rId41" display="https://podminky.urs.cz/item/CS_URS_2022_02/452368113"/>
    <hyperlink ref="F352" r:id="rId42" display="https://podminky.urs.cz/item/CS_URS_2022_02/612321141"/>
    <hyperlink ref="F358" r:id="rId43" display="https://podminky.urs.cz/item/CS_URS_2022_02/622142001"/>
    <hyperlink ref="F361" r:id="rId44" display="https://podminky.urs.cz/item/CS_URS_2022_02/622321121"/>
    <hyperlink ref="F364" r:id="rId45" display="https://podminky.urs.cz/item/CS_URS_2022_02/622541012"/>
    <hyperlink ref="F367" r:id="rId46" display="https://podminky.urs.cz/item/CS_URS_2022_02/632450134"/>
    <hyperlink ref="F372" r:id="rId47" display="https://podminky.urs.cz/item/CS_URS_2022_02/871315221"/>
    <hyperlink ref="F375" r:id="rId48" display="https://podminky.urs.cz/item/CS_URS_2022_02/877315211"/>
    <hyperlink ref="F382" r:id="rId49" display="https://podminky.urs.cz/item/CS_URS_2022_02/877315221"/>
    <hyperlink ref="F389" r:id="rId50" display="https://podminky.urs.cz/item/CS_URS_2022_02/894302161"/>
    <hyperlink ref="F395" r:id="rId51" display="https://podminky.urs.cz/item/CS_URS_2022_02/894410101"/>
    <hyperlink ref="F400" r:id="rId52" display="https://podminky.urs.cz/item/CS_URS_2022_02/894410211"/>
    <hyperlink ref="F405" r:id="rId53" display="https://podminky.urs.cz/item/CS_URS_2022_02/894410213"/>
    <hyperlink ref="F410" r:id="rId54" display="https://podminky.urs.cz/item/CS_URS_2022_02/894410232"/>
    <hyperlink ref="F415" r:id="rId55" display="https://podminky.urs.cz/item/CS_URS_2022_02/894502101"/>
    <hyperlink ref="F419" r:id="rId56" display="https://podminky.urs.cz/item/CS_URS_2022_02/894608211"/>
    <hyperlink ref="F427" r:id="rId57" display="https://podminky.urs.cz/item/CS_URS_2022_02/894812331"/>
    <hyperlink ref="F430" r:id="rId58" display="https://podminky.urs.cz/item/CS_URS_2022_02/894812339"/>
    <hyperlink ref="F433" r:id="rId59" display="https://podminky.urs.cz/item/CS_URS_2022_02/894812351"/>
    <hyperlink ref="F436" r:id="rId60" display="https://podminky.urs.cz/item/CS_URS_2022_02/899104112"/>
    <hyperlink ref="F444" r:id="rId61" display="https://podminky.urs.cz/item/CS_URS_2022_02/949101111"/>
    <hyperlink ref="F447" r:id="rId62" display="https://podminky.urs.cz/item/CS_URS_2022_02/966021111"/>
    <hyperlink ref="F453" r:id="rId63" display="https://podminky.urs.cz/item/CS_URS_2022_02/997013501"/>
    <hyperlink ref="F456" r:id="rId64" display="https://podminky.urs.cz/item/CS_URS_2022_02/997013509"/>
    <hyperlink ref="F460" r:id="rId65" display="https://podminky.urs.cz/item/CS_URS_2022_02/997013631"/>
    <hyperlink ref="F464" r:id="rId66" display="https://podminky.urs.cz/item/CS_URS_2022_02/998011001"/>
    <hyperlink ref="F469" r:id="rId67" display="https://podminky.urs.cz/item/CS_URS_2022_02/711111001"/>
    <hyperlink ref="F478" r:id="rId68" display="https://podminky.urs.cz/item/CS_URS_2022_02/711141559"/>
    <hyperlink ref="F488" r:id="rId69" display="https://podminky.urs.cz/item/CS_URS_2022_02/721263103"/>
    <hyperlink ref="F492" r:id="rId70" display="https://podminky.urs.cz/item/CS_URS_2022_02/741110302"/>
    <hyperlink ref="F499" r:id="rId71" display="https://podminky.urs.cz/item/CS_URS_2022_02/762085103"/>
    <hyperlink ref="F508" r:id="rId72" display="https://podminky.urs.cz/item/CS_URS_2022_02/762132138"/>
    <hyperlink ref="F515" r:id="rId73" display="https://podminky.urs.cz/item/CS_URS_2022_02/762332133"/>
    <hyperlink ref="F522" r:id="rId74" display="https://podminky.urs.cz/item/CS_URS_2022_02/762341250"/>
    <hyperlink ref="F529" r:id="rId75" display="https://podminky.urs.cz/item/CS_URS_2022_02/762395000"/>
    <hyperlink ref="F532" r:id="rId76" display="https://podminky.urs.cz/item/CS_URS_2022_02/998762101"/>
    <hyperlink ref="F536" r:id="rId77" display="https://podminky.urs.cz/item/CS_URS_2022_02/763732113"/>
    <hyperlink ref="F543" r:id="rId78" display="https://podminky.urs.cz/item/CS_URS_2022_02/998763100"/>
    <hyperlink ref="F547" r:id="rId79" display="https://podminky.urs.cz/item/CS_URS_2022_02/764101143"/>
    <hyperlink ref="F553" r:id="rId80" display="https://podminky.urs.cz/item/CS_URS_2022_02/764141301"/>
    <hyperlink ref="F556" r:id="rId81" display="https://podminky.urs.cz/item/CS_URS_2022_02/764226442"/>
    <hyperlink ref="F560" r:id="rId82" display="https://podminky.urs.cz/item/CS_URS_2022_02/765191023"/>
    <hyperlink ref="F568" r:id="rId83" display="https://podminky.urs.cz/item/CS_URS_2022_02/766622131"/>
    <hyperlink ref="F574" r:id="rId84" display="https://podminky.urs.cz/item/CS_URS_2022_02/998766101"/>
    <hyperlink ref="F578" r:id="rId85" display="https://podminky.urs.cz/item/CS_URS_2022_02/767871110"/>
    <hyperlink ref="F584" r:id="rId86" display="https://podminky.urs.cz/item/CS_URS_2022_02/781674112"/>
    <hyperlink ref="F591" r:id="rId87" display="https://podminky.urs.cz/item/CS_URS_2022_02/783118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1818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Česká Kamenice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In. Folbracht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ROUND((SUM(BE122:BE364)),2)</f>
        <v>0</v>
      </c>
      <c r="G33" s="37"/>
      <c r="H33" s="37"/>
      <c r="I33" s="154">
        <v>0.21</v>
      </c>
      <c r="J33" s="153">
        <f>ROUND(((SUM(BE122:BE364))*I33),2)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ROUND((SUM(BF122:BF364)),2)</f>
        <v>0</v>
      </c>
      <c r="G34" s="37"/>
      <c r="H34" s="37"/>
      <c r="I34" s="154">
        <v>0.15</v>
      </c>
      <c r="J34" s="153">
        <f>ROUND(((SUM(BF122:BF364))*I34),2)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ROUND((SUM(BG122:BG364)),2)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ROUND((SUM(BH122:BH364)),2)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ROUND((SUM(BI122:BI364)),2)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10 - PS 01, PS 02 NN přípojka a technologie ATS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1819</v>
      </c>
      <c r="E97" s="181"/>
      <c r="F97" s="181"/>
      <c r="G97" s="181"/>
      <c r="H97" s="181"/>
      <c r="I97" s="181"/>
      <c r="J97" s="182">
        <f>J259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1820</v>
      </c>
      <c r="E98" s="181"/>
      <c r="F98" s="181"/>
      <c r="G98" s="181"/>
      <c r="H98" s="181"/>
      <c r="I98" s="181"/>
      <c r="J98" s="182">
        <f>J334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1821</v>
      </c>
      <c r="E99" s="181"/>
      <c r="F99" s="181"/>
      <c r="G99" s="181"/>
      <c r="H99" s="181"/>
      <c r="I99" s="181"/>
      <c r="J99" s="182">
        <f>J337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1822</v>
      </c>
      <c r="E100" s="181"/>
      <c r="F100" s="181"/>
      <c r="G100" s="181"/>
      <c r="H100" s="181"/>
      <c r="I100" s="181"/>
      <c r="J100" s="182">
        <f>J342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1823</v>
      </c>
      <c r="E101" s="181"/>
      <c r="F101" s="181"/>
      <c r="G101" s="181"/>
      <c r="H101" s="181"/>
      <c r="I101" s="181"/>
      <c r="J101" s="182">
        <f>J357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1824</v>
      </c>
      <c r="E102" s="181"/>
      <c r="F102" s="181"/>
      <c r="G102" s="181"/>
      <c r="H102" s="181"/>
      <c r="I102" s="181"/>
      <c r="J102" s="182">
        <f>J358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Dokončení vodovodu Líska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121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10 - PS 01, PS 02 NN přípojka a technologie ATS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17. 11. 2022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Česká Kamenice</v>
      </c>
      <c r="G118" s="39"/>
      <c r="H118" s="39"/>
      <c r="I118" s="31" t="s">
        <v>30</v>
      </c>
      <c r="J118" s="35" t="str">
        <f>E21</f>
        <v>In. Folbracht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134</v>
      </c>
      <c r="D121" s="193" t="s">
        <v>61</v>
      </c>
      <c r="E121" s="193" t="s">
        <v>57</v>
      </c>
      <c r="F121" s="193" t="s">
        <v>58</v>
      </c>
      <c r="G121" s="193" t="s">
        <v>135</v>
      </c>
      <c r="H121" s="193" t="s">
        <v>136</v>
      </c>
      <c r="I121" s="193" t="s">
        <v>137</v>
      </c>
      <c r="J121" s="193" t="s">
        <v>125</v>
      </c>
      <c r="K121" s="194" t="s">
        <v>138</v>
      </c>
      <c r="L121" s="195"/>
      <c r="M121" s="99" t="s">
        <v>1</v>
      </c>
      <c r="N121" s="100" t="s">
        <v>40</v>
      </c>
      <c r="O121" s="100" t="s">
        <v>139</v>
      </c>
      <c r="P121" s="100" t="s">
        <v>140</v>
      </c>
      <c r="Q121" s="100" t="s">
        <v>141</v>
      </c>
      <c r="R121" s="100" t="s">
        <v>142</v>
      </c>
      <c r="S121" s="100" t="s">
        <v>143</v>
      </c>
      <c r="T121" s="101" t="s">
        <v>144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145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P123+SUM(P124:P259)+P334+P337+P342+P357+P358</f>
        <v>0</v>
      </c>
      <c r="Q122" s="103"/>
      <c r="R122" s="198">
        <f>R123+SUM(R124:R259)+R334+R337+R342+R357+R358</f>
        <v>0</v>
      </c>
      <c r="S122" s="103"/>
      <c r="T122" s="199">
        <f>T123+SUM(T124:T259)+T334+T337+T342+T357+T358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127</v>
      </c>
      <c r="BK122" s="200">
        <f>BK123+SUM(BK124:BK259)+BK334+BK337+BK342+BK357+BK358</f>
        <v>0</v>
      </c>
    </row>
    <row r="123" spans="1:65" s="2" customFormat="1" ht="16.5" customHeight="1">
      <c r="A123" s="37"/>
      <c r="B123" s="38"/>
      <c r="C123" s="217" t="s">
        <v>84</v>
      </c>
      <c r="D123" s="217" t="s">
        <v>150</v>
      </c>
      <c r="E123" s="218" t="s">
        <v>1825</v>
      </c>
      <c r="F123" s="219" t="s">
        <v>1826</v>
      </c>
      <c r="G123" s="220" t="s">
        <v>1827</v>
      </c>
      <c r="H123" s="221">
        <v>1</v>
      </c>
      <c r="I123" s="222"/>
      <c r="J123" s="223">
        <f>ROUND(I123*H123,2)</f>
        <v>0</v>
      </c>
      <c r="K123" s="219" t="s">
        <v>1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155</v>
      </c>
      <c r="AT123" s="228" t="s">
        <v>150</v>
      </c>
      <c r="AU123" s="228" t="s">
        <v>76</v>
      </c>
      <c r="AY123" s="16" t="s">
        <v>148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155</v>
      </c>
      <c r="BM123" s="228" t="s">
        <v>86</v>
      </c>
    </row>
    <row r="124" spans="1:47" s="2" customFormat="1" ht="12">
      <c r="A124" s="37"/>
      <c r="B124" s="38"/>
      <c r="C124" s="39"/>
      <c r="D124" s="230" t="s">
        <v>157</v>
      </c>
      <c r="E124" s="39"/>
      <c r="F124" s="231" t="s">
        <v>1826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76</v>
      </c>
    </row>
    <row r="125" spans="1:65" s="2" customFormat="1" ht="16.5" customHeight="1">
      <c r="A125" s="37"/>
      <c r="B125" s="38"/>
      <c r="C125" s="217" t="s">
        <v>86</v>
      </c>
      <c r="D125" s="217" t="s">
        <v>150</v>
      </c>
      <c r="E125" s="218" t="s">
        <v>1828</v>
      </c>
      <c r="F125" s="219" t="s">
        <v>1829</v>
      </c>
      <c r="G125" s="220" t="s">
        <v>1827</v>
      </c>
      <c r="H125" s="221">
        <v>1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155</v>
      </c>
      <c r="AT125" s="228" t="s">
        <v>150</v>
      </c>
      <c r="AU125" s="228" t="s">
        <v>76</v>
      </c>
      <c r="AY125" s="16" t="s">
        <v>148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155</v>
      </c>
      <c r="BM125" s="228" t="s">
        <v>155</v>
      </c>
    </row>
    <row r="126" spans="1:47" s="2" customFormat="1" ht="12">
      <c r="A126" s="37"/>
      <c r="B126" s="38"/>
      <c r="C126" s="39"/>
      <c r="D126" s="230" t="s">
        <v>157</v>
      </c>
      <c r="E126" s="39"/>
      <c r="F126" s="231" t="s">
        <v>1829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157</v>
      </c>
      <c r="AU126" s="16" t="s">
        <v>76</v>
      </c>
    </row>
    <row r="127" spans="1:65" s="2" customFormat="1" ht="16.5" customHeight="1">
      <c r="A127" s="37"/>
      <c r="B127" s="38"/>
      <c r="C127" s="217" t="s">
        <v>170</v>
      </c>
      <c r="D127" s="217" t="s">
        <v>150</v>
      </c>
      <c r="E127" s="218" t="s">
        <v>1830</v>
      </c>
      <c r="F127" s="219" t="s">
        <v>1831</v>
      </c>
      <c r="G127" s="220" t="s">
        <v>1832</v>
      </c>
      <c r="H127" s="221">
        <v>1</v>
      </c>
      <c r="I127" s="222"/>
      <c r="J127" s="223">
        <f>ROUND(I127*H127,2)</f>
        <v>0</v>
      </c>
      <c r="K127" s="219" t="s">
        <v>1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76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192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1831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76</v>
      </c>
    </row>
    <row r="129" spans="1:65" s="2" customFormat="1" ht="16.5" customHeight="1">
      <c r="A129" s="37"/>
      <c r="B129" s="38"/>
      <c r="C129" s="217" t="s">
        <v>155</v>
      </c>
      <c r="D129" s="217" t="s">
        <v>150</v>
      </c>
      <c r="E129" s="218" t="s">
        <v>1833</v>
      </c>
      <c r="F129" s="219" t="s">
        <v>1834</v>
      </c>
      <c r="G129" s="220" t="s">
        <v>1827</v>
      </c>
      <c r="H129" s="221">
        <v>1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155</v>
      </c>
      <c r="AT129" s="228" t="s">
        <v>150</v>
      </c>
      <c r="AU129" s="228" t="s">
        <v>76</v>
      </c>
      <c r="AY129" s="16" t="s">
        <v>148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155</v>
      </c>
      <c r="BM129" s="228" t="s">
        <v>205</v>
      </c>
    </row>
    <row r="130" spans="1:47" s="2" customFormat="1" ht="12">
      <c r="A130" s="37"/>
      <c r="B130" s="38"/>
      <c r="C130" s="39"/>
      <c r="D130" s="230" t="s">
        <v>157</v>
      </c>
      <c r="E130" s="39"/>
      <c r="F130" s="231" t="s">
        <v>1834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157</v>
      </c>
      <c r="AU130" s="16" t="s">
        <v>76</v>
      </c>
    </row>
    <row r="131" spans="1:65" s="2" customFormat="1" ht="16.5" customHeight="1">
      <c r="A131" s="37"/>
      <c r="B131" s="38"/>
      <c r="C131" s="217" t="s">
        <v>182</v>
      </c>
      <c r="D131" s="217" t="s">
        <v>150</v>
      </c>
      <c r="E131" s="218" t="s">
        <v>1835</v>
      </c>
      <c r="F131" s="219" t="s">
        <v>1836</v>
      </c>
      <c r="G131" s="220" t="s">
        <v>1827</v>
      </c>
      <c r="H131" s="221">
        <v>1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155</v>
      </c>
      <c r="AT131" s="228" t="s">
        <v>150</v>
      </c>
      <c r="AU131" s="228" t="s">
        <v>76</v>
      </c>
      <c r="AY131" s="16" t="s">
        <v>148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155</v>
      </c>
      <c r="BM131" s="228" t="s">
        <v>111</v>
      </c>
    </row>
    <row r="132" spans="1:47" s="2" customFormat="1" ht="12">
      <c r="A132" s="37"/>
      <c r="B132" s="38"/>
      <c r="C132" s="39"/>
      <c r="D132" s="230" t="s">
        <v>157</v>
      </c>
      <c r="E132" s="39"/>
      <c r="F132" s="231" t="s">
        <v>1836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157</v>
      </c>
      <c r="AU132" s="16" t="s">
        <v>76</v>
      </c>
    </row>
    <row r="133" spans="1:65" s="2" customFormat="1" ht="16.5" customHeight="1">
      <c r="A133" s="37"/>
      <c r="B133" s="38"/>
      <c r="C133" s="217" t="s">
        <v>192</v>
      </c>
      <c r="D133" s="217" t="s">
        <v>150</v>
      </c>
      <c r="E133" s="218" t="s">
        <v>1837</v>
      </c>
      <c r="F133" s="219" t="s">
        <v>1838</v>
      </c>
      <c r="G133" s="220" t="s">
        <v>1827</v>
      </c>
      <c r="H133" s="221">
        <v>1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155</v>
      </c>
      <c r="AT133" s="228" t="s">
        <v>150</v>
      </c>
      <c r="AU133" s="228" t="s">
        <v>76</v>
      </c>
      <c r="AY133" s="16" t="s">
        <v>148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155</v>
      </c>
      <c r="BM133" s="228" t="s">
        <v>114</v>
      </c>
    </row>
    <row r="134" spans="1:47" s="2" customFormat="1" ht="12">
      <c r="A134" s="37"/>
      <c r="B134" s="38"/>
      <c r="C134" s="39"/>
      <c r="D134" s="230" t="s">
        <v>157</v>
      </c>
      <c r="E134" s="39"/>
      <c r="F134" s="231" t="s">
        <v>1838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76</v>
      </c>
    </row>
    <row r="135" spans="1:65" s="2" customFormat="1" ht="16.5" customHeight="1">
      <c r="A135" s="37"/>
      <c r="B135" s="38"/>
      <c r="C135" s="217" t="s">
        <v>199</v>
      </c>
      <c r="D135" s="217" t="s">
        <v>150</v>
      </c>
      <c r="E135" s="218" t="s">
        <v>1839</v>
      </c>
      <c r="F135" s="219" t="s">
        <v>1840</v>
      </c>
      <c r="G135" s="220" t="s">
        <v>1827</v>
      </c>
      <c r="H135" s="221">
        <v>1</v>
      </c>
      <c r="I135" s="222"/>
      <c r="J135" s="223">
        <f>ROUND(I135*H135,2)</f>
        <v>0</v>
      </c>
      <c r="K135" s="219" t="s">
        <v>1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155</v>
      </c>
      <c r="AT135" s="228" t="s">
        <v>150</v>
      </c>
      <c r="AU135" s="228" t="s">
        <v>76</v>
      </c>
      <c r="AY135" s="16" t="s">
        <v>148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155</v>
      </c>
      <c r="BM135" s="228" t="s">
        <v>247</v>
      </c>
    </row>
    <row r="136" spans="1:47" s="2" customFormat="1" ht="12">
      <c r="A136" s="37"/>
      <c r="B136" s="38"/>
      <c r="C136" s="39"/>
      <c r="D136" s="230" t="s">
        <v>157</v>
      </c>
      <c r="E136" s="39"/>
      <c r="F136" s="231" t="s">
        <v>1840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157</v>
      </c>
      <c r="AU136" s="16" t="s">
        <v>76</v>
      </c>
    </row>
    <row r="137" spans="1:65" s="2" customFormat="1" ht="16.5" customHeight="1">
      <c r="A137" s="37"/>
      <c r="B137" s="38"/>
      <c r="C137" s="217" t="s">
        <v>205</v>
      </c>
      <c r="D137" s="217" t="s">
        <v>150</v>
      </c>
      <c r="E137" s="218" t="s">
        <v>1841</v>
      </c>
      <c r="F137" s="219" t="s">
        <v>1842</v>
      </c>
      <c r="G137" s="220" t="s">
        <v>1827</v>
      </c>
      <c r="H137" s="221">
        <v>3</v>
      </c>
      <c r="I137" s="222"/>
      <c r="J137" s="223">
        <f>ROUND(I137*H137,2)</f>
        <v>0</v>
      </c>
      <c r="K137" s="219" t="s">
        <v>1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155</v>
      </c>
      <c r="AT137" s="228" t="s">
        <v>150</v>
      </c>
      <c r="AU137" s="228" t="s">
        <v>76</v>
      </c>
      <c r="AY137" s="16" t="s">
        <v>148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155</v>
      </c>
      <c r="BM137" s="228" t="s">
        <v>261</v>
      </c>
    </row>
    <row r="138" spans="1:47" s="2" customFormat="1" ht="12">
      <c r="A138" s="37"/>
      <c r="B138" s="38"/>
      <c r="C138" s="39"/>
      <c r="D138" s="230" t="s">
        <v>157</v>
      </c>
      <c r="E138" s="39"/>
      <c r="F138" s="231" t="s">
        <v>1842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76</v>
      </c>
    </row>
    <row r="139" spans="1:65" s="2" customFormat="1" ht="16.5" customHeight="1">
      <c r="A139" s="37"/>
      <c r="B139" s="38"/>
      <c r="C139" s="217" t="s">
        <v>212</v>
      </c>
      <c r="D139" s="217" t="s">
        <v>150</v>
      </c>
      <c r="E139" s="218" t="s">
        <v>1843</v>
      </c>
      <c r="F139" s="219" t="s">
        <v>1844</v>
      </c>
      <c r="G139" s="220" t="s">
        <v>1827</v>
      </c>
      <c r="H139" s="221">
        <v>1</v>
      </c>
      <c r="I139" s="222"/>
      <c r="J139" s="223">
        <f>ROUND(I139*H139,2)</f>
        <v>0</v>
      </c>
      <c r="K139" s="219" t="s">
        <v>1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76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281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1844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76</v>
      </c>
    </row>
    <row r="141" spans="1:65" s="2" customFormat="1" ht="16.5" customHeight="1">
      <c r="A141" s="37"/>
      <c r="B141" s="38"/>
      <c r="C141" s="217" t="s">
        <v>111</v>
      </c>
      <c r="D141" s="217" t="s">
        <v>150</v>
      </c>
      <c r="E141" s="218" t="s">
        <v>1845</v>
      </c>
      <c r="F141" s="219" t="s">
        <v>1846</v>
      </c>
      <c r="G141" s="220" t="s">
        <v>1827</v>
      </c>
      <c r="H141" s="221">
        <v>4</v>
      </c>
      <c r="I141" s="222"/>
      <c r="J141" s="223">
        <f>ROUND(I141*H141,2)</f>
        <v>0</v>
      </c>
      <c r="K141" s="219" t="s">
        <v>1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155</v>
      </c>
      <c r="AT141" s="228" t="s">
        <v>150</v>
      </c>
      <c r="AU141" s="228" t="s">
        <v>76</v>
      </c>
      <c r="AY141" s="16" t="s">
        <v>148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155</v>
      </c>
      <c r="BM141" s="228" t="s">
        <v>296</v>
      </c>
    </row>
    <row r="142" spans="1:47" s="2" customFormat="1" ht="12">
      <c r="A142" s="37"/>
      <c r="B142" s="38"/>
      <c r="C142" s="39"/>
      <c r="D142" s="230" t="s">
        <v>157</v>
      </c>
      <c r="E142" s="39"/>
      <c r="F142" s="231" t="s">
        <v>1846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76</v>
      </c>
    </row>
    <row r="143" spans="1:65" s="2" customFormat="1" ht="16.5" customHeight="1">
      <c r="A143" s="37"/>
      <c r="B143" s="38"/>
      <c r="C143" s="217" t="s">
        <v>226</v>
      </c>
      <c r="D143" s="217" t="s">
        <v>150</v>
      </c>
      <c r="E143" s="218" t="s">
        <v>1847</v>
      </c>
      <c r="F143" s="219" t="s">
        <v>1848</v>
      </c>
      <c r="G143" s="220" t="s">
        <v>1827</v>
      </c>
      <c r="H143" s="221">
        <v>1</v>
      </c>
      <c r="I143" s="222"/>
      <c r="J143" s="223">
        <f>ROUND(I143*H143,2)</f>
        <v>0</v>
      </c>
      <c r="K143" s="219" t="s">
        <v>1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155</v>
      </c>
      <c r="AT143" s="228" t="s">
        <v>150</v>
      </c>
      <c r="AU143" s="228" t="s">
        <v>76</v>
      </c>
      <c r="AY143" s="16" t="s">
        <v>148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155</v>
      </c>
      <c r="BM143" s="228" t="s">
        <v>310</v>
      </c>
    </row>
    <row r="144" spans="1:47" s="2" customFormat="1" ht="12">
      <c r="A144" s="37"/>
      <c r="B144" s="38"/>
      <c r="C144" s="39"/>
      <c r="D144" s="230" t="s">
        <v>157</v>
      </c>
      <c r="E144" s="39"/>
      <c r="F144" s="231" t="s">
        <v>1848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157</v>
      </c>
      <c r="AU144" s="16" t="s">
        <v>76</v>
      </c>
    </row>
    <row r="145" spans="1:65" s="2" customFormat="1" ht="16.5" customHeight="1">
      <c r="A145" s="37"/>
      <c r="B145" s="38"/>
      <c r="C145" s="217" t="s">
        <v>114</v>
      </c>
      <c r="D145" s="217" t="s">
        <v>150</v>
      </c>
      <c r="E145" s="218" t="s">
        <v>1849</v>
      </c>
      <c r="F145" s="219" t="s">
        <v>1850</v>
      </c>
      <c r="G145" s="220" t="s">
        <v>1827</v>
      </c>
      <c r="H145" s="221">
        <v>2</v>
      </c>
      <c r="I145" s="222"/>
      <c r="J145" s="223">
        <f>ROUND(I145*H145,2)</f>
        <v>0</v>
      </c>
      <c r="K145" s="219" t="s">
        <v>1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155</v>
      </c>
      <c r="AT145" s="228" t="s">
        <v>150</v>
      </c>
      <c r="AU145" s="228" t="s">
        <v>76</v>
      </c>
      <c r="AY145" s="16" t="s">
        <v>148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155</v>
      </c>
      <c r="BM145" s="228" t="s">
        <v>322</v>
      </c>
    </row>
    <row r="146" spans="1:47" s="2" customFormat="1" ht="12">
      <c r="A146" s="37"/>
      <c r="B146" s="38"/>
      <c r="C146" s="39"/>
      <c r="D146" s="230" t="s">
        <v>157</v>
      </c>
      <c r="E146" s="39"/>
      <c r="F146" s="231" t="s">
        <v>1850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76</v>
      </c>
    </row>
    <row r="147" spans="1:65" s="2" customFormat="1" ht="16.5" customHeight="1">
      <c r="A147" s="37"/>
      <c r="B147" s="38"/>
      <c r="C147" s="217" t="s">
        <v>117</v>
      </c>
      <c r="D147" s="217" t="s">
        <v>150</v>
      </c>
      <c r="E147" s="218" t="s">
        <v>1851</v>
      </c>
      <c r="F147" s="219" t="s">
        <v>1852</v>
      </c>
      <c r="G147" s="220" t="s">
        <v>1827</v>
      </c>
      <c r="H147" s="221">
        <v>2</v>
      </c>
      <c r="I147" s="222"/>
      <c r="J147" s="223">
        <f>ROUND(I147*H147,2)</f>
        <v>0</v>
      </c>
      <c r="K147" s="219" t="s">
        <v>1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76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330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1852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76</v>
      </c>
    </row>
    <row r="149" spans="1:65" s="2" customFormat="1" ht="16.5" customHeight="1">
      <c r="A149" s="37"/>
      <c r="B149" s="38"/>
      <c r="C149" s="217" t="s">
        <v>247</v>
      </c>
      <c r="D149" s="217" t="s">
        <v>150</v>
      </c>
      <c r="E149" s="218" t="s">
        <v>1853</v>
      </c>
      <c r="F149" s="219" t="s">
        <v>1854</v>
      </c>
      <c r="G149" s="220" t="s">
        <v>1827</v>
      </c>
      <c r="H149" s="221">
        <v>1</v>
      </c>
      <c r="I149" s="222"/>
      <c r="J149" s="223">
        <f>ROUND(I149*H149,2)</f>
        <v>0</v>
      </c>
      <c r="K149" s="219" t="s">
        <v>1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155</v>
      </c>
      <c r="AT149" s="228" t="s">
        <v>150</v>
      </c>
      <c r="AU149" s="228" t="s">
        <v>76</v>
      </c>
      <c r="AY149" s="16" t="s">
        <v>148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155</v>
      </c>
      <c r="BM149" s="228" t="s">
        <v>338</v>
      </c>
    </row>
    <row r="150" spans="1:47" s="2" customFormat="1" ht="12">
      <c r="A150" s="37"/>
      <c r="B150" s="38"/>
      <c r="C150" s="39"/>
      <c r="D150" s="230" t="s">
        <v>157</v>
      </c>
      <c r="E150" s="39"/>
      <c r="F150" s="231" t="s">
        <v>1854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157</v>
      </c>
      <c r="AU150" s="16" t="s">
        <v>76</v>
      </c>
    </row>
    <row r="151" spans="1:65" s="2" customFormat="1" ht="16.5" customHeight="1">
      <c r="A151" s="37"/>
      <c r="B151" s="38"/>
      <c r="C151" s="217" t="s">
        <v>8</v>
      </c>
      <c r="D151" s="217" t="s">
        <v>150</v>
      </c>
      <c r="E151" s="218" t="s">
        <v>1855</v>
      </c>
      <c r="F151" s="219" t="s">
        <v>1856</v>
      </c>
      <c r="G151" s="220" t="s">
        <v>1827</v>
      </c>
      <c r="H151" s="221">
        <v>1</v>
      </c>
      <c r="I151" s="222"/>
      <c r="J151" s="223">
        <f>ROUND(I151*H151,2)</f>
        <v>0</v>
      </c>
      <c r="K151" s="219" t="s">
        <v>1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155</v>
      </c>
      <c r="AT151" s="228" t="s">
        <v>150</v>
      </c>
      <c r="AU151" s="228" t="s">
        <v>76</v>
      </c>
      <c r="AY151" s="16" t="s">
        <v>148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155</v>
      </c>
      <c r="BM151" s="228" t="s">
        <v>348</v>
      </c>
    </row>
    <row r="152" spans="1:47" s="2" customFormat="1" ht="12">
      <c r="A152" s="37"/>
      <c r="B152" s="38"/>
      <c r="C152" s="39"/>
      <c r="D152" s="230" t="s">
        <v>157</v>
      </c>
      <c r="E152" s="39"/>
      <c r="F152" s="231" t="s">
        <v>1856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157</v>
      </c>
      <c r="AU152" s="16" t="s">
        <v>76</v>
      </c>
    </row>
    <row r="153" spans="1:65" s="2" customFormat="1" ht="16.5" customHeight="1">
      <c r="A153" s="37"/>
      <c r="B153" s="38"/>
      <c r="C153" s="217" t="s">
        <v>261</v>
      </c>
      <c r="D153" s="217" t="s">
        <v>150</v>
      </c>
      <c r="E153" s="218" t="s">
        <v>1857</v>
      </c>
      <c r="F153" s="219" t="s">
        <v>1858</v>
      </c>
      <c r="G153" s="220" t="s">
        <v>1827</v>
      </c>
      <c r="H153" s="221">
        <v>2</v>
      </c>
      <c r="I153" s="222"/>
      <c r="J153" s="223">
        <f>ROUND(I153*H153,2)</f>
        <v>0</v>
      </c>
      <c r="K153" s="219" t="s">
        <v>1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155</v>
      </c>
      <c r="AT153" s="228" t="s">
        <v>150</v>
      </c>
      <c r="AU153" s="228" t="s">
        <v>76</v>
      </c>
      <c r="AY153" s="16" t="s">
        <v>148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155</v>
      </c>
      <c r="BM153" s="228" t="s">
        <v>356</v>
      </c>
    </row>
    <row r="154" spans="1:47" s="2" customFormat="1" ht="12">
      <c r="A154" s="37"/>
      <c r="B154" s="38"/>
      <c r="C154" s="39"/>
      <c r="D154" s="230" t="s">
        <v>157</v>
      </c>
      <c r="E154" s="39"/>
      <c r="F154" s="231" t="s">
        <v>1858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76</v>
      </c>
    </row>
    <row r="155" spans="1:65" s="2" customFormat="1" ht="16.5" customHeight="1">
      <c r="A155" s="37"/>
      <c r="B155" s="38"/>
      <c r="C155" s="217" t="s">
        <v>273</v>
      </c>
      <c r="D155" s="217" t="s">
        <v>150</v>
      </c>
      <c r="E155" s="218" t="s">
        <v>1859</v>
      </c>
      <c r="F155" s="219" t="s">
        <v>1860</v>
      </c>
      <c r="G155" s="220" t="s">
        <v>1827</v>
      </c>
      <c r="H155" s="221">
        <v>1</v>
      </c>
      <c r="I155" s="222"/>
      <c r="J155" s="223">
        <f>ROUND(I155*H155,2)</f>
        <v>0</v>
      </c>
      <c r="K155" s="219" t="s">
        <v>1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155</v>
      </c>
      <c r="AT155" s="228" t="s">
        <v>150</v>
      </c>
      <c r="AU155" s="228" t="s">
        <v>76</v>
      </c>
      <c r="AY155" s="16" t="s">
        <v>148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155</v>
      </c>
      <c r="BM155" s="228" t="s">
        <v>366</v>
      </c>
    </row>
    <row r="156" spans="1:47" s="2" customFormat="1" ht="12">
      <c r="A156" s="37"/>
      <c r="B156" s="38"/>
      <c r="C156" s="39"/>
      <c r="D156" s="230" t="s">
        <v>157</v>
      </c>
      <c r="E156" s="39"/>
      <c r="F156" s="231" t="s">
        <v>1860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157</v>
      </c>
      <c r="AU156" s="16" t="s">
        <v>76</v>
      </c>
    </row>
    <row r="157" spans="1:65" s="2" customFormat="1" ht="16.5" customHeight="1">
      <c r="A157" s="37"/>
      <c r="B157" s="38"/>
      <c r="C157" s="217" t="s">
        <v>281</v>
      </c>
      <c r="D157" s="217" t="s">
        <v>150</v>
      </c>
      <c r="E157" s="218" t="s">
        <v>1861</v>
      </c>
      <c r="F157" s="219" t="s">
        <v>1862</v>
      </c>
      <c r="G157" s="220" t="s">
        <v>1827</v>
      </c>
      <c r="H157" s="221">
        <v>1</v>
      </c>
      <c r="I157" s="222"/>
      <c r="J157" s="223">
        <f>ROUND(I157*H157,2)</f>
        <v>0</v>
      </c>
      <c r="K157" s="219" t="s">
        <v>1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76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376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1862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76</v>
      </c>
    </row>
    <row r="159" spans="1:65" s="2" customFormat="1" ht="16.5" customHeight="1">
      <c r="A159" s="37"/>
      <c r="B159" s="38"/>
      <c r="C159" s="217" t="s">
        <v>288</v>
      </c>
      <c r="D159" s="217" t="s">
        <v>150</v>
      </c>
      <c r="E159" s="218" t="s">
        <v>1863</v>
      </c>
      <c r="F159" s="219" t="s">
        <v>1864</v>
      </c>
      <c r="G159" s="220" t="s">
        <v>1827</v>
      </c>
      <c r="H159" s="221">
        <v>1</v>
      </c>
      <c r="I159" s="222"/>
      <c r="J159" s="223">
        <f>ROUND(I159*H159,2)</f>
        <v>0</v>
      </c>
      <c r="K159" s="219" t="s">
        <v>1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155</v>
      </c>
      <c r="AT159" s="228" t="s">
        <v>150</v>
      </c>
      <c r="AU159" s="228" t="s">
        <v>76</v>
      </c>
      <c r="AY159" s="16" t="s">
        <v>148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155</v>
      </c>
      <c r="BM159" s="228" t="s">
        <v>386</v>
      </c>
    </row>
    <row r="160" spans="1:47" s="2" customFormat="1" ht="12">
      <c r="A160" s="37"/>
      <c r="B160" s="38"/>
      <c r="C160" s="39"/>
      <c r="D160" s="230" t="s">
        <v>157</v>
      </c>
      <c r="E160" s="39"/>
      <c r="F160" s="231" t="s">
        <v>1864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76</v>
      </c>
    </row>
    <row r="161" spans="1:65" s="2" customFormat="1" ht="16.5" customHeight="1">
      <c r="A161" s="37"/>
      <c r="B161" s="38"/>
      <c r="C161" s="217" t="s">
        <v>296</v>
      </c>
      <c r="D161" s="217" t="s">
        <v>150</v>
      </c>
      <c r="E161" s="218" t="s">
        <v>1865</v>
      </c>
      <c r="F161" s="219" t="s">
        <v>1866</v>
      </c>
      <c r="G161" s="220" t="s">
        <v>1827</v>
      </c>
      <c r="H161" s="221">
        <v>1</v>
      </c>
      <c r="I161" s="222"/>
      <c r="J161" s="223">
        <f>ROUND(I161*H161,2)</f>
        <v>0</v>
      </c>
      <c r="K161" s="219" t="s">
        <v>1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76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396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1866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76</v>
      </c>
    </row>
    <row r="163" spans="1:65" s="2" customFormat="1" ht="16.5" customHeight="1">
      <c r="A163" s="37"/>
      <c r="B163" s="38"/>
      <c r="C163" s="217" t="s">
        <v>7</v>
      </c>
      <c r="D163" s="217" t="s">
        <v>150</v>
      </c>
      <c r="E163" s="218" t="s">
        <v>1867</v>
      </c>
      <c r="F163" s="219" t="s">
        <v>1868</v>
      </c>
      <c r="G163" s="220" t="s">
        <v>1827</v>
      </c>
      <c r="H163" s="221">
        <v>4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155</v>
      </c>
      <c r="AT163" s="228" t="s">
        <v>150</v>
      </c>
      <c r="AU163" s="228" t="s">
        <v>76</v>
      </c>
      <c r="AY163" s="16" t="s">
        <v>148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155</v>
      </c>
      <c r="BM163" s="228" t="s">
        <v>407</v>
      </c>
    </row>
    <row r="164" spans="1:47" s="2" customFormat="1" ht="12">
      <c r="A164" s="37"/>
      <c r="B164" s="38"/>
      <c r="C164" s="39"/>
      <c r="D164" s="230" t="s">
        <v>157</v>
      </c>
      <c r="E164" s="39"/>
      <c r="F164" s="231" t="s">
        <v>1868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157</v>
      </c>
      <c r="AU164" s="16" t="s">
        <v>76</v>
      </c>
    </row>
    <row r="165" spans="1:65" s="2" customFormat="1" ht="16.5" customHeight="1">
      <c r="A165" s="37"/>
      <c r="B165" s="38"/>
      <c r="C165" s="217" t="s">
        <v>310</v>
      </c>
      <c r="D165" s="217" t="s">
        <v>150</v>
      </c>
      <c r="E165" s="218" t="s">
        <v>1869</v>
      </c>
      <c r="F165" s="219" t="s">
        <v>1870</v>
      </c>
      <c r="G165" s="220" t="s">
        <v>1827</v>
      </c>
      <c r="H165" s="221">
        <v>5</v>
      </c>
      <c r="I165" s="222"/>
      <c r="J165" s="223">
        <f>ROUND(I165*H165,2)</f>
        <v>0</v>
      </c>
      <c r="K165" s="219" t="s">
        <v>1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155</v>
      </c>
      <c r="AT165" s="228" t="s">
        <v>150</v>
      </c>
      <c r="AU165" s="228" t="s">
        <v>76</v>
      </c>
      <c r="AY165" s="16" t="s">
        <v>148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155</v>
      </c>
      <c r="BM165" s="228" t="s">
        <v>418</v>
      </c>
    </row>
    <row r="166" spans="1:47" s="2" customFormat="1" ht="12">
      <c r="A166" s="37"/>
      <c r="B166" s="38"/>
      <c r="C166" s="39"/>
      <c r="D166" s="230" t="s">
        <v>157</v>
      </c>
      <c r="E166" s="39"/>
      <c r="F166" s="231" t="s">
        <v>1870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157</v>
      </c>
      <c r="AU166" s="16" t="s">
        <v>76</v>
      </c>
    </row>
    <row r="167" spans="1:65" s="2" customFormat="1" ht="16.5" customHeight="1">
      <c r="A167" s="37"/>
      <c r="B167" s="38"/>
      <c r="C167" s="217" t="s">
        <v>316</v>
      </c>
      <c r="D167" s="217" t="s">
        <v>150</v>
      </c>
      <c r="E167" s="218" t="s">
        <v>1871</v>
      </c>
      <c r="F167" s="219" t="s">
        <v>1872</v>
      </c>
      <c r="G167" s="220" t="s">
        <v>1827</v>
      </c>
      <c r="H167" s="221">
        <v>9</v>
      </c>
      <c r="I167" s="222"/>
      <c r="J167" s="223">
        <f>ROUND(I167*H167,2)</f>
        <v>0</v>
      </c>
      <c r="K167" s="219" t="s">
        <v>1</v>
      </c>
      <c r="L167" s="43"/>
      <c r="M167" s="224" t="s">
        <v>1</v>
      </c>
      <c r="N167" s="225" t="s">
        <v>41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155</v>
      </c>
      <c r="AT167" s="228" t="s">
        <v>150</v>
      </c>
      <c r="AU167" s="228" t="s">
        <v>76</v>
      </c>
      <c r="AY167" s="16" t="s">
        <v>148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155</v>
      </c>
      <c r="BM167" s="228" t="s">
        <v>429</v>
      </c>
    </row>
    <row r="168" spans="1:47" s="2" customFormat="1" ht="12">
      <c r="A168" s="37"/>
      <c r="B168" s="38"/>
      <c r="C168" s="39"/>
      <c r="D168" s="230" t="s">
        <v>157</v>
      </c>
      <c r="E168" s="39"/>
      <c r="F168" s="231" t="s">
        <v>1872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157</v>
      </c>
      <c r="AU168" s="16" t="s">
        <v>76</v>
      </c>
    </row>
    <row r="169" spans="1:65" s="2" customFormat="1" ht="24.15" customHeight="1">
      <c r="A169" s="37"/>
      <c r="B169" s="38"/>
      <c r="C169" s="217" t="s">
        <v>322</v>
      </c>
      <c r="D169" s="217" t="s">
        <v>150</v>
      </c>
      <c r="E169" s="218" t="s">
        <v>1873</v>
      </c>
      <c r="F169" s="219" t="s">
        <v>1874</v>
      </c>
      <c r="G169" s="220" t="s">
        <v>1827</v>
      </c>
      <c r="H169" s="221">
        <v>4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76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439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1874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76</v>
      </c>
    </row>
    <row r="171" spans="1:65" s="2" customFormat="1" ht="21.75" customHeight="1">
      <c r="A171" s="37"/>
      <c r="B171" s="38"/>
      <c r="C171" s="217" t="s">
        <v>326</v>
      </c>
      <c r="D171" s="217" t="s">
        <v>150</v>
      </c>
      <c r="E171" s="218" t="s">
        <v>1875</v>
      </c>
      <c r="F171" s="219" t="s">
        <v>1876</v>
      </c>
      <c r="G171" s="220" t="s">
        <v>1827</v>
      </c>
      <c r="H171" s="221">
        <v>5</v>
      </c>
      <c r="I171" s="222"/>
      <c r="J171" s="223">
        <f>ROUND(I171*H171,2)</f>
        <v>0</v>
      </c>
      <c r="K171" s="219" t="s">
        <v>1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155</v>
      </c>
      <c r="AT171" s="228" t="s">
        <v>150</v>
      </c>
      <c r="AU171" s="228" t="s">
        <v>76</v>
      </c>
      <c r="AY171" s="16" t="s">
        <v>148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155</v>
      </c>
      <c r="BM171" s="228" t="s">
        <v>449</v>
      </c>
    </row>
    <row r="172" spans="1:47" s="2" customFormat="1" ht="12">
      <c r="A172" s="37"/>
      <c r="B172" s="38"/>
      <c r="C172" s="39"/>
      <c r="D172" s="230" t="s">
        <v>157</v>
      </c>
      <c r="E172" s="39"/>
      <c r="F172" s="231" t="s">
        <v>1876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157</v>
      </c>
      <c r="AU172" s="16" t="s">
        <v>76</v>
      </c>
    </row>
    <row r="173" spans="1:65" s="2" customFormat="1" ht="16.5" customHeight="1">
      <c r="A173" s="37"/>
      <c r="B173" s="38"/>
      <c r="C173" s="217" t="s">
        <v>330</v>
      </c>
      <c r="D173" s="217" t="s">
        <v>150</v>
      </c>
      <c r="E173" s="218" t="s">
        <v>1877</v>
      </c>
      <c r="F173" s="219" t="s">
        <v>1878</v>
      </c>
      <c r="G173" s="220" t="s">
        <v>1827</v>
      </c>
      <c r="H173" s="221">
        <v>9</v>
      </c>
      <c r="I173" s="222"/>
      <c r="J173" s="223">
        <f>ROUND(I173*H173,2)</f>
        <v>0</v>
      </c>
      <c r="K173" s="219" t="s">
        <v>1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76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457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1878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76</v>
      </c>
    </row>
    <row r="175" spans="1:65" s="2" customFormat="1" ht="16.5" customHeight="1">
      <c r="A175" s="37"/>
      <c r="B175" s="38"/>
      <c r="C175" s="217" t="s">
        <v>334</v>
      </c>
      <c r="D175" s="217" t="s">
        <v>150</v>
      </c>
      <c r="E175" s="218" t="s">
        <v>1879</v>
      </c>
      <c r="F175" s="219" t="s">
        <v>1880</v>
      </c>
      <c r="G175" s="220" t="s">
        <v>1827</v>
      </c>
      <c r="H175" s="221">
        <v>2</v>
      </c>
      <c r="I175" s="222"/>
      <c r="J175" s="223">
        <f>ROUND(I175*H175,2)</f>
        <v>0</v>
      </c>
      <c r="K175" s="219" t="s">
        <v>1</v>
      </c>
      <c r="L175" s="43"/>
      <c r="M175" s="224" t="s">
        <v>1</v>
      </c>
      <c r="N175" s="225" t="s">
        <v>41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155</v>
      </c>
      <c r="AT175" s="228" t="s">
        <v>150</v>
      </c>
      <c r="AU175" s="228" t="s">
        <v>76</v>
      </c>
      <c r="AY175" s="16" t="s">
        <v>148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84</v>
      </c>
      <c r="BK175" s="229">
        <f>ROUND(I175*H175,2)</f>
        <v>0</v>
      </c>
      <c r="BL175" s="16" t="s">
        <v>155</v>
      </c>
      <c r="BM175" s="228" t="s">
        <v>467</v>
      </c>
    </row>
    <row r="176" spans="1:47" s="2" customFormat="1" ht="12">
      <c r="A176" s="37"/>
      <c r="B176" s="38"/>
      <c r="C176" s="39"/>
      <c r="D176" s="230" t="s">
        <v>157</v>
      </c>
      <c r="E176" s="39"/>
      <c r="F176" s="231" t="s">
        <v>1880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157</v>
      </c>
      <c r="AU176" s="16" t="s">
        <v>76</v>
      </c>
    </row>
    <row r="177" spans="1:65" s="2" customFormat="1" ht="16.5" customHeight="1">
      <c r="A177" s="37"/>
      <c r="B177" s="38"/>
      <c r="C177" s="217" t="s">
        <v>338</v>
      </c>
      <c r="D177" s="217" t="s">
        <v>150</v>
      </c>
      <c r="E177" s="218" t="s">
        <v>1881</v>
      </c>
      <c r="F177" s="219" t="s">
        <v>1882</v>
      </c>
      <c r="G177" s="220" t="s">
        <v>1827</v>
      </c>
      <c r="H177" s="221">
        <v>1</v>
      </c>
      <c r="I177" s="222"/>
      <c r="J177" s="223">
        <f>ROUND(I177*H177,2)</f>
        <v>0</v>
      </c>
      <c r="K177" s="219" t="s">
        <v>1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155</v>
      </c>
      <c r="AT177" s="228" t="s">
        <v>150</v>
      </c>
      <c r="AU177" s="228" t="s">
        <v>76</v>
      </c>
      <c r="AY177" s="16" t="s">
        <v>148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155</v>
      </c>
      <c r="BM177" s="228" t="s">
        <v>477</v>
      </c>
    </row>
    <row r="178" spans="1:47" s="2" customFormat="1" ht="12">
      <c r="A178" s="37"/>
      <c r="B178" s="38"/>
      <c r="C178" s="39"/>
      <c r="D178" s="230" t="s">
        <v>157</v>
      </c>
      <c r="E178" s="39"/>
      <c r="F178" s="231" t="s">
        <v>1882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157</v>
      </c>
      <c r="AU178" s="16" t="s">
        <v>76</v>
      </c>
    </row>
    <row r="179" spans="1:65" s="2" customFormat="1" ht="16.5" customHeight="1">
      <c r="A179" s="37"/>
      <c r="B179" s="38"/>
      <c r="C179" s="217" t="s">
        <v>342</v>
      </c>
      <c r="D179" s="217" t="s">
        <v>150</v>
      </c>
      <c r="E179" s="218" t="s">
        <v>1883</v>
      </c>
      <c r="F179" s="219" t="s">
        <v>1884</v>
      </c>
      <c r="G179" s="220" t="s">
        <v>1827</v>
      </c>
      <c r="H179" s="221">
        <v>1</v>
      </c>
      <c r="I179" s="222"/>
      <c r="J179" s="223">
        <f>ROUND(I179*H179,2)</f>
        <v>0</v>
      </c>
      <c r="K179" s="219" t="s">
        <v>1</v>
      </c>
      <c r="L179" s="43"/>
      <c r="M179" s="224" t="s">
        <v>1</v>
      </c>
      <c r="N179" s="225" t="s">
        <v>41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155</v>
      </c>
      <c r="AT179" s="228" t="s">
        <v>150</v>
      </c>
      <c r="AU179" s="228" t="s">
        <v>76</v>
      </c>
      <c r="AY179" s="16" t="s">
        <v>148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84</v>
      </c>
      <c r="BK179" s="229">
        <f>ROUND(I179*H179,2)</f>
        <v>0</v>
      </c>
      <c r="BL179" s="16" t="s">
        <v>155</v>
      </c>
      <c r="BM179" s="228" t="s">
        <v>488</v>
      </c>
    </row>
    <row r="180" spans="1:47" s="2" customFormat="1" ht="12">
      <c r="A180" s="37"/>
      <c r="B180" s="38"/>
      <c r="C180" s="39"/>
      <c r="D180" s="230" t="s">
        <v>157</v>
      </c>
      <c r="E180" s="39"/>
      <c r="F180" s="231" t="s">
        <v>1884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157</v>
      </c>
      <c r="AU180" s="16" t="s">
        <v>76</v>
      </c>
    </row>
    <row r="181" spans="1:65" s="2" customFormat="1" ht="16.5" customHeight="1">
      <c r="A181" s="37"/>
      <c r="B181" s="38"/>
      <c r="C181" s="217" t="s">
        <v>348</v>
      </c>
      <c r="D181" s="217" t="s">
        <v>150</v>
      </c>
      <c r="E181" s="218" t="s">
        <v>1885</v>
      </c>
      <c r="F181" s="219" t="s">
        <v>1886</v>
      </c>
      <c r="G181" s="220" t="s">
        <v>1827</v>
      </c>
      <c r="H181" s="221">
        <v>1</v>
      </c>
      <c r="I181" s="222"/>
      <c r="J181" s="223">
        <f>ROUND(I181*H181,2)</f>
        <v>0</v>
      </c>
      <c r="K181" s="219" t="s">
        <v>1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155</v>
      </c>
      <c r="AT181" s="228" t="s">
        <v>150</v>
      </c>
      <c r="AU181" s="228" t="s">
        <v>76</v>
      </c>
      <c r="AY181" s="16" t="s">
        <v>148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155</v>
      </c>
      <c r="BM181" s="228" t="s">
        <v>496</v>
      </c>
    </row>
    <row r="182" spans="1:47" s="2" customFormat="1" ht="12">
      <c r="A182" s="37"/>
      <c r="B182" s="38"/>
      <c r="C182" s="39"/>
      <c r="D182" s="230" t="s">
        <v>157</v>
      </c>
      <c r="E182" s="39"/>
      <c r="F182" s="231" t="s">
        <v>1886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76</v>
      </c>
    </row>
    <row r="183" spans="1:65" s="2" customFormat="1" ht="21.75" customHeight="1">
      <c r="A183" s="37"/>
      <c r="B183" s="38"/>
      <c r="C183" s="217" t="s">
        <v>352</v>
      </c>
      <c r="D183" s="217" t="s">
        <v>150</v>
      </c>
      <c r="E183" s="218" t="s">
        <v>1887</v>
      </c>
      <c r="F183" s="219" t="s">
        <v>1888</v>
      </c>
      <c r="G183" s="220" t="s">
        <v>1827</v>
      </c>
      <c r="H183" s="221">
        <v>11</v>
      </c>
      <c r="I183" s="222"/>
      <c r="J183" s="223">
        <f>ROUND(I183*H183,2)</f>
        <v>0</v>
      </c>
      <c r="K183" s="219" t="s">
        <v>1</v>
      </c>
      <c r="L183" s="43"/>
      <c r="M183" s="224" t="s">
        <v>1</v>
      </c>
      <c r="N183" s="225" t="s">
        <v>41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155</v>
      </c>
      <c r="AT183" s="228" t="s">
        <v>150</v>
      </c>
      <c r="AU183" s="228" t="s">
        <v>76</v>
      </c>
      <c r="AY183" s="16" t="s">
        <v>148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155</v>
      </c>
      <c r="BM183" s="228" t="s">
        <v>506</v>
      </c>
    </row>
    <row r="184" spans="1:47" s="2" customFormat="1" ht="12">
      <c r="A184" s="37"/>
      <c r="B184" s="38"/>
      <c r="C184" s="39"/>
      <c r="D184" s="230" t="s">
        <v>157</v>
      </c>
      <c r="E184" s="39"/>
      <c r="F184" s="231" t="s">
        <v>1888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157</v>
      </c>
      <c r="AU184" s="16" t="s">
        <v>76</v>
      </c>
    </row>
    <row r="185" spans="1:65" s="2" customFormat="1" ht="24.15" customHeight="1">
      <c r="A185" s="37"/>
      <c r="B185" s="38"/>
      <c r="C185" s="217" t="s">
        <v>356</v>
      </c>
      <c r="D185" s="217" t="s">
        <v>150</v>
      </c>
      <c r="E185" s="218" t="s">
        <v>1889</v>
      </c>
      <c r="F185" s="219" t="s">
        <v>1890</v>
      </c>
      <c r="G185" s="220" t="s">
        <v>1827</v>
      </c>
      <c r="H185" s="221">
        <v>1</v>
      </c>
      <c r="I185" s="222"/>
      <c r="J185" s="223">
        <f>ROUND(I185*H185,2)</f>
        <v>0</v>
      </c>
      <c r="K185" s="219" t="s">
        <v>1</v>
      </c>
      <c r="L185" s="43"/>
      <c r="M185" s="224" t="s">
        <v>1</v>
      </c>
      <c r="N185" s="225" t="s">
        <v>41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155</v>
      </c>
      <c r="AT185" s="228" t="s">
        <v>150</v>
      </c>
      <c r="AU185" s="228" t="s">
        <v>76</v>
      </c>
      <c r="AY185" s="16" t="s">
        <v>148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84</v>
      </c>
      <c r="BK185" s="229">
        <f>ROUND(I185*H185,2)</f>
        <v>0</v>
      </c>
      <c r="BL185" s="16" t="s">
        <v>155</v>
      </c>
      <c r="BM185" s="228" t="s">
        <v>514</v>
      </c>
    </row>
    <row r="186" spans="1:47" s="2" customFormat="1" ht="12">
      <c r="A186" s="37"/>
      <c r="B186" s="38"/>
      <c r="C186" s="39"/>
      <c r="D186" s="230" t="s">
        <v>157</v>
      </c>
      <c r="E186" s="39"/>
      <c r="F186" s="231" t="s">
        <v>1890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157</v>
      </c>
      <c r="AU186" s="16" t="s">
        <v>76</v>
      </c>
    </row>
    <row r="187" spans="1:65" s="2" customFormat="1" ht="21.75" customHeight="1">
      <c r="A187" s="37"/>
      <c r="B187" s="38"/>
      <c r="C187" s="217" t="s">
        <v>362</v>
      </c>
      <c r="D187" s="217" t="s">
        <v>150</v>
      </c>
      <c r="E187" s="218" t="s">
        <v>1891</v>
      </c>
      <c r="F187" s="219" t="s">
        <v>1892</v>
      </c>
      <c r="G187" s="220" t="s">
        <v>1827</v>
      </c>
      <c r="H187" s="221">
        <v>1</v>
      </c>
      <c r="I187" s="222"/>
      <c r="J187" s="223">
        <f>ROUND(I187*H187,2)</f>
        <v>0</v>
      </c>
      <c r="K187" s="219" t="s">
        <v>1</v>
      </c>
      <c r="L187" s="43"/>
      <c r="M187" s="224" t="s">
        <v>1</v>
      </c>
      <c r="N187" s="225" t="s">
        <v>41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155</v>
      </c>
      <c r="AT187" s="228" t="s">
        <v>150</v>
      </c>
      <c r="AU187" s="228" t="s">
        <v>76</v>
      </c>
      <c r="AY187" s="16" t="s">
        <v>148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84</v>
      </c>
      <c r="BK187" s="229">
        <f>ROUND(I187*H187,2)</f>
        <v>0</v>
      </c>
      <c r="BL187" s="16" t="s">
        <v>155</v>
      </c>
      <c r="BM187" s="228" t="s">
        <v>525</v>
      </c>
    </row>
    <row r="188" spans="1:47" s="2" customFormat="1" ht="12">
      <c r="A188" s="37"/>
      <c r="B188" s="38"/>
      <c r="C188" s="39"/>
      <c r="D188" s="230" t="s">
        <v>157</v>
      </c>
      <c r="E188" s="39"/>
      <c r="F188" s="231" t="s">
        <v>1892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157</v>
      </c>
      <c r="AU188" s="16" t="s">
        <v>76</v>
      </c>
    </row>
    <row r="189" spans="1:65" s="2" customFormat="1" ht="16.5" customHeight="1">
      <c r="A189" s="37"/>
      <c r="B189" s="38"/>
      <c r="C189" s="217" t="s">
        <v>366</v>
      </c>
      <c r="D189" s="217" t="s">
        <v>150</v>
      </c>
      <c r="E189" s="218" t="s">
        <v>1893</v>
      </c>
      <c r="F189" s="219" t="s">
        <v>1894</v>
      </c>
      <c r="G189" s="220" t="s">
        <v>1827</v>
      </c>
      <c r="H189" s="221">
        <v>1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155</v>
      </c>
      <c r="AT189" s="228" t="s">
        <v>150</v>
      </c>
      <c r="AU189" s="228" t="s">
        <v>76</v>
      </c>
      <c r="AY189" s="16" t="s">
        <v>148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155</v>
      </c>
      <c r="BM189" s="228" t="s">
        <v>535</v>
      </c>
    </row>
    <row r="190" spans="1:47" s="2" customFormat="1" ht="12">
      <c r="A190" s="37"/>
      <c r="B190" s="38"/>
      <c r="C190" s="39"/>
      <c r="D190" s="230" t="s">
        <v>157</v>
      </c>
      <c r="E190" s="39"/>
      <c r="F190" s="231" t="s">
        <v>1894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157</v>
      </c>
      <c r="AU190" s="16" t="s">
        <v>76</v>
      </c>
    </row>
    <row r="191" spans="1:65" s="2" customFormat="1" ht="16.5" customHeight="1">
      <c r="A191" s="37"/>
      <c r="B191" s="38"/>
      <c r="C191" s="217" t="s">
        <v>372</v>
      </c>
      <c r="D191" s="217" t="s">
        <v>150</v>
      </c>
      <c r="E191" s="218" t="s">
        <v>1895</v>
      </c>
      <c r="F191" s="219" t="s">
        <v>1896</v>
      </c>
      <c r="G191" s="220" t="s">
        <v>1827</v>
      </c>
      <c r="H191" s="221">
        <v>1</v>
      </c>
      <c r="I191" s="222"/>
      <c r="J191" s="223">
        <f>ROUND(I191*H191,2)</f>
        <v>0</v>
      </c>
      <c r="K191" s="219" t="s">
        <v>1</v>
      </c>
      <c r="L191" s="43"/>
      <c r="M191" s="224" t="s">
        <v>1</v>
      </c>
      <c r="N191" s="225" t="s">
        <v>41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155</v>
      </c>
      <c r="AT191" s="228" t="s">
        <v>150</v>
      </c>
      <c r="AU191" s="228" t="s">
        <v>76</v>
      </c>
      <c r="AY191" s="16" t="s">
        <v>148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155</v>
      </c>
      <c r="BM191" s="228" t="s">
        <v>546</v>
      </c>
    </row>
    <row r="192" spans="1:47" s="2" customFormat="1" ht="12">
      <c r="A192" s="37"/>
      <c r="B192" s="38"/>
      <c r="C192" s="39"/>
      <c r="D192" s="230" t="s">
        <v>157</v>
      </c>
      <c r="E192" s="39"/>
      <c r="F192" s="231" t="s">
        <v>1896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157</v>
      </c>
      <c r="AU192" s="16" t="s">
        <v>76</v>
      </c>
    </row>
    <row r="193" spans="1:65" s="2" customFormat="1" ht="16.5" customHeight="1">
      <c r="A193" s="37"/>
      <c r="B193" s="38"/>
      <c r="C193" s="217" t="s">
        <v>376</v>
      </c>
      <c r="D193" s="217" t="s">
        <v>150</v>
      </c>
      <c r="E193" s="218" t="s">
        <v>1897</v>
      </c>
      <c r="F193" s="219" t="s">
        <v>1898</v>
      </c>
      <c r="G193" s="220" t="s">
        <v>1827</v>
      </c>
      <c r="H193" s="221">
        <v>1</v>
      </c>
      <c r="I193" s="222"/>
      <c r="J193" s="223">
        <f>ROUND(I193*H193,2)</f>
        <v>0</v>
      </c>
      <c r="K193" s="219" t="s">
        <v>1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76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557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1898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76</v>
      </c>
    </row>
    <row r="195" spans="1:65" s="2" customFormat="1" ht="16.5" customHeight="1">
      <c r="A195" s="37"/>
      <c r="B195" s="38"/>
      <c r="C195" s="217" t="s">
        <v>382</v>
      </c>
      <c r="D195" s="217" t="s">
        <v>150</v>
      </c>
      <c r="E195" s="218" t="s">
        <v>1899</v>
      </c>
      <c r="F195" s="219" t="s">
        <v>1900</v>
      </c>
      <c r="G195" s="220" t="s">
        <v>1827</v>
      </c>
      <c r="H195" s="221">
        <v>2</v>
      </c>
      <c r="I195" s="222"/>
      <c r="J195" s="223">
        <f>ROUND(I195*H195,2)</f>
        <v>0</v>
      </c>
      <c r="K195" s="219" t="s">
        <v>1</v>
      </c>
      <c r="L195" s="43"/>
      <c r="M195" s="224" t="s">
        <v>1</v>
      </c>
      <c r="N195" s="225" t="s">
        <v>41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155</v>
      </c>
      <c r="AT195" s="228" t="s">
        <v>150</v>
      </c>
      <c r="AU195" s="228" t="s">
        <v>76</v>
      </c>
      <c r="AY195" s="16" t="s">
        <v>148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155</v>
      </c>
      <c r="BM195" s="228" t="s">
        <v>565</v>
      </c>
    </row>
    <row r="196" spans="1:47" s="2" customFormat="1" ht="12">
      <c r="A196" s="37"/>
      <c r="B196" s="38"/>
      <c r="C196" s="39"/>
      <c r="D196" s="230" t="s">
        <v>157</v>
      </c>
      <c r="E196" s="39"/>
      <c r="F196" s="231" t="s">
        <v>1900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157</v>
      </c>
      <c r="AU196" s="16" t="s">
        <v>76</v>
      </c>
    </row>
    <row r="197" spans="1:65" s="2" customFormat="1" ht="16.5" customHeight="1">
      <c r="A197" s="37"/>
      <c r="B197" s="38"/>
      <c r="C197" s="217" t="s">
        <v>386</v>
      </c>
      <c r="D197" s="217" t="s">
        <v>150</v>
      </c>
      <c r="E197" s="218" t="s">
        <v>1901</v>
      </c>
      <c r="F197" s="219" t="s">
        <v>1902</v>
      </c>
      <c r="G197" s="220" t="s">
        <v>1827</v>
      </c>
      <c r="H197" s="221">
        <v>1</v>
      </c>
      <c r="I197" s="222"/>
      <c r="J197" s="223">
        <f>ROUND(I197*H197,2)</f>
        <v>0</v>
      </c>
      <c r="K197" s="219" t="s">
        <v>1</v>
      </c>
      <c r="L197" s="43"/>
      <c r="M197" s="224" t="s">
        <v>1</v>
      </c>
      <c r="N197" s="225" t="s">
        <v>41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155</v>
      </c>
      <c r="AT197" s="228" t="s">
        <v>150</v>
      </c>
      <c r="AU197" s="228" t="s">
        <v>76</v>
      </c>
      <c r="AY197" s="16" t="s">
        <v>148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84</v>
      </c>
      <c r="BK197" s="229">
        <f>ROUND(I197*H197,2)</f>
        <v>0</v>
      </c>
      <c r="BL197" s="16" t="s">
        <v>155</v>
      </c>
      <c r="BM197" s="228" t="s">
        <v>575</v>
      </c>
    </row>
    <row r="198" spans="1:47" s="2" customFormat="1" ht="12">
      <c r="A198" s="37"/>
      <c r="B198" s="38"/>
      <c r="C198" s="39"/>
      <c r="D198" s="230" t="s">
        <v>157</v>
      </c>
      <c r="E198" s="39"/>
      <c r="F198" s="231" t="s">
        <v>1902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157</v>
      </c>
      <c r="AU198" s="16" t="s">
        <v>76</v>
      </c>
    </row>
    <row r="199" spans="1:65" s="2" customFormat="1" ht="16.5" customHeight="1">
      <c r="A199" s="37"/>
      <c r="B199" s="38"/>
      <c r="C199" s="217" t="s">
        <v>392</v>
      </c>
      <c r="D199" s="217" t="s">
        <v>150</v>
      </c>
      <c r="E199" s="218" t="s">
        <v>1903</v>
      </c>
      <c r="F199" s="219" t="s">
        <v>1904</v>
      </c>
      <c r="G199" s="220" t="s">
        <v>1827</v>
      </c>
      <c r="H199" s="221">
        <v>2</v>
      </c>
      <c r="I199" s="222"/>
      <c r="J199" s="223">
        <f>ROUND(I199*H199,2)</f>
        <v>0</v>
      </c>
      <c r="K199" s="219" t="s">
        <v>1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155</v>
      </c>
      <c r="AT199" s="228" t="s">
        <v>150</v>
      </c>
      <c r="AU199" s="228" t="s">
        <v>76</v>
      </c>
      <c r="AY199" s="16" t="s">
        <v>148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155</v>
      </c>
      <c r="BM199" s="228" t="s">
        <v>586</v>
      </c>
    </row>
    <row r="200" spans="1:47" s="2" customFormat="1" ht="12">
      <c r="A200" s="37"/>
      <c r="B200" s="38"/>
      <c r="C200" s="39"/>
      <c r="D200" s="230" t="s">
        <v>157</v>
      </c>
      <c r="E200" s="39"/>
      <c r="F200" s="231" t="s">
        <v>1904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76</v>
      </c>
    </row>
    <row r="201" spans="1:65" s="2" customFormat="1" ht="16.5" customHeight="1">
      <c r="A201" s="37"/>
      <c r="B201" s="38"/>
      <c r="C201" s="217" t="s">
        <v>396</v>
      </c>
      <c r="D201" s="217" t="s">
        <v>150</v>
      </c>
      <c r="E201" s="218" t="s">
        <v>1905</v>
      </c>
      <c r="F201" s="219" t="s">
        <v>1906</v>
      </c>
      <c r="G201" s="220" t="s">
        <v>1827</v>
      </c>
      <c r="H201" s="221">
        <v>1</v>
      </c>
      <c r="I201" s="222"/>
      <c r="J201" s="223">
        <f>ROUND(I201*H201,2)</f>
        <v>0</v>
      </c>
      <c r="K201" s="219" t="s">
        <v>1</v>
      </c>
      <c r="L201" s="43"/>
      <c r="M201" s="224" t="s">
        <v>1</v>
      </c>
      <c r="N201" s="225" t="s">
        <v>41</v>
      </c>
      <c r="O201" s="9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155</v>
      </c>
      <c r="AT201" s="228" t="s">
        <v>150</v>
      </c>
      <c r="AU201" s="228" t="s">
        <v>76</v>
      </c>
      <c r="AY201" s="16" t="s">
        <v>148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84</v>
      </c>
      <c r="BK201" s="229">
        <f>ROUND(I201*H201,2)</f>
        <v>0</v>
      </c>
      <c r="BL201" s="16" t="s">
        <v>155</v>
      </c>
      <c r="BM201" s="228" t="s">
        <v>598</v>
      </c>
    </row>
    <row r="202" spans="1:47" s="2" customFormat="1" ht="12">
      <c r="A202" s="37"/>
      <c r="B202" s="38"/>
      <c r="C202" s="39"/>
      <c r="D202" s="230" t="s">
        <v>157</v>
      </c>
      <c r="E202" s="39"/>
      <c r="F202" s="231" t="s">
        <v>1906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76</v>
      </c>
    </row>
    <row r="203" spans="1:65" s="2" customFormat="1" ht="16.5" customHeight="1">
      <c r="A203" s="37"/>
      <c r="B203" s="38"/>
      <c r="C203" s="217" t="s">
        <v>402</v>
      </c>
      <c r="D203" s="217" t="s">
        <v>150</v>
      </c>
      <c r="E203" s="218" t="s">
        <v>1907</v>
      </c>
      <c r="F203" s="219" t="s">
        <v>1908</v>
      </c>
      <c r="G203" s="220" t="s">
        <v>1827</v>
      </c>
      <c r="H203" s="221">
        <v>1</v>
      </c>
      <c r="I203" s="222"/>
      <c r="J203" s="223">
        <f>ROUND(I203*H203,2)</f>
        <v>0</v>
      </c>
      <c r="K203" s="219" t="s">
        <v>1</v>
      </c>
      <c r="L203" s="43"/>
      <c r="M203" s="224" t="s">
        <v>1</v>
      </c>
      <c r="N203" s="225" t="s">
        <v>41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155</v>
      </c>
      <c r="AT203" s="228" t="s">
        <v>150</v>
      </c>
      <c r="AU203" s="228" t="s">
        <v>76</v>
      </c>
      <c r="AY203" s="16" t="s">
        <v>148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155</v>
      </c>
      <c r="BM203" s="228" t="s">
        <v>609</v>
      </c>
    </row>
    <row r="204" spans="1:47" s="2" customFormat="1" ht="12">
      <c r="A204" s="37"/>
      <c r="B204" s="38"/>
      <c r="C204" s="39"/>
      <c r="D204" s="230" t="s">
        <v>157</v>
      </c>
      <c r="E204" s="39"/>
      <c r="F204" s="231" t="s">
        <v>1908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76</v>
      </c>
    </row>
    <row r="205" spans="1:65" s="2" customFormat="1" ht="16.5" customHeight="1">
      <c r="A205" s="37"/>
      <c r="B205" s="38"/>
      <c r="C205" s="217" t="s">
        <v>407</v>
      </c>
      <c r="D205" s="217" t="s">
        <v>150</v>
      </c>
      <c r="E205" s="218" t="s">
        <v>1909</v>
      </c>
      <c r="F205" s="219" t="s">
        <v>1910</v>
      </c>
      <c r="G205" s="220" t="s">
        <v>1827</v>
      </c>
      <c r="H205" s="221">
        <v>1</v>
      </c>
      <c r="I205" s="222"/>
      <c r="J205" s="223">
        <f>ROUND(I205*H205,2)</f>
        <v>0</v>
      </c>
      <c r="K205" s="219" t="s">
        <v>1</v>
      </c>
      <c r="L205" s="43"/>
      <c r="M205" s="224" t="s">
        <v>1</v>
      </c>
      <c r="N205" s="225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155</v>
      </c>
      <c r="AT205" s="228" t="s">
        <v>150</v>
      </c>
      <c r="AU205" s="228" t="s">
        <v>76</v>
      </c>
      <c r="AY205" s="16" t="s">
        <v>148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155</v>
      </c>
      <c r="BM205" s="228" t="s">
        <v>622</v>
      </c>
    </row>
    <row r="206" spans="1:47" s="2" customFormat="1" ht="12">
      <c r="A206" s="37"/>
      <c r="B206" s="38"/>
      <c r="C206" s="39"/>
      <c r="D206" s="230" t="s">
        <v>157</v>
      </c>
      <c r="E206" s="39"/>
      <c r="F206" s="231" t="s">
        <v>1910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76</v>
      </c>
    </row>
    <row r="207" spans="1:65" s="2" customFormat="1" ht="16.5" customHeight="1">
      <c r="A207" s="37"/>
      <c r="B207" s="38"/>
      <c r="C207" s="217" t="s">
        <v>413</v>
      </c>
      <c r="D207" s="217" t="s">
        <v>150</v>
      </c>
      <c r="E207" s="218" t="s">
        <v>1911</v>
      </c>
      <c r="F207" s="219" t="s">
        <v>1912</v>
      </c>
      <c r="G207" s="220" t="s">
        <v>1827</v>
      </c>
      <c r="H207" s="221">
        <v>1</v>
      </c>
      <c r="I207" s="222"/>
      <c r="J207" s="223">
        <f>ROUND(I207*H207,2)</f>
        <v>0</v>
      </c>
      <c r="K207" s="219" t="s">
        <v>1</v>
      </c>
      <c r="L207" s="43"/>
      <c r="M207" s="224" t="s">
        <v>1</v>
      </c>
      <c r="N207" s="225" t="s">
        <v>41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155</v>
      </c>
      <c r="AT207" s="228" t="s">
        <v>150</v>
      </c>
      <c r="AU207" s="228" t="s">
        <v>76</v>
      </c>
      <c r="AY207" s="16" t="s">
        <v>148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155</v>
      </c>
      <c r="BM207" s="228" t="s">
        <v>269</v>
      </c>
    </row>
    <row r="208" spans="1:47" s="2" customFormat="1" ht="12">
      <c r="A208" s="37"/>
      <c r="B208" s="38"/>
      <c r="C208" s="39"/>
      <c r="D208" s="230" t="s">
        <v>157</v>
      </c>
      <c r="E208" s="39"/>
      <c r="F208" s="231" t="s">
        <v>1912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157</v>
      </c>
      <c r="AU208" s="16" t="s">
        <v>76</v>
      </c>
    </row>
    <row r="209" spans="1:65" s="2" customFormat="1" ht="16.5" customHeight="1">
      <c r="A209" s="37"/>
      <c r="B209" s="38"/>
      <c r="C209" s="217" t="s">
        <v>418</v>
      </c>
      <c r="D209" s="217" t="s">
        <v>150</v>
      </c>
      <c r="E209" s="218" t="s">
        <v>1913</v>
      </c>
      <c r="F209" s="219" t="s">
        <v>1914</v>
      </c>
      <c r="G209" s="220" t="s">
        <v>153</v>
      </c>
      <c r="H209" s="221">
        <v>6</v>
      </c>
      <c r="I209" s="222"/>
      <c r="J209" s="223">
        <f>ROUND(I209*H209,2)</f>
        <v>0</v>
      </c>
      <c r="K209" s="219" t="s">
        <v>1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76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1621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1914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76</v>
      </c>
    </row>
    <row r="211" spans="1:65" s="2" customFormat="1" ht="16.5" customHeight="1">
      <c r="A211" s="37"/>
      <c r="B211" s="38"/>
      <c r="C211" s="217" t="s">
        <v>424</v>
      </c>
      <c r="D211" s="217" t="s">
        <v>150</v>
      </c>
      <c r="E211" s="218" t="s">
        <v>1915</v>
      </c>
      <c r="F211" s="219" t="s">
        <v>1916</v>
      </c>
      <c r="G211" s="220" t="s">
        <v>153</v>
      </c>
      <c r="H211" s="221">
        <v>4</v>
      </c>
      <c r="I211" s="222"/>
      <c r="J211" s="223">
        <f>ROUND(I211*H211,2)</f>
        <v>0</v>
      </c>
      <c r="K211" s="219" t="s">
        <v>1</v>
      </c>
      <c r="L211" s="43"/>
      <c r="M211" s="224" t="s">
        <v>1</v>
      </c>
      <c r="N211" s="225" t="s">
        <v>41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155</v>
      </c>
      <c r="AT211" s="228" t="s">
        <v>150</v>
      </c>
      <c r="AU211" s="228" t="s">
        <v>76</v>
      </c>
      <c r="AY211" s="16" t="s">
        <v>148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84</v>
      </c>
      <c r="BK211" s="229">
        <f>ROUND(I211*H211,2)</f>
        <v>0</v>
      </c>
      <c r="BL211" s="16" t="s">
        <v>155</v>
      </c>
      <c r="BM211" s="228" t="s">
        <v>1635</v>
      </c>
    </row>
    <row r="212" spans="1:47" s="2" customFormat="1" ht="12">
      <c r="A212" s="37"/>
      <c r="B212" s="38"/>
      <c r="C212" s="39"/>
      <c r="D212" s="230" t="s">
        <v>157</v>
      </c>
      <c r="E212" s="39"/>
      <c r="F212" s="231" t="s">
        <v>1916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157</v>
      </c>
      <c r="AU212" s="16" t="s">
        <v>76</v>
      </c>
    </row>
    <row r="213" spans="1:65" s="2" customFormat="1" ht="16.5" customHeight="1">
      <c r="A213" s="37"/>
      <c r="B213" s="38"/>
      <c r="C213" s="217" t="s">
        <v>429</v>
      </c>
      <c r="D213" s="217" t="s">
        <v>150</v>
      </c>
      <c r="E213" s="218" t="s">
        <v>1917</v>
      </c>
      <c r="F213" s="219" t="s">
        <v>1918</v>
      </c>
      <c r="G213" s="220" t="s">
        <v>1827</v>
      </c>
      <c r="H213" s="221">
        <v>5</v>
      </c>
      <c r="I213" s="222"/>
      <c r="J213" s="223">
        <f>ROUND(I213*H213,2)</f>
        <v>0</v>
      </c>
      <c r="K213" s="219" t="s">
        <v>1</v>
      </c>
      <c r="L213" s="43"/>
      <c r="M213" s="224" t="s">
        <v>1</v>
      </c>
      <c r="N213" s="225" t="s">
        <v>41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155</v>
      </c>
      <c r="AT213" s="228" t="s">
        <v>150</v>
      </c>
      <c r="AU213" s="228" t="s">
        <v>76</v>
      </c>
      <c r="AY213" s="16" t="s">
        <v>148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84</v>
      </c>
      <c r="BK213" s="229">
        <f>ROUND(I213*H213,2)</f>
        <v>0</v>
      </c>
      <c r="BL213" s="16" t="s">
        <v>155</v>
      </c>
      <c r="BM213" s="228" t="s">
        <v>1648</v>
      </c>
    </row>
    <row r="214" spans="1:47" s="2" customFormat="1" ht="12">
      <c r="A214" s="37"/>
      <c r="B214" s="38"/>
      <c r="C214" s="39"/>
      <c r="D214" s="230" t="s">
        <v>157</v>
      </c>
      <c r="E214" s="39"/>
      <c r="F214" s="231" t="s">
        <v>1918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157</v>
      </c>
      <c r="AU214" s="16" t="s">
        <v>76</v>
      </c>
    </row>
    <row r="215" spans="1:65" s="2" customFormat="1" ht="16.5" customHeight="1">
      <c r="A215" s="37"/>
      <c r="B215" s="38"/>
      <c r="C215" s="217" t="s">
        <v>435</v>
      </c>
      <c r="D215" s="217" t="s">
        <v>150</v>
      </c>
      <c r="E215" s="218" t="s">
        <v>1919</v>
      </c>
      <c r="F215" s="219" t="s">
        <v>1920</v>
      </c>
      <c r="G215" s="220" t="s">
        <v>1827</v>
      </c>
      <c r="H215" s="221">
        <v>3</v>
      </c>
      <c r="I215" s="222"/>
      <c r="J215" s="223">
        <f>ROUND(I215*H215,2)</f>
        <v>0</v>
      </c>
      <c r="K215" s="219" t="s">
        <v>1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155</v>
      </c>
      <c r="AT215" s="228" t="s">
        <v>150</v>
      </c>
      <c r="AU215" s="228" t="s">
        <v>76</v>
      </c>
      <c r="AY215" s="16" t="s">
        <v>148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155</v>
      </c>
      <c r="BM215" s="228" t="s">
        <v>1658</v>
      </c>
    </row>
    <row r="216" spans="1:47" s="2" customFormat="1" ht="12">
      <c r="A216" s="37"/>
      <c r="B216" s="38"/>
      <c r="C216" s="39"/>
      <c r="D216" s="230" t="s">
        <v>157</v>
      </c>
      <c r="E216" s="39"/>
      <c r="F216" s="231" t="s">
        <v>1920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76</v>
      </c>
    </row>
    <row r="217" spans="1:65" s="2" customFormat="1" ht="16.5" customHeight="1">
      <c r="A217" s="37"/>
      <c r="B217" s="38"/>
      <c r="C217" s="217" t="s">
        <v>439</v>
      </c>
      <c r="D217" s="217" t="s">
        <v>150</v>
      </c>
      <c r="E217" s="218" t="s">
        <v>1921</v>
      </c>
      <c r="F217" s="219" t="s">
        <v>1922</v>
      </c>
      <c r="G217" s="220" t="s">
        <v>1827</v>
      </c>
      <c r="H217" s="221">
        <v>1</v>
      </c>
      <c r="I217" s="222"/>
      <c r="J217" s="223">
        <f>ROUND(I217*H217,2)</f>
        <v>0</v>
      </c>
      <c r="K217" s="219" t="s">
        <v>1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155</v>
      </c>
      <c r="AT217" s="228" t="s">
        <v>150</v>
      </c>
      <c r="AU217" s="228" t="s">
        <v>76</v>
      </c>
      <c r="AY217" s="16" t="s">
        <v>148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155</v>
      </c>
      <c r="BM217" s="228" t="s">
        <v>1670</v>
      </c>
    </row>
    <row r="218" spans="1:47" s="2" customFormat="1" ht="12">
      <c r="A218" s="37"/>
      <c r="B218" s="38"/>
      <c r="C218" s="39"/>
      <c r="D218" s="230" t="s">
        <v>157</v>
      </c>
      <c r="E218" s="39"/>
      <c r="F218" s="231" t="s">
        <v>1922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157</v>
      </c>
      <c r="AU218" s="16" t="s">
        <v>76</v>
      </c>
    </row>
    <row r="219" spans="1:65" s="2" customFormat="1" ht="16.5" customHeight="1">
      <c r="A219" s="37"/>
      <c r="B219" s="38"/>
      <c r="C219" s="217" t="s">
        <v>445</v>
      </c>
      <c r="D219" s="217" t="s">
        <v>150</v>
      </c>
      <c r="E219" s="218" t="s">
        <v>1923</v>
      </c>
      <c r="F219" s="219" t="s">
        <v>1924</v>
      </c>
      <c r="G219" s="220" t="s">
        <v>1827</v>
      </c>
      <c r="H219" s="221">
        <v>13</v>
      </c>
      <c r="I219" s="222"/>
      <c r="J219" s="223">
        <f>ROUND(I219*H219,2)</f>
        <v>0</v>
      </c>
      <c r="K219" s="219" t="s">
        <v>1</v>
      </c>
      <c r="L219" s="43"/>
      <c r="M219" s="224" t="s">
        <v>1</v>
      </c>
      <c r="N219" s="225" t="s">
        <v>41</v>
      </c>
      <c r="O219" s="90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155</v>
      </c>
      <c r="AT219" s="228" t="s">
        <v>150</v>
      </c>
      <c r="AU219" s="228" t="s">
        <v>76</v>
      </c>
      <c r="AY219" s="16" t="s">
        <v>148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84</v>
      </c>
      <c r="BK219" s="229">
        <f>ROUND(I219*H219,2)</f>
        <v>0</v>
      </c>
      <c r="BL219" s="16" t="s">
        <v>155</v>
      </c>
      <c r="BM219" s="228" t="s">
        <v>893</v>
      </c>
    </row>
    <row r="220" spans="1:47" s="2" customFormat="1" ht="12">
      <c r="A220" s="37"/>
      <c r="B220" s="38"/>
      <c r="C220" s="39"/>
      <c r="D220" s="230" t="s">
        <v>157</v>
      </c>
      <c r="E220" s="39"/>
      <c r="F220" s="231" t="s">
        <v>1924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157</v>
      </c>
      <c r="AU220" s="16" t="s">
        <v>76</v>
      </c>
    </row>
    <row r="221" spans="1:65" s="2" customFormat="1" ht="16.5" customHeight="1">
      <c r="A221" s="37"/>
      <c r="B221" s="38"/>
      <c r="C221" s="217" t="s">
        <v>449</v>
      </c>
      <c r="D221" s="217" t="s">
        <v>150</v>
      </c>
      <c r="E221" s="218" t="s">
        <v>1925</v>
      </c>
      <c r="F221" s="219" t="s">
        <v>1926</v>
      </c>
      <c r="G221" s="220" t="s">
        <v>1827</v>
      </c>
      <c r="H221" s="221">
        <v>7</v>
      </c>
      <c r="I221" s="222"/>
      <c r="J221" s="223">
        <f>ROUND(I221*H221,2)</f>
        <v>0</v>
      </c>
      <c r="K221" s="219" t="s">
        <v>1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155</v>
      </c>
      <c r="AT221" s="228" t="s">
        <v>150</v>
      </c>
      <c r="AU221" s="228" t="s">
        <v>76</v>
      </c>
      <c r="AY221" s="16" t="s">
        <v>148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155</v>
      </c>
      <c r="BM221" s="228" t="s">
        <v>1693</v>
      </c>
    </row>
    <row r="222" spans="1:47" s="2" customFormat="1" ht="12">
      <c r="A222" s="37"/>
      <c r="B222" s="38"/>
      <c r="C222" s="39"/>
      <c r="D222" s="230" t="s">
        <v>157</v>
      </c>
      <c r="E222" s="39"/>
      <c r="F222" s="231" t="s">
        <v>1926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76</v>
      </c>
    </row>
    <row r="223" spans="1:65" s="2" customFormat="1" ht="16.5" customHeight="1">
      <c r="A223" s="37"/>
      <c r="B223" s="38"/>
      <c r="C223" s="217" t="s">
        <v>453</v>
      </c>
      <c r="D223" s="217" t="s">
        <v>150</v>
      </c>
      <c r="E223" s="218" t="s">
        <v>1927</v>
      </c>
      <c r="F223" s="219" t="s">
        <v>1928</v>
      </c>
      <c r="G223" s="220" t="s">
        <v>1827</v>
      </c>
      <c r="H223" s="221">
        <v>28</v>
      </c>
      <c r="I223" s="222"/>
      <c r="J223" s="223">
        <f>ROUND(I223*H223,2)</f>
        <v>0</v>
      </c>
      <c r="K223" s="219" t="s">
        <v>1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155</v>
      </c>
      <c r="AT223" s="228" t="s">
        <v>150</v>
      </c>
      <c r="AU223" s="228" t="s">
        <v>76</v>
      </c>
      <c r="AY223" s="16" t="s">
        <v>148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155</v>
      </c>
      <c r="BM223" s="228" t="s">
        <v>1707</v>
      </c>
    </row>
    <row r="224" spans="1:47" s="2" customFormat="1" ht="12">
      <c r="A224" s="37"/>
      <c r="B224" s="38"/>
      <c r="C224" s="39"/>
      <c r="D224" s="230" t="s">
        <v>157</v>
      </c>
      <c r="E224" s="39"/>
      <c r="F224" s="231" t="s">
        <v>1928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157</v>
      </c>
      <c r="AU224" s="16" t="s">
        <v>76</v>
      </c>
    </row>
    <row r="225" spans="1:65" s="2" customFormat="1" ht="16.5" customHeight="1">
      <c r="A225" s="37"/>
      <c r="B225" s="38"/>
      <c r="C225" s="217" t="s">
        <v>457</v>
      </c>
      <c r="D225" s="217" t="s">
        <v>150</v>
      </c>
      <c r="E225" s="218" t="s">
        <v>1929</v>
      </c>
      <c r="F225" s="219" t="s">
        <v>1930</v>
      </c>
      <c r="G225" s="220" t="s">
        <v>1827</v>
      </c>
      <c r="H225" s="221">
        <v>7</v>
      </c>
      <c r="I225" s="222"/>
      <c r="J225" s="223">
        <f>ROUND(I225*H225,2)</f>
        <v>0</v>
      </c>
      <c r="K225" s="219" t="s">
        <v>1</v>
      </c>
      <c r="L225" s="43"/>
      <c r="M225" s="224" t="s">
        <v>1</v>
      </c>
      <c r="N225" s="225" t="s">
        <v>41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155</v>
      </c>
      <c r="AT225" s="228" t="s">
        <v>150</v>
      </c>
      <c r="AU225" s="228" t="s">
        <v>76</v>
      </c>
      <c r="AY225" s="16" t="s">
        <v>148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155</v>
      </c>
      <c r="BM225" s="228" t="s">
        <v>1719</v>
      </c>
    </row>
    <row r="226" spans="1:47" s="2" customFormat="1" ht="12">
      <c r="A226" s="37"/>
      <c r="B226" s="38"/>
      <c r="C226" s="39"/>
      <c r="D226" s="230" t="s">
        <v>157</v>
      </c>
      <c r="E226" s="39"/>
      <c r="F226" s="231" t="s">
        <v>1930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157</v>
      </c>
      <c r="AU226" s="16" t="s">
        <v>76</v>
      </c>
    </row>
    <row r="227" spans="1:65" s="2" customFormat="1" ht="16.5" customHeight="1">
      <c r="A227" s="37"/>
      <c r="B227" s="38"/>
      <c r="C227" s="217" t="s">
        <v>463</v>
      </c>
      <c r="D227" s="217" t="s">
        <v>150</v>
      </c>
      <c r="E227" s="218" t="s">
        <v>1931</v>
      </c>
      <c r="F227" s="219" t="s">
        <v>1932</v>
      </c>
      <c r="G227" s="220" t="s">
        <v>1827</v>
      </c>
      <c r="H227" s="221">
        <v>2</v>
      </c>
      <c r="I227" s="222"/>
      <c r="J227" s="223">
        <f>ROUND(I227*H227,2)</f>
        <v>0</v>
      </c>
      <c r="K227" s="219" t="s">
        <v>1</v>
      </c>
      <c r="L227" s="43"/>
      <c r="M227" s="224" t="s">
        <v>1</v>
      </c>
      <c r="N227" s="225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155</v>
      </c>
      <c r="AT227" s="228" t="s">
        <v>150</v>
      </c>
      <c r="AU227" s="228" t="s">
        <v>76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1733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1932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76</v>
      </c>
    </row>
    <row r="229" spans="1:65" s="2" customFormat="1" ht="16.5" customHeight="1">
      <c r="A229" s="37"/>
      <c r="B229" s="38"/>
      <c r="C229" s="217" t="s">
        <v>467</v>
      </c>
      <c r="D229" s="217" t="s">
        <v>150</v>
      </c>
      <c r="E229" s="218" t="s">
        <v>1933</v>
      </c>
      <c r="F229" s="219" t="s">
        <v>1934</v>
      </c>
      <c r="G229" s="220" t="s">
        <v>1827</v>
      </c>
      <c r="H229" s="221">
        <v>2</v>
      </c>
      <c r="I229" s="222"/>
      <c r="J229" s="223">
        <f>ROUND(I229*H229,2)</f>
        <v>0</v>
      </c>
      <c r="K229" s="219" t="s">
        <v>1</v>
      </c>
      <c r="L229" s="43"/>
      <c r="M229" s="224" t="s">
        <v>1</v>
      </c>
      <c r="N229" s="225" t="s">
        <v>41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155</v>
      </c>
      <c r="AT229" s="228" t="s">
        <v>150</v>
      </c>
      <c r="AU229" s="228" t="s">
        <v>76</v>
      </c>
      <c r="AY229" s="16" t="s">
        <v>148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155</v>
      </c>
      <c r="BM229" s="228" t="s">
        <v>1744</v>
      </c>
    </row>
    <row r="230" spans="1:47" s="2" customFormat="1" ht="12">
      <c r="A230" s="37"/>
      <c r="B230" s="38"/>
      <c r="C230" s="39"/>
      <c r="D230" s="230" t="s">
        <v>157</v>
      </c>
      <c r="E230" s="39"/>
      <c r="F230" s="231" t="s">
        <v>1934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76</v>
      </c>
    </row>
    <row r="231" spans="1:65" s="2" customFormat="1" ht="16.5" customHeight="1">
      <c r="A231" s="37"/>
      <c r="B231" s="38"/>
      <c r="C231" s="217" t="s">
        <v>473</v>
      </c>
      <c r="D231" s="217" t="s">
        <v>150</v>
      </c>
      <c r="E231" s="218" t="s">
        <v>1935</v>
      </c>
      <c r="F231" s="219" t="s">
        <v>1936</v>
      </c>
      <c r="G231" s="220" t="s">
        <v>1827</v>
      </c>
      <c r="H231" s="221">
        <v>11</v>
      </c>
      <c r="I231" s="222"/>
      <c r="J231" s="223">
        <f>ROUND(I231*H231,2)</f>
        <v>0</v>
      </c>
      <c r="K231" s="219" t="s">
        <v>1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155</v>
      </c>
      <c r="AT231" s="228" t="s">
        <v>150</v>
      </c>
      <c r="AU231" s="228" t="s">
        <v>76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1758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1936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76</v>
      </c>
    </row>
    <row r="233" spans="1:65" s="2" customFormat="1" ht="16.5" customHeight="1">
      <c r="A233" s="37"/>
      <c r="B233" s="38"/>
      <c r="C233" s="217" t="s">
        <v>477</v>
      </c>
      <c r="D233" s="217" t="s">
        <v>150</v>
      </c>
      <c r="E233" s="218" t="s">
        <v>1937</v>
      </c>
      <c r="F233" s="219" t="s">
        <v>1938</v>
      </c>
      <c r="G233" s="220" t="s">
        <v>1827</v>
      </c>
      <c r="H233" s="221">
        <v>1</v>
      </c>
      <c r="I233" s="222"/>
      <c r="J233" s="223">
        <f>ROUND(I233*H233,2)</f>
        <v>0</v>
      </c>
      <c r="K233" s="219" t="s">
        <v>1</v>
      </c>
      <c r="L233" s="43"/>
      <c r="M233" s="224" t="s">
        <v>1</v>
      </c>
      <c r="N233" s="225" t="s">
        <v>41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155</v>
      </c>
      <c r="AT233" s="228" t="s">
        <v>150</v>
      </c>
      <c r="AU233" s="228" t="s">
        <v>76</v>
      </c>
      <c r="AY233" s="16" t="s">
        <v>148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155</v>
      </c>
      <c r="BM233" s="228" t="s">
        <v>1772</v>
      </c>
    </row>
    <row r="234" spans="1:47" s="2" customFormat="1" ht="12">
      <c r="A234" s="37"/>
      <c r="B234" s="38"/>
      <c r="C234" s="39"/>
      <c r="D234" s="230" t="s">
        <v>157</v>
      </c>
      <c r="E234" s="39"/>
      <c r="F234" s="231" t="s">
        <v>1938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76</v>
      </c>
    </row>
    <row r="235" spans="1:65" s="2" customFormat="1" ht="16.5" customHeight="1">
      <c r="A235" s="37"/>
      <c r="B235" s="38"/>
      <c r="C235" s="217" t="s">
        <v>484</v>
      </c>
      <c r="D235" s="217" t="s">
        <v>150</v>
      </c>
      <c r="E235" s="218" t="s">
        <v>1939</v>
      </c>
      <c r="F235" s="219" t="s">
        <v>1940</v>
      </c>
      <c r="G235" s="220" t="s">
        <v>1827</v>
      </c>
      <c r="H235" s="221">
        <v>1</v>
      </c>
      <c r="I235" s="222"/>
      <c r="J235" s="223">
        <f>ROUND(I235*H235,2)</f>
        <v>0</v>
      </c>
      <c r="K235" s="219" t="s">
        <v>1</v>
      </c>
      <c r="L235" s="43"/>
      <c r="M235" s="224" t="s">
        <v>1</v>
      </c>
      <c r="N235" s="225" t="s">
        <v>41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155</v>
      </c>
      <c r="AT235" s="228" t="s">
        <v>150</v>
      </c>
      <c r="AU235" s="228" t="s">
        <v>76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1784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1940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76</v>
      </c>
    </row>
    <row r="237" spans="1:65" s="2" customFormat="1" ht="16.5" customHeight="1">
      <c r="A237" s="37"/>
      <c r="B237" s="38"/>
      <c r="C237" s="217" t="s">
        <v>488</v>
      </c>
      <c r="D237" s="217" t="s">
        <v>150</v>
      </c>
      <c r="E237" s="218" t="s">
        <v>1941</v>
      </c>
      <c r="F237" s="219" t="s">
        <v>1942</v>
      </c>
      <c r="G237" s="220" t="s">
        <v>1827</v>
      </c>
      <c r="H237" s="221">
        <v>17</v>
      </c>
      <c r="I237" s="222"/>
      <c r="J237" s="223">
        <f>ROUND(I237*H237,2)</f>
        <v>0</v>
      </c>
      <c r="K237" s="219" t="s">
        <v>1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155</v>
      </c>
      <c r="AT237" s="228" t="s">
        <v>150</v>
      </c>
      <c r="AU237" s="228" t="s">
        <v>76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1797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1942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76</v>
      </c>
    </row>
    <row r="239" spans="1:65" s="2" customFormat="1" ht="16.5" customHeight="1">
      <c r="A239" s="37"/>
      <c r="B239" s="38"/>
      <c r="C239" s="217" t="s">
        <v>492</v>
      </c>
      <c r="D239" s="217" t="s">
        <v>150</v>
      </c>
      <c r="E239" s="218" t="s">
        <v>1943</v>
      </c>
      <c r="F239" s="219" t="s">
        <v>1944</v>
      </c>
      <c r="G239" s="220" t="s">
        <v>1827</v>
      </c>
      <c r="H239" s="221">
        <v>2</v>
      </c>
      <c r="I239" s="222"/>
      <c r="J239" s="223">
        <f>ROUND(I239*H239,2)</f>
        <v>0</v>
      </c>
      <c r="K239" s="219" t="s">
        <v>1</v>
      </c>
      <c r="L239" s="43"/>
      <c r="M239" s="224" t="s">
        <v>1</v>
      </c>
      <c r="N239" s="225" t="s">
        <v>41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155</v>
      </c>
      <c r="AT239" s="228" t="s">
        <v>150</v>
      </c>
      <c r="AU239" s="228" t="s">
        <v>76</v>
      </c>
      <c r="AY239" s="16" t="s">
        <v>148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155</v>
      </c>
      <c r="BM239" s="228" t="s">
        <v>1810</v>
      </c>
    </row>
    <row r="240" spans="1:47" s="2" customFormat="1" ht="12">
      <c r="A240" s="37"/>
      <c r="B240" s="38"/>
      <c r="C240" s="39"/>
      <c r="D240" s="230" t="s">
        <v>157</v>
      </c>
      <c r="E240" s="39"/>
      <c r="F240" s="231" t="s">
        <v>1944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76</v>
      </c>
    </row>
    <row r="241" spans="1:65" s="2" customFormat="1" ht="16.5" customHeight="1">
      <c r="A241" s="37"/>
      <c r="B241" s="38"/>
      <c r="C241" s="217" t="s">
        <v>496</v>
      </c>
      <c r="D241" s="217" t="s">
        <v>150</v>
      </c>
      <c r="E241" s="218" t="s">
        <v>1945</v>
      </c>
      <c r="F241" s="219" t="s">
        <v>1946</v>
      </c>
      <c r="G241" s="220" t="s">
        <v>1827</v>
      </c>
      <c r="H241" s="221">
        <v>5</v>
      </c>
      <c r="I241" s="222"/>
      <c r="J241" s="223">
        <f>ROUND(I241*H241,2)</f>
        <v>0</v>
      </c>
      <c r="K241" s="219" t="s">
        <v>1</v>
      </c>
      <c r="L241" s="43"/>
      <c r="M241" s="224" t="s">
        <v>1</v>
      </c>
      <c r="N241" s="225" t="s">
        <v>41</v>
      </c>
      <c r="O241" s="9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155</v>
      </c>
      <c r="AT241" s="228" t="s">
        <v>150</v>
      </c>
      <c r="AU241" s="228" t="s">
        <v>76</v>
      </c>
      <c r="AY241" s="16" t="s">
        <v>148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155</v>
      </c>
      <c r="BM241" s="228" t="s">
        <v>1947</v>
      </c>
    </row>
    <row r="242" spans="1:47" s="2" customFormat="1" ht="12">
      <c r="A242" s="37"/>
      <c r="B242" s="38"/>
      <c r="C242" s="39"/>
      <c r="D242" s="230" t="s">
        <v>157</v>
      </c>
      <c r="E242" s="39"/>
      <c r="F242" s="231" t="s">
        <v>1946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157</v>
      </c>
      <c r="AU242" s="16" t="s">
        <v>76</v>
      </c>
    </row>
    <row r="243" spans="1:65" s="2" customFormat="1" ht="16.5" customHeight="1">
      <c r="A243" s="37"/>
      <c r="B243" s="38"/>
      <c r="C243" s="217" t="s">
        <v>500</v>
      </c>
      <c r="D243" s="217" t="s">
        <v>150</v>
      </c>
      <c r="E243" s="218" t="s">
        <v>1948</v>
      </c>
      <c r="F243" s="219" t="s">
        <v>1949</v>
      </c>
      <c r="G243" s="220" t="s">
        <v>1827</v>
      </c>
      <c r="H243" s="221">
        <v>8</v>
      </c>
      <c r="I243" s="222"/>
      <c r="J243" s="223">
        <f>ROUND(I243*H243,2)</f>
        <v>0</v>
      </c>
      <c r="K243" s="219" t="s">
        <v>1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76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1950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1949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76</v>
      </c>
    </row>
    <row r="245" spans="1:65" s="2" customFormat="1" ht="16.5" customHeight="1">
      <c r="A245" s="37"/>
      <c r="B245" s="38"/>
      <c r="C245" s="217" t="s">
        <v>506</v>
      </c>
      <c r="D245" s="217" t="s">
        <v>150</v>
      </c>
      <c r="E245" s="218" t="s">
        <v>1951</v>
      </c>
      <c r="F245" s="219" t="s">
        <v>1952</v>
      </c>
      <c r="G245" s="220" t="s">
        <v>1832</v>
      </c>
      <c r="H245" s="221">
        <v>1</v>
      </c>
      <c r="I245" s="222"/>
      <c r="J245" s="223">
        <f>ROUND(I245*H245,2)</f>
        <v>0</v>
      </c>
      <c r="K245" s="219" t="s">
        <v>1</v>
      </c>
      <c r="L245" s="43"/>
      <c r="M245" s="224" t="s">
        <v>1</v>
      </c>
      <c r="N245" s="225" t="s">
        <v>41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155</v>
      </c>
      <c r="AT245" s="228" t="s">
        <v>150</v>
      </c>
      <c r="AU245" s="228" t="s">
        <v>76</v>
      </c>
      <c r="AY245" s="16" t="s">
        <v>148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84</v>
      </c>
      <c r="BK245" s="229">
        <f>ROUND(I245*H245,2)</f>
        <v>0</v>
      </c>
      <c r="BL245" s="16" t="s">
        <v>155</v>
      </c>
      <c r="BM245" s="228" t="s">
        <v>1953</v>
      </c>
    </row>
    <row r="246" spans="1:47" s="2" customFormat="1" ht="12">
      <c r="A246" s="37"/>
      <c r="B246" s="38"/>
      <c r="C246" s="39"/>
      <c r="D246" s="230" t="s">
        <v>157</v>
      </c>
      <c r="E246" s="39"/>
      <c r="F246" s="231" t="s">
        <v>1952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157</v>
      </c>
      <c r="AU246" s="16" t="s">
        <v>76</v>
      </c>
    </row>
    <row r="247" spans="1:65" s="2" customFormat="1" ht="16.5" customHeight="1">
      <c r="A247" s="37"/>
      <c r="B247" s="38"/>
      <c r="C247" s="217" t="s">
        <v>510</v>
      </c>
      <c r="D247" s="217" t="s">
        <v>150</v>
      </c>
      <c r="E247" s="218" t="s">
        <v>1954</v>
      </c>
      <c r="F247" s="219" t="s">
        <v>1955</v>
      </c>
      <c r="G247" s="220" t="s">
        <v>1827</v>
      </c>
      <c r="H247" s="221">
        <v>4</v>
      </c>
      <c r="I247" s="222"/>
      <c r="J247" s="223">
        <f>ROUND(I247*H247,2)</f>
        <v>0</v>
      </c>
      <c r="K247" s="219" t="s">
        <v>1</v>
      </c>
      <c r="L247" s="43"/>
      <c r="M247" s="224" t="s">
        <v>1</v>
      </c>
      <c r="N247" s="225" t="s">
        <v>41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155</v>
      </c>
      <c r="AT247" s="228" t="s">
        <v>150</v>
      </c>
      <c r="AU247" s="228" t="s">
        <v>76</v>
      </c>
      <c r="AY247" s="16" t="s">
        <v>148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155</v>
      </c>
      <c r="BM247" s="228" t="s">
        <v>1956</v>
      </c>
    </row>
    <row r="248" spans="1:47" s="2" customFormat="1" ht="12">
      <c r="A248" s="37"/>
      <c r="B248" s="38"/>
      <c r="C248" s="39"/>
      <c r="D248" s="230" t="s">
        <v>157</v>
      </c>
      <c r="E248" s="39"/>
      <c r="F248" s="231" t="s">
        <v>1955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76</v>
      </c>
    </row>
    <row r="249" spans="1:65" s="2" customFormat="1" ht="16.5" customHeight="1">
      <c r="A249" s="37"/>
      <c r="B249" s="38"/>
      <c r="C249" s="217" t="s">
        <v>514</v>
      </c>
      <c r="D249" s="217" t="s">
        <v>150</v>
      </c>
      <c r="E249" s="218" t="s">
        <v>1957</v>
      </c>
      <c r="F249" s="219" t="s">
        <v>1958</v>
      </c>
      <c r="G249" s="220" t="s">
        <v>1827</v>
      </c>
      <c r="H249" s="221">
        <v>1</v>
      </c>
      <c r="I249" s="222"/>
      <c r="J249" s="223">
        <f>ROUND(I249*H249,2)</f>
        <v>0</v>
      </c>
      <c r="K249" s="219" t="s">
        <v>1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155</v>
      </c>
      <c r="AT249" s="228" t="s">
        <v>150</v>
      </c>
      <c r="AU249" s="228" t="s">
        <v>76</v>
      </c>
      <c r="AY249" s="16" t="s">
        <v>148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155</v>
      </c>
      <c r="BM249" s="228" t="s">
        <v>1959</v>
      </c>
    </row>
    <row r="250" spans="1:47" s="2" customFormat="1" ht="12">
      <c r="A250" s="37"/>
      <c r="B250" s="38"/>
      <c r="C250" s="39"/>
      <c r="D250" s="230" t="s">
        <v>157</v>
      </c>
      <c r="E250" s="39"/>
      <c r="F250" s="231" t="s">
        <v>1958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157</v>
      </c>
      <c r="AU250" s="16" t="s">
        <v>76</v>
      </c>
    </row>
    <row r="251" spans="1:65" s="2" customFormat="1" ht="16.5" customHeight="1">
      <c r="A251" s="37"/>
      <c r="B251" s="38"/>
      <c r="C251" s="217" t="s">
        <v>521</v>
      </c>
      <c r="D251" s="217" t="s">
        <v>150</v>
      </c>
      <c r="E251" s="218" t="s">
        <v>1960</v>
      </c>
      <c r="F251" s="219" t="s">
        <v>1961</v>
      </c>
      <c r="G251" s="220" t="s">
        <v>1827</v>
      </c>
      <c r="H251" s="221">
        <v>2</v>
      </c>
      <c r="I251" s="222"/>
      <c r="J251" s="223">
        <f>ROUND(I251*H251,2)</f>
        <v>0</v>
      </c>
      <c r="K251" s="219" t="s">
        <v>1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155</v>
      </c>
      <c r="AT251" s="228" t="s">
        <v>150</v>
      </c>
      <c r="AU251" s="228" t="s">
        <v>76</v>
      </c>
      <c r="AY251" s="16" t="s">
        <v>148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155</v>
      </c>
      <c r="BM251" s="228" t="s">
        <v>1962</v>
      </c>
    </row>
    <row r="252" spans="1:47" s="2" customFormat="1" ht="12">
      <c r="A252" s="37"/>
      <c r="B252" s="38"/>
      <c r="C252" s="39"/>
      <c r="D252" s="230" t="s">
        <v>157</v>
      </c>
      <c r="E252" s="39"/>
      <c r="F252" s="231" t="s">
        <v>1961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157</v>
      </c>
      <c r="AU252" s="16" t="s">
        <v>76</v>
      </c>
    </row>
    <row r="253" spans="1:65" s="2" customFormat="1" ht="16.5" customHeight="1">
      <c r="A253" s="37"/>
      <c r="B253" s="38"/>
      <c r="C253" s="217" t="s">
        <v>525</v>
      </c>
      <c r="D253" s="217" t="s">
        <v>150</v>
      </c>
      <c r="E253" s="218" t="s">
        <v>1963</v>
      </c>
      <c r="F253" s="219" t="s">
        <v>1964</v>
      </c>
      <c r="G253" s="220" t="s">
        <v>1827</v>
      </c>
      <c r="H253" s="221">
        <v>2</v>
      </c>
      <c r="I253" s="222"/>
      <c r="J253" s="223">
        <f>ROUND(I253*H253,2)</f>
        <v>0</v>
      </c>
      <c r="K253" s="219" t="s">
        <v>1</v>
      </c>
      <c r="L253" s="43"/>
      <c r="M253" s="224" t="s">
        <v>1</v>
      </c>
      <c r="N253" s="225" t="s">
        <v>41</v>
      </c>
      <c r="O253" s="9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155</v>
      </c>
      <c r="AT253" s="228" t="s">
        <v>150</v>
      </c>
      <c r="AU253" s="228" t="s">
        <v>76</v>
      </c>
      <c r="AY253" s="16" t="s">
        <v>148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155</v>
      </c>
      <c r="BM253" s="228" t="s">
        <v>1965</v>
      </c>
    </row>
    <row r="254" spans="1:47" s="2" customFormat="1" ht="12">
      <c r="A254" s="37"/>
      <c r="B254" s="38"/>
      <c r="C254" s="39"/>
      <c r="D254" s="230" t="s">
        <v>157</v>
      </c>
      <c r="E254" s="39"/>
      <c r="F254" s="231" t="s">
        <v>1964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157</v>
      </c>
      <c r="AU254" s="16" t="s">
        <v>76</v>
      </c>
    </row>
    <row r="255" spans="1:65" s="2" customFormat="1" ht="16.5" customHeight="1">
      <c r="A255" s="37"/>
      <c r="B255" s="38"/>
      <c r="C255" s="217" t="s">
        <v>531</v>
      </c>
      <c r="D255" s="217" t="s">
        <v>150</v>
      </c>
      <c r="E255" s="218" t="s">
        <v>1966</v>
      </c>
      <c r="F255" s="219" t="s">
        <v>1967</v>
      </c>
      <c r="G255" s="220" t="s">
        <v>1346</v>
      </c>
      <c r="H255" s="221">
        <v>1</v>
      </c>
      <c r="I255" s="222"/>
      <c r="J255" s="223">
        <f>ROUND(I255*H255,2)</f>
        <v>0</v>
      </c>
      <c r="K255" s="219" t="s">
        <v>1</v>
      </c>
      <c r="L255" s="43"/>
      <c r="M255" s="224" t="s">
        <v>1</v>
      </c>
      <c r="N255" s="225" t="s">
        <v>41</v>
      </c>
      <c r="O255" s="90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155</v>
      </c>
      <c r="AT255" s="228" t="s">
        <v>150</v>
      </c>
      <c r="AU255" s="228" t="s">
        <v>76</v>
      </c>
      <c r="AY255" s="16" t="s">
        <v>148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84</v>
      </c>
      <c r="BK255" s="229">
        <f>ROUND(I255*H255,2)</f>
        <v>0</v>
      </c>
      <c r="BL255" s="16" t="s">
        <v>155</v>
      </c>
      <c r="BM255" s="228" t="s">
        <v>1968</v>
      </c>
    </row>
    <row r="256" spans="1:47" s="2" customFormat="1" ht="12">
      <c r="A256" s="37"/>
      <c r="B256" s="38"/>
      <c r="C256" s="39"/>
      <c r="D256" s="230" t="s">
        <v>157</v>
      </c>
      <c r="E256" s="39"/>
      <c r="F256" s="231" t="s">
        <v>1967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157</v>
      </c>
      <c r="AU256" s="16" t="s">
        <v>76</v>
      </c>
    </row>
    <row r="257" spans="1:65" s="2" customFormat="1" ht="16.5" customHeight="1">
      <c r="A257" s="37"/>
      <c r="B257" s="38"/>
      <c r="C257" s="217" t="s">
        <v>535</v>
      </c>
      <c r="D257" s="217" t="s">
        <v>150</v>
      </c>
      <c r="E257" s="218" t="s">
        <v>1969</v>
      </c>
      <c r="F257" s="219" t="s">
        <v>1970</v>
      </c>
      <c r="G257" s="220" t="s">
        <v>313</v>
      </c>
      <c r="H257" s="221">
        <v>1</v>
      </c>
      <c r="I257" s="222"/>
      <c r="J257" s="223">
        <f>ROUND(I257*H257,2)</f>
        <v>0</v>
      </c>
      <c r="K257" s="219" t="s">
        <v>1</v>
      </c>
      <c r="L257" s="43"/>
      <c r="M257" s="224" t="s">
        <v>1</v>
      </c>
      <c r="N257" s="225" t="s">
        <v>41</v>
      </c>
      <c r="O257" s="90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155</v>
      </c>
      <c r="AT257" s="228" t="s">
        <v>150</v>
      </c>
      <c r="AU257" s="228" t="s">
        <v>76</v>
      </c>
      <c r="AY257" s="16" t="s">
        <v>148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84</v>
      </c>
      <c r="BK257" s="229">
        <f>ROUND(I257*H257,2)</f>
        <v>0</v>
      </c>
      <c r="BL257" s="16" t="s">
        <v>155</v>
      </c>
      <c r="BM257" s="228" t="s">
        <v>1971</v>
      </c>
    </row>
    <row r="258" spans="1:47" s="2" customFormat="1" ht="12">
      <c r="A258" s="37"/>
      <c r="B258" s="38"/>
      <c r="C258" s="39"/>
      <c r="D258" s="230" t="s">
        <v>157</v>
      </c>
      <c r="E258" s="39"/>
      <c r="F258" s="231" t="s">
        <v>1970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157</v>
      </c>
      <c r="AU258" s="16" t="s">
        <v>76</v>
      </c>
    </row>
    <row r="259" spans="1:63" s="12" customFormat="1" ht="25.9" customHeight="1">
      <c r="A259" s="12"/>
      <c r="B259" s="201"/>
      <c r="C259" s="202"/>
      <c r="D259" s="203" t="s">
        <v>75</v>
      </c>
      <c r="E259" s="204" t="s">
        <v>1972</v>
      </c>
      <c r="F259" s="204" t="s">
        <v>1973</v>
      </c>
      <c r="G259" s="202"/>
      <c r="H259" s="202"/>
      <c r="I259" s="205"/>
      <c r="J259" s="206">
        <f>BK259</f>
        <v>0</v>
      </c>
      <c r="K259" s="202"/>
      <c r="L259" s="207"/>
      <c r="M259" s="208"/>
      <c r="N259" s="209"/>
      <c r="O259" s="209"/>
      <c r="P259" s="210">
        <f>SUM(P260:P333)</f>
        <v>0</v>
      </c>
      <c r="Q259" s="209"/>
      <c r="R259" s="210">
        <f>SUM(R260:R333)</f>
        <v>0</v>
      </c>
      <c r="S259" s="209"/>
      <c r="T259" s="211">
        <f>SUM(T260:T333)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2" t="s">
        <v>84</v>
      </c>
      <c r="AT259" s="213" t="s">
        <v>75</v>
      </c>
      <c r="AU259" s="213" t="s">
        <v>76</v>
      </c>
      <c r="AY259" s="212" t="s">
        <v>148</v>
      </c>
      <c r="BK259" s="214">
        <f>SUM(BK260:BK333)</f>
        <v>0</v>
      </c>
    </row>
    <row r="260" spans="1:65" s="2" customFormat="1" ht="16.5" customHeight="1">
      <c r="A260" s="37"/>
      <c r="B260" s="38"/>
      <c r="C260" s="217" t="s">
        <v>539</v>
      </c>
      <c r="D260" s="217" t="s">
        <v>150</v>
      </c>
      <c r="E260" s="218" t="s">
        <v>1974</v>
      </c>
      <c r="F260" s="219" t="s">
        <v>1975</v>
      </c>
      <c r="G260" s="220" t="s">
        <v>1827</v>
      </c>
      <c r="H260" s="221">
        <v>3</v>
      </c>
      <c r="I260" s="222"/>
      <c r="J260" s="223">
        <f>ROUND(I260*H260,2)</f>
        <v>0</v>
      </c>
      <c r="K260" s="219" t="s">
        <v>1</v>
      </c>
      <c r="L260" s="43"/>
      <c r="M260" s="224" t="s">
        <v>1</v>
      </c>
      <c r="N260" s="225" t="s">
        <v>41</v>
      </c>
      <c r="O260" s="9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155</v>
      </c>
      <c r="AT260" s="228" t="s">
        <v>150</v>
      </c>
      <c r="AU260" s="228" t="s">
        <v>84</v>
      </c>
      <c r="AY260" s="16" t="s">
        <v>148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84</v>
      </c>
      <c r="BK260" s="229">
        <f>ROUND(I260*H260,2)</f>
        <v>0</v>
      </c>
      <c r="BL260" s="16" t="s">
        <v>155</v>
      </c>
      <c r="BM260" s="228" t="s">
        <v>1976</v>
      </c>
    </row>
    <row r="261" spans="1:47" s="2" customFormat="1" ht="12">
      <c r="A261" s="37"/>
      <c r="B261" s="38"/>
      <c r="C261" s="39"/>
      <c r="D261" s="230" t="s">
        <v>157</v>
      </c>
      <c r="E261" s="39"/>
      <c r="F261" s="231" t="s">
        <v>1975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157</v>
      </c>
      <c r="AU261" s="16" t="s">
        <v>84</v>
      </c>
    </row>
    <row r="262" spans="1:65" s="2" customFormat="1" ht="24.15" customHeight="1">
      <c r="A262" s="37"/>
      <c r="B262" s="38"/>
      <c r="C262" s="217" t="s">
        <v>546</v>
      </c>
      <c r="D262" s="217" t="s">
        <v>150</v>
      </c>
      <c r="E262" s="218" t="s">
        <v>1977</v>
      </c>
      <c r="F262" s="219" t="s">
        <v>1978</v>
      </c>
      <c r="G262" s="220" t="s">
        <v>1832</v>
      </c>
      <c r="H262" s="221">
        <v>1</v>
      </c>
      <c r="I262" s="222"/>
      <c r="J262" s="223">
        <f>ROUND(I262*H262,2)</f>
        <v>0</v>
      </c>
      <c r="K262" s="219" t="s">
        <v>1</v>
      </c>
      <c r="L262" s="43"/>
      <c r="M262" s="224" t="s">
        <v>1</v>
      </c>
      <c r="N262" s="225" t="s">
        <v>41</v>
      </c>
      <c r="O262" s="90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155</v>
      </c>
      <c r="AT262" s="228" t="s">
        <v>150</v>
      </c>
      <c r="AU262" s="228" t="s">
        <v>84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1979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1978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84</v>
      </c>
    </row>
    <row r="264" spans="1:65" s="2" customFormat="1" ht="16.5" customHeight="1">
      <c r="A264" s="37"/>
      <c r="B264" s="38"/>
      <c r="C264" s="217" t="s">
        <v>552</v>
      </c>
      <c r="D264" s="217" t="s">
        <v>150</v>
      </c>
      <c r="E264" s="218" t="s">
        <v>1980</v>
      </c>
      <c r="F264" s="219" t="s">
        <v>1981</v>
      </c>
      <c r="G264" s="220" t="s">
        <v>1827</v>
      </c>
      <c r="H264" s="221">
        <v>1</v>
      </c>
      <c r="I264" s="222"/>
      <c r="J264" s="223">
        <f>ROUND(I264*H264,2)</f>
        <v>0</v>
      </c>
      <c r="K264" s="219" t="s">
        <v>1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155</v>
      </c>
      <c r="AT264" s="228" t="s">
        <v>150</v>
      </c>
      <c r="AU264" s="228" t="s">
        <v>84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1982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1981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84</v>
      </c>
    </row>
    <row r="266" spans="1:65" s="2" customFormat="1" ht="16.5" customHeight="1">
      <c r="A266" s="37"/>
      <c r="B266" s="38"/>
      <c r="C266" s="217" t="s">
        <v>557</v>
      </c>
      <c r="D266" s="217" t="s">
        <v>150</v>
      </c>
      <c r="E266" s="218" t="s">
        <v>1983</v>
      </c>
      <c r="F266" s="219" t="s">
        <v>1984</v>
      </c>
      <c r="G266" s="220" t="s">
        <v>1832</v>
      </c>
      <c r="H266" s="221">
        <v>1</v>
      </c>
      <c r="I266" s="222"/>
      <c r="J266" s="223">
        <f>ROUND(I266*H266,2)</f>
        <v>0</v>
      </c>
      <c r="K266" s="219" t="s">
        <v>1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155</v>
      </c>
      <c r="AT266" s="228" t="s">
        <v>150</v>
      </c>
      <c r="AU266" s="228" t="s">
        <v>84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1985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1984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84</v>
      </c>
    </row>
    <row r="268" spans="1:65" s="2" customFormat="1" ht="21.75" customHeight="1">
      <c r="A268" s="37"/>
      <c r="B268" s="38"/>
      <c r="C268" s="217" t="s">
        <v>561</v>
      </c>
      <c r="D268" s="217" t="s">
        <v>150</v>
      </c>
      <c r="E268" s="218" t="s">
        <v>1986</v>
      </c>
      <c r="F268" s="219" t="s">
        <v>1987</v>
      </c>
      <c r="G268" s="220" t="s">
        <v>1827</v>
      </c>
      <c r="H268" s="221">
        <v>1</v>
      </c>
      <c r="I268" s="222"/>
      <c r="J268" s="223">
        <f>ROUND(I268*H268,2)</f>
        <v>0</v>
      </c>
      <c r="K268" s="219" t="s">
        <v>1</v>
      </c>
      <c r="L268" s="43"/>
      <c r="M268" s="224" t="s">
        <v>1</v>
      </c>
      <c r="N268" s="225" t="s">
        <v>41</v>
      </c>
      <c r="O268" s="90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8" t="s">
        <v>155</v>
      </c>
      <c r="AT268" s="228" t="s">
        <v>150</v>
      </c>
      <c r="AU268" s="228" t="s">
        <v>84</v>
      </c>
      <c r="AY268" s="16" t="s">
        <v>148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6" t="s">
        <v>84</v>
      </c>
      <c r="BK268" s="229">
        <f>ROUND(I268*H268,2)</f>
        <v>0</v>
      </c>
      <c r="BL268" s="16" t="s">
        <v>155</v>
      </c>
      <c r="BM268" s="228" t="s">
        <v>1988</v>
      </c>
    </row>
    <row r="269" spans="1:47" s="2" customFormat="1" ht="12">
      <c r="A269" s="37"/>
      <c r="B269" s="38"/>
      <c r="C269" s="39"/>
      <c r="D269" s="230" t="s">
        <v>157</v>
      </c>
      <c r="E269" s="39"/>
      <c r="F269" s="231" t="s">
        <v>1987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157</v>
      </c>
      <c r="AU269" s="16" t="s">
        <v>84</v>
      </c>
    </row>
    <row r="270" spans="1:65" s="2" customFormat="1" ht="16.5" customHeight="1">
      <c r="A270" s="37"/>
      <c r="B270" s="38"/>
      <c r="C270" s="217" t="s">
        <v>565</v>
      </c>
      <c r="D270" s="217" t="s">
        <v>150</v>
      </c>
      <c r="E270" s="218" t="s">
        <v>1989</v>
      </c>
      <c r="F270" s="219" t="s">
        <v>1990</v>
      </c>
      <c r="G270" s="220" t="s">
        <v>1827</v>
      </c>
      <c r="H270" s="221">
        <v>1</v>
      </c>
      <c r="I270" s="222"/>
      <c r="J270" s="223">
        <f>ROUND(I270*H270,2)</f>
        <v>0</v>
      </c>
      <c r="K270" s="219" t="s">
        <v>1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155</v>
      </c>
      <c r="AT270" s="228" t="s">
        <v>150</v>
      </c>
      <c r="AU270" s="228" t="s">
        <v>84</v>
      </c>
      <c r="AY270" s="16" t="s">
        <v>148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155</v>
      </c>
      <c r="BM270" s="228" t="s">
        <v>1991</v>
      </c>
    </row>
    <row r="271" spans="1:47" s="2" customFormat="1" ht="12">
      <c r="A271" s="37"/>
      <c r="B271" s="38"/>
      <c r="C271" s="39"/>
      <c r="D271" s="230" t="s">
        <v>157</v>
      </c>
      <c r="E271" s="39"/>
      <c r="F271" s="231" t="s">
        <v>1990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84</v>
      </c>
    </row>
    <row r="272" spans="1:65" s="2" customFormat="1" ht="24.15" customHeight="1">
      <c r="A272" s="37"/>
      <c r="B272" s="38"/>
      <c r="C272" s="217" t="s">
        <v>571</v>
      </c>
      <c r="D272" s="217" t="s">
        <v>150</v>
      </c>
      <c r="E272" s="218" t="s">
        <v>1992</v>
      </c>
      <c r="F272" s="219" t="s">
        <v>1993</v>
      </c>
      <c r="G272" s="220" t="s">
        <v>1832</v>
      </c>
      <c r="H272" s="221">
        <v>1</v>
      </c>
      <c r="I272" s="222"/>
      <c r="J272" s="223">
        <f>ROUND(I272*H272,2)</f>
        <v>0</v>
      </c>
      <c r="K272" s="219" t="s">
        <v>1</v>
      </c>
      <c r="L272" s="43"/>
      <c r="M272" s="224" t="s">
        <v>1</v>
      </c>
      <c r="N272" s="225" t="s">
        <v>41</v>
      </c>
      <c r="O272" s="90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155</v>
      </c>
      <c r="AT272" s="228" t="s">
        <v>150</v>
      </c>
      <c r="AU272" s="228" t="s">
        <v>84</v>
      </c>
      <c r="AY272" s="16" t="s">
        <v>148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84</v>
      </c>
      <c r="BK272" s="229">
        <f>ROUND(I272*H272,2)</f>
        <v>0</v>
      </c>
      <c r="BL272" s="16" t="s">
        <v>155</v>
      </c>
      <c r="BM272" s="228" t="s">
        <v>1994</v>
      </c>
    </row>
    <row r="273" spans="1:47" s="2" customFormat="1" ht="12">
      <c r="A273" s="37"/>
      <c r="B273" s="38"/>
      <c r="C273" s="39"/>
      <c r="D273" s="230" t="s">
        <v>157</v>
      </c>
      <c r="E273" s="39"/>
      <c r="F273" s="231" t="s">
        <v>1993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157</v>
      </c>
      <c r="AU273" s="16" t="s">
        <v>84</v>
      </c>
    </row>
    <row r="274" spans="1:65" s="2" customFormat="1" ht="16.5" customHeight="1">
      <c r="A274" s="37"/>
      <c r="B274" s="38"/>
      <c r="C274" s="217" t="s">
        <v>575</v>
      </c>
      <c r="D274" s="217" t="s">
        <v>150</v>
      </c>
      <c r="E274" s="218" t="s">
        <v>1995</v>
      </c>
      <c r="F274" s="219" t="s">
        <v>1996</v>
      </c>
      <c r="G274" s="220" t="s">
        <v>1827</v>
      </c>
      <c r="H274" s="221">
        <v>1</v>
      </c>
      <c r="I274" s="222"/>
      <c r="J274" s="223">
        <f>ROUND(I274*H274,2)</f>
        <v>0</v>
      </c>
      <c r="K274" s="219" t="s">
        <v>1</v>
      </c>
      <c r="L274" s="43"/>
      <c r="M274" s="224" t="s">
        <v>1</v>
      </c>
      <c r="N274" s="225" t="s">
        <v>41</v>
      </c>
      <c r="O274" s="9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155</v>
      </c>
      <c r="AT274" s="228" t="s">
        <v>150</v>
      </c>
      <c r="AU274" s="228" t="s">
        <v>84</v>
      </c>
      <c r="AY274" s="16" t="s">
        <v>148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84</v>
      </c>
      <c r="BK274" s="229">
        <f>ROUND(I274*H274,2)</f>
        <v>0</v>
      </c>
      <c r="BL274" s="16" t="s">
        <v>155</v>
      </c>
      <c r="BM274" s="228" t="s">
        <v>1997</v>
      </c>
    </row>
    <row r="275" spans="1:47" s="2" customFormat="1" ht="12">
      <c r="A275" s="37"/>
      <c r="B275" s="38"/>
      <c r="C275" s="39"/>
      <c r="D275" s="230" t="s">
        <v>157</v>
      </c>
      <c r="E275" s="39"/>
      <c r="F275" s="231" t="s">
        <v>1996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157</v>
      </c>
      <c r="AU275" s="16" t="s">
        <v>84</v>
      </c>
    </row>
    <row r="276" spans="1:65" s="2" customFormat="1" ht="16.5" customHeight="1">
      <c r="A276" s="37"/>
      <c r="B276" s="38"/>
      <c r="C276" s="217" t="s">
        <v>579</v>
      </c>
      <c r="D276" s="217" t="s">
        <v>150</v>
      </c>
      <c r="E276" s="218" t="s">
        <v>1998</v>
      </c>
      <c r="F276" s="219" t="s">
        <v>1999</v>
      </c>
      <c r="G276" s="220" t="s">
        <v>1827</v>
      </c>
      <c r="H276" s="221">
        <v>1</v>
      </c>
      <c r="I276" s="222"/>
      <c r="J276" s="223">
        <f>ROUND(I276*H276,2)</f>
        <v>0</v>
      </c>
      <c r="K276" s="219" t="s">
        <v>1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155</v>
      </c>
      <c r="AT276" s="228" t="s">
        <v>150</v>
      </c>
      <c r="AU276" s="228" t="s">
        <v>84</v>
      </c>
      <c r="AY276" s="16" t="s">
        <v>148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155</v>
      </c>
      <c r="BM276" s="228" t="s">
        <v>2000</v>
      </c>
    </row>
    <row r="277" spans="1:47" s="2" customFormat="1" ht="12">
      <c r="A277" s="37"/>
      <c r="B277" s="38"/>
      <c r="C277" s="39"/>
      <c r="D277" s="230" t="s">
        <v>157</v>
      </c>
      <c r="E277" s="39"/>
      <c r="F277" s="231" t="s">
        <v>1999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84</v>
      </c>
    </row>
    <row r="278" spans="1:65" s="2" customFormat="1" ht="21.75" customHeight="1">
      <c r="A278" s="37"/>
      <c r="B278" s="38"/>
      <c r="C278" s="217" t="s">
        <v>586</v>
      </c>
      <c r="D278" s="217" t="s">
        <v>150</v>
      </c>
      <c r="E278" s="218" t="s">
        <v>2001</v>
      </c>
      <c r="F278" s="219" t="s">
        <v>2002</v>
      </c>
      <c r="G278" s="220" t="s">
        <v>1827</v>
      </c>
      <c r="H278" s="221">
        <v>1</v>
      </c>
      <c r="I278" s="222"/>
      <c r="J278" s="223">
        <f>ROUND(I278*H278,2)</f>
        <v>0</v>
      </c>
      <c r="K278" s="219" t="s">
        <v>1</v>
      </c>
      <c r="L278" s="43"/>
      <c r="M278" s="224" t="s">
        <v>1</v>
      </c>
      <c r="N278" s="225" t="s">
        <v>41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155</v>
      </c>
      <c r="AT278" s="228" t="s">
        <v>150</v>
      </c>
      <c r="AU278" s="228" t="s">
        <v>84</v>
      </c>
      <c r="AY278" s="16" t="s">
        <v>148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84</v>
      </c>
      <c r="BK278" s="229">
        <f>ROUND(I278*H278,2)</f>
        <v>0</v>
      </c>
      <c r="BL278" s="16" t="s">
        <v>155</v>
      </c>
      <c r="BM278" s="228" t="s">
        <v>2003</v>
      </c>
    </row>
    <row r="279" spans="1:47" s="2" customFormat="1" ht="12">
      <c r="A279" s="37"/>
      <c r="B279" s="38"/>
      <c r="C279" s="39"/>
      <c r="D279" s="230" t="s">
        <v>157</v>
      </c>
      <c r="E279" s="39"/>
      <c r="F279" s="231" t="s">
        <v>2002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157</v>
      </c>
      <c r="AU279" s="16" t="s">
        <v>84</v>
      </c>
    </row>
    <row r="280" spans="1:65" s="2" customFormat="1" ht="16.5" customHeight="1">
      <c r="A280" s="37"/>
      <c r="B280" s="38"/>
      <c r="C280" s="217" t="s">
        <v>592</v>
      </c>
      <c r="D280" s="217" t="s">
        <v>150</v>
      </c>
      <c r="E280" s="218" t="s">
        <v>2004</v>
      </c>
      <c r="F280" s="219" t="s">
        <v>2005</v>
      </c>
      <c r="G280" s="220" t="s">
        <v>1827</v>
      </c>
      <c r="H280" s="221">
        <v>1</v>
      </c>
      <c r="I280" s="222"/>
      <c r="J280" s="223">
        <f>ROUND(I280*H280,2)</f>
        <v>0</v>
      </c>
      <c r="K280" s="219" t="s">
        <v>1</v>
      </c>
      <c r="L280" s="43"/>
      <c r="M280" s="224" t="s">
        <v>1</v>
      </c>
      <c r="N280" s="225" t="s">
        <v>41</v>
      </c>
      <c r="O280" s="90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155</v>
      </c>
      <c r="AT280" s="228" t="s">
        <v>150</v>
      </c>
      <c r="AU280" s="228" t="s">
        <v>84</v>
      </c>
      <c r="AY280" s="16" t="s">
        <v>148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155</v>
      </c>
      <c r="BM280" s="228" t="s">
        <v>2006</v>
      </c>
    </row>
    <row r="281" spans="1:47" s="2" customFormat="1" ht="12">
      <c r="A281" s="37"/>
      <c r="B281" s="38"/>
      <c r="C281" s="39"/>
      <c r="D281" s="230" t="s">
        <v>157</v>
      </c>
      <c r="E281" s="39"/>
      <c r="F281" s="231" t="s">
        <v>2005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84</v>
      </c>
    </row>
    <row r="282" spans="1:65" s="2" customFormat="1" ht="16.5" customHeight="1">
      <c r="A282" s="37"/>
      <c r="B282" s="38"/>
      <c r="C282" s="217" t="s">
        <v>598</v>
      </c>
      <c r="D282" s="217" t="s">
        <v>150</v>
      </c>
      <c r="E282" s="218" t="s">
        <v>2007</v>
      </c>
      <c r="F282" s="219" t="s">
        <v>2008</v>
      </c>
      <c r="G282" s="220" t="s">
        <v>153</v>
      </c>
      <c r="H282" s="221">
        <v>8</v>
      </c>
      <c r="I282" s="222"/>
      <c r="J282" s="223">
        <f>ROUND(I282*H282,2)</f>
        <v>0</v>
      </c>
      <c r="K282" s="219" t="s">
        <v>1</v>
      </c>
      <c r="L282" s="43"/>
      <c r="M282" s="224" t="s">
        <v>1</v>
      </c>
      <c r="N282" s="225" t="s">
        <v>41</v>
      </c>
      <c r="O282" s="90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155</v>
      </c>
      <c r="AT282" s="228" t="s">
        <v>150</v>
      </c>
      <c r="AU282" s="228" t="s">
        <v>84</v>
      </c>
      <c r="AY282" s="16" t="s">
        <v>148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84</v>
      </c>
      <c r="BK282" s="229">
        <f>ROUND(I282*H282,2)</f>
        <v>0</v>
      </c>
      <c r="BL282" s="16" t="s">
        <v>155</v>
      </c>
      <c r="BM282" s="228" t="s">
        <v>2009</v>
      </c>
    </row>
    <row r="283" spans="1:47" s="2" customFormat="1" ht="12">
      <c r="A283" s="37"/>
      <c r="B283" s="38"/>
      <c r="C283" s="39"/>
      <c r="D283" s="230" t="s">
        <v>157</v>
      </c>
      <c r="E283" s="39"/>
      <c r="F283" s="231" t="s">
        <v>2008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157</v>
      </c>
      <c r="AU283" s="16" t="s">
        <v>84</v>
      </c>
    </row>
    <row r="284" spans="1:65" s="2" customFormat="1" ht="16.5" customHeight="1">
      <c r="A284" s="37"/>
      <c r="B284" s="38"/>
      <c r="C284" s="217" t="s">
        <v>602</v>
      </c>
      <c r="D284" s="217" t="s">
        <v>150</v>
      </c>
      <c r="E284" s="218" t="s">
        <v>2010</v>
      </c>
      <c r="F284" s="219" t="s">
        <v>2011</v>
      </c>
      <c r="G284" s="220" t="s">
        <v>1827</v>
      </c>
      <c r="H284" s="221">
        <v>3</v>
      </c>
      <c r="I284" s="222"/>
      <c r="J284" s="223">
        <f>ROUND(I284*H284,2)</f>
        <v>0</v>
      </c>
      <c r="K284" s="219" t="s">
        <v>1</v>
      </c>
      <c r="L284" s="43"/>
      <c r="M284" s="224" t="s">
        <v>1</v>
      </c>
      <c r="N284" s="225" t="s">
        <v>41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155</v>
      </c>
      <c r="AT284" s="228" t="s">
        <v>150</v>
      </c>
      <c r="AU284" s="228" t="s">
        <v>84</v>
      </c>
      <c r="AY284" s="16" t="s">
        <v>148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84</v>
      </c>
      <c r="BK284" s="229">
        <f>ROUND(I284*H284,2)</f>
        <v>0</v>
      </c>
      <c r="BL284" s="16" t="s">
        <v>155</v>
      </c>
      <c r="BM284" s="228" t="s">
        <v>2012</v>
      </c>
    </row>
    <row r="285" spans="1:47" s="2" customFormat="1" ht="12">
      <c r="A285" s="37"/>
      <c r="B285" s="38"/>
      <c r="C285" s="39"/>
      <c r="D285" s="230" t="s">
        <v>157</v>
      </c>
      <c r="E285" s="39"/>
      <c r="F285" s="231" t="s">
        <v>2011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157</v>
      </c>
      <c r="AU285" s="16" t="s">
        <v>84</v>
      </c>
    </row>
    <row r="286" spans="1:65" s="2" customFormat="1" ht="16.5" customHeight="1">
      <c r="A286" s="37"/>
      <c r="B286" s="38"/>
      <c r="C286" s="217" t="s">
        <v>609</v>
      </c>
      <c r="D286" s="217" t="s">
        <v>150</v>
      </c>
      <c r="E286" s="218" t="s">
        <v>2013</v>
      </c>
      <c r="F286" s="219" t="s">
        <v>2014</v>
      </c>
      <c r="G286" s="220" t="s">
        <v>1827</v>
      </c>
      <c r="H286" s="221">
        <v>1</v>
      </c>
      <c r="I286" s="222"/>
      <c r="J286" s="223">
        <f>ROUND(I286*H286,2)</f>
        <v>0</v>
      </c>
      <c r="K286" s="219" t="s">
        <v>1</v>
      </c>
      <c r="L286" s="43"/>
      <c r="M286" s="224" t="s">
        <v>1</v>
      </c>
      <c r="N286" s="225" t="s">
        <v>41</v>
      </c>
      <c r="O286" s="90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8" t="s">
        <v>155</v>
      </c>
      <c r="AT286" s="228" t="s">
        <v>150</v>
      </c>
      <c r="AU286" s="228" t="s">
        <v>84</v>
      </c>
      <c r="AY286" s="16" t="s">
        <v>148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6" t="s">
        <v>84</v>
      </c>
      <c r="BK286" s="229">
        <f>ROUND(I286*H286,2)</f>
        <v>0</v>
      </c>
      <c r="BL286" s="16" t="s">
        <v>155</v>
      </c>
      <c r="BM286" s="228" t="s">
        <v>2015</v>
      </c>
    </row>
    <row r="287" spans="1:47" s="2" customFormat="1" ht="12">
      <c r="A287" s="37"/>
      <c r="B287" s="38"/>
      <c r="C287" s="39"/>
      <c r="D287" s="230" t="s">
        <v>157</v>
      </c>
      <c r="E287" s="39"/>
      <c r="F287" s="231" t="s">
        <v>2014</v>
      </c>
      <c r="G287" s="39"/>
      <c r="H287" s="39"/>
      <c r="I287" s="232"/>
      <c r="J287" s="39"/>
      <c r="K287" s="39"/>
      <c r="L287" s="43"/>
      <c r="M287" s="233"/>
      <c r="N287" s="234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157</v>
      </c>
      <c r="AU287" s="16" t="s">
        <v>84</v>
      </c>
    </row>
    <row r="288" spans="1:65" s="2" customFormat="1" ht="16.5" customHeight="1">
      <c r="A288" s="37"/>
      <c r="B288" s="38"/>
      <c r="C288" s="217" t="s">
        <v>615</v>
      </c>
      <c r="D288" s="217" t="s">
        <v>150</v>
      </c>
      <c r="E288" s="218" t="s">
        <v>2016</v>
      </c>
      <c r="F288" s="219" t="s">
        <v>2017</v>
      </c>
      <c r="G288" s="220" t="s">
        <v>153</v>
      </c>
      <c r="H288" s="221">
        <v>4</v>
      </c>
      <c r="I288" s="222"/>
      <c r="J288" s="223">
        <f>ROUND(I288*H288,2)</f>
        <v>0</v>
      </c>
      <c r="K288" s="219" t="s">
        <v>1</v>
      </c>
      <c r="L288" s="43"/>
      <c r="M288" s="224" t="s">
        <v>1</v>
      </c>
      <c r="N288" s="225" t="s">
        <v>41</v>
      </c>
      <c r="O288" s="90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155</v>
      </c>
      <c r="AT288" s="228" t="s">
        <v>150</v>
      </c>
      <c r="AU288" s="228" t="s">
        <v>84</v>
      </c>
      <c r="AY288" s="16" t="s">
        <v>148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84</v>
      </c>
      <c r="BK288" s="229">
        <f>ROUND(I288*H288,2)</f>
        <v>0</v>
      </c>
      <c r="BL288" s="16" t="s">
        <v>155</v>
      </c>
      <c r="BM288" s="228" t="s">
        <v>2018</v>
      </c>
    </row>
    <row r="289" spans="1:47" s="2" customFormat="1" ht="12">
      <c r="A289" s="37"/>
      <c r="B289" s="38"/>
      <c r="C289" s="39"/>
      <c r="D289" s="230" t="s">
        <v>157</v>
      </c>
      <c r="E289" s="39"/>
      <c r="F289" s="231" t="s">
        <v>2017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157</v>
      </c>
      <c r="AU289" s="16" t="s">
        <v>84</v>
      </c>
    </row>
    <row r="290" spans="1:65" s="2" customFormat="1" ht="16.5" customHeight="1">
      <c r="A290" s="37"/>
      <c r="B290" s="38"/>
      <c r="C290" s="217" t="s">
        <v>622</v>
      </c>
      <c r="D290" s="217" t="s">
        <v>150</v>
      </c>
      <c r="E290" s="218" t="s">
        <v>2019</v>
      </c>
      <c r="F290" s="219" t="s">
        <v>2020</v>
      </c>
      <c r="G290" s="220" t="s">
        <v>153</v>
      </c>
      <c r="H290" s="221">
        <v>4</v>
      </c>
      <c r="I290" s="222"/>
      <c r="J290" s="223">
        <f>ROUND(I290*H290,2)</f>
        <v>0</v>
      </c>
      <c r="K290" s="219" t="s">
        <v>1</v>
      </c>
      <c r="L290" s="43"/>
      <c r="M290" s="224" t="s">
        <v>1</v>
      </c>
      <c r="N290" s="225" t="s">
        <v>41</v>
      </c>
      <c r="O290" s="90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8" t="s">
        <v>155</v>
      </c>
      <c r="AT290" s="228" t="s">
        <v>150</v>
      </c>
      <c r="AU290" s="228" t="s">
        <v>84</v>
      </c>
      <c r="AY290" s="16" t="s">
        <v>148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6" t="s">
        <v>84</v>
      </c>
      <c r="BK290" s="229">
        <f>ROUND(I290*H290,2)</f>
        <v>0</v>
      </c>
      <c r="BL290" s="16" t="s">
        <v>155</v>
      </c>
      <c r="BM290" s="228" t="s">
        <v>1252</v>
      </c>
    </row>
    <row r="291" spans="1:47" s="2" customFormat="1" ht="12">
      <c r="A291" s="37"/>
      <c r="B291" s="38"/>
      <c r="C291" s="39"/>
      <c r="D291" s="230" t="s">
        <v>157</v>
      </c>
      <c r="E291" s="39"/>
      <c r="F291" s="231" t="s">
        <v>2020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157</v>
      </c>
      <c r="AU291" s="16" t="s">
        <v>84</v>
      </c>
    </row>
    <row r="292" spans="1:65" s="2" customFormat="1" ht="16.5" customHeight="1">
      <c r="A292" s="37"/>
      <c r="B292" s="38"/>
      <c r="C292" s="217" t="s">
        <v>630</v>
      </c>
      <c r="D292" s="217" t="s">
        <v>150</v>
      </c>
      <c r="E292" s="218" t="s">
        <v>2021</v>
      </c>
      <c r="F292" s="219" t="s">
        <v>2022</v>
      </c>
      <c r="G292" s="220" t="s">
        <v>153</v>
      </c>
      <c r="H292" s="221">
        <v>43</v>
      </c>
      <c r="I292" s="222"/>
      <c r="J292" s="223">
        <f>ROUND(I292*H292,2)</f>
        <v>0</v>
      </c>
      <c r="K292" s="219" t="s">
        <v>1</v>
      </c>
      <c r="L292" s="43"/>
      <c r="M292" s="224" t="s">
        <v>1</v>
      </c>
      <c r="N292" s="225" t="s">
        <v>41</v>
      </c>
      <c r="O292" s="9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155</v>
      </c>
      <c r="AT292" s="228" t="s">
        <v>150</v>
      </c>
      <c r="AU292" s="228" t="s">
        <v>84</v>
      </c>
      <c r="AY292" s="16" t="s">
        <v>148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155</v>
      </c>
      <c r="BM292" s="228" t="s">
        <v>2023</v>
      </c>
    </row>
    <row r="293" spans="1:47" s="2" customFormat="1" ht="12">
      <c r="A293" s="37"/>
      <c r="B293" s="38"/>
      <c r="C293" s="39"/>
      <c r="D293" s="230" t="s">
        <v>157</v>
      </c>
      <c r="E293" s="39"/>
      <c r="F293" s="231" t="s">
        <v>2022</v>
      </c>
      <c r="G293" s="39"/>
      <c r="H293" s="39"/>
      <c r="I293" s="232"/>
      <c r="J293" s="39"/>
      <c r="K293" s="39"/>
      <c r="L293" s="43"/>
      <c r="M293" s="233"/>
      <c r="N293" s="234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84</v>
      </c>
    </row>
    <row r="294" spans="1:65" s="2" customFormat="1" ht="16.5" customHeight="1">
      <c r="A294" s="37"/>
      <c r="B294" s="38"/>
      <c r="C294" s="217" t="s">
        <v>269</v>
      </c>
      <c r="D294" s="217" t="s">
        <v>150</v>
      </c>
      <c r="E294" s="218" t="s">
        <v>2024</v>
      </c>
      <c r="F294" s="219" t="s">
        <v>2025</v>
      </c>
      <c r="G294" s="220" t="s">
        <v>153</v>
      </c>
      <c r="H294" s="221">
        <v>4</v>
      </c>
      <c r="I294" s="222"/>
      <c r="J294" s="223">
        <f>ROUND(I294*H294,2)</f>
        <v>0</v>
      </c>
      <c r="K294" s="219" t="s">
        <v>1</v>
      </c>
      <c r="L294" s="43"/>
      <c r="M294" s="224" t="s">
        <v>1</v>
      </c>
      <c r="N294" s="225" t="s">
        <v>41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155</v>
      </c>
      <c r="AT294" s="228" t="s">
        <v>150</v>
      </c>
      <c r="AU294" s="228" t="s">
        <v>84</v>
      </c>
      <c r="AY294" s="16" t="s">
        <v>148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84</v>
      </c>
      <c r="BK294" s="229">
        <f>ROUND(I294*H294,2)</f>
        <v>0</v>
      </c>
      <c r="BL294" s="16" t="s">
        <v>155</v>
      </c>
      <c r="BM294" s="228" t="s">
        <v>2026</v>
      </c>
    </row>
    <row r="295" spans="1:47" s="2" customFormat="1" ht="12">
      <c r="A295" s="37"/>
      <c r="B295" s="38"/>
      <c r="C295" s="39"/>
      <c r="D295" s="230" t="s">
        <v>157</v>
      </c>
      <c r="E295" s="39"/>
      <c r="F295" s="231" t="s">
        <v>2025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157</v>
      </c>
      <c r="AU295" s="16" t="s">
        <v>84</v>
      </c>
    </row>
    <row r="296" spans="1:65" s="2" customFormat="1" ht="16.5" customHeight="1">
      <c r="A296" s="37"/>
      <c r="B296" s="38"/>
      <c r="C296" s="217" t="s">
        <v>1614</v>
      </c>
      <c r="D296" s="217" t="s">
        <v>150</v>
      </c>
      <c r="E296" s="218" t="s">
        <v>2027</v>
      </c>
      <c r="F296" s="219" t="s">
        <v>2028</v>
      </c>
      <c r="G296" s="220" t="s">
        <v>153</v>
      </c>
      <c r="H296" s="221">
        <v>10</v>
      </c>
      <c r="I296" s="222"/>
      <c r="J296" s="223">
        <f>ROUND(I296*H296,2)</f>
        <v>0</v>
      </c>
      <c r="K296" s="219" t="s">
        <v>1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155</v>
      </c>
      <c r="AT296" s="228" t="s">
        <v>150</v>
      </c>
      <c r="AU296" s="228" t="s">
        <v>84</v>
      </c>
      <c r="AY296" s="16" t="s">
        <v>148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155</v>
      </c>
      <c r="BM296" s="228" t="s">
        <v>2029</v>
      </c>
    </row>
    <row r="297" spans="1:47" s="2" customFormat="1" ht="12">
      <c r="A297" s="37"/>
      <c r="B297" s="38"/>
      <c r="C297" s="39"/>
      <c r="D297" s="230" t="s">
        <v>157</v>
      </c>
      <c r="E297" s="39"/>
      <c r="F297" s="231" t="s">
        <v>2028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84</v>
      </c>
    </row>
    <row r="298" spans="1:65" s="2" customFormat="1" ht="16.5" customHeight="1">
      <c r="A298" s="37"/>
      <c r="B298" s="38"/>
      <c r="C298" s="217" t="s">
        <v>1621</v>
      </c>
      <c r="D298" s="217" t="s">
        <v>150</v>
      </c>
      <c r="E298" s="218" t="s">
        <v>2030</v>
      </c>
      <c r="F298" s="219" t="s">
        <v>2031</v>
      </c>
      <c r="G298" s="220" t="s">
        <v>153</v>
      </c>
      <c r="H298" s="221">
        <v>45</v>
      </c>
      <c r="I298" s="222"/>
      <c r="J298" s="223">
        <f>ROUND(I298*H298,2)</f>
        <v>0</v>
      </c>
      <c r="K298" s="219" t="s">
        <v>1</v>
      </c>
      <c r="L298" s="43"/>
      <c r="M298" s="224" t="s">
        <v>1</v>
      </c>
      <c r="N298" s="225" t="s">
        <v>41</v>
      </c>
      <c r="O298" s="90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155</v>
      </c>
      <c r="AT298" s="228" t="s">
        <v>150</v>
      </c>
      <c r="AU298" s="228" t="s">
        <v>84</v>
      </c>
      <c r="AY298" s="16" t="s">
        <v>148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84</v>
      </c>
      <c r="BK298" s="229">
        <f>ROUND(I298*H298,2)</f>
        <v>0</v>
      </c>
      <c r="BL298" s="16" t="s">
        <v>155</v>
      </c>
      <c r="BM298" s="228" t="s">
        <v>2032</v>
      </c>
    </row>
    <row r="299" spans="1:47" s="2" customFormat="1" ht="12">
      <c r="A299" s="37"/>
      <c r="B299" s="38"/>
      <c r="C299" s="39"/>
      <c r="D299" s="230" t="s">
        <v>157</v>
      </c>
      <c r="E299" s="39"/>
      <c r="F299" s="231" t="s">
        <v>2031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157</v>
      </c>
      <c r="AU299" s="16" t="s">
        <v>84</v>
      </c>
    </row>
    <row r="300" spans="1:65" s="2" customFormat="1" ht="16.5" customHeight="1">
      <c r="A300" s="37"/>
      <c r="B300" s="38"/>
      <c r="C300" s="217" t="s">
        <v>1629</v>
      </c>
      <c r="D300" s="217" t="s">
        <v>150</v>
      </c>
      <c r="E300" s="218" t="s">
        <v>2033</v>
      </c>
      <c r="F300" s="219" t="s">
        <v>2034</v>
      </c>
      <c r="G300" s="220" t="s">
        <v>153</v>
      </c>
      <c r="H300" s="221">
        <v>38</v>
      </c>
      <c r="I300" s="222"/>
      <c r="J300" s="223">
        <f>ROUND(I300*H300,2)</f>
        <v>0</v>
      </c>
      <c r="K300" s="219" t="s">
        <v>1</v>
      </c>
      <c r="L300" s="43"/>
      <c r="M300" s="224" t="s">
        <v>1</v>
      </c>
      <c r="N300" s="225" t="s">
        <v>41</v>
      </c>
      <c r="O300" s="90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8" t="s">
        <v>155</v>
      </c>
      <c r="AT300" s="228" t="s">
        <v>150</v>
      </c>
      <c r="AU300" s="228" t="s">
        <v>84</v>
      </c>
      <c r="AY300" s="16" t="s">
        <v>148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6" t="s">
        <v>84</v>
      </c>
      <c r="BK300" s="229">
        <f>ROUND(I300*H300,2)</f>
        <v>0</v>
      </c>
      <c r="BL300" s="16" t="s">
        <v>155</v>
      </c>
      <c r="BM300" s="228" t="s">
        <v>2035</v>
      </c>
    </row>
    <row r="301" spans="1:47" s="2" customFormat="1" ht="12">
      <c r="A301" s="37"/>
      <c r="B301" s="38"/>
      <c r="C301" s="39"/>
      <c r="D301" s="230" t="s">
        <v>157</v>
      </c>
      <c r="E301" s="39"/>
      <c r="F301" s="231" t="s">
        <v>2034</v>
      </c>
      <c r="G301" s="39"/>
      <c r="H301" s="39"/>
      <c r="I301" s="232"/>
      <c r="J301" s="39"/>
      <c r="K301" s="39"/>
      <c r="L301" s="43"/>
      <c r="M301" s="233"/>
      <c r="N301" s="234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157</v>
      </c>
      <c r="AU301" s="16" t="s">
        <v>84</v>
      </c>
    </row>
    <row r="302" spans="1:65" s="2" customFormat="1" ht="16.5" customHeight="1">
      <c r="A302" s="37"/>
      <c r="B302" s="38"/>
      <c r="C302" s="217" t="s">
        <v>1635</v>
      </c>
      <c r="D302" s="217" t="s">
        <v>150</v>
      </c>
      <c r="E302" s="218" t="s">
        <v>2036</v>
      </c>
      <c r="F302" s="219" t="s">
        <v>2037</v>
      </c>
      <c r="G302" s="220" t="s">
        <v>153</v>
      </c>
      <c r="H302" s="221">
        <v>13</v>
      </c>
      <c r="I302" s="222"/>
      <c r="J302" s="223">
        <f>ROUND(I302*H302,2)</f>
        <v>0</v>
      </c>
      <c r="K302" s="219" t="s">
        <v>1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155</v>
      </c>
      <c r="AT302" s="228" t="s">
        <v>150</v>
      </c>
      <c r="AU302" s="228" t="s">
        <v>84</v>
      </c>
      <c r="AY302" s="16" t="s">
        <v>148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155</v>
      </c>
      <c r="BM302" s="228" t="s">
        <v>2038</v>
      </c>
    </row>
    <row r="303" spans="1:47" s="2" customFormat="1" ht="12">
      <c r="A303" s="37"/>
      <c r="B303" s="38"/>
      <c r="C303" s="39"/>
      <c r="D303" s="230" t="s">
        <v>157</v>
      </c>
      <c r="E303" s="39"/>
      <c r="F303" s="231" t="s">
        <v>2037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157</v>
      </c>
      <c r="AU303" s="16" t="s">
        <v>84</v>
      </c>
    </row>
    <row r="304" spans="1:65" s="2" customFormat="1" ht="24.15" customHeight="1">
      <c r="A304" s="37"/>
      <c r="B304" s="38"/>
      <c r="C304" s="217" t="s">
        <v>1642</v>
      </c>
      <c r="D304" s="217" t="s">
        <v>150</v>
      </c>
      <c r="E304" s="218" t="s">
        <v>2039</v>
      </c>
      <c r="F304" s="219" t="s">
        <v>2040</v>
      </c>
      <c r="G304" s="220" t="s">
        <v>153</v>
      </c>
      <c r="H304" s="221">
        <v>33</v>
      </c>
      <c r="I304" s="222"/>
      <c r="J304" s="223">
        <f>ROUND(I304*H304,2)</f>
        <v>0</v>
      </c>
      <c r="K304" s="219" t="s">
        <v>1</v>
      </c>
      <c r="L304" s="43"/>
      <c r="M304" s="224" t="s">
        <v>1</v>
      </c>
      <c r="N304" s="225" t="s">
        <v>41</v>
      </c>
      <c r="O304" s="90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155</v>
      </c>
      <c r="AT304" s="228" t="s">
        <v>150</v>
      </c>
      <c r="AU304" s="228" t="s">
        <v>84</v>
      </c>
      <c r="AY304" s="16" t="s">
        <v>148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84</v>
      </c>
      <c r="BK304" s="229">
        <f>ROUND(I304*H304,2)</f>
        <v>0</v>
      </c>
      <c r="BL304" s="16" t="s">
        <v>155</v>
      </c>
      <c r="BM304" s="228" t="s">
        <v>2041</v>
      </c>
    </row>
    <row r="305" spans="1:47" s="2" customFormat="1" ht="12">
      <c r="A305" s="37"/>
      <c r="B305" s="38"/>
      <c r="C305" s="39"/>
      <c r="D305" s="230" t="s">
        <v>157</v>
      </c>
      <c r="E305" s="39"/>
      <c r="F305" s="231" t="s">
        <v>2040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157</v>
      </c>
      <c r="AU305" s="16" t="s">
        <v>84</v>
      </c>
    </row>
    <row r="306" spans="1:65" s="2" customFormat="1" ht="21.75" customHeight="1">
      <c r="A306" s="37"/>
      <c r="B306" s="38"/>
      <c r="C306" s="217" t="s">
        <v>1648</v>
      </c>
      <c r="D306" s="217" t="s">
        <v>150</v>
      </c>
      <c r="E306" s="218" t="s">
        <v>2042</v>
      </c>
      <c r="F306" s="219" t="s">
        <v>2043</v>
      </c>
      <c r="G306" s="220" t="s">
        <v>153</v>
      </c>
      <c r="H306" s="221">
        <v>10</v>
      </c>
      <c r="I306" s="222"/>
      <c r="J306" s="223">
        <f>ROUND(I306*H306,2)</f>
        <v>0</v>
      </c>
      <c r="K306" s="219" t="s">
        <v>1</v>
      </c>
      <c r="L306" s="43"/>
      <c r="M306" s="224" t="s">
        <v>1</v>
      </c>
      <c r="N306" s="225" t="s">
        <v>41</v>
      </c>
      <c r="O306" s="90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8" t="s">
        <v>155</v>
      </c>
      <c r="AT306" s="228" t="s">
        <v>150</v>
      </c>
      <c r="AU306" s="228" t="s">
        <v>84</v>
      </c>
      <c r="AY306" s="16" t="s">
        <v>148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6" t="s">
        <v>84</v>
      </c>
      <c r="BK306" s="229">
        <f>ROUND(I306*H306,2)</f>
        <v>0</v>
      </c>
      <c r="BL306" s="16" t="s">
        <v>155</v>
      </c>
      <c r="BM306" s="228" t="s">
        <v>2044</v>
      </c>
    </row>
    <row r="307" spans="1:47" s="2" customFormat="1" ht="12">
      <c r="A307" s="37"/>
      <c r="B307" s="38"/>
      <c r="C307" s="39"/>
      <c r="D307" s="230" t="s">
        <v>157</v>
      </c>
      <c r="E307" s="39"/>
      <c r="F307" s="231" t="s">
        <v>2043</v>
      </c>
      <c r="G307" s="39"/>
      <c r="H307" s="39"/>
      <c r="I307" s="232"/>
      <c r="J307" s="39"/>
      <c r="K307" s="39"/>
      <c r="L307" s="43"/>
      <c r="M307" s="233"/>
      <c r="N307" s="23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157</v>
      </c>
      <c r="AU307" s="16" t="s">
        <v>84</v>
      </c>
    </row>
    <row r="308" spans="1:65" s="2" customFormat="1" ht="16.5" customHeight="1">
      <c r="A308" s="37"/>
      <c r="B308" s="38"/>
      <c r="C308" s="217" t="s">
        <v>1652</v>
      </c>
      <c r="D308" s="217" t="s">
        <v>150</v>
      </c>
      <c r="E308" s="218" t="s">
        <v>2045</v>
      </c>
      <c r="F308" s="219" t="s">
        <v>2046</v>
      </c>
      <c r="G308" s="220" t="s">
        <v>153</v>
      </c>
      <c r="H308" s="221">
        <v>36</v>
      </c>
      <c r="I308" s="222"/>
      <c r="J308" s="223">
        <f>ROUND(I308*H308,2)</f>
        <v>0</v>
      </c>
      <c r="K308" s="219" t="s">
        <v>1</v>
      </c>
      <c r="L308" s="43"/>
      <c r="M308" s="224" t="s">
        <v>1</v>
      </c>
      <c r="N308" s="225" t="s">
        <v>41</v>
      </c>
      <c r="O308" s="90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155</v>
      </c>
      <c r="AT308" s="228" t="s">
        <v>150</v>
      </c>
      <c r="AU308" s="228" t="s">
        <v>84</v>
      </c>
      <c r="AY308" s="16" t="s">
        <v>148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84</v>
      </c>
      <c r="BK308" s="229">
        <f>ROUND(I308*H308,2)</f>
        <v>0</v>
      </c>
      <c r="BL308" s="16" t="s">
        <v>155</v>
      </c>
      <c r="BM308" s="228" t="s">
        <v>2047</v>
      </c>
    </row>
    <row r="309" spans="1:47" s="2" customFormat="1" ht="12">
      <c r="A309" s="37"/>
      <c r="B309" s="38"/>
      <c r="C309" s="39"/>
      <c r="D309" s="230" t="s">
        <v>157</v>
      </c>
      <c r="E309" s="39"/>
      <c r="F309" s="231" t="s">
        <v>2046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157</v>
      </c>
      <c r="AU309" s="16" t="s">
        <v>84</v>
      </c>
    </row>
    <row r="310" spans="1:65" s="2" customFormat="1" ht="16.5" customHeight="1">
      <c r="A310" s="37"/>
      <c r="B310" s="38"/>
      <c r="C310" s="217" t="s">
        <v>1658</v>
      </c>
      <c r="D310" s="217" t="s">
        <v>150</v>
      </c>
      <c r="E310" s="218" t="s">
        <v>2048</v>
      </c>
      <c r="F310" s="219" t="s">
        <v>2049</v>
      </c>
      <c r="G310" s="220" t="s">
        <v>153</v>
      </c>
      <c r="H310" s="221">
        <v>25</v>
      </c>
      <c r="I310" s="222"/>
      <c r="J310" s="223">
        <f>ROUND(I310*H310,2)</f>
        <v>0</v>
      </c>
      <c r="K310" s="219" t="s">
        <v>1</v>
      </c>
      <c r="L310" s="43"/>
      <c r="M310" s="224" t="s">
        <v>1</v>
      </c>
      <c r="N310" s="225" t="s">
        <v>41</v>
      </c>
      <c r="O310" s="90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155</v>
      </c>
      <c r="AT310" s="228" t="s">
        <v>150</v>
      </c>
      <c r="AU310" s="228" t="s">
        <v>84</v>
      </c>
      <c r="AY310" s="16" t="s">
        <v>148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155</v>
      </c>
      <c r="BM310" s="228" t="s">
        <v>2050</v>
      </c>
    </row>
    <row r="311" spans="1:47" s="2" customFormat="1" ht="12">
      <c r="A311" s="37"/>
      <c r="B311" s="38"/>
      <c r="C311" s="39"/>
      <c r="D311" s="230" t="s">
        <v>157</v>
      </c>
      <c r="E311" s="39"/>
      <c r="F311" s="231" t="s">
        <v>2049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157</v>
      </c>
      <c r="AU311" s="16" t="s">
        <v>84</v>
      </c>
    </row>
    <row r="312" spans="1:65" s="2" customFormat="1" ht="16.5" customHeight="1">
      <c r="A312" s="37"/>
      <c r="B312" s="38"/>
      <c r="C312" s="217" t="s">
        <v>1665</v>
      </c>
      <c r="D312" s="217" t="s">
        <v>150</v>
      </c>
      <c r="E312" s="218" t="s">
        <v>2051</v>
      </c>
      <c r="F312" s="219" t="s">
        <v>2052</v>
      </c>
      <c r="G312" s="220" t="s">
        <v>153</v>
      </c>
      <c r="H312" s="221">
        <v>6</v>
      </c>
      <c r="I312" s="222"/>
      <c r="J312" s="223">
        <f>ROUND(I312*H312,2)</f>
        <v>0</v>
      </c>
      <c r="K312" s="219" t="s">
        <v>1</v>
      </c>
      <c r="L312" s="43"/>
      <c r="M312" s="224" t="s">
        <v>1</v>
      </c>
      <c r="N312" s="225" t="s">
        <v>41</v>
      </c>
      <c r="O312" s="90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155</v>
      </c>
      <c r="AT312" s="228" t="s">
        <v>150</v>
      </c>
      <c r="AU312" s="228" t="s">
        <v>84</v>
      </c>
      <c r="AY312" s="16" t="s">
        <v>148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155</v>
      </c>
      <c r="BM312" s="228" t="s">
        <v>2053</v>
      </c>
    </row>
    <row r="313" spans="1:47" s="2" customFormat="1" ht="12">
      <c r="A313" s="37"/>
      <c r="B313" s="38"/>
      <c r="C313" s="39"/>
      <c r="D313" s="230" t="s">
        <v>157</v>
      </c>
      <c r="E313" s="39"/>
      <c r="F313" s="231" t="s">
        <v>2052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157</v>
      </c>
      <c r="AU313" s="16" t="s">
        <v>84</v>
      </c>
    </row>
    <row r="314" spans="1:65" s="2" customFormat="1" ht="16.5" customHeight="1">
      <c r="A314" s="37"/>
      <c r="B314" s="38"/>
      <c r="C314" s="217" t="s">
        <v>1670</v>
      </c>
      <c r="D314" s="217" t="s">
        <v>150</v>
      </c>
      <c r="E314" s="218" t="s">
        <v>2054</v>
      </c>
      <c r="F314" s="219" t="s">
        <v>2055</v>
      </c>
      <c r="G314" s="220" t="s">
        <v>153</v>
      </c>
      <c r="H314" s="221">
        <v>20</v>
      </c>
      <c r="I314" s="222"/>
      <c r="J314" s="223">
        <f>ROUND(I314*H314,2)</f>
        <v>0</v>
      </c>
      <c r="K314" s="219" t="s">
        <v>1</v>
      </c>
      <c r="L314" s="43"/>
      <c r="M314" s="224" t="s">
        <v>1</v>
      </c>
      <c r="N314" s="225" t="s">
        <v>41</v>
      </c>
      <c r="O314" s="90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8" t="s">
        <v>155</v>
      </c>
      <c r="AT314" s="228" t="s">
        <v>150</v>
      </c>
      <c r="AU314" s="228" t="s">
        <v>84</v>
      </c>
      <c r="AY314" s="16" t="s">
        <v>148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6" t="s">
        <v>84</v>
      </c>
      <c r="BK314" s="229">
        <f>ROUND(I314*H314,2)</f>
        <v>0</v>
      </c>
      <c r="BL314" s="16" t="s">
        <v>155</v>
      </c>
      <c r="BM314" s="228" t="s">
        <v>2056</v>
      </c>
    </row>
    <row r="315" spans="1:47" s="2" customFormat="1" ht="12">
      <c r="A315" s="37"/>
      <c r="B315" s="38"/>
      <c r="C315" s="39"/>
      <c r="D315" s="230" t="s">
        <v>157</v>
      </c>
      <c r="E315" s="39"/>
      <c r="F315" s="231" t="s">
        <v>2055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157</v>
      </c>
      <c r="AU315" s="16" t="s">
        <v>84</v>
      </c>
    </row>
    <row r="316" spans="1:65" s="2" customFormat="1" ht="16.5" customHeight="1">
      <c r="A316" s="37"/>
      <c r="B316" s="38"/>
      <c r="C316" s="217" t="s">
        <v>1677</v>
      </c>
      <c r="D316" s="217" t="s">
        <v>150</v>
      </c>
      <c r="E316" s="218" t="s">
        <v>2057</v>
      </c>
      <c r="F316" s="219" t="s">
        <v>2058</v>
      </c>
      <c r="G316" s="220" t="s">
        <v>153</v>
      </c>
      <c r="H316" s="221">
        <v>20</v>
      </c>
      <c r="I316" s="222"/>
      <c r="J316" s="223">
        <f>ROUND(I316*H316,2)</f>
        <v>0</v>
      </c>
      <c r="K316" s="219" t="s">
        <v>1</v>
      </c>
      <c r="L316" s="43"/>
      <c r="M316" s="224" t="s">
        <v>1</v>
      </c>
      <c r="N316" s="225" t="s">
        <v>41</v>
      </c>
      <c r="O316" s="90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8" t="s">
        <v>155</v>
      </c>
      <c r="AT316" s="228" t="s">
        <v>150</v>
      </c>
      <c r="AU316" s="228" t="s">
        <v>84</v>
      </c>
      <c r="AY316" s="16" t="s">
        <v>148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6" t="s">
        <v>84</v>
      </c>
      <c r="BK316" s="229">
        <f>ROUND(I316*H316,2)</f>
        <v>0</v>
      </c>
      <c r="BL316" s="16" t="s">
        <v>155</v>
      </c>
      <c r="BM316" s="228" t="s">
        <v>2059</v>
      </c>
    </row>
    <row r="317" spans="1:47" s="2" customFormat="1" ht="12">
      <c r="A317" s="37"/>
      <c r="B317" s="38"/>
      <c r="C317" s="39"/>
      <c r="D317" s="230" t="s">
        <v>157</v>
      </c>
      <c r="E317" s="39"/>
      <c r="F317" s="231" t="s">
        <v>2058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157</v>
      </c>
      <c r="AU317" s="16" t="s">
        <v>84</v>
      </c>
    </row>
    <row r="318" spans="1:65" s="2" customFormat="1" ht="16.5" customHeight="1">
      <c r="A318" s="37"/>
      <c r="B318" s="38"/>
      <c r="C318" s="217" t="s">
        <v>893</v>
      </c>
      <c r="D318" s="217" t="s">
        <v>150</v>
      </c>
      <c r="E318" s="218" t="s">
        <v>2060</v>
      </c>
      <c r="F318" s="219" t="s">
        <v>2061</v>
      </c>
      <c r="G318" s="220" t="s">
        <v>1827</v>
      </c>
      <c r="H318" s="221">
        <v>18</v>
      </c>
      <c r="I318" s="222"/>
      <c r="J318" s="223">
        <f>ROUND(I318*H318,2)</f>
        <v>0</v>
      </c>
      <c r="K318" s="219" t="s">
        <v>1</v>
      </c>
      <c r="L318" s="43"/>
      <c r="M318" s="224" t="s">
        <v>1</v>
      </c>
      <c r="N318" s="225" t="s">
        <v>41</v>
      </c>
      <c r="O318" s="90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8" t="s">
        <v>155</v>
      </c>
      <c r="AT318" s="228" t="s">
        <v>150</v>
      </c>
      <c r="AU318" s="228" t="s">
        <v>84</v>
      </c>
      <c r="AY318" s="16" t="s">
        <v>148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6" t="s">
        <v>84</v>
      </c>
      <c r="BK318" s="229">
        <f>ROUND(I318*H318,2)</f>
        <v>0</v>
      </c>
      <c r="BL318" s="16" t="s">
        <v>155</v>
      </c>
      <c r="BM318" s="228" t="s">
        <v>2062</v>
      </c>
    </row>
    <row r="319" spans="1:47" s="2" customFormat="1" ht="12">
      <c r="A319" s="37"/>
      <c r="B319" s="38"/>
      <c r="C319" s="39"/>
      <c r="D319" s="230" t="s">
        <v>157</v>
      </c>
      <c r="E319" s="39"/>
      <c r="F319" s="231" t="s">
        <v>2061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157</v>
      </c>
      <c r="AU319" s="16" t="s">
        <v>84</v>
      </c>
    </row>
    <row r="320" spans="1:65" s="2" customFormat="1" ht="16.5" customHeight="1">
      <c r="A320" s="37"/>
      <c r="B320" s="38"/>
      <c r="C320" s="217" t="s">
        <v>1688</v>
      </c>
      <c r="D320" s="217" t="s">
        <v>150</v>
      </c>
      <c r="E320" s="218" t="s">
        <v>2063</v>
      </c>
      <c r="F320" s="219" t="s">
        <v>2064</v>
      </c>
      <c r="G320" s="220" t="s">
        <v>153</v>
      </c>
      <c r="H320" s="221">
        <v>35</v>
      </c>
      <c r="I320" s="222"/>
      <c r="J320" s="223">
        <f>ROUND(I320*H320,2)</f>
        <v>0</v>
      </c>
      <c r="K320" s="219" t="s">
        <v>1</v>
      </c>
      <c r="L320" s="43"/>
      <c r="M320" s="224" t="s">
        <v>1</v>
      </c>
      <c r="N320" s="225" t="s">
        <v>41</v>
      </c>
      <c r="O320" s="90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8" t="s">
        <v>155</v>
      </c>
      <c r="AT320" s="228" t="s">
        <v>150</v>
      </c>
      <c r="AU320" s="228" t="s">
        <v>84</v>
      </c>
      <c r="AY320" s="16" t="s">
        <v>148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6" t="s">
        <v>84</v>
      </c>
      <c r="BK320" s="229">
        <f>ROUND(I320*H320,2)</f>
        <v>0</v>
      </c>
      <c r="BL320" s="16" t="s">
        <v>155</v>
      </c>
      <c r="BM320" s="228" t="s">
        <v>2065</v>
      </c>
    </row>
    <row r="321" spans="1:47" s="2" customFormat="1" ht="12">
      <c r="A321" s="37"/>
      <c r="B321" s="38"/>
      <c r="C321" s="39"/>
      <c r="D321" s="230" t="s">
        <v>157</v>
      </c>
      <c r="E321" s="39"/>
      <c r="F321" s="231" t="s">
        <v>2064</v>
      </c>
      <c r="G321" s="39"/>
      <c r="H321" s="39"/>
      <c r="I321" s="232"/>
      <c r="J321" s="39"/>
      <c r="K321" s="39"/>
      <c r="L321" s="43"/>
      <c r="M321" s="233"/>
      <c r="N321" s="234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157</v>
      </c>
      <c r="AU321" s="16" t="s">
        <v>84</v>
      </c>
    </row>
    <row r="322" spans="1:65" s="2" customFormat="1" ht="16.5" customHeight="1">
      <c r="A322" s="37"/>
      <c r="B322" s="38"/>
      <c r="C322" s="217" t="s">
        <v>1693</v>
      </c>
      <c r="D322" s="217" t="s">
        <v>150</v>
      </c>
      <c r="E322" s="218" t="s">
        <v>2066</v>
      </c>
      <c r="F322" s="219" t="s">
        <v>2067</v>
      </c>
      <c r="G322" s="220" t="s">
        <v>153</v>
      </c>
      <c r="H322" s="221">
        <v>10</v>
      </c>
      <c r="I322" s="222"/>
      <c r="J322" s="223">
        <f>ROUND(I322*H322,2)</f>
        <v>0</v>
      </c>
      <c r="K322" s="219" t="s">
        <v>1</v>
      </c>
      <c r="L322" s="43"/>
      <c r="M322" s="224" t="s">
        <v>1</v>
      </c>
      <c r="N322" s="225" t="s">
        <v>41</v>
      </c>
      <c r="O322" s="90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8" t="s">
        <v>155</v>
      </c>
      <c r="AT322" s="228" t="s">
        <v>150</v>
      </c>
      <c r="AU322" s="228" t="s">
        <v>84</v>
      </c>
      <c r="AY322" s="16" t="s">
        <v>148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6" t="s">
        <v>84</v>
      </c>
      <c r="BK322" s="229">
        <f>ROUND(I322*H322,2)</f>
        <v>0</v>
      </c>
      <c r="BL322" s="16" t="s">
        <v>155</v>
      </c>
      <c r="BM322" s="228" t="s">
        <v>2068</v>
      </c>
    </row>
    <row r="323" spans="1:47" s="2" customFormat="1" ht="12">
      <c r="A323" s="37"/>
      <c r="B323" s="38"/>
      <c r="C323" s="39"/>
      <c r="D323" s="230" t="s">
        <v>157</v>
      </c>
      <c r="E323" s="39"/>
      <c r="F323" s="231" t="s">
        <v>2067</v>
      </c>
      <c r="G323" s="39"/>
      <c r="H323" s="39"/>
      <c r="I323" s="232"/>
      <c r="J323" s="39"/>
      <c r="K323" s="39"/>
      <c r="L323" s="43"/>
      <c r="M323" s="233"/>
      <c r="N323" s="234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157</v>
      </c>
      <c r="AU323" s="16" t="s">
        <v>84</v>
      </c>
    </row>
    <row r="324" spans="1:65" s="2" customFormat="1" ht="16.5" customHeight="1">
      <c r="A324" s="37"/>
      <c r="B324" s="38"/>
      <c r="C324" s="217" t="s">
        <v>1699</v>
      </c>
      <c r="D324" s="217" t="s">
        <v>150</v>
      </c>
      <c r="E324" s="218" t="s">
        <v>2069</v>
      </c>
      <c r="F324" s="219" t="s">
        <v>2070</v>
      </c>
      <c r="G324" s="220" t="s">
        <v>1827</v>
      </c>
      <c r="H324" s="221">
        <v>4</v>
      </c>
      <c r="I324" s="222"/>
      <c r="J324" s="223">
        <f>ROUND(I324*H324,2)</f>
        <v>0</v>
      </c>
      <c r="K324" s="219" t="s">
        <v>1</v>
      </c>
      <c r="L324" s="43"/>
      <c r="M324" s="224" t="s">
        <v>1</v>
      </c>
      <c r="N324" s="225" t="s">
        <v>41</v>
      </c>
      <c r="O324" s="90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8" t="s">
        <v>155</v>
      </c>
      <c r="AT324" s="228" t="s">
        <v>150</v>
      </c>
      <c r="AU324" s="228" t="s">
        <v>84</v>
      </c>
      <c r="AY324" s="16" t="s">
        <v>148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6" t="s">
        <v>84</v>
      </c>
      <c r="BK324" s="229">
        <f>ROUND(I324*H324,2)</f>
        <v>0</v>
      </c>
      <c r="BL324" s="16" t="s">
        <v>155</v>
      </c>
      <c r="BM324" s="228" t="s">
        <v>2071</v>
      </c>
    </row>
    <row r="325" spans="1:47" s="2" customFormat="1" ht="12">
      <c r="A325" s="37"/>
      <c r="B325" s="38"/>
      <c r="C325" s="39"/>
      <c r="D325" s="230" t="s">
        <v>157</v>
      </c>
      <c r="E325" s="39"/>
      <c r="F325" s="231" t="s">
        <v>2070</v>
      </c>
      <c r="G325" s="39"/>
      <c r="H325" s="39"/>
      <c r="I325" s="232"/>
      <c r="J325" s="39"/>
      <c r="K325" s="39"/>
      <c r="L325" s="43"/>
      <c r="M325" s="233"/>
      <c r="N325" s="234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157</v>
      </c>
      <c r="AU325" s="16" t="s">
        <v>84</v>
      </c>
    </row>
    <row r="326" spans="1:65" s="2" customFormat="1" ht="16.5" customHeight="1">
      <c r="A326" s="37"/>
      <c r="B326" s="38"/>
      <c r="C326" s="217" t="s">
        <v>1707</v>
      </c>
      <c r="D326" s="217" t="s">
        <v>150</v>
      </c>
      <c r="E326" s="218" t="s">
        <v>2072</v>
      </c>
      <c r="F326" s="219" t="s">
        <v>2073</v>
      </c>
      <c r="G326" s="220" t="s">
        <v>1827</v>
      </c>
      <c r="H326" s="221">
        <v>4</v>
      </c>
      <c r="I326" s="222"/>
      <c r="J326" s="223">
        <f>ROUND(I326*H326,2)</f>
        <v>0</v>
      </c>
      <c r="K326" s="219" t="s">
        <v>1</v>
      </c>
      <c r="L326" s="43"/>
      <c r="M326" s="224" t="s">
        <v>1</v>
      </c>
      <c r="N326" s="225" t="s">
        <v>41</v>
      </c>
      <c r="O326" s="90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8" t="s">
        <v>155</v>
      </c>
      <c r="AT326" s="228" t="s">
        <v>150</v>
      </c>
      <c r="AU326" s="228" t="s">
        <v>84</v>
      </c>
      <c r="AY326" s="16" t="s">
        <v>148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6" t="s">
        <v>84</v>
      </c>
      <c r="BK326" s="229">
        <f>ROUND(I326*H326,2)</f>
        <v>0</v>
      </c>
      <c r="BL326" s="16" t="s">
        <v>155</v>
      </c>
      <c r="BM326" s="228" t="s">
        <v>2074</v>
      </c>
    </row>
    <row r="327" spans="1:47" s="2" customFormat="1" ht="12">
      <c r="A327" s="37"/>
      <c r="B327" s="38"/>
      <c r="C327" s="39"/>
      <c r="D327" s="230" t="s">
        <v>157</v>
      </c>
      <c r="E327" s="39"/>
      <c r="F327" s="231" t="s">
        <v>2073</v>
      </c>
      <c r="G327" s="39"/>
      <c r="H327" s="39"/>
      <c r="I327" s="232"/>
      <c r="J327" s="39"/>
      <c r="K327" s="39"/>
      <c r="L327" s="43"/>
      <c r="M327" s="233"/>
      <c r="N327" s="234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157</v>
      </c>
      <c r="AU327" s="16" t="s">
        <v>84</v>
      </c>
    </row>
    <row r="328" spans="1:65" s="2" customFormat="1" ht="16.5" customHeight="1">
      <c r="A328" s="37"/>
      <c r="B328" s="38"/>
      <c r="C328" s="217" t="s">
        <v>1714</v>
      </c>
      <c r="D328" s="217" t="s">
        <v>150</v>
      </c>
      <c r="E328" s="218" t="s">
        <v>2075</v>
      </c>
      <c r="F328" s="219" t="s">
        <v>2076</v>
      </c>
      <c r="G328" s="220" t="s">
        <v>1827</v>
      </c>
      <c r="H328" s="221">
        <v>1</v>
      </c>
      <c r="I328" s="222"/>
      <c r="J328" s="223">
        <f>ROUND(I328*H328,2)</f>
        <v>0</v>
      </c>
      <c r="K328" s="219" t="s">
        <v>1</v>
      </c>
      <c r="L328" s="43"/>
      <c r="M328" s="224" t="s">
        <v>1</v>
      </c>
      <c r="N328" s="225" t="s">
        <v>41</v>
      </c>
      <c r="O328" s="90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8" t="s">
        <v>155</v>
      </c>
      <c r="AT328" s="228" t="s">
        <v>150</v>
      </c>
      <c r="AU328" s="228" t="s">
        <v>84</v>
      </c>
      <c r="AY328" s="16" t="s">
        <v>148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6" t="s">
        <v>84</v>
      </c>
      <c r="BK328" s="229">
        <f>ROUND(I328*H328,2)</f>
        <v>0</v>
      </c>
      <c r="BL328" s="16" t="s">
        <v>155</v>
      </c>
      <c r="BM328" s="228" t="s">
        <v>2077</v>
      </c>
    </row>
    <row r="329" spans="1:47" s="2" customFormat="1" ht="12">
      <c r="A329" s="37"/>
      <c r="B329" s="38"/>
      <c r="C329" s="39"/>
      <c r="D329" s="230" t="s">
        <v>157</v>
      </c>
      <c r="E329" s="39"/>
      <c r="F329" s="231" t="s">
        <v>2076</v>
      </c>
      <c r="G329" s="39"/>
      <c r="H329" s="39"/>
      <c r="I329" s="232"/>
      <c r="J329" s="39"/>
      <c r="K329" s="39"/>
      <c r="L329" s="43"/>
      <c r="M329" s="233"/>
      <c r="N329" s="234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157</v>
      </c>
      <c r="AU329" s="16" t="s">
        <v>84</v>
      </c>
    </row>
    <row r="330" spans="1:65" s="2" customFormat="1" ht="16.5" customHeight="1">
      <c r="A330" s="37"/>
      <c r="B330" s="38"/>
      <c r="C330" s="217" t="s">
        <v>1719</v>
      </c>
      <c r="D330" s="217" t="s">
        <v>150</v>
      </c>
      <c r="E330" s="218" t="s">
        <v>2078</v>
      </c>
      <c r="F330" s="219" t="s">
        <v>2079</v>
      </c>
      <c r="G330" s="220" t="s">
        <v>1827</v>
      </c>
      <c r="H330" s="221">
        <v>49</v>
      </c>
      <c r="I330" s="222"/>
      <c r="J330" s="223">
        <f>ROUND(I330*H330,2)</f>
        <v>0</v>
      </c>
      <c r="K330" s="219" t="s">
        <v>1</v>
      </c>
      <c r="L330" s="43"/>
      <c r="M330" s="224" t="s">
        <v>1</v>
      </c>
      <c r="N330" s="225" t="s">
        <v>41</v>
      </c>
      <c r="O330" s="90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8" t="s">
        <v>155</v>
      </c>
      <c r="AT330" s="228" t="s">
        <v>150</v>
      </c>
      <c r="AU330" s="228" t="s">
        <v>84</v>
      </c>
      <c r="AY330" s="16" t="s">
        <v>148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6" t="s">
        <v>84</v>
      </c>
      <c r="BK330" s="229">
        <f>ROUND(I330*H330,2)</f>
        <v>0</v>
      </c>
      <c r="BL330" s="16" t="s">
        <v>155</v>
      </c>
      <c r="BM330" s="228" t="s">
        <v>2080</v>
      </c>
    </row>
    <row r="331" spans="1:47" s="2" customFormat="1" ht="12">
      <c r="A331" s="37"/>
      <c r="B331" s="38"/>
      <c r="C331" s="39"/>
      <c r="D331" s="230" t="s">
        <v>157</v>
      </c>
      <c r="E331" s="39"/>
      <c r="F331" s="231" t="s">
        <v>2079</v>
      </c>
      <c r="G331" s="39"/>
      <c r="H331" s="39"/>
      <c r="I331" s="232"/>
      <c r="J331" s="39"/>
      <c r="K331" s="39"/>
      <c r="L331" s="43"/>
      <c r="M331" s="233"/>
      <c r="N331" s="234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157</v>
      </c>
      <c r="AU331" s="16" t="s">
        <v>84</v>
      </c>
    </row>
    <row r="332" spans="1:65" s="2" customFormat="1" ht="16.5" customHeight="1">
      <c r="A332" s="37"/>
      <c r="B332" s="38"/>
      <c r="C332" s="217" t="s">
        <v>1727</v>
      </c>
      <c r="D332" s="217" t="s">
        <v>150</v>
      </c>
      <c r="E332" s="218" t="s">
        <v>2081</v>
      </c>
      <c r="F332" s="219" t="s">
        <v>2082</v>
      </c>
      <c r="G332" s="220" t="s">
        <v>1346</v>
      </c>
      <c r="H332" s="221">
        <v>1</v>
      </c>
      <c r="I332" s="222"/>
      <c r="J332" s="223">
        <f>ROUND(I332*H332,2)</f>
        <v>0</v>
      </c>
      <c r="K332" s="219" t="s">
        <v>1</v>
      </c>
      <c r="L332" s="43"/>
      <c r="M332" s="224" t="s">
        <v>1</v>
      </c>
      <c r="N332" s="225" t="s">
        <v>41</v>
      </c>
      <c r="O332" s="90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8" t="s">
        <v>155</v>
      </c>
      <c r="AT332" s="228" t="s">
        <v>150</v>
      </c>
      <c r="AU332" s="228" t="s">
        <v>84</v>
      </c>
      <c r="AY332" s="16" t="s">
        <v>148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6" t="s">
        <v>84</v>
      </c>
      <c r="BK332" s="229">
        <f>ROUND(I332*H332,2)</f>
        <v>0</v>
      </c>
      <c r="BL332" s="16" t="s">
        <v>155</v>
      </c>
      <c r="BM332" s="228" t="s">
        <v>2083</v>
      </c>
    </row>
    <row r="333" spans="1:47" s="2" customFormat="1" ht="12">
      <c r="A333" s="37"/>
      <c r="B333" s="38"/>
      <c r="C333" s="39"/>
      <c r="D333" s="230" t="s">
        <v>157</v>
      </c>
      <c r="E333" s="39"/>
      <c r="F333" s="231" t="s">
        <v>2082</v>
      </c>
      <c r="G333" s="39"/>
      <c r="H333" s="39"/>
      <c r="I333" s="232"/>
      <c r="J333" s="39"/>
      <c r="K333" s="39"/>
      <c r="L333" s="43"/>
      <c r="M333" s="233"/>
      <c r="N333" s="234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157</v>
      </c>
      <c r="AU333" s="16" t="s">
        <v>84</v>
      </c>
    </row>
    <row r="334" spans="1:63" s="12" customFormat="1" ht="25.9" customHeight="1">
      <c r="A334" s="12"/>
      <c r="B334" s="201"/>
      <c r="C334" s="202"/>
      <c r="D334" s="203" t="s">
        <v>75</v>
      </c>
      <c r="E334" s="204" t="s">
        <v>2084</v>
      </c>
      <c r="F334" s="204" t="s">
        <v>2085</v>
      </c>
      <c r="G334" s="202"/>
      <c r="H334" s="202"/>
      <c r="I334" s="205"/>
      <c r="J334" s="206">
        <f>BK334</f>
        <v>0</v>
      </c>
      <c r="K334" s="202"/>
      <c r="L334" s="207"/>
      <c r="M334" s="208"/>
      <c r="N334" s="209"/>
      <c r="O334" s="209"/>
      <c r="P334" s="210">
        <f>SUM(P335:P336)</f>
        <v>0</v>
      </c>
      <c r="Q334" s="209"/>
      <c r="R334" s="210">
        <f>SUM(R335:R336)</f>
        <v>0</v>
      </c>
      <c r="S334" s="209"/>
      <c r="T334" s="211">
        <f>SUM(T335:T336)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2" t="s">
        <v>84</v>
      </c>
      <c r="AT334" s="213" t="s">
        <v>75</v>
      </c>
      <c r="AU334" s="213" t="s">
        <v>76</v>
      </c>
      <c r="AY334" s="212" t="s">
        <v>148</v>
      </c>
      <c r="BK334" s="214">
        <f>SUM(BK335:BK336)</f>
        <v>0</v>
      </c>
    </row>
    <row r="335" spans="1:65" s="2" customFormat="1" ht="16.5" customHeight="1">
      <c r="A335" s="37"/>
      <c r="B335" s="38"/>
      <c r="C335" s="217" t="s">
        <v>1733</v>
      </c>
      <c r="D335" s="217" t="s">
        <v>150</v>
      </c>
      <c r="E335" s="218" t="s">
        <v>2086</v>
      </c>
      <c r="F335" s="219" t="s">
        <v>2087</v>
      </c>
      <c r="G335" s="220" t="s">
        <v>2088</v>
      </c>
      <c r="H335" s="221">
        <v>120</v>
      </c>
      <c r="I335" s="222"/>
      <c r="J335" s="223">
        <f>ROUND(I335*H335,2)</f>
        <v>0</v>
      </c>
      <c r="K335" s="219" t="s">
        <v>1</v>
      </c>
      <c r="L335" s="43"/>
      <c r="M335" s="224" t="s">
        <v>1</v>
      </c>
      <c r="N335" s="225" t="s">
        <v>41</v>
      </c>
      <c r="O335" s="90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8" t="s">
        <v>155</v>
      </c>
      <c r="AT335" s="228" t="s">
        <v>150</v>
      </c>
      <c r="AU335" s="228" t="s">
        <v>84</v>
      </c>
      <c r="AY335" s="16" t="s">
        <v>148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6" t="s">
        <v>84</v>
      </c>
      <c r="BK335" s="229">
        <f>ROUND(I335*H335,2)</f>
        <v>0</v>
      </c>
      <c r="BL335" s="16" t="s">
        <v>155</v>
      </c>
      <c r="BM335" s="228" t="s">
        <v>2089</v>
      </c>
    </row>
    <row r="336" spans="1:47" s="2" customFormat="1" ht="12">
      <c r="A336" s="37"/>
      <c r="B336" s="38"/>
      <c r="C336" s="39"/>
      <c r="D336" s="230" t="s">
        <v>157</v>
      </c>
      <c r="E336" s="39"/>
      <c r="F336" s="231" t="s">
        <v>2087</v>
      </c>
      <c r="G336" s="39"/>
      <c r="H336" s="39"/>
      <c r="I336" s="232"/>
      <c r="J336" s="39"/>
      <c r="K336" s="39"/>
      <c r="L336" s="43"/>
      <c r="M336" s="233"/>
      <c r="N336" s="234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157</v>
      </c>
      <c r="AU336" s="16" t="s">
        <v>84</v>
      </c>
    </row>
    <row r="337" spans="1:63" s="12" customFormat="1" ht="25.9" customHeight="1">
      <c r="A337" s="12"/>
      <c r="B337" s="201"/>
      <c r="C337" s="202"/>
      <c r="D337" s="203" t="s">
        <v>75</v>
      </c>
      <c r="E337" s="204" t="s">
        <v>2090</v>
      </c>
      <c r="F337" s="204" t="s">
        <v>2091</v>
      </c>
      <c r="G337" s="202"/>
      <c r="H337" s="202"/>
      <c r="I337" s="205"/>
      <c r="J337" s="206">
        <f>BK337</f>
        <v>0</v>
      </c>
      <c r="K337" s="202"/>
      <c r="L337" s="207"/>
      <c r="M337" s="208"/>
      <c r="N337" s="209"/>
      <c r="O337" s="209"/>
      <c r="P337" s="210">
        <f>SUM(P338:P341)</f>
        <v>0</v>
      </c>
      <c r="Q337" s="209"/>
      <c r="R337" s="210">
        <f>SUM(R338:R341)</f>
        <v>0</v>
      </c>
      <c r="S337" s="209"/>
      <c r="T337" s="211">
        <f>SUM(T338:T341)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2" t="s">
        <v>84</v>
      </c>
      <c r="AT337" s="213" t="s">
        <v>75</v>
      </c>
      <c r="AU337" s="213" t="s">
        <v>76</v>
      </c>
      <c r="AY337" s="212" t="s">
        <v>148</v>
      </c>
      <c r="BK337" s="214">
        <f>SUM(BK338:BK341)</f>
        <v>0</v>
      </c>
    </row>
    <row r="338" spans="1:65" s="2" customFormat="1" ht="16.5" customHeight="1">
      <c r="A338" s="37"/>
      <c r="B338" s="38"/>
      <c r="C338" s="217" t="s">
        <v>1738</v>
      </c>
      <c r="D338" s="217" t="s">
        <v>150</v>
      </c>
      <c r="E338" s="218" t="s">
        <v>2092</v>
      </c>
      <c r="F338" s="219" t="s">
        <v>2093</v>
      </c>
      <c r="G338" s="220" t="s">
        <v>1827</v>
      </c>
      <c r="H338" s="221">
        <v>4</v>
      </c>
      <c r="I338" s="222"/>
      <c r="J338" s="223">
        <f>ROUND(I338*H338,2)</f>
        <v>0</v>
      </c>
      <c r="K338" s="219" t="s">
        <v>1</v>
      </c>
      <c r="L338" s="43"/>
      <c r="M338" s="224" t="s">
        <v>1</v>
      </c>
      <c r="N338" s="225" t="s">
        <v>41</v>
      </c>
      <c r="O338" s="90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8" t="s">
        <v>155</v>
      </c>
      <c r="AT338" s="228" t="s">
        <v>150</v>
      </c>
      <c r="AU338" s="228" t="s">
        <v>84</v>
      </c>
      <c r="AY338" s="16" t="s">
        <v>148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6" t="s">
        <v>84</v>
      </c>
      <c r="BK338" s="229">
        <f>ROUND(I338*H338,2)</f>
        <v>0</v>
      </c>
      <c r="BL338" s="16" t="s">
        <v>155</v>
      </c>
      <c r="BM338" s="228" t="s">
        <v>2094</v>
      </c>
    </row>
    <row r="339" spans="1:47" s="2" customFormat="1" ht="12">
      <c r="A339" s="37"/>
      <c r="B339" s="38"/>
      <c r="C339" s="39"/>
      <c r="D339" s="230" t="s">
        <v>157</v>
      </c>
      <c r="E339" s="39"/>
      <c r="F339" s="231" t="s">
        <v>2093</v>
      </c>
      <c r="G339" s="39"/>
      <c r="H339" s="39"/>
      <c r="I339" s="232"/>
      <c r="J339" s="39"/>
      <c r="K339" s="39"/>
      <c r="L339" s="43"/>
      <c r="M339" s="233"/>
      <c r="N339" s="234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157</v>
      </c>
      <c r="AU339" s="16" t="s">
        <v>84</v>
      </c>
    </row>
    <row r="340" spans="1:65" s="2" customFormat="1" ht="24.15" customHeight="1">
      <c r="A340" s="37"/>
      <c r="B340" s="38"/>
      <c r="C340" s="217" t="s">
        <v>1744</v>
      </c>
      <c r="D340" s="217" t="s">
        <v>150</v>
      </c>
      <c r="E340" s="218" t="s">
        <v>2095</v>
      </c>
      <c r="F340" s="219" t="s">
        <v>2096</v>
      </c>
      <c r="G340" s="220" t="s">
        <v>2097</v>
      </c>
      <c r="H340" s="221">
        <v>1</v>
      </c>
      <c r="I340" s="222"/>
      <c r="J340" s="223">
        <f>ROUND(I340*H340,2)</f>
        <v>0</v>
      </c>
      <c r="K340" s="219" t="s">
        <v>1</v>
      </c>
      <c r="L340" s="43"/>
      <c r="M340" s="224" t="s">
        <v>1</v>
      </c>
      <c r="N340" s="225" t="s">
        <v>41</v>
      </c>
      <c r="O340" s="90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8" t="s">
        <v>155</v>
      </c>
      <c r="AT340" s="228" t="s">
        <v>150</v>
      </c>
      <c r="AU340" s="228" t="s">
        <v>84</v>
      </c>
      <c r="AY340" s="16" t="s">
        <v>148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6" t="s">
        <v>84</v>
      </c>
      <c r="BK340" s="229">
        <f>ROUND(I340*H340,2)</f>
        <v>0</v>
      </c>
      <c r="BL340" s="16" t="s">
        <v>155</v>
      </c>
      <c r="BM340" s="228" t="s">
        <v>2098</v>
      </c>
    </row>
    <row r="341" spans="1:47" s="2" customFormat="1" ht="12">
      <c r="A341" s="37"/>
      <c r="B341" s="38"/>
      <c r="C341" s="39"/>
      <c r="D341" s="230" t="s">
        <v>157</v>
      </c>
      <c r="E341" s="39"/>
      <c r="F341" s="231" t="s">
        <v>2096</v>
      </c>
      <c r="G341" s="39"/>
      <c r="H341" s="39"/>
      <c r="I341" s="232"/>
      <c r="J341" s="39"/>
      <c r="K341" s="39"/>
      <c r="L341" s="43"/>
      <c r="M341" s="233"/>
      <c r="N341" s="234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157</v>
      </c>
      <c r="AU341" s="16" t="s">
        <v>84</v>
      </c>
    </row>
    <row r="342" spans="1:63" s="12" customFormat="1" ht="25.9" customHeight="1">
      <c r="A342" s="12"/>
      <c r="B342" s="201"/>
      <c r="C342" s="202"/>
      <c r="D342" s="203" t="s">
        <v>75</v>
      </c>
      <c r="E342" s="204" t="s">
        <v>2099</v>
      </c>
      <c r="F342" s="204" t="s">
        <v>2100</v>
      </c>
      <c r="G342" s="202"/>
      <c r="H342" s="202"/>
      <c r="I342" s="205"/>
      <c r="J342" s="206">
        <f>BK342</f>
        <v>0</v>
      </c>
      <c r="K342" s="202"/>
      <c r="L342" s="207"/>
      <c r="M342" s="208"/>
      <c r="N342" s="209"/>
      <c r="O342" s="209"/>
      <c r="P342" s="210">
        <f>SUM(P343:P356)</f>
        <v>0</v>
      </c>
      <c r="Q342" s="209"/>
      <c r="R342" s="210">
        <f>SUM(R343:R356)</f>
        <v>0</v>
      </c>
      <c r="S342" s="209"/>
      <c r="T342" s="211">
        <f>SUM(T343:T356)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2" t="s">
        <v>84</v>
      </c>
      <c r="AT342" s="213" t="s">
        <v>75</v>
      </c>
      <c r="AU342" s="213" t="s">
        <v>76</v>
      </c>
      <c r="AY342" s="212" t="s">
        <v>148</v>
      </c>
      <c r="BK342" s="214">
        <f>SUM(BK343:BK356)</f>
        <v>0</v>
      </c>
    </row>
    <row r="343" spans="1:65" s="2" customFormat="1" ht="16.5" customHeight="1">
      <c r="A343" s="37"/>
      <c r="B343" s="38"/>
      <c r="C343" s="217" t="s">
        <v>1752</v>
      </c>
      <c r="D343" s="217" t="s">
        <v>150</v>
      </c>
      <c r="E343" s="218" t="s">
        <v>2101</v>
      </c>
      <c r="F343" s="219" t="s">
        <v>2102</v>
      </c>
      <c r="G343" s="220" t="s">
        <v>153</v>
      </c>
      <c r="H343" s="221">
        <v>22</v>
      </c>
      <c r="I343" s="222"/>
      <c r="J343" s="223">
        <f>ROUND(I343*H343,2)</f>
        <v>0</v>
      </c>
      <c r="K343" s="219" t="s">
        <v>1</v>
      </c>
      <c r="L343" s="43"/>
      <c r="M343" s="224" t="s">
        <v>1</v>
      </c>
      <c r="N343" s="225" t="s">
        <v>41</v>
      </c>
      <c r="O343" s="90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8" t="s">
        <v>155</v>
      </c>
      <c r="AT343" s="228" t="s">
        <v>150</v>
      </c>
      <c r="AU343" s="228" t="s">
        <v>84</v>
      </c>
      <c r="AY343" s="16" t="s">
        <v>148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6" t="s">
        <v>84</v>
      </c>
      <c r="BK343" s="229">
        <f>ROUND(I343*H343,2)</f>
        <v>0</v>
      </c>
      <c r="BL343" s="16" t="s">
        <v>155</v>
      </c>
      <c r="BM343" s="228" t="s">
        <v>2103</v>
      </c>
    </row>
    <row r="344" spans="1:47" s="2" customFormat="1" ht="12">
      <c r="A344" s="37"/>
      <c r="B344" s="38"/>
      <c r="C344" s="39"/>
      <c r="D344" s="230" t="s">
        <v>157</v>
      </c>
      <c r="E344" s="39"/>
      <c r="F344" s="231" t="s">
        <v>2102</v>
      </c>
      <c r="G344" s="39"/>
      <c r="H344" s="39"/>
      <c r="I344" s="232"/>
      <c r="J344" s="39"/>
      <c r="K344" s="39"/>
      <c r="L344" s="43"/>
      <c r="M344" s="233"/>
      <c r="N344" s="234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157</v>
      </c>
      <c r="AU344" s="16" t="s">
        <v>84</v>
      </c>
    </row>
    <row r="345" spans="1:65" s="2" customFormat="1" ht="16.5" customHeight="1">
      <c r="A345" s="37"/>
      <c r="B345" s="38"/>
      <c r="C345" s="217" t="s">
        <v>1758</v>
      </c>
      <c r="D345" s="217" t="s">
        <v>150</v>
      </c>
      <c r="E345" s="218" t="s">
        <v>2104</v>
      </c>
      <c r="F345" s="219" t="s">
        <v>2105</v>
      </c>
      <c r="G345" s="220" t="s">
        <v>1832</v>
      </c>
      <c r="H345" s="221">
        <v>1</v>
      </c>
      <c r="I345" s="222"/>
      <c r="J345" s="223">
        <f>ROUND(I345*H345,2)</f>
        <v>0</v>
      </c>
      <c r="K345" s="219" t="s">
        <v>1</v>
      </c>
      <c r="L345" s="43"/>
      <c r="M345" s="224" t="s">
        <v>1</v>
      </c>
      <c r="N345" s="225" t="s">
        <v>41</v>
      </c>
      <c r="O345" s="90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8" t="s">
        <v>155</v>
      </c>
      <c r="AT345" s="228" t="s">
        <v>150</v>
      </c>
      <c r="AU345" s="228" t="s">
        <v>84</v>
      </c>
      <c r="AY345" s="16" t="s">
        <v>148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6" t="s">
        <v>84</v>
      </c>
      <c r="BK345" s="229">
        <f>ROUND(I345*H345,2)</f>
        <v>0</v>
      </c>
      <c r="BL345" s="16" t="s">
        <v>155</v>
      </c>
      <c r="BM345" s="228" t="s">
        <v>2106</v>
      </c>
    </row>
    <row r="346" spans="1:47" s="2" customFormat="1" ht="12">
      <c r="A346" s="37"/>
      <c r="B346" s="38"/>
      <c r="C346" s="39"/>
      <c r="D346" s="230" t="s">
        <v>157</v>
      </c>
      <c r="E346" s="39"/>
      <c r="F346" s="231" t="s">
        <v>2105</v>
      </c>
      <c r="G346" s="39"/>
      <c r="H346" s="39"/>
      <c r="I346" s="232"/>
      <c r="J346" s="39"/>
      <c r="K346" s="39"/>
      <c r="L346" s="43"/>
      <c r="M346" s="233"/>
      <c r="N346" s="234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157</v>
      </c>
      <c r="AU346" s="16" t="s">
        <v>84</v>
      </c>
    </row>
    <row r="347" spans="1:65" s="2" customFormat="1" ht="16.5" customHeight="1">
      <c r="A347" s="37"/>
      <c r="B347" s="38"/>
      <c r="C347" s="217" t="s">
        <v>1765</v>
      </c>
      <c r="D347" s="217" t="s">
        <v>150</v>
      </c>
      <c r="E347" s="218" t="s">
        <v>2107</v>
      </c>
      <c r="F347" s="219" t="s">
        <v>2108</v>
      </c>
      <c r="G347" s="220" t="s">
        <v>153</v>
      </c>
      <c r="H347" s="221">
        <v>22</v>
      </c>
      <c r="I347" s="222"/>
      <c r="J347" s="223">
        <f>ROUND(I347*H347,2)</f>
        <v>0</v>
      </c>
      <c r="K347" s="219" t="s">
        <v>1</v>
      </c>
      <c r="L347" s="43"/>
      <c r="M347" s="224" t="s">
        <v>1</v>
      </c>
      <c r="N347" s="225" t="s">
        <v>41</v>
      </c>
      <c r="O347" s="9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8" t="s">
        <v>155</v>
      </c>
      <c r="AT347" s="228" t="s">
        <v>150</v>
      </c>
      <c r="AU347" s="228" t="s">
        <v>84</v>
      </c>
      <c r="AY347" s="16" t="s">
        <v>148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6" t="s">
        <v>84</v>
      </c>
      <c r="BK347" s="229">
        <f>ROUND(I347*H347,2)</f>
        <v>0</v>
      </c>
      <c r="BL347" s="16" t="s">
        <v>155</v>
      </c>
      <c r="BM347" s="228" t="s">
        <v>2109</v>
      </c>
    </row>
    <row r="348" spans="1:47" s="2" customFormat="1" ht="12">
      <c r="A348" s="37"/>
      <c r="B348" s="38"/>
      <c r="C348" s="39"/>
      <c r="D348" s="230" t="s">
        <v>157</v>
      </c>
      <c r="E348" s="39"/>
      <c r="F348" s="231" t="s">
        <v>2108</v>
      </c>
      <c r="G348" s="39"/>
      <c r="H348" s="39"/>
      <c r="I348" s="232"/>
      <c r="J348" s="39"/>
      <c r="K348" s="39"/>
      <c r="L348" s="43"/>
      <c r="M348" s="233"/>
      <c r="N348" s="234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157</v>
      </c>
      <c r="AU348" s="16" t="s">
        <v>84</v>
      </c>
    </row>
    <row r="349" spans="1:65" s="2" customFormat="1" ht="24.15" customHeight="1">
      <c r="A349" s="37"/>
      <c r="B349" s="38"/>
      <c r="C349" s="217" t="s">
        <v>1772</v>
      </c>
      <c r="D349" s="217" t="s">
        <v>150</v>
      </c>
      <c r="E349" s="218" t="s">
        <v>2110</v>
      </c>
      <c r="F349" s="219" t="s">
        <v>2111</v>
      </c>
      <c r="G349" s="220" t="s">
        <v>153</v>
      </c>
      <c r="H349" s="221">
        <v>22</v>
      </c>
      <c r="I349" s="222"/>
      <c r="J349" s="223">
        <f>ROUND(I349*H349,2)</f>
        <v>0</v>
      </c>
      <c r="K349" s="219" t="s">
        <v>1</v>
      </c>
      <c r="L349" s="43"/>
      <c r="M349" s="224" t="s">
        <v>1</v>
      </c>
      <c r="N349" s="225" t="s">
        <v>41</v>
      </c>
      <c r="O349" s="90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28" t="s">
        <v>155</v>
      </c>
      <c r="AT349" s="228" t="s">
        <v>150</v>
      </c>
      <c r="AU349" s="228" t="s">
        <v>84</v>
      </c>
      <c r="AY349" s="16" t="s">
        <v>148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6" t="s">
        <v>84</v>
      </c>
      <c r="BK349" s="229">
        <f>ROUND(I349*H349,2)</f>
        <v>0</v>
      </c>
      <c r="BL349" s="16" t="s">
        <v>155</v>
      </c>
      <c r="BM349" s="228" t="s">
        <v>2112</v>
      </c>
    </row>
    <row r="350" spans="1:47" s="2" customFormat="1" ht="12">
      <c r="A350" s="37"/>
      <c r="B350" s="38"/>
      <c r="C350" s="39"/>
      <c r="D350" s="230" t="s">
        <v>157</v>
      </c>
      <c r="E350" s="39"/>
      <c r="F350" s="231" t="s">
        <v>2111</v>
      </c>
      <c r="G350" s="39"/>
      <c r="H350" s="39"/>
      <c r="I350" s="232"/>
      <c r="J350" s="39"/>
      <c r="K350" s="39"/>
      <c r="L350" s="43"/>
      <c r="M350" s="233"/>
      <c r="N350" s="234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157</v>
      </c>
      <c r="AU350" s="16" t="s">
        <v>84</v>
      </c>
    </row>
    <row r="351" spans="1:65" s="2" customFormat="1" ht="16.5" customHeight="1">
      <c r="A351" s="37"/>
      <c r="B351" s="38"/>
      <c r="C351" s="217" t="s">
        <v>1776</v>
      </c>
      <c r="D351" s="217" t="s">
        <v>150</v>
      </c>
      <c r="E351" s="218" t="s">
        <v>2113</v>
      </c>
      <c r="F351" s="219" t="s">
        <v>2114</v>
      </c>
      <c r="G351" s="220" t="s">
        <v>153</v>
      </c>
      <c r="H351" s="221">
        <v>22</v>
      </c>
      <c r="I351" s="222"/>
      <c r="J351" s="223">
        <f>ROUND(I351*H351,2)</f>
        <v>0</v>
      </c>
      <c r="K351" s="219" t="s">
        <v>1</v>
      </c>
      <c r="L351" s="43"/>
      <c r="M351" s="224" t="s">
        <v>1</v>
      </c>
      <c r="N351" s="225" t="s">
        <v>41</v>
      </c>
      <c r="O351" s="90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8" t="s">
        <v>155</v>
      </c>
      <c r="AT351" s="228" t="s">
        <v>150</v>
      </c>
      <c r="AU351" s="228" t="s">
        <v>84</v>
      </c>
      <c r="AY351" s="16" t="s">
        <v>148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6" t="s">
        <v>84</v>
      </c>
      <c r="BK351" s="229">
        <f>ROUND(I351*H351,2)</f>
        <v>0</v>
      </c>
      <c r="BL351" s="16" t="s">
        <v>155</v>
      </c>
      <c r="BM351" s="228" t="s">
        <v>2115</v>
      </c>
    </row>
    <row r="352" spans="1:47" s="2" customFormat="1" ht="12">
      <c r="A352" s="37"/>
      <c r="B352" s="38"/>
      <c r="C352" s="39"/>
      <c r="D352" s="230" t="s">
        <v>157</v>
      </c>
      <c r="E352" s="39"/>
      <c r="F352" s="231" t="s">
        <v>2114</v>
      </c>
      <c r="G352" s="39"/>
      <c r="H352" s="39"/>
      <c r="I352" s="232"/>
      <c r="J352" s="39"/>
      <c r="K352" s="39"/>
      <c r="L352" s="43"/>
      <c r="M352" s="233"/>
      <c r="N352" s="234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157</v>
      </c>
      <c r="AU352" s="16" t="s">
        <v>84</v>
      </c>
    </row>
    <row r="353" spans="1:65" s="2" customFormat="1" ht="16.5" customHeight="1">
      <c r="A353" s="37"/>
      <c r="B353" s="38"/>
      <c r="C353" s="217" t="s">
        <v>1784</v>
      </c>
      <c r="D353" s="217" t="s">
        <v>150</v>
      </c>
      <c r="E353" s="218" t="s">
        <v>2116</v>
      </c>
      <c r="F353" s="219" t="s">
        <v>2117</v>
      </c>
      <c r="G353" s="220" t="s">
        <v>185</v>
      </c>
      <c r="H353" s="221">
        <v>1.54</v>
      </c>
      <c r="I353" s="222"/>
      <c r="J353" s="223">
        <f>ROUND(I353*H353,2)</f>
        <v>0</v>
      </c>
      <c r="K353" s="219" t="s">
        <v>1</v>
      </c>
      <c r="L353" s="43"/>
      <c r="M353" s="224" t="s">
        <v>1</v>
      </c>
      <c r="N353" s="225" t="s">
        <v>41</v>
      </c>
      <c r="O353" s="90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8" t="s">
        <v>155</v>
      </c>
      <c r="AT353" s="228" t="s">
        <v>150</v>
      </c>
      <c r="AU353" s="228" t="s">
        <v>84</v>
      </c>
      <c r="AY353" s="16" t="s">
        <v>148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6" t="s">
        <v>84</v>
      </c>
      <c r="BK353" s="229">
        <f>ROUND(I353*H353,2)</f>
        <v>0</v>
      </c>
      <c r="BL353" s="16" t="s">
        <v>155</v>
      </c>
      <c r="BM353" s="228" t="s">
        <v>2118</v>
      </c>
    </row>
    <row r="354" spans="1:47" s="2" customFormat="1" ht="12">
      <c r="A354" s="37"/>
      <c r="B354" s="38"/>
      <c r="C354" s="39"/>
      <c r="D354" s="230" t="s">
        <v>157</v>
      </c>
      <c r="E354" s="39"/>
      <c r="F354" s="231" t="s">
        <v>2117</v>
      </c>
      <c r="G354" s="39"/>
      <c r="H354" s="39"/>
      <c r="I354" s="232"/>
      <c r="J354" s="39"/>
      <c r="K354" s="39"/>
      <c r="L354" s="43"/>
      <c r="M354" s="233"/>
      <c r="N354" s="234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157</v>
      </c>
      <c r="AU354" s="16" t="s">
        <v>84</v>
      </c>
    </row>
    <row r="355" spans="1:65" s="2" customFormat="1" ht="16.5" customHeight="1">
      <c r="A355" s="37"/>
      <c r="B355" s="38"/>
      <c r="C355" s="217" t="s">
        <v>1791</v>
      </c>
      <c r="D355" s="217" t="s">
        <v>150</v>
      </c>
      <c r="E355" s="218" t="s">
        <v>2119</v>
      </c>
      <c r="F355" s="219" t="s">
        <v>2120</v>
      </c>
      <c r="G355" s="220" t="s">
        <v>215</v>
      </c>
      <c r="H355" s="221">
        <v>8</v>
      </c>
      <c r="I355" s="222"/>
      <c r="J355" s="223">
        <f>ROUND(I355*H355,2)</f>
        <v>0</v>
      </c>
      <c r="K355" s="219" t="s">
        <v>1</v>
      </c>
      <c r="L355" s="43"/>
      <c r="M355" s="224" t="s">
        <v>1</v>
      </c>
      <c r="N355" s="225" t="s">
        <v>41</v>
      </c>
      <c r="O355" s="90"/>
      <c r="P355" s="226">
        <f>O355*H355</f>
        <v>0</v>
      </c>
      <c r="Q355" s="226">
        <v>0</v>
      </c>
      <c r="R355" s="226">
        <f>Q355*H355</f>
        <v>0</v>
      </c>
      <c r="S355" s="226">
        <v>0</v>
      </c>
      <c r="T355" s="227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8" t="s">
        <v>155</v>
      </c>
      <c r="AT355" s="228" t="s">
        <v>150</v>
      </c>
      <c r="AU355" s="228" t="s">
        <v>84</v>
      </c>
      <c r="AY355" s="16" t="s">
        <v>148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6" t="s">
        <v>84</v>
      </c>
      <c r="BK355" s="229">
        <f>ROUND(I355*H355,2)</f>
        <v>0</v>
      </c>
      <c r="BL355" s="16" t="s">
        <v>155</v>
      </c>
      <c r="BM355" s="228" t="s">
        <v>2121</v>
      </c>
    </row>
    <row r="356" spans="1:47" s="2" customFormat="1" ht="12">
      <c r="A356" s="37"/>
      <c r="B356" s="38"/>
      <c r="C356" s="39"/>
      <c r="D356" s="230" t="s">
        <v>157</v>
      </c>
      <c r="E356" s="39"/>
      <c r="F356" s="231" t="s">
        <v>2120</v>
      </c>
      <c r="G356" s="39"/>
      <c r="H356" s="39"/>
      <c r="I356" s="232"/>
      <c r="J356" s="39"/>
      <c r="K356" s="39"/>
      <c r="L356" s="43"/>
      <c r="M356" s="233"/>
      <c r="N356" s="234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157</v>
      </c>
      <c r="AU356" s="16" t="s">
        <v>84</v>
      </c>
    </row>
    <row r="357" spans="1:63" s="12" customFormat="1" ht="25.9" customHeight="1">
      <c r="A357" s="12"/>
      <c r="B357" s="201"/>
      <c r="C357" s="202"/>
      <c r="D357" s="203" t="s">
        <v>75</v>
      </c>
      <c r="E357" s="204" t="s">
        <v>2122</v>
      </c>
      <c r="F357" s="204" t="s">
        <v>2123</v>
      </c>
      <c r="G357" s="202"/>
      <c r="H357" s="202"/>
      <c r="I357" s="205"/>
      <c r="J357" s="206">
        <f>BK357</f>
        <v>0</v>
      </c>
      <c r="K357" s="202"/>
      <c r="L357" s="207"/>
      <c r="M357" s="208"/>
      <c r="N357" s="209"/>
      <c r="O357" s="209"/>
      <c r="P357" s="210">
        <v>0</v>
      </c>
      <c r="Q357" s="209"/>
      <c r="R357" s="210">
        <v>0</v>
      </c>
      <c r="S357" s="209"/>
      <c r="T357" s="211"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2" t="s">
        <v>84</v>
      </c>
      <c r="AT357" s="213" t="s">
        <v>75</v>
      </c>
      <c r="AU357" s="213" t="s">
        <v>76</v>
      </c>
      <c r="AY357" s="212" t="s">
        <v>148</v>
      </c>
      <c r="BK357" s="214">
        <v>0</v>
      </c>
    </row>
    <row r="358" spans="1:63" s="12" customFormat="1" ht="25.9" customHeight="1">
      <c r="A358" s="12"/>
      <c r="B358" s="201"/>
      <c r="C358" s="202"/>
      <c r="D358" s="203" t="s">
        <v>75</v>
      </c>
      <c r="E358" s="204" t="s">
        <v>2124</v>
      </c>
      <c r="F358" s="204" t="s">
        <v>1</v>
      </c>
      <c r="G358" s="202"/>
      <c r="H358" s="202"/>
      <c r="I358" s="205"/>
      <c r="J358" s="206">
        <f>BK358</f>
        <v>0</v>
      </c>
      <c r="K358" s="202"/>
      <c r="L358" s="207"/>
      <c r="M358" s="208"/>
      <c r="N358" s="209"/>
      <c r="O358" s="209"/>
      <c r="P358" s="210">
        <f>SUM(P359:P364)</f>
        <v>0</v>
      </c>
      <c r="Q358" s="209"/>
      <c r="R358" s="210">
        <f>SUM(R359:R364)</f>
        <v>0</v>
      </c>
      <c r="S358" s="209"/>
      <c r="T358" s="211">
        <f>SUM(T359:T364)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2" t="s">
        <v>84</v>
      </c>
      <c r="AT358" s="213" t="s">
        <v>75</v>
      </c>
      <c r="AU358" s="213" t="s">
        <v>76</v>
      </c>
      <c r="AY358" s="212" t="s">
        <v>148</v>
      </c>
      <c r="BK358" s="214">
        <f>SUM(BK359:BK364)</f>
        <v>0</v>
      </c>
    </row>
    <row r="359" spans="1:65" s="2" customFormat="1" ht="24.15" customHeight="1">
      <c r="A359" s="37"/>
      <c r="B359" s="38"/>
      <c r="C359" s="217" t="s">
        <v>1797</v>
      </c>
      <c r="D359" s="217" t="s">
        <v>150</v>
      </c>
      <c r="E359" s="218" t="s">
        <v>2125</v>
      </c>
      <c r="F359" s="219" t="s">
        <v>2126</v>
      </c>
      <c r="G359" s="220" t="s">
        <v>1832</v>
      </c>
      <c r="H359" s="221">
        <v>1</v>
      </c>
      <c r="I359" s="222"/>
      <c r="J359" s="223">
        <f>ROUND(I359*H359,2)</f>
        <v>0</v>
      </c>
      <c r="K359" s="219" t="s">
        <v>1</v>
      </c>
      <c r="L359" s="43"/>
      <c r="M359" s="224" t="s">
        <v>1</v>
      </c>
      <c r="N359" s="225" t="s">
        <v>41</v>
      </c>
      <c r="O359" s="90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8" t="s">
        <v>155</v>
      </c>
      <c r="AT359" s="228" t="s">
        <v>150</v>
      </c>
      <c r="AU359" s="228" t="s">
        <v>84</v>
      </c>
      <c r="AY359" s="16" t="s">
        <v>148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6" t="s">
        <v>84</v>
      </c>
      <c r="BK359" s="229">
        <f>ROUND(I359*H359,2)</f>
        <v>0</v>
      </c>
      <c r="BL359" s="16" t="s">
        <v>155</v>
      </c>
      <c r="BM359" s="228" t="s">
        <v>2127</v>
      </c>
    </row>
    <row r="360" spans="1:47" s="2" customFormat="1" ht="12">
      <c r="A360" s="37"/>
      <c r="B360" s="38"/>
      <c r="C360" s="39"/>
      <c r="D360" s="230" t="s">
        <v>157</v>
      </c>
      <c r="E360" s="39"/>
      <c r="F360" s="231" t="s">
        <v>2126</v>
      </c>
      <c r="G360" s="39"/>
      <c r="H360" s="39"/>
      <c r="I360" s="232"/>
      <c r="J360" s="39"/>
      <c r="K360" s="39"/>
      <c r="L360" s="43"/>
      <c r="M360" s="233"/>
      <c r="N360" s="234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157</v>
      </c>
      <c r="AU360" s="16" t="s">
        <v>84</v>
      </c>
    </row>
    <row r="361" spans="1:65" s="2" customFormat="1" ht="16.5" customHeight="1">
      <c r="A361" s="37"/>
      <c r="B361" s="38"/>
      <c r="C361" s="217" t="s">
        <v>1803</v>
      </c>
      <c r="D361" s="217" t="s">
        <v>150</v>
      </c>
      <c r="E361" s="218" t="s">
        <v>2128</v>
      </c>
      <c r="F361" s="219" t="s">
        <v>2129</v>
      </c>
      <c r="G361" s="220" t="s">
        <v>2088</v>
      </c>
      <c r="H361" s="221">
        <v>16</v>
      </c>
      <c r="I361" s="222"/>
      <c r="J361" s="223">
        <f>ROUND(I361*H361,2)</f>
        <v>0</v>
      </c>
      <c r="K361" s="219" t="s">
        <v>1</v>
      </c>
      <c r="L361" s="43"/>
      <c r="M361" s="224" t="s">
        <v>1</v>
      </c>
      <c r="N361" s="225" t="s">
        <v>41</v>
      </c>
      <c r="O361" s="90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8" t="s">
        <v>155</v>
      </c>
      <c r="AT361" s="228" t="s">
        <v>150</v>
      </c>
      <c r="AU361" s="228" t="s">
        <v>84</v>
      </c>
      <c r="AY361" s="16" t="s">
        <v>148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6" t="s">
        <v>84</v>
      </c>
      <c r="BK361" s="229">
        <f>ROUND(I361*H361,2)</f>
        <v>0</v>
      </c>
      <c r="BL361" s="16" t="s">
        <v>155</v>
      </c>
      <c r="BM361" s="228" t="s">
        <v>2130</v>
      </c>
    </row>
    <row r="362" spans="1:47" s="2" customFormat="1" ht="12">
      <c r="A362" s="37"/>
      <c r="B362" s="38"/>
      <c r="C362" s="39"/>
      <c r="D362" s="230" t="s">
        <v>157</v>
      </c>
      <c r="E362" s="39"/>
      <c r="F362" s="231" t="s">
        <v>2129</v>
      </c>
      <c r="G362" s="39"/>
      <c r="H362" s="39"/>
      <c r="I362" s="232"/>
      <c r="J362" s="39"/>
      <c r="K362" s="39"/>
      <c r="L362" s="43"/>
      <c r="M362" s="233"/>
      <c r="N362" s="234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157</v>
      </c>
      <c r="AU362" s="16" t="s">
        <v>84</v>
      </c>
    </row>
    <row r="363" spans="1:65" s="2" customFormat="1" ht="24.15" customHeight="1">
      <c r="A363" s="37"/>
      <c r="B363" s="38"/>
      <c r="C363" s="217" t="s">
        <v>1810</v>
      </c>
      <c r="D363" s="217" t="s">
        <v>150</v>
      </c>
      <c r="E363" s="218" t="s">
        <v>2131</v>
      </c>
      <c r="F363" s="219" t="s">
        <v>2132</v>
      </c>
      <c r="G363" s="220" t="s">
        <v>1832</v>
      </c>
      <c r="H363" s="221">
        <v>1</v>
      </c>
      <c r="I363" s="222"/>
      <c r="J363" s="223">
        <f>ROUND(I363*H363,2)</f>
        <v>0</v>
      </c>
      <c r="K363" s="219" t="s">
        <v>1</v>
      </c>
      <c r="L363" s="43"/>
      <c r="M363" s="224" t="s">
        <v>1</v>
      </c>
      <c r="N363" s="225" t="s">
        <v>41</v>
      </c>
      <c r="O363" s="90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8" t="s">
        <v>155</v>
      </c>
      <c r="AT363" s="228" t="s">
        <v>150</v>
      </c>
      <c r="AU363" s="228" t="s">
        <v>84</v>
      </c>
      <c r="AY363" s="16" t="s">
        <v>148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6" t="s">
        <v>84</v>
      </c>
      <c r="BK363" s="229">
        <f>ROUND(I363*H363,2)</f>
        <v>0</v>
      </c>
      <c r="BL363" s="16" t="s">
        <v>155</v>
      </c>
      <c r="BM363" s="228" t="s">
        <v>2133</v>
      </c>
    </row>
    <row r="364" spans="1:47" s="2" customFormat="1" ht="12">
      <c r="A364" s="37"/>
      <c r="B364" s="38"/>
      <c r="C364" s="39"/>
      <c r="D364" s="230" t="s">
        <v>157</v>
      </c>
      <c r="E364" s="39"/>
      <c r="F364" s="231" t="s">
        <v>2132</v>
      </c>
      <c r="G364" s="39"/>
      <c r="H364" s="39"/>
      <c r="I364" s="232"/>
      <c r="J364" s="39"/>
      <c r="K364" s="39"/>
      <c r="L364" s="43"/>
      <c r="M364" s="259"/>
      <c r="N364" s="260"/>
      <c r="O364" s="261"/>
      <c r="P364" s="261"/>
      <c r="Q364" s="261"/>
      <c r="R364" s="261"/>
      <c r="S364" s="261"/>
      <c r="T364" s="262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157</v>
      </c>
      <c r="AU364" s="16" t="s">
        <v>84</v>
      </c>
    </row>
    <row r="365" spans="1:31" s="2" customFormat="1" ht="6.95" customHeight="1">
      <c r="A365" s="37"/>
      <c r="B365" s="65"/>
      <c r="C365" s="66"/>
      <c r="D365" s="66"/>
      <c r="E365" s="66"/>
      <c r="F365" s="66"/>
      <c r="G365" s="66"/>
      <c r="H365" s="66"/>
      <c r="I365" s="66"/>
      <c r="J365" s="66"/>
      <c r="K365" s="66"/>
      <c r="L365" s="43"/>
      <c r="M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</sheetData>
  <sheetProtection password="CC35" sheet="1" objects="1" scenarios="1" formatColumns="0" formatRows="0" autoFilter="0"/>
  <autoFilter ref="C121:K36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2134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ROUND((SUM(BE123:BE251)),2)</f>
        <v>0</v>
      </c>
      <c r="G33" s="37"/>
      <c r="H33" s="37"/>
      <c r="I33" s="154">
        <v>0.21</v>
      </c>
      <c r="J33" s="153">
        <f>ROUND(((SUM(BE123:BE251))*I33),2)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ROUND((SUM(BF123:BF251)),2)</f>
        <v>0</v>
      </c>
      <c r="G34" s="37"/>
      <c r="H34" s="37"/>
      <c r="I34" s="154">
        <v>0.15</v>
      </c>
      <c r="J34" s="153">
        <f>ROUND(((SUM(BF123:BF251))*I34),2)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ROUND((SUM(BG123:BG251)),2)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ROUND((SUM(BH123:BH251)),2)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ROUND((SUM(BI123:BI251)),2)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12 - Oprava povrchů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J167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2135</v>
      </c>
      <c r="E100" s="187"/>
      <c r="F100" s="187"/>
      <c r="G100" s="187"/>
      <c r="H100" s="187"/>
      <c r="I100" s="187"/>
      <c r="J100" s="188">
        <f>J171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1186</v>
      </c>
      <c r="E101" s="187"/>
      <c r="F101" s="187"/>
      <c r="G101" s="187"/>
      <c r="H101" s="187"/>
      <c r="I101" s="187"/>
      <c r="J101" s="188">
        <f>J214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1187</v>
      </c>
      <c r="E102" s="187"/>
      <c r="F102" s="187"/>
      <c r="G102" s="187"/>
      <c r="H102" s="187"/>
      <c r="I102" s="187"/>
      <c r="J102" s="188">
        <f>J230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132</v>
      </c>
      <c r="E103" s="187"/>
      <c r="F103" s="187"/>
      <c r="G103" s="187"/>
      <c r="H103" s="187"/>
      <c r="I103" s="187"/>
      <c r="J103" s="188">
        <f>J248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133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Dokončení vodovodu Líska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12 - Oprava povrchů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Česká Kamenice</v>
      </c>
      <c r="G117" s="39"/>
      <c r="H117" s="39"/>
      <c r="I117" s="31" t="s">
        <v>22</v>
      </c>
      <c r="J117" s="78" t="str">
        <f>IF(J12="","",J12)</f>
        <v>17. 11. 2022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Česká Kamenice</v>
      </c>
      <c r="G119" s="39"/>
      <c r="H119" s="39"/>
      <c r="I119" s="31" t="s">
        <v>30</v>
      </c>
      <c r="J119" s="35" t="str">
        <f>E21</f>
        <v>In. Folbracht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J. Nešněra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134</v>
      </c>
      <c r="D122" s="193" t="s">
        <v>61</v>
      </c>
      <c r="E122" s="193" t="s">
        <v>57</v>
      </c>
      <c r="F122" s="193" t="s">
        <v>58</v>
      </c>
      <c r="G122" s="193" t="s">
        <v>135</v>
      </c>
      <c r="H122" s="193" t="s">
        <v>136</v>
      </c>
      <c r="I122" s="193" t="s">
        <v>137</v>
      </c>
      <c r="J122" s="193" t="s">
        <v>125</v>
      </c>
      <c r="K122" s="194" t="s">
        <v>138</v>
      </c>
      <c r="L122" s="195"/>
      <c r="M122" s="99" t="s">
        <v>1</v>
      </c>
      <c r="N122" s="100" t="s">
        <v>40</v>
      </c>
      <c r="O122" s="100" t="s">
        <v>139</v>
      </c>
      <c r="P122" s="100" t="s">
        <v>140</v>
      </c>
      <c r="Q122" s="100" t="s">
        <v>141</v>
      </c>
      <c r="R122" s="100" t="s">
        <v>142</v>
      </c>
      <c r="S122" s="100" t="s">
        <v>143</v>
      </c>
      <c r="T122" s="101" t="s">
        <v>144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145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2144.7375298999996</v>
      </c>
      <c r="S123" s="103"/>
      <c r="T123" s="199">
        <f>T124</f>
        <v>3383.8643150000003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127</v>
      </c>
      <c r="BK123" s="200">
        <f>BK124</f>
        <v>0</v>
      </c>
    </row>
    <row r="124" spans="1:63" s="12" customFormat="1" ht="25.9" customHeight="1">
      <c r="A124" s="12"/>
      <c r="B124" s="201"/>
      <c r="C124" s="202"/>
      <c r="D124" s="203" t="s">
        <v>75</v>
      </c>
      <c r="E124" s="204" t="s">
        <v>146</v>
      </c>
      <c r="F124" s="204" t="s">
        <v>147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P125+P167+P171+P214+P230+P248</f>
        <v>0</v>
      </c>
      <c r="Q124" s="209"/>
      <c r="R124" s="210">
        <f>R125+R167+R171+R214+R230+R248</f>
        <v>2144.7375298999996</v>
      </c>
      <c r="S124" s="209"/>
      <c r="T124" s="211">
        <f>T125+T167+T171+T214+T230+T248</f>
        <v>3383.8643150000003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75</v>
      </c>
      <c r="AU124" s="213" t="s">
        <v>76</v>
      </c>
      <c r="AY124" s="212" t="s">
        <v>148</v>
      </c>
      <c r="BK124" s="214">
        <f>BK125+BK167+BK171+BK214+BK230+BK248</f>
        <v>0</v>
      </c>
    </row>
    <row r="125" spans="1:63" s="12" customFormat="1" ht="22.8" customHeight="1">
      <c r="A125" s="12"/>
      <c r="B125" s="201"/>
      <c r="C125" s="202"/>
      <c r="D125" s="203" t="s">
        <v>75</v>
      </c>
      <c r="E125" s="215" t="s">
        <v>84</v>
      </c>
      <c r="F125" s="215" t="s">
        <v>149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SUM(P126:P166)</f>
        <v>0</v>
      </c>
      <c r="Q125" s="209"/>
      <c r="R125" s="210">
        <f>SUM(R126:R166)</f>
        <v>0.11896549999999999</v>
      </c>
      <c r="S125" s="209"/>
      <c r="T125" s="211">
        <f>SUM(T126:T166)</f>
        <v>3383.8643150000003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75</v>
      </c>
      <c r="AU125" s="213" t="s">
        <v>84</v>
      </c>
      <c r="AY125" s="212" t="s">
        <v>148</v>
      </c>
      <c r="BK125" s="214">
        <f>SUM(BK126:BK166)</f>
        <v>0</v>
      </c>
    </row>
    <row r="126" spans="1:65" s="2" customFormat="1" ht="24.15" customHeight="1">
      <c r="A126" s="37"/>
      <c r="B126" s="38"/>
      <c r="C126" s="217" t="s">
        <v>84</v>
      </c>
      <c r="D126" s="217" t="s">
        <v>150</v>
      </c>
      <c r="E126" s="218" t="s">
        <v>2136</v>
      </c>
      <c r="F126" s="219" t="s">
        <v>2137</v>
      </c>
      <c r="G126" s="220" t="s">
        <v>215</v>
      </c>
      <c r="H126" s="221">
        <v>26.67</v>
      </c>
      <c r="I126" s="222"/>
      <c r="J126" s="223">
        <f>ROUND(I126*H126,2)</f>
        <v>0</v>
      </c>
      <c r="K126" s="219" t="s">
        <v>186</v>
      </c>
      <c r="L126" s="43"/>
      <c r="M126" s="224" t="s">
        <v>1</v>
      </c>
      <c r="N126" s="225" t="s">
        <v>41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0.586</v>
      </c>
      <c r="T126" s="227">
        <f>S126*H126</f>
        <v>15.62862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155</v>
      </c>
      <c r="AT126" s="228" t="s">
        <v>150</v>
      </c>
      <c r="AU126" s="228" t="s">
        <v>86</v>
      </c>
      <c r="AY126" s="16" t="s">
        <v>148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155</v>
      </c>
      <c r="BM126" s="228" t="s">
        <v>2138</v>
      </c>
    </row>
    <row r="127" spans="1:47" s="2" customFormat="1" ht="12">
      <c r="A127" s="37"/>
      <c r="B127" s="38"/>
      <c r="C127" s="39"/>
      <c r="D127" s="230" t="s">
        <v>157</v>
      </c>
      <c r="E127" s="39"/>
      <c r="F127" s="231" t="s">
        <v>2139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157</v>
      </c>
      <c r="AU127" s="16" t="s">
        <v>86</v>
      </c>
    </row>
    <row r="128" spans="1:47" s="2" customFormat="1" ht="12">
      <c r="A128" s="37"/>
      <c r="B128" s="38"/>
      <c r="C128" s="39"/>
      <c r="D128" s="235" t="s">
        <v>159</v>
      </c>
      <c r="E128" s="39"/>
      <c r="F128" s="236" t="s">
        <v>2140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159</v>
      </c>
      <c r="AU128" s="16" t="s">
        <v>86</v>
      </c>
    </row>
    <row r="129" spans="1:51" s="13" customFormat="1" ht="12">
      <c r="A129" s="13"/>
      <c r="B129" s="238"/>
      <c r="C129" s="239"/>
      <c r="D129" s="230" t="s">
        <v>163</v>
      </c>
      <c r="E129" s="240" t="s">
        <v>1</v>
      </c>
      <c r="F129" s="241" t="s">
        <v>2141</v>
      </c>
      <c r="G129" s="239"/>
      <c r="H129" s="242">
        <v>26.67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163</v>
      </c>
      <c r="AU129" s="248" t="s">
        <v>86</v>
      </c>
      <c r="AV129" s="13" t="s">
        <v>86</v>
      </c>
      <c r="AW129" s="13" t="s">
        <v>32</v>
      </c>
      <c r="AX129" s="13" t="s">
        <v>84</v>
      </c>
      <c r="AY129" s="248" t="s">
        <v>148</v>
      </c>
    </row>
    <row r="130" spans="1:65" s="2" customFormat="1" ht="24.15" customHeight="1">
      <c r="A130" s="37"/>
      <c r="B130" s="38"/>
      <c r="C130" s="217" t="s">
        <v>86</v>
      </c>
      <c r="D130" s="217" t="s">
        <v>150</v>
      </c>
      <c r="E130" s="218" t="s">
        <v>2142</v>
      </c>
      <c r="F130" s="219" t="s">
        <v>2143</v>
      </c>
      <c r="G130" s="220" t="s">
        <v>215</v>
      </c>
      <c r="H130" s="221">
        <v>2.52</v>
      </c>
      <c r="I130" s="222"/>
      <c r="J130" s="223">
        <f>ROUND(I130*H130,2)</f>
        <v>0</v>
      </c>
      <c r="K130" s="219" t="s">
        <v>186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0.281</v>
      </c>
      <c r="T130" s="227">
        <f>S130*H130</f>
        <v>0.7081200000000001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155</v>
      </c>
      <c r="AT130" s="228" t="s">
        <v>150</v>
      </c>
      <c r="AU130" s="228" t="s">
        <v>86</v>
      </c>
      <c r="AY130" s="16" t="s">
        <v>148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155</v>
      </c>
      <c r="BM130" s="228" t="s">
        <v>2144</v>
      </c>
    </row>
    <row r="131" spans="1:47" s="2" customFormat="1" ht="12">
      <c r="A131" s="37"/>
      <c r="B131" s="38"/>
      <c r="C131" s="39"/>
      <c r="D131" s="230" t="s">
        <v>157</v>
      </c>
      <c r="E131" s="39"/>
      <c r="F131" s="231" t="s">
        <v>2145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86</v>
      </c>
    </row>
    <row r="132" spans="1:47" s="2" customFormat="1" ht="12">
      <c r="A132" s="37"/>
      <c r="B132" s="38"/>
      <c r="C132" s="39"/>
      <c r="D132" s="235" t="s">
        <v>159</v>
      </c>
      <c r="E132" s="39"/>
      <c r="F132" s="236" t="s">
        <v>2146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159</v>
      </c>
      <c r="AU132" s="16" t="s">
        <v>86</v>
      </c>
    </row>
    <row r="133" spans="1:65" s="2" customFormat="1" ht="24.15" customHeight="1">
      <c r="A133" s="37"/>
      <c r="B133" s="38"/>
      <c r="C133" s="217" t="s">
        <v>170</v>
      </c>
      <c r="D133" s="217" t="s">
        <v>150</v>
      </c>
      <c r="E133" s="218" t="s">
        <v>2147</v>
      </c>
      <c r="F133" s="219" t="s">
        <v>2148</v>
      </c>
      <c r="G133" s="220" t="s">
        <v>215</v>
      </c>
      <c r="H133" s="221">
        <v>1.34</v>
      </c>
      <c r="I133" s="222"/>
      <c r="J133" s="223">
        <f>ROUND(I133*H133,2)</f>
        <v>0</v>
      </c>
      <c r="K133" s="219" t="s">
        <v>186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0.26</v>
      </c>
      <c r="T133" s="227">
        <f>S133*H133</f>
        <v>0.34840000000000004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155</v>
      </c>
      <c r="AT133" s="228" t="s">
        <v>150</v>
      </c>
      <c r="AU133" s="228" t="s">
        <v>86</v>
      </c>
      <c r="AY133" s="16" t="s">
        <v>148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155</v>
      </c>
      <c r="BM133" s="228" t="s">
        <v>2149</v>
      </c>
    </row>
    <row r="134" spans="1:47" s="2" customFormat="1" ht="12">
      <c r="A134" s="37"/>
      <c r="B134" s="38"/>
      <c r="C134" s="39"/>
      <c r="D134" s="230" t="s">
        <v>157</v>
      </c>
      <c r="E134" s="39"/>
      <c r="F134" s="231" t="s">
        <v>2150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86</v>
      </c>
    </row>
    <row r="135" spans="1:47" s="2" customFormat="1" ht="12">
      <c r="A135" s="37"/>
      <c r="B135" s="38"/>
      <c r="C135" s="39"/>
      <c r="D135" s="235" t="s">
        <v>159</v>
      </c>
      <c r="E135" s="39"/>
      <c r="F135" s="236" t="s">
        <v>2151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159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2152</v>
      </c>
      <c r="F136" s="219" t="s">
        <v>2153</v>
      </c>
      <c r="G136" s="220" t="s">
        <v>215</v>
      </c>
      <c r="H136" s="221">
        <v>3666.78</v>
      </c>
      <c r="I136" s="222"/>
      <c r="J136" s="223">
        <f>ROUND(I136*H136,2)</f>
        <v>0</v>
      </c>
      <c r="K136" s="219" t="s">
        <v>186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0.44</v>
      </c>
      <c r="T136" s="227">
        <f>S136*H136</f>
        <v>1613.3832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2154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2155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2156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51" s="13" customFormat="1" ht="12">
      <c r="A139" s="13"/>
      <c r="B139" s="238"/>
      <c r="C139" s="239"/>
      <c r="D139" s="230" t="s">
        <v>163</v>
      </c>
      <c r="E139" s="240" t="s">
        <v>1</v>
      </c>
      <c r="F139" s="241" t="s">
        <v>2157</v>
      </c>
      <c r="G139" s="239"/>
      <c r="H139" s="242">
        <v>1054.1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163</v>
      </c>
      <c r="AU139" s="248" t="s">
        <v>86</v>
      </c>
      <c r="AV139" s="13" t="s">
        <v>86</v>
      </c>
      <c r="AW139" s="13" t="s">
        <v>32</v>
      </c>
      <c r="AX139" s="13" t="s">
        <v>76</v>
      </c>
      <c r="AY139" s="248" t="s">
        <v>148</v>
      </c>
    </row>
    <row r="140" spans="1:51" s="13" customFormat="1" ht="12">
      <c r="A140" s="13"/>
      <c r="B140" s="238"/>
      <c r="C140" s="239"/>
      <c r="D140" s="230" t="s">
        <v>163</v>
      </c>
      <c r="E140" s="240" t="s">
        <v>1</v>
      </c>
      <c r="F140" s="241" t="s">
        <v>2158</v>
      </c>
      <c r="G140" s="239"/>
      <c r="H140" s="242">
        <v>2612.68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163</v>
      </c>
      <c r="AU140" s="248" t="s">
        <v>86</v>
      </c>
      <c r="AV140" s="13" t="s">
        <v>86</v>
      </c>
      <c r="AW140" s="13" t="s">
        <v>32</v>
      </c>
      <c r="AX140" s="13" t="s">
        <v>76</v>
      </c>
      <c r="AY140" s="248" t="s">
        <v>148</v>
      </c>
    </row>
    <row r="141" spans="1:51" s="14" customFormat="1" ht="12">
      <c r="A141" s="14"/>
      <c r="B141" s="263"/>
      <c r="C141" s="264"/>
      <c r="D141" s="230" t="s">
        <v>163</v>
      </c>
      <c r="E141" s="265" t="s">
        <v>1</v>
      </c>
      <c r="F141" s="266" t="s">
        <v>950</v>
      </c>
      <c r="G141" s="264"/>
      <c r="H141" s="267">
        <v>3666.7799999999997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3" t="s">
        <v>163</v>
      </c>
      <c r="AU141" s="273" t="s">
        <v>86</v>
      </c>
      <c r="AV141" s="14" t="s">
        <v>155</v>
      </c>
      <c r="AW141" s="14" t="s">
        <v>32</v>
      </c>
      <c r="AX141" s="14" t="s">
        <v>84</v>
      </c>
      <c r="AY141" s="273" t="s">
        <v>148</v>
      </c>
    </row>
    <row r="142" spans="1:65" s="2" customFormat="1" ht="24.15" customHeight="1">
      <c r="A142" s="37"/>
      <c r="B142" s="38"/>
      <c r="C142" s="217" t="s">
        <v>182</v>
      </c>
      <c r="D142" s="217" t="s">
        <v>150</v>
      </c>
      <c r="E142" s="218" t="s">
        <v>2159</v>
      </c>
      <c r="F142" s="219" t="s">
        <v>2160</v>
      </c>
      <c r="G142" s="220" t="s">
        <v>215</v>
      </c>
      <c r="H142" s="221">
        <v>1709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0.58</v>
      </c>
      <c r="T142" s="227">
        <f>S142*H142</f>
        <v>991.2199999999999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2161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2162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2163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65" s="2" customFormat="1" ht="24.15" customHeight="1">
      <c r="A145" s="37"/>
      <c r="B145" s="38"/>
      <c r="C145" s="217" t="s">
        <v>192</v>
      </c>
      <c r="D145" s="217" t="s">
        <v>150</v>
      </c>
      <c r="E145" s="218" t="s">
        <v>2164</v>
      </c>
      <c r="F145" s="219" t="s">
        <v>2165</v>
      </c>
      <c r="G145" s="220" t="s">
        <v>215</v>
      </c>
      <c r="H145" s="221">
        <v>2612.68</v>
      </c>
      <c r="I145" s="222"/>
      <c r="J145" s="223">
        <f>ROUND(I145*H145,2)</f>
        <v>0</v>
      </c>
      <c r="K145" s="219" t="s">
        <v>186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0.22</v>
      </c>
      <c r="T145" s="227">
        <f>S145*H145</f>
        <v>574.7896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155</v>
      </c>
      <c r="AT145" s="228" t="s">
        <v>150</v>
      </c>
      <c r="AU145" s="228" t="s">
        <v>86</v>
      </c>
      <c r="AY145" s="16" t="s">
        <v>148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155</v>
      </c>
      <c r="BM145" s="228" t="s">
        <v>2166</v>
      </c>
    </row>
    <row r="146" spans="1:47" s="2" customFormat="1" ht="12">
      <c r="A146" s="37"/>
      <c r="B146" s="38"/>
      <c r="C146" s="39"/>
      <c r="D146" s="230" t="s">
        <v>157</v>
      </c>
      <c r="E146" s="39"/>
      <c r="F146" s="231" t="s">
        <v>2167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86</v>
      </c>
    </row>
    <row r="147" spans="1:47" s="2" customFormat="1" ht="12">
      <c r="A147" s="37"/>
      <c r="B147" s="38"/>
      <c r="C147" s="39"/>
      <c r="D147" s="235" t="s">
        <v>159</v>
      </c>
      <c r="E147" s="39"/>
      <c r="F147" s="236" t="s">
        <v>2168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86</v>
      </c>
    </row>
    <row r="148" spans="1:65" s="2" customFormat="1" ht="24.15" customHeight="1">
      <c r="A148" s="37"/>
      <c r="B148" s="38"/>
      <c r="C148" s="217" t="s">
        <v>199</v>
      </c>
      <c r="D148" s="217" t="s">
        <v>150</v>
      </c>
      <c r="E148" s="218" t="s">
        <v>2169</v>
      </c>
      <c r="F148" s="219" t="s">
        <v>2170</v>
      </c>
      <c r="G148" s="220" t="s">
        <v>215</v>
      </c>
      <c r="H148" s="221">
        <v>1632.925</v>
      </c>
      <c r="I148" s="222"/>
      <c r="J148" s="223">
        <f>ROUND(I148*H148,2)</f>
        <v>0</v>
      </c>
      <c r="K148" s="219" t="s">
        <v>186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6E-05</v>
      </c>
      <c r="R148" s="226">
        <f>Q148*H148</f>
        <v>0.0979755</v>
      </c>
      <c r="S148" s="226">
        <v>0.115</v>
      </c>
      <c r="T148" s="227">
        <f>S148*H148</f>
        <v>187.786375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155</v>
      </c>
      <c r="AT148" s="228" t="s">
        <v>150</v>
      </c>
      <c r="AU148" s="228" t="s">
        <v>86</v>
      </c>
      <c r="AY148" s="16" t="s">
        <v>148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155</v>
      </c>
      <c r="BM148" s="228" t="s">
        <v>2171</v>
      </c>
    </row>
    <row r="149" spans="1:47" s="2" customFormat="1" ht="12">
      <c r="A149" s="37"/>
      <c r="B149" s="38"/>
      <c r="C149" s="39"/>
      <c r="D149" s="230" t="s">
        <v>157</v>
      </c>
      <c r="E149" s="39"/>
      <c r="F149" s="231" t="s">
        <v>2172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86</v>
      </c>
    </row>
    <row r="150" spans="1:47" s="2" customFormat="1" ht="12">
      <c r="A150" s="37"/>
      <c r="B150" s="38"/>
      <c r="C150" s="39"/>
      <c r="D150" s="235" t="s">
        <v>159</v>
      </c>
      <c r="E150" s="39"/>
      <c r="F150" s="236" t="s">
        <v>2173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159</v>
      </c>
      <c r="AU150" s="16" t="s">
        <v>86</v>
      </c>
    </row>
    <row r="151" spans="1:51" s="13" customFormat="1" ht="12">
      <c r="A151" s="13"/>
      <c r="B151" s="238"/>
      <c r="C151" s="239"/>
      <c r="D151" s="230" t="s">
        <v>163</v>
      </c>
      <c r="E151" s="240" t="s">
        <v>1</v>
      </c>
      <c r="F151" s="241" t="s">
        <v>2174</v>
      </c>
      <c r="G151" s="239"/>
      <c r="H151" s="242">
        <v>1632.925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32</v>
      </c>
      <c r="AX151" s="13" t="s">
        <v>84</v>
      </c>
      <c r="AY151" s="248" t="s">
        <v>148</v>
      </c>
    </row>
    <row r="152" spans="1:65" s="2" customFormat="1" ht="24.15" customHeight="1">
      <c r="A152" s="37"/>
      <c r="B152" s="38"/>
      <c r="C152" s="217" t="s">
        <v>205</v>
      </c>
      <c r="D152" s="217" t="s">
        <v>150</v>
      </c>
      <c r="E152" s="218" t="s">
        <v>2175</v>
      </c>
      <c r="F152" s="219" t="s">
        <v>2176</v>
      </c>
      <c r="G152" s="220" t="s">
        <v>215</v>
      </c>
      <c r="H152" s="221">
        <v>1049.51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2177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2178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2179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65" s="2" customFormat="1" ht="33" customHeight="1">
      <c r="A155" s="37"/>
      <c r="B155" s="38"/>
      <c r="C155" s="217" t="s">
        <v>212</v>
      </c>
      <c r="D155" s="217" t="s">
        <v>150</v>
      </c>
      <c r="E155" s="218" t="s">
        <v>2180</v>
      </c>
      <c r="F155" s="219" t="s">
        <v>2181</v>
      </c>
      <c r="G155" s="220" t="s">
        <v>215</v>
      </c>
      <c r="H155" s="221">
        <v>1049.51</v>
      </c>
      <c r="I155" s="222"/>
      <c r="J155" s="223">
        <f>ROUND(I155*H155,2)</f>
        <v>0</v>
      </c>
      <c r="K155" s="219" t="s">
        <v>186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155</v>
      </c>
      <c r="AT155" s="228" t="s">
        <v>150</v>
      </c>
      <c r="AU155" s="228" t="s">
        <v>86</v>
      </c>
      <c r="AY155" s="16" t="s">
        <v>148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155</v>
      </c>
      <c r="BM155" s="228" t="s">
        <v>2182</v>
      </c>
    </row>
    <row r="156" spans="1:47" s="2" customFormat="1" ht="12">
      <c r="A156" s="37"/>
      <c r="B156" s="38"/>
      <c r="C156" s="39"/>
      <c r="D156" s="230" t="s">
        <v>157</v>
      </c>
      <c r="E156" s="39"/>
      <c r="F156" s="231" t="s">
        <v>2183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157</v>
      </c>
      <c r="AU156" s="16" t="s">
        <v>86</v>
      </c>
    </row>
    <row r="157" spans="1:47" s="2" customFormat="1" ht="12">
      <c r="A157" s="37"/>
      <c r="B157" s="38"/>
      <c r="C157" s="39"/>
      <c r="D157" s="235" t="s">
        <v>159</v>
      </c>
      <c r="E157" s="39"/>
      <c r="F157" s="236" t="s">
        <v>2184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159</v>
      </c>
      <c r="AU157" s="16" t="s">
        <v>86</v>
      </c>
    </row>
    <row r="158" spans="1:65" s="2" customFormat="1" ht="24.15" customHeight="1">
      <c r="A158" s="37"/>
      <c r="B158" s="38"/>
      <c r="C158" s="217" t="s">
        <v>111</v>
      </c>
      <c r="D158" s="217" t="s">
        <v>150</v>
      </c>
      <c r="E158" s="218" t="s">
        <v>2185</v>
      </c>
      <c r="F158" s="219" t="s">
        <v>2186</v>
      </c>
      <c r="G158" s="220" t="s">
        <v>215</v>
      </c>
      <c r="H158" s="221">
        <v>1049.51</v>
      </c>
      <c r="I158" s="222"/>
      <c r="J158" s="223">
        <f>ROUND(I158*H158,2)</f>
        <v>0</v>
      </c>
      <c r="K158" s="219" t="s">
        <v>186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155</v>
      </c>
      <c r="AT158" s="228" t="s">
        <v>150</v>
      </c>
      <c r="AU158" s="228" t="s">
        <v>86</v>
      </c>
      <c r="AY158" s="16" t="s">
        <v>148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155</v>
      </c>
      <c r="BM158" s="228" t="s">
        <v>2187</v>
      </c>
    </row>
    <row r="159" spans="1:47" s="2" customFormat="1" ht="12">
      <c r="A159" s="37"/>
      <c r="B159" s="38"/>
      <c r="C159" s="39"/>
      <c r="D159" s="230" t="s">
        <v>157</v>
      </c>
      <c r="E159" s="39"/>
      <c r="F159" s="231" t="s">
        <v>2188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157</v>
      </c>
      <c r="AU159" s="16" t="s">
        <v>86</v>
      </c>
    </row>
    <row r="160" spans="1:47" s="2" customFormat="1" ht="12">
      <c r="A160" s="37"/>
      <c r="B160" s="38"/>
      <c r="C160" s="39"/>
      <c r="D160" s="235" t="s">
        <v>159</v>
      </c>
      <c r="E160" s="39"/>
      <c r="F160" s="236" t="s">
        <v>2189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159</v>
      </c>
      <c r="AU160" s="16" t="s">
        <v>86</v>
      </c>
    </row>
    <row r="161" spans="1:65" s="2" customFormat="1" ht="16.5" customHeight="1">
      <c r="A161" s="37"/>
      <c r="B161" s="38"/>
      <c r="C161" s="249" t="s">
        <v>226</v>
      </c>
      <c r="D161" s="249" t="s">
        <v>282</v>
      </c>
      <c r="E161" s="250" t="s">
        <v>2190</v>
      </c>
      <c r="F161" s="251" t="s">
        <v>2191</v>
      </c>
      <c r="G161" s="252" t="s">
        <v>1787</v>
      </c>
      <c r="H161" s="253">
        <v>20.99</v>
      </c>
      <c r="I161" s="254"/>
      <c r="J161" s="255">
        <f>ROUND(I161*H161,2)</f>
        <v>0</v>
      </c>
      <c r="K161" s="251" t="s">
        <v>186</v>
      </c>
      <c r="L161" s="256"/>
      <c r="M161" s="257" t="s">
        <v>1</v>
      </c>
      <c r="N161" s="258" t="s">
        <v>41</v>
      </c>
      <c r="O161" s="90"/>
      <c r="P161" s="226">
        <f>O161*H161</f>
        <v>0</v>
      </c>
      <c r="Q161" s="226">
        <v>0.001</v>
      </c>
      <c r="R161" s="226">
        <f>Q161*H161</f>
        <v>0.020989999999999998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205</v>
      </c>
      <c r="AT161" s="228" t="s">
        <v>282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2192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2191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51" s="13" customFormat="1" ht="12">
      <c r="A163" s="13"/>
      <c r="B163" s="238"/>
      <c r="C163" s="239"/>
      <c r="D163" s="230" t="s">
        <v>163</v>
      </c>
      <c r="E163" s="239"/>
      <c r="F163" s="241" t="s">
        <v>2193</v>
      </c>
      <c r="G163" s="239"/>
      <c r="H163" s="242">
        <v>20.99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86</v>
      </c>
      <c r="AV163" s="13" t="s">
        <v>86</v>
      </c>
      <c r="AW163" s="13" t="s">
        <v>4</v>
      </c>
      <c r="AX163" s="13" t="s">
        <v>84</v>
      </c>
      <c r="AY163" s="248" t="s">
        <v>148</v>
      </c>
    </row>
    <row r="164" spans="1:65" s="2" customFormat="1" ht="24.15" customHeight="1">
      <c r="A164" s="37"/>
      <c r="B164" s="38"/>
      <c r="C164" s="217" t="s">
        <v>114</v>
      </c>
      <c r="D164" s="217" t="s">
        <v>150</v>
      </c>
      <c r="E164" s="218" t="s">
        <v>2194</v>
      </c>
      <c r="F164" s="219" t="s">
        <v>2195</v>
      </c>
      <c r="G164" s="220" t="s">
        <v>215</v>
      </c>
      <c r="H164" s="221">
        <v>1049.51</v>
      </c>
      <c r="I164" s="222"/>
      <c r="J164" s="223">
        <f>ROUND(I164*H164,2)</f>
        <v>0</v>
      </c>
      <c r="K164" s="219" t="s">
        <v>186</v>
      </c>
      <c r="L164" s="43"/>
      <c r="M164" s="224" t="s">
        <v>1</v>
      </c>
      <c r="N164" s="225" t="s">
        <v>41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155</v>
      </c>
      <c r="AT164" s="228" t="s">
        <v>150</v>
      </c>
      <c r="AU164" s="228" t="s">
        <v>86</v>
      </c>
      <c r="AY164" s="16" t="s">
        <v>148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84</v>
      </c>
      <c r="BK164" s="229">
        <f>ROUND(I164*H164,2)</f>
        <v>0</v>
      </c>
      <c r="BL164" s="16" t="s">
        <v>155</v>
      </c>
      <c r="BM164" s="228" t="s">
        <v>2196</v>
      </c>
    </row>
    <row r="165" spans="1:47" s="2" customFormat="1" ht="12">
      <c r="A165" s="37"/>
      <c r="B165" s="38"/>
      <c r="C165" s="39"/>
      <c r="D165" s="230" t="s">
        <v>157</v>
      </c>
      <c r="E165" s="39"/>
      <c r="F165" s="231" t="s">
        <v>2197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86</v>
      </c>
    </row>
    <row r="166" spans="1:47" s="2" customFormat="1" ht="12">
      <c r="A166" s="37"/>
      <c r="B166" s="38"/>
      <c r="C166" s="39"/>
      <c r="D166" s="235" t="s">
        <v>159</v>
      </c>
      <c r="E166" s="39"/>
      <c r="F166" s="236" t="s">
        <v>2198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86</v>
      </c>
    </row>
    <row r="167" spans="1:63" s="12" customFormat="1" ht="22.8" customHeight="1">
      <c r="A167" s="12"/>
      <c r="B167" s="201"/>
      <c r="C167" s="202"/>
      <c r="D167" s="203" t="s">
        <v>75</v>
      </c>
      <c r="E167" s="215" t="s">
        <v>155</v>
      </c>
      <c r="F167" s="215" t="s">
        <v>287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SUM(P168:P170)</f>
        <v>0</v>
      </c>
      <c r="Q167" s="209"/>
      <c r="R167" s="210">
        <f>SUM(R168:R170)</f>
        <v>16.0300035</v>
      </c>
      <c r="S167" s="209"/>
      <c r="T167" s="21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84</v>
      </c>
      <c r="AT167" s="213" t="s">
        <v>75</v>
      </c>
      <c r="AU167" s="213" t="s">
        <v>84</v>
      </c>
      <c r="AY167" s="212" t="s">
        <v>148</v>
      </c>
      <c r="BK167" s="214">
        <f>SUM(BK168:BK170)</f>
        <v>0</v>
      </c>
    </row>
    <row r="168" spans="1:65" s="2" customFormat="1" ht="24.15" customHeight="1">
      <c r="A168" s="37"/>
      <c r="B168" s="38"/>
      <c r="C168" s="217" t="s">
        <v>117</v>
      </c>
      <c r="D168" s="217" t="s">
        <v>150</v>
      </c>
      <c r="E168" s="218" t="s">
        <v>2199</v>
      </c>
      <c r="F168" s="219" t="s">
        <v>2200</v>
      </c>
      <c r="G168" s="220" t="s">
        <v>215</v>
      </c>
      <c r="H168" s="221">
        <v>26.67</v>
      </c>
      <c r="I168" s="222"/>
      <c r="J168" s="223">
        <f>ROUND(I168*H168,2)</f>
        <v>0</v>
      </c>
      <c r="K168" s="219" t="s">
        <v>186</v>
      </c>
      <c r="L168" s="43"/>
      <c r="M168" s="224" t="s">
        <v>1</v>
      </c>
      <c r="N168" s="225" t="s">
        <v>41</v>
      </c>
      <c r="O168" s="90"/>
      <c r="P168" s="226">
        <f>O168*H168</f>
        <v>0</v>
      </c>
      <c r="Q168" s="226">
        <v>0.60105</v>
      </c>
      <c r="R168" s="226">
        <f>Q168*H168</f>
        <v>16.0300035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155</v>
      </c>
      <c r="AT168" s="228" t="s">
        <v>150</v>
      </c>
      <c r="AU168" s="228" t="s">
        <v>86</v>
      </c>
      <c r="AY168" s="16" t="s">
        <v>148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84</v>
      </c>
      <c r="BK168" s="229">
        <f>ROUND(I168*H168,2)</f>
        <v>0</v>
      </c>
      <c r="BL168" s="16" t="s">
        <v>155</v>
      </c>
      <c r="BM168" s="228" t="s">
        <v>2201</v>
      </c>
    </row>
    <row r="169" spans="1:47" s="2" customFormat="1" ht="12">
      <c r="A169" s="37"/>
      <c r="B169" s="38"/>
      <c r="C169" s="39"/>
      <c r="D169" s="230" t="s">
        <v>157</v>
      </c>
      <c r="E169" s="39"/>
      <c r="F169" s="231" t="s">
        <v>2202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157</v>
      </c>
      <c r="AU169" s="16" t="s">
        <v>86</v>
      </c>
    </row>
    <row r="170" spans="1:47" s="2" customFormat="1" ht="12">
      <c r="A170" s="37"/>
      <c r="B170" s="38"/>
      <c r="C170" s="39"/>
      <c r="D170" s="235" t="s">
        <v>159</v>
      </c>
      <c r="E170" s="39"/>
      <c r="F170" s="236" t="s">
        <v>2203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159</v>
      </c>
      <c r="AU170" s="16" t="s">
        <v>86</v>
      </c>
    </row>
    <row r="171" spans="1:63" s="12" customFormat="1" ht="22.8" customHeight="1">
      <c r="A171" s="12"/>
      <c r="B171" s="201"/>
      <c r="C171" s="202"/>
      <c r="D171" s="203" t="s">
        <v>75</v>
      </c>
      <c r="E171" s="215" t="s">
        <v>182</v>
      </c>
      <c r="F171" s="215" t="s">
        <v>2204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SUM(P172:P213)</f>
        <v>0</v>
      </c>
      <c r="Q171" s="209"/>
      <c r="R171" s="210">
        <f>SUM(R172:R213)</f>
        <v>2127.4455133999995</v>
      </c>
      <c r="S171" s="209"/>
      <c r="T171" s="211">
        <f>SUM(T172:T213)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2" t="s">
        <v>84</v>
      </c>
      <c r="AT171" s="213" t="s">
        <v>75</v>
      </c>
      <c r="AU171" s="213" t="s">
        <v>84</v>
      </c>
      <c r="AY171" s="212" t="s">
        <v>148</v>
      </c>
      <c r="BK171" s="214">
        <f>SUM(BK172:BK213)</f>
        <v>0</v>
      </c>
    </row>
    <row r="172" spans="1:65" s="2" customFormat="1" ht="24.15" customHeight="1">
      <c r="A172" s="37"/>
      <c r="B172" s="38"/>
      <c r="C172" s="217" t="s">
        <v>247</v>
      </c>
      <c r="D172" s="217" t="s">
        <v>150</v>
      </c>
      <c r="E172" s="218" t="s">
        <v>2205</v>
      </c>
      <c r="F172" s="219" t="s">
        <v>2206</v>
      </c>
      <c r="G172" s="220" t="s">
        <v>215</v>
      </c>
      <c r="H172" s="221">
        <v>3418</v>
      </c>
      <c r="I172" s="222"/>
      <c r="J172" s="223">
        <f>ROUND(I172*H172,2)</f>
        <v>0</v>
      </c>
      <c r="K172" s="219" t="s">
        <v>186</v>
      </c>
      <c r="L172" s="43"/>
      <c r="M172" s="224" t="s">
        <v>1</v>
      </c>
      <c r="N172" s="225" t="s">
        <v>41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155</v>
      </c>
      <c r="AT172" s="228" t="s">
        <v>150</v>
      </c>
      <c r="AU172" s="228" t="s">
        <v>86</v>
      </c>
      <c r="AY172" s="16" t="s">
        <v>148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84</v>
      </c>
      <c r="BK172" s="229">
        <f>ROUND(I172*H172,2)</f>
        <v>0</v>
      </c>
      <c r="BL172" s="16" t="s">
        <v>155</v>
      </c>
      <c r="BM172" s="228" t="s">
        <v>2207</v>
      </c>
    </row>
    <row r="173" spans="1:47" s="2" customFormat="1" ht="12">
      <c r="A173" s="37"/>
      <c r="B173" s="38"/>
      <c r="C173" s="39"/>
      <c r="D173" s="230" t="s">
        <v>157</v>
      </c>
      <c r="E173" s="39"/>
      <c r="F173" s="231" t="s">
        <v>2208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157</v>
      </c>
      <c r="AU173" s="16" t="s">
        <v>86</v>
      </c>
    </row>
    <row r="174" spans="1:47" s="2" customFormat="1" ht="12">
      <c r="A174" s="37"/>
      <c r="B174" s="38"/>
      <c r="C174" s="39"/>
      <c r="D174" s="235" t="s">
        <v>159</v>
      </c>
      <c r="E174" s="39"/>
      <c r="F174" s="236" t="s">
        <v>2209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159</v>
      </c>
      <c r="AU174" s="16" t="s">
        <v>86</v>
      </c>
    </row>
    <row r="175" spans="1:51" s="13" customFormat="1" ht="12">
      <c r="A175" s="13"/>
      <c r="B175" s="238"/>
      <c r="C175" s="239"/>
      <c r="D175" s="230" t="s">
        <v>163</v>
      </c>
      <c r="E175" s="240" t="s">
        <v>1</v>
      </c>
      <c r="F175" s="241" t="s">
        <v>2210</v>
      </c>
      <c r="G175" s="239"/>
      <c r="H175" s="242">
        <v>3418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86</v>
      </c>
      <c r="AV175" s="13" t="s">
        <v>86</v>
      </c>
      <c r="AW175" s="13" t="s">
        <v>32</v>
      </c>
      <c r="AX175" s="13" t="s">
        <v>84</v>
      </c>
      <c r="AY175" s="248" t="s">
        <v>148</v>
      </c>
    </row>
    <row r="176" spans="1:65" s="2" customFormat="1" ht="16.5" customHeight="1">
      <c r="A176" s="37"/>
      <c r="B176" s="38"/>
      <c r="C176" s="217" t="s">
        <v>8</v>
      </c>
      <c r="D176" s="217" t="s">
        <v>150</v>
      </c>
      <c r="E176" s="218" t="s">
        <v>2211</v>
      </c>
      <c r="F176" s="219" t="s">
        <v>2212</v>
      </c>
      <c r="G176" s="220" t="s">
        <v>215</v>
      </c>
      <c r="H176" s="221">
        <v>1632.925</v>
      </c>
      <c r="I176" s="222"/>
      <c r="J176" s="223">
        <f>ROUND(I176*H176,2)</f>
        <v>0</v>
      </c>
      <c r="K176" s="219" t="s">
        <v>186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0.575</v>
      </c>
      <c r="R176" s="226">
        <f>Q176*H176</f>
        <v>938.9318749999999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155</v>
      </c>
      <c r="AT176" s="228" t="s">
        <v>150</v>
      </c>
      <c r="AU176" s="228" t="s">
        <v>86</v>
      </c>
      <c r="AY176" s="16" t="s">
        <v>148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155</v>
      </c>
      <c r="BM176" s="228" t="s">
        <v>2213</v>
      </c>
    </row>
    <row r="177" spans="1:47" s="2" customFormat="1" ht="12">
      <c r="A177" s="37"/>
      <c r="B177" s="38"/>
      <c r="C177" s="39"/>
      <c r="D177" s="230" t="s">
        <v>157</v>
      </c>
      <c r="E177" s="39"/>
      <c r="F177" s="231" t="s">
        <v>2214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86</v>
      </c>
    </row>
    <row r="178" spans="1:47" s="2" customFormat="1" ht="12">
      <c r="A178" s="37"/>
      <c r="B178" s="38"/>
      <c r="C178" s="39"/>
      <c r="D178" s="235" t="s">
        <v>159</v>
      </c>
      <c r="E178" s="39"/>
      <c r="F178" s="236" t="s">
        <v>2215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86</v>
      </c>
    </row>
    <row r="179" spans="1:51" s="13" customFormat="1" ht="12">
      <c r="A179" s="13"/>
      <c r="B179" s="238"/>
      <c r="C179" s="239"/>
      <c r="D179" s="230" t="s">
        <v>163</v>
      </c>
      <c r="E179" s="240" t="s">
        <v>1</v>
      </c>
      <c r="F179" s="241" t="s">
        <v>2174</v>
      </c>
      <c r="G179" s="239"/>
      <c r="H179" s="242">
        <v>1632.925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163</v>
      </c>
      <c r="AU179" s="248" t="s">
        <v>86</v>
      </c>
      <c r="AV179" s="13" t="s">
        <v>86</v>
      </c>
      <c r="AW179" s="13" t="s">
        <v>32</v>
      </c>
      <c r="AX179" s="13" t="s">
        <v>84</v>
      </c>
      <c r="AY179" s="248" t="s">
        <v>148</v>
      </c>
    </row>
    <row r="180" spans="1:65" s="2" customFormat="1" ht="24.15" customHeight="1">
      <c r="A180" s="37"/>
      <c r="B180" s="38"/>
      <c r="C180" s="217" t="s">
        <v>261</v>
      </c>
      <c r="D180" s="217" t="s">
        <v>150</v>
      </c>
      <c r="E180" s="218" t="s">
        <v>2216</v>
      </c>
      <c r="F180" s="219" t="s">
        <v>2217</v>
      </c>
      <c r="G180" s="220" t="s">
        <v>215</v>
      </c>
      <c r="H180" s="221">
        <v>807.315</v>
      </c>
      <c r="I180" s="222"/>
      <c r="J180" s="223">
        <f>ROUND(I180*H180,2)</f>
        <v>0</v>
      </c>
      <c r="K180" s="219" t="s">
        <v>186</v>
      </c>
      <c r="L180" s="43"/>
      <c r="M180" s="224" t="s">
        <v>1</v>
      </c>
      <c r="N180" s="225" t="s">
        <v>41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155</v>
      </c>
      <c r="AT180" s="228" t="s">
        <v>150</v>
      </c>
      <c r="AU180" s="228" t="s">
        <v>86</v>
      </c>
      <c r="AY180" s="16" t="s">
        <v>148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84</v>
      </c>
      <c r="BK180" s="229">
        <f>ROUND(I180*H180,2)</f>
        <v>0</v>
      </c>
      <c r="BL180" s="16" t="s">
        <v>155</v>
      </c>
      <c r="BM180" s="228" t="s">
        <v>2218</v>
      </c>
    </row>
    <row r="181" spans="1:47" s="2" customFormat="1" ht="12">
      <c r="A181" s="37"/>
      <c r="B181" s="38"/>
      <c r="C181" s="39"/>
      <c r="D181" s="230" t="s">
        <v>157</v>
      </c>
      <c r="E181" s="39"/>
      <c r="F181" s="231" t="s">
        <v>2219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157</v>
      </c>
      <c r="AU181" s="16" t="s">
        <v>86</v>
      </c>
    </row>
    <row r="182" spans="1:47" s="2" customFormat="1" ht="12">
      <c r="A182" s="37"/>
      <c r="B182" s="38"/>
      <c r="C182" s="39"/>
      <c r="D182" s="235" t="s">
        <v>159</v>
      </c>
      <c r="E182" s="39"/>
      <c r="F182" s="236" t="s">
        <v>2220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159</v>
      </c>
      <c r="AU182" s="16" t="s">
        <v>86</v>
      </c>
    </row>
    <row r="183" spans="1:51" s="13" customFormat="1" ht="12">
      <c r="A183" s="13"/>
      <c r="B183" s="238"/>
      <c r="C183" s="239"/>
      <c r="D183" s="230" t="s">
        <v>163</v>
      </c>
      <c r="E183" s="240" t="s">
        <v>1</v>
      </c>
      <c r="F183" s="241" t="s">
        <v>2221</v>
      </c>
      <c r="G183" s="239"/>
      <c r="H183" s="242">
        <v>807.315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32</v>
      </c>
      <c r="AX183" s="13" t="s">
        <v>84</v>
      </c>
      <c r="AY183" s="248" t="s">
        <v>148</v>
      </c>
    </row>
    <row r="184" spans="1:65" s="2" customFormat="1" ht="16.5" customHeight="1">
      <c r="A184" s="37"/>
      <c r="B184" s="38"/>
      <c r="C184" s="217" t="s">
        <v>273</v>
      </c>
      <c r="D184" s="217" t="s">
        <v>150</v>
      </c>
      <c r="E184" s="218" t="s">
        <v>2222</v>
      </c>
      <c r="F184" s="219" t="s">
        <v>2223</v>
      </c>
      <c r="G184" s="220" t="s">
        <v>215</v>
      </c>
      <c r="H184" s="221">
        <v>1054.1</v>
      </c>
      <c r="I184" s="222"/>
      <c r="J184" s="223">
        <f>ROUND(I184*H184,2)</f>
        <v>0</v>
      </c>
      <c r="K184" s="219" t="s">
        <v>186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0.216</v>
      </c>
      <c r="R184" s="226">
        <f>Q184*H184</f>
        <v>227.68559999999997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2224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2225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2226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65" s="2" customFormat="1" ht="33" customHeight="1">
      <c r="A187" s="37"/>
      <c r="B187" s="38"/>
      <c r="C187" s="217" t="s">
        <v>281</v>
      </c>
      <c r="D187" s="217" t="s">
        <v>150</v>
      </c>
      <c r="E187" s="218" t="s">
        <v>2227</v>
      </c>
      <c r="F187" s="219" t="s">
        <v>2228</v>
      </c>
      <c r="G187" s="220" t="s">
        <v>215</v>
      </c>
      <c r="H187" s="221">
        <v>1959.51</v>
      </c>
      <c r="I187" s="222"/>
      <c r="J187" s="223">
        <f>ROUND(I187*H187,2)</f>
        <v>0</v>
      </c>
      <c r="K187" s="219" t="s">
        <v>186</v>
      </c>
      <c r="L187" s="43"/>
      <c r="M187" s="224" t="s">
        <v>1</v>
      </c>
      <c r="N187" s="225" t="s">
        <v>41</v>
      </c>
      <c r="O187" s="90"/>
      <c r="P187" s="226">
        <f>O187*H187</f>
        <v>0</v>
      </c>
      <c r="Q187" s="226">
        <v>0.13188</v>
      </c>
      <c r="R187" s="226">
        <f>Q187*H187</f>
        <v>258.4201788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155</v>
      </c>
      <c r="AT187" s="228" t="s">
        <v>150</v>
      </c>
      <c r="AU187" s="228" t="s">
        <v>86</v>
      </c>
      <c r="AY187" s="16" t="s">
        <v>148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84</v>
      </c>
      <c r="BK187" s="229">
        <f>ROUND(I187*H187,2)</f>
        <v>0</v>
      </c>
      <c r="BL187" s="16" t="s">
        <v>155</v>
      </c>
      <c r="BM187" s="228" t="s">
        <v>2229</v>
      </c>
    </row>
    <row r="188" spans="1:47" s="2" customFormat="1" ht="12">
      <c r="A188" s="37"/>
      <c r="B188" s="38"/>
      <c r="C188" s="39"/>
      <c r="D188" s="230" t="s">
        <v>157</v>
      </c>
      <c r="E188" s="39"/>
      <c r="F188" s="231" t="s">
        <v>2230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157</v>
      </c>
      <c r="AU188" s="16" t="s">
        <v>86</v>
      </c>
    </row>
    <row r="189" spans="1:47" s="2" customFormat="1" ht="12">
      <c r="A189" s="37"/>
      <c r="B189" s="38"/>
      <c r="C189" s="39"/>
      <c r="D189" s="235" t="s">
        <v>159</v>
      </c>
      <c r="E189" s="39"/>
      <c r="F189" s="236" t="s">
        <v>2231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159</v>
      </c>
      <c r="AU189" s="16" t="s">
        <v>86</v>
      </c>
    </row>
    <row r="190" spans="1:51" s="13" customFormat="1" ht="12">
      <c r="A190" s="13"/>
      <c r="B190" s="238"/>
      <c r="C190" s="239"/>
      <c r="D190" s="230" t="s">
        <v>163</v>
      </c>
      <c r="E190" s="240" t="s">
        <v>1</v>
      </c>
      <c r="F190" s="241" t="s">
        <v>2232</v>
      </c>
      <c r="G190" s="239"/>
      <c r="H190" s="242">
        <v>1959.51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86</v>
      </c>
      <c r="AV190" s="13" t="s">
        <v>86</v>
      </c>
      <c r="AW190" s="13" t="s">
        <v>32</v>
      </c>
      <c r="AX190" s="13" t="s">
        <v>84</v>
      </c>
      <c r="AY190" s="248" t="s">
        <v>148</v>
      </c>
    </row>
    <row r="191" spans="1:65" s="2" customFormat="1" ht="21.75" customHeight="1">
      <c r="A191" s="37"/>
      <c r="B191" s="38"/>
      <c r="C191" s="217" t="s">
        <v>288</v>
      </c>
      <c r="D191" s="217" t="s">
        <v>150</v>
      </c>
      <c r="E191" s="218" t="s">
        <v>2233</v>
      </c>
      <c r="F191" s="219" t="s">
        <v>2234</v>
      </c>
      <c r="G191" s="220" t="s">
        <v>215</v>
      </c>
      <c r="H191" s="221">
        <v>7912.385</v>
      </c>
      <c r="I191" s="222"/>
      <c r="J191" s="223">
        <f>ROUND(I191*H191,2)</f>
        <v>0</v>
      </c>
      <c r="K191" s="219" t="s">
        <v>186</v>
      </c>
      <c r="L191" s="43"/>
      <c r="M191" s="224" t="s">
        <v>1</v>
      </c>
      <c r="N191" s="225" t="s">
        <v>41</v>
      </c>
      <c r="O191" s="90"/>
      <c r="P191" s="226">
        <f>O191*H191</f>
        <v>0</v>
      </c>
      <c r="Q191" s="226">
        <v>0.00031</v>
      </c>
      <c r="R191" s="226">
        <f>Q191*H191</f>
        <v>2.45283935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155</v>
      </c>
      <c r="AT191" s="228" t="s">
        <v>150</v>
      </c>
      <c r="AU191" s="228" t="s">
        <v>86</v>
      </c>
      <c r="AY191" s="16" t="s">
        <v>148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155</v>
      </c>
      <c r="BM191" s="228" t="s">
        <v>2235</v>
      </c>
    </row>
    <row r="192" spans="1:47" s="2" customFormat="1" ht="12">
      <c r="A192" s="37"/>
      <c r="B192" s="38"/>
      <c r="C192" s="39"/>
      <c r="D192" s="230" t="s">
        <v>157</v>
      </c>
      <c r="E192" s="39"/>
      <c r="F192" s="231" t="s">
        <v>2236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157</v>
      </c>
      <c r="AU192" s="16" t="s">
        <v>86</v>
      </c>
    </row>
    <row r="193" spans="1:47" s="2" customFormat="1" ht="12">
      <c r="A193" s="37"/>
      <c r="B193" s="38"/>
      <c r="C193" s="39"/>
      <c r="D193" s="235" t="s">
        <v>159</v>
      </c>
      <c r="E193" s="39"/>
      <c r="F193" s="236" t="s">
        <v>2237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159</v>
      </c>
      <c r="AU193" s="16" t="s">
        <v>86</v>
      </c>
    </row>
    <row r="194" spans="1:51" s="13" customFormat="1" ht="12">
      <c r="A194" s="13"/>
      <c r="B194" s="238"/>
      <c r="C194" s="239"/>
      <c r="D194" s="230" t="s">
        <v>163</v>
      </c>
      <c r="E194" s="240" t="s">
        <v>1</v>
      </c>
      <c r="F194" s="241" t="s">
        <v>2238</v>
      </c>
      <c r="G194" s="239"/>
      <c r="H194" s="242">
        <v>7912.385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163</v>
      </c>
      <c r="AU194" s="248" t="s">
        <v>86</v>
      </c>
      <c r="AV194" s="13" t="s">
        <v>86</v>
      </c>
      <c r="AW194" s="13" t="s">
        <v>32</v>
      </c>
      <c r="AX194" s="13" t="s">
        <v>84</v>
      </c>
      <c r="AY194" s="248" t="s">
        <v>148</v>
      </c>
    </row>
    <row r="195" spans="1:65" s="2" customFormat="1" ht="33" customHeight="1">
      <c r="A195" s="37"/>
      <c r="B195" s="38"/>
      <c r="C195" s="217" t="s">
        <v>296</v>
      </c>
      <c r="D195" s="217" t="s">
        <v>150</v>
      </c>
      <c r="E195" s="218" t="s">
        <v>2239</v>
      </c>
      <c r="F195" s="219" t="s">
        <v>2240</v>
      </c>
      <c r="G195" s="220" t="s">
        <v>215</v>
      </c>
      <c r="H195" s="221">
        <v>2612.68</v>
      </c>
      <c r="I195" s="222"/>
      <c r="J195" s="223">
        <f>ROUND(I195*H195,2)</f>
        <v>0</v>
      </c>
      <c r="K195" s="219" t="s">
        <v>186</v>
      </c>
      <c r="L195" s="43"/>
      <c r="M195" s="224" t="s">
        <v>1</v>
      </c>
      <c r="N195" s="225" t="s">
        <v>41</v>
      </c>
      <c r="O195" s="90"/>
      <c r="P195" s="226">
        <f>O195*H195</f>
        <v>0</v>
      </c>
      <c r="Q195" s="226">
        <v>0.10373</v>
      </c>
      <c r="R195" s="226">
        <f>Q195*H195</f>
        <v>271.0132964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155</v>
      </c>
      <c r="AT195" s="228" t="s">
        <v>150</v>
      </c>
      <c r="AU195" s="228" t="s">
        <v>86</v>
      </c>
      <c r="AY195" s="16" t="s">
        <v>148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155</v>
      </c>
      <c r="BM195" s="228" t="s">
        <v>2241</v>
      </c>
    </row>
    <row r="196" spans="1:47" s="2" customFormat="1" ht="12">
      <c r="A196" s="37"/>
      <c r="B196" s="38"/>
      <c r="C196" s="39"/>
      <c r="D196" s="230" t="s">
        <v>157</v>
      </c>
      <c r="E196" s="39"/>
      <c r="F196" s="231" t="s">
        <v>2242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157</v>
      </c>
      <c r="AU196" s="16" t="s">
        <v>86</v>
      </c>
    </row>
    <row r="197" spans="1:47" s="2" customFormat="1" ht="12">
      <c r="A197" s="37"/>
      <c r="B197" s="38"/>
      <c r="C197" s="39"/>
      <c r="D197" s="235" t="s">
        <v>159</v>
      </c>
      <c r="E197" s="39"/>
      <c r="F197" s="236" t="s">
        <v>2243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159</v>
      </c>
      <c r="AU197" s="16" t="s">
        <v>86</v>
      </c>
    </row>
    <row r="198" spans="1:65" s="2" customFormat="1" ht="24.15" customHeight="1">
      <c r="A198" s="37"/>
      <c r="B198" s="38"/>
      <c r="C198" s="217" t="s">
        <v>7</v>
      </c>
      <c r="D198" s="217" t="s">
        <v>150</v>
      </c>
      <c r="E198" s="218" t="s">
        <v>2244</v>
      </c>
      <c r="F198" s="219" t="s">
        <v>2245</v>
      </c>
      <c r="G198" s="220" t="s">
        <v>215</v>
      </c>
      <c r="H198" s="221">
        <v>2286.095</v>
      </c>
      <c r="I198" s="222"/>
      <c r="J198" s="223">
        <f>ROUND(I198*H198,2)</f>
        <v>0</v>
      </c>
      <c r="K198" s="219" t="s">
        <v>186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0.15559</v>
      </c>
      <c r="R198" s="226">
        <f>Q198*H198</f>
        <v>355.69352104999996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2246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2247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47" s="2" customFormat="1" ht="12">
      <c r="A200" s="37"/>
      <c r="B200" s="38"/>
      <c r="C200" s="39"/>
      <c r="D200" s="235" t="s">
        <v>159</v>
      </c>
      <c r="E200" s="39"/>
      <c r="F200" s="236" t="s">
        <v>2248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159</v>
      </c>
      <c r="AU200" s="16" t="s">
        <v>86</v>
      </c>
    </row>
    <row r="201" spans="1:51" s="13" customFormat="1" ht="12">
      <c r="A201" s="13"/>
      <c r="B201" s="238"/>
      <c r="C201" s="239"/>
      <c r="D201" s="230" t="s">
        <v>163</v>
      </c>
      <c r="E201" s="240" t="s">
        <v>1</v>
      </c>
      <c r="F201" s="241" t="s">
        <v>2249</v>
      </c>
      <c r="G201" s="239"/>
      <c r="H201" s="242">
        <v>2286.095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163</v>
      </c>
      <c r="AU201" s="248" t="s">
        <v>86</v>
      </c>
      <c r="AV201" s="13" t="s">
        <v>86</v>
      </c>
      <c r="AW201" s="13" t="s">
        <v>32</v>
      </c>
      <c r="AX201" s="13" t="s">
        <v>84</v>
      </c>
      <c r="AY201" s="248" t="s">
        <v>148</v>
      </c>
    </row>
    <row r="202" spans="1:65" s="2" customFormat="1" ht="24.15" customHeight="1">
      <c r="A202" s="37"/>
      <c r="B202" s="38"/>
      <c r="C202" s="217" t="s">
        <v>310</v>
      </c>
      <c r="D202" s="217" t="s">
        <v>150</v>
      </c>
      <c r="E202" s="218" t="s">
        <v>2250</v>
      </c>
      <c r="F202" s="219" t="s">
        <v>2251</v>
      </c>
      <c r="G202" s="220" t="s">
        <v>215</v>
      </c>
      <c r="H202" s="221">
        <v>175.68</v>
      </c>
      <c r="I202" s="222"/>
      <c r="J202" s="223">
        <f>ROUND(I202*H202,2)</f>
        <v>0</v>
      </c>
      <c r="K202" s="219" t="s">
        <v>186</v>
      </c>
      <c r="L202" s="43"/>
      <c r="M202" s="224" t="s">
        <v>1</v>
      </c>
      <c r="N202" s="225" t="s">
        <v>41</v>
      </c>
      <c r="O202" s="90"/>
      <c r="P202" s="226">
        <f>O202*H202</f>
        <v>0</v>
      </c>
      <c r="Q202" s="226">
        <v>0.1837</v>
      </c>
      <c r="R202" s="226">
        <f>Q202*H202</f>
        <v>32.272416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155</v>
      </c>
      <c r="AT202" s="228" t="s">
        <v>150</v>
      </c>
      <c r="AU202" s="228" t="s">
        <v>86</v>
      </c>
      <c r="AY202" s="16" t="s">
        <v>148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84</v>
      </c>
      <c r="BK202" s="229">
        <f>ROUND(I202*H202,2)</f>
        <v>0</v>
      </c>
      <c r="BL202" s="16" t="s">
        <v>155</v>
      </c>
      <c r="BM202" s="228" t="s">
        <v>2252</v>
      </c>
    </row>
    <row r="203" spans="1:47" s="2" customFormat="1" ht="12">
      <c r="A203" s="37"/>
      <c r="B203" s="38"/>
      <c r="C203" s="39"/>
      <c r="D203" s="230" t="s">
        <v>157</v>
      </c>
      <c r="E203" s="39"/>
      <c r="F203" s="231" t="s">
        <v>2253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157</v>
      </c>
      <c r="AU203" s="16" t="s">
        <v>86</v>
      </c>
    </row>
    <row r="204" spans="1:47" s="2" customFormat="1" ht="12">
      <c r="A204" s="37"/>
      <c r="B204" s="38"/>
      <c r="C204" s="39"/>
      <c r="D204" s="235" t="s">
        <v>159</v>
      </c>
      <c r="E204" s="39"/>
      <c r="F204" s="236" t="s">
        <v>2254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159</v>
      </c>
      <c r="AU204" s="16" t="s">
        <v>86</v>
      </c>
    </row>
    <row r="205" spans="1:51" s="13" customFormat="1" ht="12">
      <c r="A205" s="13"/>
      <c r="B205" s="238"/>
      <c r="C205" s="239"/>
      <c r="D205" s="230" t="s">
        <v>163</v>
      </c>
      <c r="E205" s="240" t="s">
        <v>1</v>
      </c>
      <c r="F205" s="241" t="s">
        <v>2255</v>
      </c>
      <c r="G205" s="239"/>
      <c r="H205" s="242">
        <v>173.16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86</v>
      </c>
      <c r="AV205" s="13" t="s">
        <v>86</v>
      </c>
      <c r="AW205" s="13" t="s">
        <v>32</v>
      </c>
      <c r="AX205" s="13" t="s">
        <v>76</v>
      </c>
      <c r="AY205" s="248" t="s">
        <v>148</v>
      </c>
    </row>
    <row r="206" spans="1:51" s="13" customFormat="1" ht="12">
      <c r="A206" s="13"/>
      <c r="B206" s="238"/>
      <c r="C206" s="239"/>
      <c r="D206" s="230" t="s">
        <v>163</v>
      </c>
      <c r="E206" s="240" t="s">
        <v>1</v>
      </c>
      <c r="F206" s="241" t="s">
        <v>2256</v>
      </c>
      <c r="G206" s="239"/>
      <c r="H206" s="242">
        <v>2.52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86</v>
      </c>
      <c r="AV206" s="13" t="s">
        <v>86</v>
      </c>
      <c r="AW206" s="13" t="s">
        <v>32</v>
      </c>
      <c r="AX206" s="13" t="s">
        <v>76</v>
      </c>
      <c r="AY206" s="248" t="s">
        <v>148</v>
      </c>
    </row>
    <row r="207" spans="1:51" s="14" customFormat="1" ht="12">
      <c r="A207" s="14"/>
      <c r="B207" s="263"/>
      <c r="C207" s="264"/>
      <c r="D207" s="230" t="s">
        <v>163</v>
      </c>
      <c r="E207" s="265" t="s">
        <v>1</v>
      </c>
      <c r="F207" s="266" t="s">
        <v>950</v>
      </c>
      <c r="G207" s="264"/>
      <c r="H207" s="267">
        <v>175.68</v>
      </c>
      <c r="I207" s="268"/>
      <c r="J207" s="264"/>
      <c r="K207" s="264"/>
      <c r="L207" s="269"/>
      <c r="M207" s="270"/>
      <c r="N207" s="271"/>
      <c r="O207" s="271"/>
      <c r="P207" s="271"/>
      <c r="Q207" s="271"/>
      <c r="R207" s="271"/>
      <c r="S207" s="271"/>
      <c r="T207" s="27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3" t="s">
        <v>163</v>
      </c>
      <c r="AU207" s="273" t="s">
        <v>86</v>
      </c>
      <c r="AV207" s="14" t="s">
        <v>155</v>
      </c>
      <c r="AW207" s="14" t="s">
        <v>32</v>
      </c>
      <c r="AX207" s="14" t="s">
        <v>84</v>
      </c>
      <c r="AY207" s="273" t="s">
        <v>148</v>
      </c>
    </row>
    <row r="208" spans="1:65" s="2" customFormat="1" ht="16.5" customHeight="1">
      <c r="A208" s="37"/>
      <c r="B208" s="38"/>
      <c r="C208" s="249" t="s">
        <v>316</v>
      </c>
      <c r="D208" s="249" t="s">
        <v>282</v>
      </c>
      <c r="E208" s="250" t="s">
        <v>2257</v>
      </c>
      <c r="F208" s="251" t="s">
        <v>2258</v>
      </c>
      <c r="G208" s="252" t="s">
        <v>215</v>
      </c>
      <c r="H208" s="253">
        <v>179.194</v>
      </c>
      <c r="I208" s="254"/>
      <c r="J208" s="255">
        <f>ROUND(I208*H208,2)</f>
        <v>0</v>
      </c>
      <c r="K208" s="251" t="s">
        <v>186</v>
      </c>
      <c r="L208" s="256"/>
      <c r="M208" s="257" t="s">
        <v>1</v>
      </c>
      <c r="N208" s="258" t="s">
        <v>41</v>
      </c>
      <c r="O208" s="90"/>
      <c r="P208" s="226">
        <f>O208*H208</f>
        <v>0</v>
      </c>
      <c r="Q208" s="226">
        <v>0.228</v>
      </c>
      <c r="R208" s="226">
        <f>Q208*H208</f>
        <v>40.856232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205</v>
      </c>
      <c r="AT208" s="228" t="s">
        <v>282</v>
      </c>
      <c r="AU208" s="228" t="s">
        <v>86</v>
      </c>
      <c r="AY208" s="16" t="s">
        <v>148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84</v>
      </c>
      <c r="BK208" s="229">
        <f>ROUND(I208*H208,2)</f>
        <v>0</v>
      </c>
      <c r="BL208" s="16" t="s">
        <v>155</v>
      </c>
      <c r="BM208" s="228" t="s">
        <v>2259</v>
      </c>
    </row>
    <row r="209" spans="1:47" s="2" customFormat="1" ht="12">
      <c r="A209" s="37"/>
      <c r="B209" s="38"/>
      <c r="C209" s="39"/>
      <c r="D209" s="230" t="s">
        <v>157</v>
      </c>
      <c r="E209" s="39"/>
      <c r="F209" s="231" t="s">
        <v>2258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157</v>
      </c>
      <c r="AU209" s="16" t="s">
        <v>86</v>
      </c>
    </row>
    <row r="210" spans="1:51" s="13" customFormat="1" ht="12">
      <c r="A210" s="13"/>
      <c r="B210" s="238"/>
      <c r="C210" s="239"/>
      <c r="D210" s="230" t="s">
        <v>163</v>
      </c>
      <c r="E210" s="239"/>
      <c r="F210" s="241" t="s">
        <v>2260</v>
      </c>
      <c r="G210" s="239"/>
      <c r="H210" s="242">
        <v>179.194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163</v>
      </c>
      <c r="AU210" s="248" t="s">
        <v>86</v>
      </c>
      <c r="AV210" s="13" t="s">
        <v>86</v>
      </c>
      <c r="AW210" s="13" t="s">
        <v>4</v>
      </c>
      <c r="AX210" s="13" t="s">
        <v>84</v>
      </c>
      <c r="AY210" s="248" t="s">
        <v>148</v>
      </c>
    </row>
    <row r="211" spans="1:65" s="2" customFormat="1" ht="24.15" customHeight="1">
      <c r="A211" s="37"/>
      <c r="B211" s="38"/>
      <c r="C211" s="217" t="s">
        <v>322</v>
      </c>
      <c r="D211" s="217" t="s">
        <v>150</v>
      </c>
      <c r="E211" s="218" t="s">
        <v>2261</v>
      </c>
      <c r="F211" s="219" t="s">
        <v>2262</v>
      </c>
      <c r="G211" s="220" t="s">
        <v>215</v>
      </c>
      <c r="H211" s="221">
        <v>1.34</v>
      </c>
      <c r="I211" s="222"/>
      <c r="J211" s="223">
        <f>ROUND(I211*H211,2)</f>
        <v>0</v>
      </c>
      <c r="K211" s="219" t="s">
        <v>186</v>
      </c>
      <c r="L211" s="43"/>
      <c r="M211" s="224" t="s">
        <v>1</v>
      </c>
      <c r="N211" s="225" t="s">
        <v>41</v>
      </c>
      <c r="O211" s="90"/>
      <c r="P211" s="226">
        <f>O211*H211</f>
        <v>0</v>
      </c>
      <c r="Q211" s="226">
        <v>0.08922</v>
      </c>
      <c r="R211" s="226">
        <f>Q211*H211</f>
        <v>0.1195548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155</v>
      </c>
      <c r="AT211" s="228" t="s">
        <v>150</v>
      </c>
      <c r="AU211" s="228" t="s">
        <v>86</v>
      </c>
      <c r="AY211" s="16" t="s">
        <v>148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84</v>
      </c>
      <c r="BK211" s="229">
        <f>ROUND(I211*H211,2)</f>
        <v>0</v>
      </c>
      <c r="BL211" s="16" t="s">
        <v>155</v>
      </c>
      <c r="BM211" s="228" t="s">
        <v>2263</v>
      </c>
    </row>
    <row r="212" spans="1:47" s="2" customFormat="1" ht="12">
      <c r="A212" s="37"/>
      <c r="B212" s="38"/>
      <c r="C212" s="39"/>
      <c r="D212" s="230" t="s">
        <v>157</v>
      </c>
      <c r="E212" s="39"/>
      <c r="F212" s="231" t="s">
        <v>2264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157</v>
      </c>
      <c r="AU212" s="16" t="s">
        <v>86</v>
      </c>
    </row>
    <row r="213" spans="1:47" s="2" customFormat="1" ht="12">
      <c r="A213" s="37"/>
      <c r="B213" s="38"/>
      <c r="C213" s="39"/>
      <c r="D213" s="235" t="s">
        <v>159</v>
      </c>
      <c r="E213" s="39"/>
      <c r="F213" s="236" t="s">
        <v>2265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159</v>
      </c>
      <c r="AU213" s="16" t="s">
        <v>86</v>
      </c>
    </row>
    <row r="214" spans="1:63" s="12" customFormat="1" ht="22.8" customHeight="1">
      <c r="A214" s="12"/>
      <c r="B214" s="201"/>
      <c r="C214" s="202"/>
      <c r="D214" s="203" t="s">
        <v>75</v>
      </c>
      <c r="E214" s="215" t="s">
        <v>212</v>
      </c>
      <c r="F214" s="215" t="s">
        <v>1558</v>
      </c>
      <c r="G214" s="202"/>
      <c r="H214" s="202"/>
      <c r="I214" s="205"/>
      <c r="J214" s="216">
        <f>BK214</f>
        <v>0</v>
      </c>
      <c r="K214" s="202"/>
      <c r="L214" s="207"/>
      <c r="M214" s="208"/>
      <c r="N214" s="209"/>
      <c r="O214" s="209"/>
      <c r="P214" s="210">
        <f>SUM(P215:P229)</f>
        <v>0</v>
      </c>
      <c r="Q214" s="209"/>
      <c r="R214" s="210">
        <f>SUM(R215:R229)</f>
        <v>1.1430475</v>
      </c>
      <c r="S214" s="209"/>
      <c r="T214" s="211">
        <f>SUM(T215:T229)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84</v>
      </c>
      <c r="AT214" s="213" t="s">
        <v>75</v>
      </c>
      <c r="AU214" s="213" t="s">
        <v>84</v>
      </c>
      <c r="AY214" s="212" t="s">
        <v>148</v>
      </c>
      <c r="BK214" s="214">
        <f>SUM(BK215:BK229)</f>
        <v>0</v>
      </c>
    </row>
    <row r="215" spans="1:65" s="2" customFormat="1" ht="24.15" customHeight="1">
      <c r="A215" s="37"/>
      <c r="B215" s="38"/>
      <c r="C215" s="217" t="s">
        <v>326</v>
      </c>
      <c r="D215" s="217" t="s">
        <v>150</v>
      </c>
      <c r="E215" s="218" t="s">
        <v>2266</v>
      </c>
      <c r="F215" s="219" t="s">
        <v>2267</v>
      </c>
      <c r="G215" s="220" t="s">
        <v>153</v>
      </c>
      <c r="H215" s="221">
        <v>3265.85</v>
      </c>
      <c r="I215" s="222"/>
      <c r="J215" s="223">
        <f>ROUND(I215*H215,2)</f>
        <v>0</v>
      </c>
      <c r="K215" s="219" t="s">
        <v>186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1E-05</v>
      </c>
      <c r="R215" s="226">
        <f>Q215*H215</f>
        <v>0.0326585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155</v>
      </c>
      <c r="AT215" s="228" t="s">
        <v>150</v>
      </c>
      <c r="AU215" s="228" t="s">
        <v>86</v>
      </c>
      <c r="AY215" s="16" t="s">
        <v>148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155</v>
      </c>
      <c r="BM215" s="228" t="s">
        <v>2268</v>
      </c>
    </row>
    <row r="216" spans="1:47" s="2" customFormat="1" ht="12">
      <c r="A216" s="37"/>
      <c r="B216" s="38"/>
      <c r="C216" s="39"/>
      <c r="D216" s="230" t="s">
        <v>157</v>
      </c>
      <c r="E216" s="39"/>
      <c r="F216" s="231" t="s">
        <v>2269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86</v>
      </c>
    </row>
    <row r="217" spans="1:47" s="2" customFormat="1" ht="12">
      <c r="A217" s="37"/>
      <c r="B217" s="38"/>
      <c r="C217" s="39"/>
      <c r="D217" s="235" t="s">
        <v>159</v>
      </c>
      <c r="E217" s="39"/>
      <c r="F217" s="236" t="s">
        <v>2270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86</v>
      </c>
    </row>
    <row r="218" spans="1:65" s="2" customFormat="1" ht="24.15" customHeight="1">
      <c r="A218" s="37"/>
      <c r="B218" s="38"/>
      <c r="C218" s="217" t="s">
        <v>330</v>
      </c>
      <c r="D218" s="217" t="s">
        <v>150</v>
      </c>
      <c r="E218" s="218" t="s">
        <v>2271</v>
      </c>
      <c r="F218" s="219" t="s">
        <v>2272</v>
      </c>
      <c r="G218" s="220" t="s">
        <v>153</v>
      </c>
      <c r="H218" s="221">
        <v>3265.85</v>
      </c>
      <c r="I218" s="222"/>
      <c r="J218" s="223">
        <f>ROUND(I218*H218,2)</f>
        <v>0</v>
      </c>
      <c r="K218" s="219" t="s">
        <v>186</v>
      </c>
      <c r="L218" s="43"/>
      <c r="M218" s="224" t="s">
        <v>1</v>
      </c>
      <c r="N218" s="225" t="s">
        <v>41</v>
      </c>
      <c r="O218" s="90"/>
      <c r="P218" s="226">
        <f>O218*H218</f>
        <v>0</v>
      </c>
      <c r="Q218" s="226">
        <v>0.00034</v>
      </c>
      <c r="R218" s="226">
        <f>Q218*H218</f>
        <v>1.110389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155</v>
      </c>
      <c r="AT218" s="228" t="s">
        <v>150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2273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2274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47" s="2" customFormat="1" ht="12">
      <c r="A220" s="37"/>
      <c r="B220" s="38"/>
      <c r="C220" s="39"/>
      <c r="D220" s="235" t="s">
        <v>159</v>
      </c>
      <c r="E220" s="39"/>
      <c r="F220" s="236" t="s">
        <v>2275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86</v>
      </c>
    </row>
    <row r="221" spans="1:65" s="2" customFormat="1" ht="24.15" customHeight="1">
      <c r="A221" s="37"/>
      <c r="B221" s="38"/>
      <c r="C221" s="217" t="s">
        <v>334</v>
      </c>
      <c r="D221" s="217" t="s">
        <v>150</v>
      </c>
      <c r="E221" s="218" t="s">
        <v>2276</v>
      </c>
      <c r="F221" s="219" t="s">
        <v>2277</v>
      </c>
      <c r="G221" s="220" t="s">
        <v>153</v>
      </c>
      <c r="H221" s="221">
        <v>3265.85</v>
      </c>
      <c r="I221" s="222"/>
      <c r="J221" s="223">
        <f>ROUND(I221*H221,2)</f>
        <v>0</v>
      </c>
      <c r="K221" s="219" t="s">
        <v>186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155</v>
      </c>
      <c r="AT221" s="228" t="s">
        <v>150</v>
      </c>
      <c r="AU221" s="228" t="s">
        <v>86</v>
      </c>
      <c r="AY221" s="16" t="s">
        <v>148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155</v>
      </c>
      <c r="BM221" s="228" t="s">
        <v>2278</v>
      </c>
    </row>
    <row r="222" spans="1:47" s="2" customFormat="1" ht="12">
      <c r="A222" s="37"/>
      <c r="B222" s="38"/>
      <c r="C222" s="39"/>
      <c r="D222" s="230" t="s">
        <v>157</v>
      </c>
      <c r="E222" s="39"/>
      <c r="F222" s="231" t="s">
        <v>2279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86</v>
      </c>
    </row>
    <row r="223" spans="1:47" s="2" customFormat="1" ht="12">
      <c r="A223" s="37"/>
      <c r="B223" s="38"/>
      <c r="C223" s="39"/>
      <c r="D223" s="235" t="s">
        <v>159</v>
      </c>
      <c r="E223" s="39"/>
      <c r="F223" s="236" t="s">
        <v>2280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159</v>
      </c>
      <c r="AU223" s="16" t="s">
        <v>86</v>
      </c>
    </row>
    <row r="224" spans="1:51" s="13" customFormat="1" ht="12">
      <c r="A224" s="13"/>
      <c r="B224" s="238"/>
      <c r="C224" s="239"/>
      <c r="D224" s="230" t="s">
        <v>163</v>
      </c>
      <c r="E224" s="240" t="s">
        <v>1</v>
      </c>
      <c r="F224" s="241" t="s">
        <v>2281</v>
      </c>
      <c r="G224" s="239"/>
      <c r="H224" s="242">
        <v>3265.85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163</v>
      </c>
      <c r="AU224" s="248" t="s">
        <v>86</v>
      </c>
      <c r="AV224" s="13" t="s">
        <v>86</v>
      </c>
      <c r="AW224" s="13" t="s">
        <v>32</v>
      </c>
      <c r="AX224" s="13" t="s">
        <v>84</v>
      </c>
      <c r="AY224" s="248" t="s">
        <v>148</v>
      </c>
    </row>
    <row r="225" spans="1:65" s="2" customFormat="1" ht="16.5" customHeight="1">
      <c r="A225" s="37"/>
      <c r="B225" s="38"/>
      <c r="C225" s="217" t="s">
        <v>338</v>
      </c>
      <c r="D225" s="217" t="s">
        <v>150</v>
      </c>
      <c r="E225" s="218" t="s">
        <v>2282</v>
      </c>
      <c r="F225" s="219" t="s">
        <v>2283</v>
      </c>
      <c r="G225" s="220" t="s">
        <v>313</v>
      </c>
      <c r="H225" s="221">
        <v>4</v>
      </c>
      <c r="I225" s="222"/>
      <c r="J225" s="223">
        <f>ROUND(I225*H225,2)</f>
        <v>0</v>
      </c>
      <c r="K225" s="219" t="s">
        <v>1</v>
      </c>
      <c r="L225" s="43"/>
      <c r="M225" s="224" t="s">
        <v>1</v>
      </c>
      <c r="N225" s="225" t="s">
        <v>41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155</v>
      </c>
      <c r="AT225" s="228" t="s">
        <v>150</v>
      </c>
      <c r="AU225" s="228" t="s">
        <v>86</v>
      </c>
      <c r="AY225" s="16" t="s">
        <v>148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155</v>
      </c>
      <c r="BM225" s="228" t="s">
        <v>2284</v>
      </c>
    </row>
    <row r="226" spans="1:47" s="2" customFormat="1" ht="12">
      <c r="A226" s="37"/>
      <c r="B226" s="38"/>
      <c r="C226" s="39"/>
      <c r="D226" s="230" t="s">
        <v>157</v>
      </c>
      <c r="E226" s="39"/>
      <c r="F226" s="231" t="s">
        <v>2283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157</v>
      </c>
      <c r="AU226" s="16" t="s">
        <v>86</v>
      </c>
    </row>
    <row r="227" spans="1:65" s="2" customFormat="1" ht="33" customHeight="1">
      <c r="A227" s="37"/>
      <c r="B227" s="38"/>
      <c r="C227" s="217" t="s">
        <v>342</v>
      </c>
      <c r="D227" s="217" t="s">
        <v>150</v>
      </c>
      <c r="E227" s="218" t="s">
        <v>2285</v>
      </c>
      <c r="F227" s="219" t="s">
        <v>2286</v>
      </c>
      <c r="G227" s="220" t="s">
        <v>215</v>
      </c>
      <c r="H227" s="221">
        <v>1.34</v>
      </c>
      <c r="I227" s="222"/>
      <c r="J227" s="223">
        <f>ROUND(I227*H227,2)</f>
        <v>0</v>
      </c>
      <c r="K227" s="219" t="s">
        <v>186</v>
      </c>
      <c r="L227" s="43"/>
      <c r="M227" s="224" t="s">
        <v>1</v>
      </c>
      <c r="N227" s="225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155</v>
      </c>
      <c r="AT227" s="228" t="s">
        <v>150</v>
      </c>
      <c r="AU227" s="228" t="s">
        <v>86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2287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2288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86</v>
      </c>
    </row>
    <row r="229" spans="1:47" s="2" customFormat="1" ht="12">
      <c r="A229" s="37"/>
      <c r="B229" s="38"/>
      <c r="C229" s="39"/>
      <c r="D229" s="235" t="s">
        <v>159</v>
      </c>
      <c r="E229" s="39"/>
      <c r="F229" s="236" t="s">
        <v>2289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159</v>
      </c>
      <c r="AU229" s="16" t="s">
        <v>86</v>
      </c>
    </row>
    <row r="230" spans="1:63" s="12" customFormat="1" ht="22.8" customHeight="1">
      <c r="A230" s="12"/>
      <c r="B230" s="201"/>
      <c r="C230" s="202"/>
      <c r="D230" s="203" t="s">
        <v>75</v>
      </c>
      <c r="E230" s="215" t="s">
        <v>1571</v>
      </c>
      <c r="F230" s="215" t="s">
        <v>1572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SUM(P231:P247)</f>
        <v>0</v>
      </c>
      <c r="Q230" s="209"/>
      <c r="R230" s="210">
        <f>SUM(R231:R247)</f>
        <v>0</v>
      </c>
      <c r="S230" s="209"/>
      <c r="T230" s="211">
        <f>SUM(T231:T247)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84</v>
      </c>
      <c r="AT230" s="213" t="s">
        <v>75</v>
      </c>
      <c r="AU230" s="213" t="s">
        <v>84</v>
      </c>
      <c r="AY230" s="212" t="s">
        <v>148</v>
      </c>
      <c r="BK230" s="214">
        <f>SUM(BK231:BK247)</f>
        <v>0</v>
      </c>
    </row>
    <row r="231" spans="1:65" s="2" customFormat="1" ht="21.75" customHeight="1">
      <c r="A231" s="37"/>
      <c r="B231" s="38"/>
      <c r="C231" s="217" t="s">
        <v>348</v>
      </c>
      <c r="D231" s="217" t="s">
        <v>150</v>
      </c>
      <c r="E231" s="218" t="s">
        <v>2290</v>
      </c>
      <c r="F231" s="219" t="s">
        <v>2291</v>
      </c>
      <c r="G231" s="220" t="s">
        <v>256</v>
      </c>
      <c r="H231" s="221">
        <v>3196.864</v>
      </c>
      <c r="I231" s="222"/>
      <c r="J231" s="223">
        <f>ROUND(I231*H231,2)</f>
        <v>0</v>
      </c>
      <c r="K231" s="219" t="s">
        <v>186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155</v>
      </c>
      <c r="AT231" s="228" t="s">
        <v>150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2292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2293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47" s="2" customFormat="1" ht="12">
      <c r="A233" s="37"/>
      <c r="B233" s="38"/>
      <c r="C233" s="39"/>
      <c r="D233" s="235" t="s">
        <v>159</v>
      </c>
      <c r="E233" s="39"/>
      <c r="F233" s="236" t="s">
        <v>2294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159</v>
      </c>
      <c r="AU233" s="16" t="s">
        <v>86</v>
      </c>
    </row>
    <row r="234" spans="1:51" s="13" customFormat="1" ht="12">
      <c r="A234" s="13"/>
      <c r="B234" s="238"/>
      <c r="C234" s="239"/>
      <c r="D234" s="230" t="s">
        <v>163</v>
      </c>
      <c r="E234" s="240" t="s">
        <v>1</v>
      </c>
      <c r="F234" s="241" t="s">
        <v>2295</v>
      </c>
      <c r="G234" s="239"/>
      <c r="H234" s="242">
        <v>3196.864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163</v>
      </c>
      <c r="AU234" s="248" t="s">
        <v>86</v>
      </c>
      <c r="AV234" s="13" t="s">
        <v>86</v>
      </c>
      <c r="AW234" s="13" t="s">
        <v>32</v>
      </c>
      <c r="AX234" s="13" t="s">
        <v>84</v>
      </c>
      <c r="AY234" s="248" t="s">
        <v>148</v>
      </c>
    </row>
    <row r="235" spans="1:65" s="2" customFormat="1" ht="24.15" customHeight="1">
      <c r="A235" s="37"/>
      <c r="B235" s="38"/>
      <c r="C235" s="217" t="s">
        <v>352</v>
      </c>
      <c r="D235" s="217" t="s">
        <v>150</v>
      </c>
      <c r="E235" s="218" t="s">
        <v>2296</v>
      </c>
      <c r="F235" s="219" t="s">
        <v>2297</v>
      </c>
      <c r="G235" s="220" t="s">
        <v>256</v>
      </c>
      <c r="H235" s="221">
        <v>47952.96</v>
      </c>
      <c r="I235" s="222"/>
      <c r="J235" s="223">
        <f>ROUND(I235*H235,2)</f>
        <v>0</v>
      </c>
      <c r="K235" s="219" t="s">
        <v>186</v>
      </c>
      <c r="L235" s="43"/>
      <c r="M235" s="224" t="s">
        <v>1</v>
      </c>
      <c r="N235" s="225" t="s">
        <v>41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155</v>
      </c>
      <c r="AT235" s="228" t="s">
        <v>150</v>
      </c>
      <c r="AU235" s="228" t="s">
        <v>86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2298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2299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86</v>
      </c>
    </row>
    <row r="237" spans="1:47" s="2" customFormat="1" ht="12">
      <c r="A237" s="37"/>
      <c r="B237" s="38"/>
      <c r="C237" s="39"/>
      <c r="D237" s="235" t="s">
        <v>159</v>
      </c>
      <c r="E237" s="39"/>
      <c r="F237" s="236" t="s">
        <v>2300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159</v>
      </c>
      <c r="AU237" s="16" t="s">
        <v>86</v>
      </c>
    </row>
    <row r="238" spans="1:51" s="13" customFormat="1" ht="12">
      <c r="A238" s="13"/>
      <c r="B238" s="238"/>
      <c r="C238" s="239"/>
      <c r="D238" s="230" t="s">
        <v>163</v>
      </c>
      <c r="E238" s="240" t="s">
        <v>1</v>
      </c>
      <c r="F238" s="241" t="s">
        <v>2295</v>
      </c>
      <c r="G238" s="239"/>
      <c r="H238" s="242">
        <v>3196.864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163</v>
      </c>
      <c r="AU238" s="248" t="s">
        <v>86</v>
      </c>
      <c r="AV238" s="13" t="s">
        <v>86</v>
      </c>
      <c r="AW238" s="13" t="s">
        <v>32</v>
      </c>
      <c r="AX238" s="13" t="s">
        <v>84</v>
      </c>
      <c r="AY238" s="248" t="s">
        <v>148</v>
      </c>
    </row>
    <row r="239" spans="1:51" s="13" customFormat="1" ht="12">
      <c r="A239" s="13"/>
      <c r="B239" s="238"/>
      <c r="C239" s="239"/>
      <c r="D239" s="230" t="s">
        <v>163</v>
      </c>
      <c r="E239" s="239"/>
      <c r="F239" s="241" t="s">
        <v>2301</v>
      </c>
      <c r="G239" s="239"/>
      <c r="H239" s="242">
        <v>47952.96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163</v>
      </c>
      <c r="AU239" s="248" t="s">
        <v>86</v>
      </c>
      <c r="AV239" s="13" t="s">
        <v>86</v>
      </c>
      <c r="AW239" s="13" t="s">
        <v>4</v>
      </c>
      <c r="AX239" s="13" t="s">
        <v>84</v>
      </c>
      <c r="AY239" s="248" t="s">
        <v>148</v>
      </c>
    </row>
    <row r="240" spans="1:65" s="2" customFormat="1" ht="44.25" customHeight="1">
      <c r="A240" s="37"/>
      <c r="B240" s="38"/>
      <c r="C240" s="217" t="s">
        <v>356</v>
      </c>
      <c r="D240" s="217" t="s">
        <v>150</v>
      </c>
      <c r="E240" s="218" t="s">
        <v>2302</v>
      </c>
      <c r="F240" s="219" t="s">
        <v>2303</v>
      </c>
      <c r="G240" s="220" t="s">
        <v>256</v>
      </c>
      <c r="H240" s="221">
        <v>2622.074</v>
      </c>
      <c r="I240" s="222"/>
      <c r="J240" s="223">
        <f>ROUND(I240*H240,2)</f>
        <v>0</v>
      </c>
      <c r="K240" s="219" t="s">
        <v>186</v>
      </c>
      <c r="L240" s="43"/>
      <c r="M240" s="224" t="s">
        <v>1</v>
      </c>
      <c r="N240" s="225" t="s">
        <v>41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155</v>
      </c>
      <c r="AT240" s="228" t="s">
        <v>150</v>
      </c>
      <c r="AU240" s="228" t="s">
        <v>86</v>
      </c>
      <c r="AY240" s="16" t="s">
        <v>148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84</v>
      </c>
      <c r="BK240" s="229">
        <f>ROUND(I240*H240,2)</f>
        <v>0</v>
      </c>
      <c r="BL240" s="16" t="s">
        <v>155</v>
      </c>
      <c r="BM240" s="228" t="s">
        <v>2304</v>
      </c>
    </row>
    <row r="241" spans="1:47" s="2" customFormat="1" ht="12">
      <c r="A241" s="37"/>
      <c r="B241" s="38"/>
      <c r="C241" s="39"/>
      <c r="D241" s="230" t="s">
        <v>157</v>
      </c>
      <c r="E241" s="39"/>
      <c r="F241" s="231" t="s">
        <v>2303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157</v>
      </c>
      <c r="AU241" s="16" t="s">
        <v>86</v>
      </c>
    </row>
    <row r="242" spans="1:47" s="2" customFormat="1" ht="12">
      <c r="A242" s="37"/>
      <c r="B242" s="38"/>
      <c r="C242" s="39"/>
      <c r="D242" s="235" t="s">
        <v>159</v>
      </c>
      <c r="E242" s="39"/>
      <c r="F242" s="236" t="s">
        <v>2305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159</v>
      </c>
      <c r="AU242" s="16" t="s">
        <v>86</v>
      </c>
    </row>
    <row r="243" spans="1:51" s="13" customFormat="1" ht="12">
      <c r="A243" s="13"/>
      <c r="B243" s="238"/>
      <c r="C243" s="239"/>
      <c r="D243" s="230" t="s">
        <v>163</v>
      </c>
      <c r="E243" s="240" t="s">
        <v>1</v>
      </c>
      <c r="F243" s="241" t="s">
        <v>2306</v>
      </c>
      <c r="G243" s="239"/>
      <c r="H243" s="242">
        <v>2622.074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163</v>
      </c>
      <c r="AU243" s="248" t="s">
        <v>86</v>
      </c>
      <c r="AV243" s="13" t="s">
        <v>86</v>
      </c>
      <c r="AW243" s="13" t="s">
        <v>32</v>
      </c>
      <c r="AX243" s="13" t="s">
        <v>84</v>
      </c>
      <c r="AY243" s="248" t="s">
        <v>148</v>
      </c>
    </row>
    <row r="244" spans="1:65" s="2" customFormat="1" ht="44.25" customHeight="1">
      <c r="A244" s="37"/>
      <c r="B244" s="38"/>
      <c r="C244" s="217" t="s">
        <v>362</v>
      </c>
      <c r="D244" s="217" t="s">
        <v>150</v>
      </c>
      <c r="E244" s="218" t="s">
        <v>2307</v>
      </c>
      <c r="F244" s="219" t="s">
        <v>2308</v>
      </c>
      <c r="G244" s="220" t="s">
        <v>256</v>
      </c>
      <c r="H244" s="221">
        <v>574.79</v>
      </c>
      <c r="I244" s="222"/>
      <c r="J244" s="223">
        <f>ROUND(I244*H244,2)</f>
        <v>0</v>
      </c>
      <c r="K244" s="219" t="s">
        <v>186</v>
      </c>
      <c r="L244" s="43"/>
      <c r="M244" s="224" t="s">
        <v>1</v>
      </c>
      <c r="N244" s="225" t="s">
        <v>41</v>
      </c>
      <c r="O244" s="9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155</v>
      </c>
      <c r="AT244" s="228" t="s">
        <v>150</v>
      </c>
      <c r="AU244" s="228" t="s">
        <v>86</v>
      </c>
      <c r="AY244" s="16" t="s">
        <v>148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84</v>
      </c>
      <c r="BK244" s="229">
        <f>ROUND(I244*H244,2)</f>
        <v>0</v>
      </c>
      <c r="BL244" s="16" t="s">
        <v>155</v>
      </c>
      <c r="BM244" s="228" t="s">
        <v>2309</v>
      </c>
    </row>
    <row r="245" spans="1:47" s="2" customFormat="1" ht="12">
      <c r="A245" s="37"/>
      <c r="B245" s="38"/>
      <c r="C245" s="39"/>
      <c r="D245" s="230" t="s">
        <v>157</v>
      </c>
      <c r="E245" s="39"/>
      <c r="F245" s="231" t="s">
        <v>2308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157</v>
      </c>
      <c r="AU245" s="16" t="s">
        <v>86</v>
      </c>
    </row>
    <row r="246" spans="1:47" s="2" customFormat="1" ht="12">
      <c r="A246" s="37"/>
      <c r="B246" s="38"/>
      <c r="C246" s="39"/>
      <c r="D246" s="235" t="s">
        <v>159</v>
      </c>
      <c r="E246" s="39"/>
      <c r="F246" s="236" t="s">
        <v>2310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159</v>
      </c>
      <c r="AU246" s="16" t="s">
        <v>86</v>
      </c>
    </row>
    <row r="247" spans="1:51" s="13" customFormat="1" ht="12">
      <c r="A247" s="13"/>
      <c r="B247" s="238"/>
      <c r="C247" s="239"/>
      <c r="D247" s="230" t="s">
        <v>163</v>
      </c>
      <c r="E247" s="240" t="s">
        <v>1</v>
      </c>
      <c r="F247" s="241" t="s">
        <v>2311</v>
      </c>
      <c r="G247" s="239"/>
      <c r="H247" s="242">
        <v>574.79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163</v>
      </c>
      <c r="AU247" s="248" t="s">
        <v>86</v>
      </c>
      <c r="AV247" s="13" t="s">
        <v>86</v>
      </c>
      <c r="AW247" s="13" t="s">
        <v>32</v>
      </c>
      <c r="AX247" s="13" t="s">
        <v>84</v>
      </c>
      <c r="AY247" s="248" t="s">
        <v>148</v>
      </c>
    </row>
    <row r="248" spans="1:63" s="12" customFormat="1" ht="22.8" customHeight="1">
      <c r="A248" s="12"/>
      <c r="B248" s="201"/>
      <c r="C248" s="202"/>
      <c r="D248" s="203" t="s">
        <v>75</v>
      </c>
      <c r="E248" s="215" t="s">
        <v>628</v>
      </c>
      <c r="F248" s="215" t="s">
        <v>629</v>
      </c>
      <c r="G248" s="202"/>
      <c r="H248" s="202"/>
      <c r="I248" s="205"/>
      <c r="J248" s="216">
        <f>BK248</f>
        <v>0</v>
      </c>
      <c r="K248" s="202"/>
      <c r="L248" s="207"/>
      <c r="M248" s="208"/>
      <c r="N248" s="209"/>
      <c r="O248" s="209"/>
      <c r="P248" s="210">
        <f>SUM(P249:P251)</f>
        <v>0</v>
      </c>
      <c r="Q248" s="209"/>
      <c r="R248" s="210">
        <f>SUM(R249:R251)</f>
        <v>0</v>
      </c>
      <c r="S248" s="209"/>
      <c r="T248" s="211">
        <f>SUM(T249:T251)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2" t="s">
        <v>84</v>
      </c>
      <c r="AT248" s="213" t="s">
        <v>75</v>
      </c>
      <c r="AU248" s="213" t="s">
        <v>84</v>
      </c>
      <c r="AY248" s="212" t="s">
        <v>148</v>
      </c>
      <c r="BK248" s="214">
        <f>SUM(BK249:BK251)</f>
        <v>0</v>
      </c>
    </row>
    <row r="249" spans="1:65" s="2" customFormat="1" ht="33" customHeight="1">
      <c r="A249" s="37"/>
      <c r="B249" s="38"/>
      <c r="C249" s="217" t="s">
        <v>366</v>
      </c>
      <c r="D249" s="217" t="s">
        <v>150</v>
      </c>
      <c r="E249" s="218" t="s">
        <v>2312</v>
      </c>
      <c r="F249" s="219" t="s">
        <v>2313</v>
      </c>
      <c r="G249" s="220" t="s">
        <v>256</v>
      </c>
      <c r="H249" s="221">
        <v>2144.738</v>
      </c>
      <c r="I249" s="222"/>
      <c r="J249" s="223">
        <f>ROUND(I249*H249,2)</f>
        <v>0</v>
      </c>
      <c r="K249" s="219" t="s">
        <v>186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155</v>
      </c>
      <c r="AT249" s="228" t="s">
        <v>150</v>
      </c>
      <c r="AU249" s="228" t="s">
        <v>86</v>
      </c>
      <c r="AY249" s="16" t="s">
        <v>148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155</v>
      </c>
      <c r="BM249" s="228" t="s">
        <v>2314</v>
      </c>
    </row>
    <row r="250" spans="1:47" s="2" customFormat="1" ht="12">
      <c r="A250" s="37"/>
      <c r="B250" s="38"/>
      <c r="C250" s="39"/>
      <c r="D250" s="230" t="s">
        <v>157</v>
      </c>
      <c r="E250" s="39"/>
      <c r="F250" s="231" t="s">
        <v>2315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157</v>
      </c>
      <c r="AU250" s="16" t="s">
        <v>86</v>
      </c>
    </row>
    <row r="251" spans="1:47" s="2" customFormat="1" ht="12">
      <c r="A251" s="37"/>
      <c r="B251" s="38"/>
      <c r="C251" s="39"/>
      <c r="D251" s="235" t="s">
        <v>159</v>
      </c>
      <c r="E251" s="39"/>
      <c r="F251" s="236" t="s">
        <v>2316</v>
      </c>
      <c r="G251" s="39"/>
      <c r="H251" s="39"/>
      <c r="I251" s="232"/>
      <c r="J251" s="39"/>
      <c r="K251" s="39"/>
      <c r="L251" s="43"/>
      <c r="M251" s="259"/>
      <c r="N251" s="260"/>
      <c r="O251" s="261"/>
      <c r="P251" s="261"/>
      <c r="Q251" s="261"/>
      <c r="R251" s="261"/>
      <c r="S251" s="261"/>
      <c r="T251" s="262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159</v>
      </c>
      <c r="AU251" s="16" t="s">
        <v>86</v>
      </c>
    </row>
    <row r="252" spans="1:31" s="2" customFormat="1" ht="6.95" customHeight="1">
      <c r="A252" s="37"/>
      <c r="B252" s="65"/>
      <c r="C252" s="66"/>
      <c r="D252" s="66"/>
      <c r="E252" s="66"/>
      <c r="F252" s="66"/>
      <c r="G252" s="66"/>
      <c r="H252" s="66"/>
      <c r="I252" s="66"/>
      <c r="J252" s="66"/>
      <c r="K252" s="66"/>
      <c r="L252" s="43"/>
      <c r="M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</sheetData>
  <sheetProtection password="CC35" sheet="1" objects="1" scenarios="1" formatColumns="0" formatRows="0" autoFilter="0"/>
  <autoFilter ref="C122:K25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8" r:id="rId1" display="https://podminky.urs.cz/item/CS_URS_2022_02/113105113"/>
    <hyperlink ref="F132" r:id="rId2" display="https://podminky.urs.cz/item/CS_URS_2022_02/113106011"/>
    <hyperlink ref="F135" r:id="rId3" display="https://podminky.urs.cz/item/CS_URS_2022_02/113106023"/>
    <hyperlink ref="F138" r:id="rId4" display="https://podminky.urs.cz/item/CS_URS_2022_02/113107223"/>
    <hyperlink ref="F144" r:id="rId5" display="https://podminky.urs.cz/item/CS_URS_2022_02/113107224"/>
    <hyperlink ref="F147" r:id="rId6" display="https://podminky.urs.cz/item/CS_URS_2022_02/113107242"/>
    <hyperlink ref="F150" r:id="rId7" display="https://podminky.urs.cz/item/CS_URS_2022_02/113154253"/>
    <hyperlink ref="F154" r:id="rId8" display="https://podminky.urs.cz/item/CS_URS_2022_02/121151123"/>
    <hyperlink ref="F157" r:id="rId9" display="https://podminky.urs.cz/item/CS_URS_2022_02/181351113"/>
    <hyperlink ref="F160" r:id="rId10" display="https://podminky.urs.cz/item/CS_URS_2022_02/181411121"/>
    <hyperlink ref="F166" r:id="rId11" display="https://podminky.urs.cz/item/CS_URS_2022_02/181951111"/>
    <hyperlink ref="F170" r:id="rId12" display="https://podminky.urs.cz/item/CS_URS_2022_02/465511328"/>
    <hyperlink ref="F174" r:id="rId13" display="https://podminky.urs.cz/item/CS_URS_2022_02/564861111"/>
    <hyperlink ref="F178" r:id="rId14" display="https://podminky.urs.cz/item/CS_URS_2022_02/564871111"/>
    <hyperlink ref="F182" r:id="rId15" display="https://podminky.urs.cz/item/CS_URS_2022_02/564871116"/>
    <hyperlink ref="F186" r:id="rId16" display="https://podminky.urs.cz/item/CS_URS_2022_02/564931412"/>
    <hyperlink ref="F189" r:id="rId17" display="https://podminky.urs.cz/item/CS_URS_2022_02/565136101"/>
    <hyperlink ref="F193" r:id="rId18" display="https://podminky.urs.cz/item/CS_URS_2022_02/573211107"/>
    <hyperlink ref="F197" r:id="rId19" display="https://podminky.urs.cz/item/CS_URS_2022_02/577134131"/>
    <hyperlink ref="F200" r:id="rId20" display="https://podminky.urs.cz/item/CS_URS_2022_02/577155132"/>
    <hyperlink ref="F204" r:id="rId21" display="https://podminky.urs.cz/item/CS_URS_2022_02/591211111"/>
    <hyperlink ref="F213" r:id="rId22" display="https://podminky.urs.cz/item/CS_URS_2022_02/596211110"/>
    <hyperlink ref="F217" r:id="rId23" display="https://podminky.urs.cz/item/CS_URS_2022_02/919112233"/>
    <hyperlink ref="F220" r:id="rId24" display="https://podminky.urs.cz/item/CS_URS_2022_02/919122132"/>
    <hyperlink ref="F223" r:id="rId25" display="https://podminky.urs.cz/item/CS_URS_2022_02/919731121"/>
    <hyperlink ref="F229" r:id="rId26" display="https://podminky.urs.cz/item/CS_URS_2022_02/979051121"/>
    <hyperlink ref="F233" r:id="rId27" display="https://podminky.urs.cz/item/CS_URS_2022_02/997221551"/>
    <hyperlink ref="F237" r:id="rId28" display="https://podminky.urs.cz/item/CS_URS_2022_02/997221559"/>
    <hyperlink ref="F242" r:id="rId29" display="https://podminky.urs.cz/item/CS_URS_2022_02/997221873"/>
    <hyperlink ref="F246" r:id="rId30" display="https://podminky.urs.cz/item/CS_URS_2022_02/997221875"/>
    <hyperlink ref="F251" r:id="rId31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2317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ROUND((SUM(BE121:BE150)),2)</f>
        <v>0</v>
      </c>
      <c r="G33" s="37"/>
      <c r="H33" s="37"/>
      <c r="I33" s="154">
        <v>0.21</v>
      </c>
      <c r="J33" s="153">
        <f>ROUND(((SUM(BE121:BE150))*I33),2)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ROUND((SUM(BF121:BF150)),2)</f>
        <v>0</v>
      </c>
      <c r="G34" s="37"/>
      <c r="H34" s="37"/>
      <c r="I34" s="154">
        <v>0.15</v>
      </c>
      <c r="J34" s="153">
        <f>ROUND(((SUM(BF121:BF150))*I34),2)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ROUND((SUM(BG121:BG150)),2)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ROUND((SUM(BH121:BH150)),2)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ROUND((SUM(BI121:BI150)),2)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13 -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2318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2319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2320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2321</v>
      </c>
      <c r="E100" s="187"/>
      <c r="F100" s="187"/>
      <c r="G100" s="187"/>
      <c r="H100" s="187"/>
      <c r="I100" s="187"/>
      <c r="J100" s="188">
        <f>J143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2322</v>
      </c>
      <c r="E101" s="187"/>
      <c r="F101" s="187"/>
      <c r="G101" s="187"/>
      <c r="H101" s="187"/>
      <c r="I101" s="187"/>
      <c r="J101" s="188">
        <f>J147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13 - VRN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0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118</v>
      </c>
      <c r="F122" s="204" t="s">
        <v>2323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P123+P133+P143+P147</f>
        <v>0</v>
      </c>
      <c r="Q122" s="209"/>
      <c r="R122" s="210">
        <f>R123+R133+R143+R147</f>
        <v>0</v>
      </c>
      <c r="S122" s="209"/>
      <c r="T122" s="211">
        <f>T123+T133+T143+T147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182</v>
      </c>
      <c r="AT122" s="213" t="s">
        <v>75</v>
      </c>
      <c r="AU122" s="213" t="s">
        <v>76</v>
      </c>
      <c r="AY122" s="212" t="s">
        <v>148</v>
      </c>
      <c r="BK122" s="214">
        <f>BK123+BK133+BK143+BK147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2324</v>
      </c>
      <c r="F123" s="215" t="s">
        <v>2325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SUM(P124:P132)</f>
        <v>0</v>
      </c>
      <c r="Q123" s="209"/>
      <c r="R123" s="210">
        <f>SUM(R124:R132)</f>
        <v>0</v>
      </c>
      <c r="S123" s="209"/>
      <c r="T123" s="211">
        <f>SUM(T124:T132)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182</v>
      </c>
      <c r="AT123" s="213" t="s">
        <v>75</v>
      </c>
      <c r="AU123" s="213" t="s">
        <v>84</v>
      </c>
      <c r="AY123" s="212" t="s">
        <v>148</v>
      </c>
      <c r="BK123" s="214">
        <f>SUM(BK124:BK132)</f>
        <v>0</v>
      </c>
    </row>
    <row r="124" spans="1:65" s="2" customFormat="1" ht="16.5" customHeight="1">
      <c r="A124" s="37"/>
      <c r="B124" s="38"/>
      <c r="C124" s="217" t="s">
        <v>84</v>
      </c>
      <c r="D124" s="217" t="s">
        <v>150</v>
      </c>
      <c r="E124" s="218" t="s">
        <v>2326</v>
      </c>
      <c r="F124" s="219" t="s">
        <v>2327</v>
      </c>
      <c r="G124" s="220" t="s">
        <v>1346</v>
      </c>
      <c r="H124" s="221">
        <v>1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2328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2328</v>
      </c>
      <c r="BM124" s="228" t="s">
        <v>2329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2327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2330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2331</v>
      </c>
      <c r="F127" s="219" t="s">
        <v>2332</v>
      </c>
      <c r="G127" s="220" t="s">
        <v>1346</v>
      </c>
      <c r="H127" s="221">
        <v>1</v>
      </c>
      <c r="I127" s="222"/>
      <c r="J127" s="223">
        <f>ROUND(I127*H127,2)</f>
        <v>0</v>
      </c>
      <c r="K127" s="219" t="s">
        <v>186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2328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2328</v>
      </c>
      <c r="BM127" s="228" t="s">
        <v>2333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2332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2334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65" s="2" customFormat="1" ht="16.5" customHeight="1">
      <c r="A130" s="37"/>
      <c r="B130" s="38"/>
      <c r="C130" s="217" t="s">
        <v>170</v>
      </c>
      <c r="D130" s="217" t="s">
        <v>150</v>
      </c>
      <c r="E130" s="218" t="s">
        <v>2335</v>
      </c>
      <c r="F130" s="219" t="s">
        <v>2336</v>
      </c>
      <c r="G130" s="220" t="s">
        <v>1346</v>
      </c>
      <c r="H130" s="221">
        <v>1</v>
      </c>
      <c r="I130" s="222"/>
      <c r="J130" s="223">
        <f>ROUND(I130*H130,2)</f>
        <v>0</v>
      </c>
      <c r="K130" s="219" t="s">
        <v>186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2328</v>
      </c>
      <c r="AT130" s="228" t="s">
        <v>150</v>
      </c>
      <c r="AU130" s="228" t="s">
        <v>86</v>
      </c>
      <c r="AY130" s="16" t="s">
        <v>148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2328</v>
      </c>
      <c r="BM130" s="228" t="s">
        <v>2337</v>
      </c>
    </row>
    <row r="131" spans="1:47" s="2" customFormat="1" ht="12">
      <c r="A131" s="37"/>
      <c r="B131" s="38"/>
      <c r="C131" s="39"/>
      <c r="D131" s="230" t="s">
        <v>157</v>
      </c>
      <c r="E131" s="39"/>
      <c r="F131" s="231" t="s">
        <v>2336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86</v>
      </c>
    </row>
    <row r="132" spans="1:47" s="2" customFormat="1" ht="12">
      <c r="A132" s="37"/>
      <c r="B132" s="38"/>
      <c r="C132" s="39"/>
      <c r="D132" s="235" t="s">
        <v>159</v>
      </c>
      <c r="E132" s="39"/>
      <c r="F132" s="236" t="s">
        <v>2338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159</v>
      </c>
      <c r="AU132" s="16" t="s">
        <v>86</v>
      </c>
    </row>
    <row r="133" spans="1:63" s="12" customFormat="1" ht="22.8" customHeight="1">
      <c r="A133" s="12"/>
      <c r="B133" s="201"/>
      <c r="C133" s="202"/>
      <c r="D133" s="203" t="s">
        <v>75</v>
      </c>
      <c r="E133" s="215" t="s">
        <v>2339</v>
      </c>
      <c r="F133" s="215" t="s">
        <v>2340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SUM(P134:P142)</f>
        <v>0</v>
      </c>
      <c r="Q133" s="209"/>
      <c r="R133" s="210">
        <f>SUM(R134:R142)</f>
        <v>0</v>
      </c>
      <c r="S133" s="209"/>
      <c r="T133" s="211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182</v>
      </c>
      <c r="AT133" s="213" t="s">
        <v>75</v>
      </c>
      <c r="AU133" s="213" t="s">
        <v>84</v>
      </c>
      <c r="AY133" s="212" t="s">
        <v>148</v>
      </c>
      <c r="BK133" s="214">
        <f>SUM(BK134:BK142)</f>
        <v>0</v>
      </c>
    </row>
    <row r="134" spans="1:65" s="2" customFormat="1" ht="16.5" customHeight="1">
      <c r="A134" s="37"/>
      <c r="B134" s="38"/>
      <c r="C134" s="217" t="s">
        <v>155</v>
      </c>
      <c r="D134" s="217" t="s">
        <v>150</v>
      </c>
      <c r="E134" s="218" t="s">
        <v>2341</v>
      </c>
      <c r="F134" s="219" t="s">
        <v>2342</v>
      </c>
      <c r="G134" s="220" t="s">
        <v>1346</v>
      </c>
      <c r="H134" s="221">
        <v>1</v>
      </c>
      <c r="I134" s="222"/>
      <c r="J134" s="223">
        <f>ROUND(I134*H134,2)</f>
        <v>0</v>
      </c>
      <c r="K134" s="219" t="s">
        <v>186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2328</v>
      </c>
      <c r="AT134" s="228" t="s">
        <v>150</v>
      </c>
      <c r="AU134" s="228" t="s">
        <v>86</v>
      </c>
      <c r="AY134" s="16" t="s">
        <v>148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2328</v>
      </c>
      <c r="BM134" s="228" t="s">
        <v>2343</v>
      </c>
    </row>
    <row r="135" spans="1:47" s="2" customFormat="1" ht="12">
      <c r="A135" s="37"/>
      <c r="B135" s="38"/>
      <c r="C135" s="39"/>
      <c r="D135" s="230" t="s">
        <v>157</v>
      </c>
      <c r="E135" s="39"/>
      <c r="F135" s="231" t="s">
        <v>2342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86</v>
      </c>
    </row>
    <row r="136" spans="1:47" s="2" customFormat="1" ht="12">
      <c r="A136" s="37"/>
      <c r="B136" s="38"/>
      <c r="C136" s="39"/>
      <c r="D136" s="235" t="s">
        <v>159</v>
      </c>
      <c r="E136" s="39"/>
      <c r="F136" s="236" t="s">
        <v>2344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159</v>
      </c>
      <c r="AU136" s="16" t="s">
        <v>86</v>
      </c>
    </row>
    <row r="137" spans="1:65" s="2" customFormat="1" ht="16.5" customHeight="1">
      <c r="A137" s="37"/>
      <c r="B137" s="38"/>
      <c r="C137" s="217" t="s">
        <v>182</v>
      </c>
      <c r="D137" s="217" t="s">
        <v>150</v>
      </c>
      <c r="E137" s="218" t="s">
        <v>2345</v>
      </c>
      <c r="F137" s="219" t="s">
        <v>2346</v>
      </c>
      <c r="G137" s="220" t="s">
        <v>1346</v>
      </c>
      <c r="H137" s="221">
        <v>1</v>
      </c>
      <c r="I137" s="222"/>
      <c r="J137" s="223">
        <f>ROUND(I137*H137,2)</f>
        <v>0</v>
      </c>
      <c r="K137" s="219" t="s">
        <v>186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2328</v>
      </c>
      <c r="AT137" s="228" t="s">
        <v>150</v>
      </c>
      <c r="AU137" s="228" t="s">
        <v>86</v>
      </c>
      <c r="AY137" s="16" t="s">
        <v>148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2328</v>
      </c>
      <c r="BM137" s="228" t="s">
        <v>2347</v>
      </c>
    </row>
    <row r="138" spans="1:47" s="2" customFormat="1" ht="12">
      <c r="A138" s="37"/>
      <c r="B138" s="38"/>
      <c r="C138" s="39"/>
      <c r="D138" s="230" t="s">
        <v>157</v>
      </c>
      <c r="E138" s="39"/>
      <c r="F138" s="231" t="s">
        <v>2346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86</v>
      </c>
    </row>
    <row r="139" spans="1:47" s="2" customFormat="1" ht="12">
      <c r="A139" s="37"/>
      <c r="B139" s="38"/>
      <c r="C139" s="39"/>
      <c r="D139" s="235" t="s">
        <v>159</v>
      </c>
      <c r="E139" s="39"/>
      <c r="F139" s="236" t="s">
        <v>2348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159</v>
      </c>
      <c r="AU139" s="16" t="s">
        <v>86</v>
      </c>
    </row>
    <row r="140" spans="1:65" s="2" customFormat="1" ht="24.15" customHeight="1">
      <c r="A140" s="37"/>
      <c r="B140" s="38"/>
      <c r="C140" s="217" t="s">
        <v>192</v>
      </c>
      <c r="D140" s="217" t="s">
        <v>150</v>
      </c>
      <c r="E140" s="218" t="s">
        <v>2349</v>
      </c>
      <c r="F140" s="219" t="s">
        <v>2350</v>
      </c>
      <c r="G140" s="220" t="s">
        <v>1346</v>
      </c>
      <c r="H140" s="221">
        <v>1</v>
      </c>
      <c r="I140" s="222"/>
      <c r="J140" s="223">
        <f>ROUND(I140*H140,2)</f>
        <v>0</v>
      </c>
      <c r="K140" s="219" t="s">
        <v>186</v>
      </c>
      <c r="L140" s="43"/>
      <c r="M140" s="224" t="s">
        <v>1</v>
      </c>
      <c r="N140" s="225" t="s">
        <v>41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2328</v>
      </c>
      <c r="AT140" s="228" t="s">
        <v>150</v>
      </c>
      <c r="AU140" s="228" t="s">
        <v>86</v>
      </c>
      <c r="AY140" s="16" t="s">
        <v>148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2328</v>
      </c>
      <c r="BM140" s="228" t="s">
        <v>2351</v>
      </c>
    </row>
    <row r="141" spans="1:47" s="2" customFormat="1" ht="12">
      <c r="A141" s="37"/>
      <c r="B141" s="38"/>
      <c r="C141" s="39"/>
      <c r="D141" s="230" t="s">
        <v>157</v>
      </c>
      <c r="E141" s="39"/>
      <c r="F141" s="231" t="s">
        <v>2350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157</v>
      </c>
      <c r="AU141" s="16" t="s">
        <v>86</v>
      </c>
    </row>
    <row r="142" spans="1:47" s="2" customFormat="1" ht="12">
      <c r="A142" s="37"/>
      <c r="B142" s="38"/>
      <c r="C142" s="39"/>
      <c r="D142" s="235" t="s">
        <v>159</v>
      </c>
      <c r="E142" s="39"/>
      <c r="F142" s="236" t="s">
        <v>2352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159</v>
      </c>
      <c r="AU142" s="16" t="s">
        <v>86</v>
      </c>
    </row>
    <row r="143" spans="1:63" s="12" customFormat="1" ht="22.8" customHeight="1">
      <c r="A143" s="12"/>
      <c r="B143" s="201"/>
      <c r="C143" s="202"/>
      <c r="D143" s="203" t="s">
        <v>75</v>
      </c>
      <c r="E143" s="215" t="s">
        <v>2353</v>
      </c>
      <c r="F143" s="215" t="s">
        <v>2354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SUM(P144:P146)</f>
        <v>0</v>
      </c>
      <c r="Q143" s="209"/>
      <c r="R143" s="210">
        <f>SUM(R144:R146)</f>
        <v>0</v>
      </c>
      <c r="S143" s="209"/>
      <c r="T143" s="211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182</v>
      </c>
      <c r="AT143" s="213" t="s">
        <v>75</v>
      </c>
      <c r="AU143" s="213" t="s">
        <v>84</v>
      </c>
      <c r="AY143" s="212" t="s">
        <v>148</v>
      </c>
      <c r="BK143" s="214">
        <f>SUM(BK144:BK146)</f>
        <v>0</v>
      </c>
    </row>
    <row r="144" spans="1:65" s="2" customFormat="1" ht="16.5" customHeight="1">
      <c r="A144" s="37"/>
      <c r="B144" s="38"/>
      <c r="C144" s="217" t="s">
        <v>199</v>
      </c>
      <c r="D144" s="217" t="s">
        <v>150</v>
      </c>
      <c r="E144" s="218" t="s">
        <v>2355</v>
      </c>
      <c r="F144" s="219" t="s">
        <v>2356</v>
      </c>
      <c r="G144" s="220" t="s">
        <v>1346</v>
      </c>
      <c r="H144" s="221">
        <v>1</v>
      </c>
      <c r="I144" s="222"/>
      <c r="J144" s="223">
        <f>ROUND(I144*H144,2)</f>
        <v>0</v>
      </c>
      <c r="K144" s="219" t="s">
        <v>186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2328</v>
      </c>
      <c r="AT144" s="228" t="s">
        <v>150</v>
      </c>
      <c r="AU144" s="228" t="s">
        <v>86</v>
      </c>
      <c r="AY144" s="16" t="s">
        <v>148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2328</v>
      </c>
      <c r="BM144" s="228" t="s">
        <v>2357</v>
      </c>
    </row>
    <row r="145" spans="1:47" s="2" customFormat="1" ht="12">
      <c r="A145" s="37"/>
      <c r="B145" s="38"/>
      <c r="C145" s="39"/>
      <c r="D145" s="230" t="s">
        <v>157</v>
      </c>
      <c r="E145" s="39"/>
      <c r="F145" s="231" t="s">
        <v>2356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86</v>
      </c>
    </row>
    <row r="146" spans="1:47" s="2" customFormat="1" ht="12">
      <c r="A146" s="37"/>
      <c r="B146" s="38"/>
      <c r="C146" s="39"/>
      <c r="D146" s="235" t="s">
        <v>159</v>
      </c>
      <c r="E146" s="39"/>
      <c r="F146" s="236" t="s">
        <v>2358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159</v>
      </c>
      <c r="AU146" s="16" t="s">
        <v>86</v>
      </c>
    </row>
    <row r="147" spans="1:63" s="12" customFormat="1" ht="22.8" customHeight="1">
      <c r="A147" s="12"/>
      <c r="B147" s="201"/>
      <c r="C147" s="202"/>
      <c r="D147" s="203" t="s">
        <v>75</v>
      </c>
      <c r="E147" s="215" t="s">
        <v>2359</v>
      </c>
      <c r="F147" s="215" t="s">
        <v>2360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SUM(P148:P150)</f>
        <v>0</v>
      </c>
      <c r="Q147" s="209"/>
      <c r="R147" s="210">
        <f>SUM(R148:R150)</f>
        <v>0</v>
      </c>
      <c r="S147" s="209"/>
      <c r="T147" s="211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182</v>
      </c>
      <c r="AT147" s="213" t="s">
        <v>75</v>
      </c>
      <c r="AU147" s="213" t="s">
        <v>84</v>
      </c>
      <c r="AY147" s="212" t="s">
        <v>148</v>
      </c>
      <c r="BK147" s="214">
        <f>SUM(BK148:BK150)</f>
        <v>0</v>
      </c>
    </row>
    <row r="148" spans="1:65" s="2" customFormat="1" ht="16.5" customHeight="1">
      <c r="A148" s="37"/>
      <c r="B148" s="38"/>
      <c r="C148" s="217" t="s">
        <v>205</v>
      </c>
      <c r="D148" s="217" t="s">
        <v>150</v>
      </c>
      <c r="E148" s="218" t="s">
        <v>2361</v>
      </c>
      <c r="F148" s="219" t="s">
        <v>2362</v>
      </c>
      <c r="G148" s="220" t="s">
        <v>1346</v>
      </c>
      <c r="H148" s="221">
        <v>1</v>
      </c>
      <c r="I148" s="222"/>
      <c r="J148" s="223">
        <f>ROUND(I148*H148,2)</f>
        <v>0</v>
      </c>
      <c r="K148" s="219" t="s">
        <v>186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2328</v>
      </c>
      <c r="AT148" s="228" t="s">
        <v>150</v>
      </c>
      <c r="AU148" s="228" t="s">
        <v>86</v>
      </c>
      <c r="AY148" s="16" t="s">
        <v>148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2328</v>
      </c>
      <c r="BM148" s="228" t="s">
        <v>2363</v>
      </c>
    </row>
    <row r="149" spans="1:47" s="2" customFormat="1" ht="12">
      <c r="A149" s="37"/>
      <c r="B149" s="38"/>
      <c r="C149" s="39"/>
      <c r="D149" s="230" t="s">
        <v>157</v>
      </c>
      <c r="E149" s="39"/>
      <c r="F149" s="231" t="s">
        <v>2362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86</v>
      </c>
    </row>
    <row r="150" spans="1:47" s="2" customFormat="1" ht="12">
      <c r="A150" s="37"/>
      <c r="B150" s="38"/>
      <c r="C150" s="39"/>
      <c r="D150" s="235" t="s">
        <v>159</v>
      </c>
      <c r="E150" s="39"/>
      <c r="F150" s="236" t="s">
        <v>2364</v>
      </c>
      <c r="G150" s="39"/>
      <c r="H150" s="39"/>
      <c r="I150" s="232"/>
      <c r="J150" s="39"/>
      <c r="K150" s="39"/>
      <c r="L150" s="43"/>
      <c r="M150" s="259"/>
      <c r="N150" s="260"/>
      <c r="O150" s="261"/>
      <c r="P150" s="261"/>
      <c r="Q150" s="261"/>
      <c r="R150" s="261"/>
      <c r="S150" s="261"/>
      <c r="T150" s="262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159</v>
      </c>
      <c r="AU150" s="16" t="s">
        <v>86</v>
      </c>
    </row>
    <row r="151" spans="1:31" s="2" customFormat="1" ht="6.95" customHeight="1">
      <c r="A151" s="37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43"/>
      <c r="M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</sheetData>
  <sheetProtection password="CC35" sheet="1" objects="1" scenarios="1" formatColumns="0" formatRows="0" autoFilter="0"/>
  <autoFilter ref="C120:K15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012103000"/>
    <hyperlink ref="F129" r:id="rId2" display="https://podminky.urs.cz/item/CS_URS_2022_02/012303000"/>
    <hyperlink ref="F132" r:id="rId3" display="https://podminky.urs.cz/item/CS_URS_2022_02/013254000"/>
    <hyperlink ref="F136" r:id="rId4" display="https://podminky.urs.cz/item/CS_URS_2022_02/032903000"/>
    <hyperlink ref="F139" r:id="rId5" display="https://podminky.urs.cz/item/CS_URS_2022_02/034103000"/>
    <hyperlink ref="F142" r:id="rId6" display="https://podminky.urs.cz/item/CS_URS_2022_02/034203000"/>
    <hyperlink ref="F146" r:id="rId7" display="https://podminky.urs.cz/item/CS_URS_2022_02/072103011"/>
    <hyperlink ref="F150" r:id="rId8" display="https://podminky.urs.cz/item/CS_URS_2022_02/092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ROUND((SUM(BE121:BE391)),2)</f>
        <v>0</v>
      </c>
      <c r="G33" s="37"/>
      <c r="H33" s="37"/>
      <c r="I33" s="154">
        <v>0.21</v>
      </c>
      <c r="J33" s="153">
        <f>ROUND(((SUM(BE121:BE391))*I33),2)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ROUND((SUM(BF121:BF391)),2)</f>
        <v>0</v>
      </c>
      <c r="G34" s="37"/>
      <c r="H34" s="37"/>
      <c r="I34" s="154">
        <v>0.15</v>
      </c>
      <c r="J34" s="153">
        <f>ROUND(((SUM(BF121:BF391))*I34),2)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ROUND((SUM(BG121:BG391)),2)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ROUND((SUM(BH121:BH391)),2)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ROUND((SUM(BI121:BI391)),2)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IO 01 vodovodní řad L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J220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J387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01 - IO 01 vodovodní řad L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6.844596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P123+P206+P220+P387</f>
        <v>0</v>
      </c>
      <c r="Q122" s="209"/>
      <c r="R122" s="210">
        <f>R123+R206+R220+R387</f>
        <v>6.844596</v>
      </c>
      <c r="S122" s="209"/>
      <c r="T122" s="211">
        <f>T123+T206+T220+T387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BK123+BK206+BK220+BK387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SUM(P124:P205)</f>
        <v>0</v>
      </c>
      <c r="Q123" s="209"/>
      <c r="R123" s="210">
        <f>SUM(R124:R205)</f>
        <v>1.99734</v>
      </c>
      <c r="S123" s="209"/>
      <c r="T123" s="211">
        <f>SUM(T124:T205)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SUM(BK124:BK205)</f>
        <v>0</v>
      </c>
    </row>
    <row r="124" spans="1:65" s="2" customFormat="1" ht="16.5" customHeight="1">
      <c r="A124" s="37"/>
      <c r="B124" s="38"/>
      <c r="C124" s="217" t="s">
        <v>84</v>
      </c>
      <c r="D124" s="217" t="s">
        <v>150</v>
      </c>
      <c r="E124" s="218" t="s">
        <v>151</v>
      </c>
      <c r="F124" s="219" t="s">
        <v>152</v>
      </c>
      <c r="G124" s="220" t="s">
        <v>153</v>
      </c>
      <c r="H124" s="221">
        <v>1094</v>
      </c>
      <c r="I124" s="222"/>
      <c r="J124" s="223">
        <f>ROUND(I124*H124,2)</f>
        <v>0</v>
      </c>
      <c r="K124" s="219" t="s">
        <v>154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0.00056</v>
      </c>
      <c r="R124" s="226">
        <f>Q124*H124</f>
        <v>0.61264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156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158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160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47" s="2" customFormat="1" ht="12">
      <c r="A127" s="37"/>
      <c r="B127" s="38"/>
      <c r="C127" s="39"/>
      <c r="D127" s="230" t="s">
        <v>161</v>
      </c>
      <c r="E127" s="39"/>
      <c r="F127" s="237" t="s">
        <v>162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51" s="13" customFormat="1" ht="12">
      <c r="A128" s="13"/>
      <c r="B128" s="238"/>
      <c r="C128" s="239"/>
      <c r="D128" s="230" t="s">
        <v>163</v>
      </c>
      <c r="E128" s="240" t="s">
        <v>1</v>
      </c>
      <c r="F128" s="241" t="s">
        <v>164</v>
      </c>
      <c r="G128" s="239"/>
      <c r="H128" s="242">
        <v>1094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163</v>
      </c>
      <c r="AU128" s="248" t="s">
        <v>86</v>
      </c>
      <c r="AV128" s="13" t="s">
        <v>86</v>
      </c>
      <c r="AW128" s="13" t="s">
        <v>32</v>
      </c>
      <c r="AX128" s="13" t="s">
        <v>84</v>
      </c>
      <c r="AY128" s="248" t="s">
        <v>148</v>
      </c>
    </row>
    <row r="129" spans="1:65" s="2" customFormat="1" ht="21.75" customHeight="1">
      <c r="A129" s="37"/>
      <c r="B129" s="38"/>
      <c r="C129" s="217" t="s">
        <v>86</v>
      </c>
      <c r="D129" s="217" t="s">
        <v>150</v>
      </c>
      <c r="E129" s="218" t="s">
        <v>165</v>
      </c>
      <c r="F129" s="219" t="s">
        <v>166</v>
      </c>
      <c r="G129" s="220" t="s">
        <v>153</v>
      </c>
      <c r="H129" s="221">
        <v>1094</v>
      </c>
      <c r="I129" s="222"/>
      <c r="J129" s="223">
        <f>ROUND(I129*H129,2)</f>
        <v>0</v>
      </c>
      <c r="K129" s="219" t="s">
        <v>154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155</v>
      </c>
      <c r="AT129" s="228" t="s">
        <v>150</v>
      </c>
      <c r="AU129" s="228" t="s">
        <v>86</v>
      </c>
      <c r="AY129" s="16" t="s">
        <v>148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155</v>
      </c>
      <c r="BM129" s="228" t="s">
        <v>167</v>
      </c>
    </row>
    <row r="130" spans="1:47" s="2" customFormat="1" ht="12">
      <c r="A130" s="37"/>
      <c r="B130" s="38"/>
      <c r="C130" s="39"/>
      <c r="D130" s="230" t="s">
        <v>157</v>
      </c>
      <c r="E130" s="39"/>
      <c r="F130" s="231" t="s">
        <v>168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157</v>
      </c>
      <c r="AU130" s="16" t="s">
        <v>86</v>
      </c>
    </row>
    <row r="131" spans="1:47" s="2" customFormat="1" ht="12">
      <c r="A131" s="37"/>
      <c r="B131" s="38"/>
      <c r="C131" s="39"/>
      <c r="D131" s="235" t="s">
        <v>159</v>
      </c>
      <c r="E131" s="39"/>
      <c r="F131" s="236" t="s">
        <v>169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159</v>
      </c>
      <c r="AU131" s="16" t="s">
        <v>86</v>
      </c>
    </row>
    <row r="132" spans="1:47" s="2" customFormat="1" ht="12">
      <c r="A132" s="37"/>
      <c r="B132" s="38"/>
      <c r="C132" s="39"/>
      <c r="D132" s="230" t="s">
        <v>161</v>
      </c>
      <c r="E132" s="39"/>
      <c r="F132" s="237" t="s">
        <v>162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161</v>
      </c>
      <c r="AU132" s="16" t="s">
        <v>86</v>
      </c>
    </row>
    <row r="133" spans="1:65" s="2" customFormat="1" ht="24.15" customHeight="1">
      <c r="A133" s="37"/>
      <c r="B133" s="38"/>
      <c r="C133" s="217" t="s">
        <v>170</v>
      </c>
      <c r="D133" s="217" t="s">
        <v>150</v>
      </c>
      <c r="E133" s="218" t="s">
        <v>171</v>
      </c>
      <c r="F133" s="219" t="s">
        <v>172</v>
      </c>
      <c r="G133" s="220" t="s">
        <v>153</v>
      </c>
      <c r="H133" s="221">
        <v>16</v>
      </c>
      <c r="I133" s="222"/>
      <c r="J133" s="223">
        <f>ROUND(I133*H133,2)</f>
        <v>0</v>
      </c>
      <c r="K133" s="219" t="s">
        <v>154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0.00047</v>
      </c>
      <c r="R133" s="226">
        <f>Q133*H133</f>
        <v>0.00752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155</v>
      </c>
      <c r="AT133" s="228" t="s">
        <v>150</v>
      </c>
      <c r="AU133" s="228" t="s">
        <v>86</v>
      </c>
      <c r="AY133" s="16" t="s">
        <v>148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155</v>
      </c>
      <c r="BM133" s="228" t="s">
        <v>173</v>
      </c>
    </row>
    <row r="134" spans="1:47" s="2" customFormat="1" ht="12">
      <c r="A134" s="37"/>
      <c r="B134" s="38"/>
      <c r="C134" s="39"/>
      <c r="D134" s="230" t="s">
        <v>157</v>
      </c>
      <c r="E134" s="39"/>
      <c r="F134" s="231" t="s">
        <v>174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86</v>
      </c>
    </row>
    <row r="135" spans="1:47" s="2" customFormat="1" ht="12">
      <c r="A135" s="37"/>
      <c r="B135" s="38"/>
      <c r="C135" s="39"/>
      <c r="D135" s="235" t="s">
        <v>159</v>
      </c>
      <c r="E135" s="39"/>
      <c r="F135" s="236" t="s">
        <v>175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159</v>
      </c>
      <c r="AU135" s="16" t="s">
        <v>86</v>
      </c>
    </row>
    <row r="136" spans="1:51" s="13" customFormat="1" ht="12">
      <c r="A136" s="13"/>
      <c r="B136" s="238"/>
      <c r="C136" s="239"/>
      <c r="D136" s="230" t="s">
        <v>163</v>
      </c>
      <c r="E136" s="240" t="s">
        <v>1</v>
      </c>
      <c r="F136" s="241" t="s">
        <v>176</v>
      </c>
      <c r="G136" s="239"/>
      <c r="H136" s="242">
        <v>16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163</v>
      </c>
      <c r="AU136" s="248" t="s">
        <v>86</v>
      </c>
      <c r="AV136" s="13" t="s">
        <v>86</v>
      </c>
      <c r="AW136" s="13" t="s">
        <v>32</v>
      </c>
      <c r="AX136" s="13" t="s">
        <v>84</v>
      </c>
      <c r="AY136" s="248" t="s">
        <v>148</v>
      </c>
    </row>
    <row r="137" spans="1:65" s="2" customFormat="1" ht="24.15" customHeight="1">
      <c r="A137" s="37"/>
      <c r="B137" s="38"/>
      <c r="C137" s="217" t="s">
        <v>155</v>
      </c>
      <c r="D137" s="217" t="s">
        <v>150</v>
      </c>
      <c r="E137" s="218" t="s">
        <v>177</v>
      </c>
      <c r="F137" s="219" t="s">
        <v>178</v>
      </c>
      <c r="G137" s="220" t="s">
        <v>153</v>
      </c>
      <c r="H137" s="221">
        <v>16</v>
      </c>
      <c r="I137" s="222"/>
      <c r="J137" s="223">
        <f>ROUND(I137*H137,2)</f>
        <v>0</v>
      </c>
      <c r="K137" s="219" t="s">
        <v>154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155</v>
      </c>
      <c r="AT137" s="228" t="s">
        <v>150</v>
      </c>
      <c r="AU137" s="228" t="s">
        <v>86</v>
      </c>
      <c r="AY137" s="16" t="s">
        <v>148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155</v>
      </c>
      <c r="BM137" s="228" t="s">
        <v>179</v>
      </c>
    </row>
    <row r="138" spans="1:47" s="2" customFormat="1" ht="12">
      <c r="A138" s="37"/>
      <c r="B138" s="38"/>
      <c r="C138" s="39"/>
      <c r="D138" s="230" t="s">
        <v>157</v>
      </c>
      <c r="E138" s="39"/>
      <c r="F138" s="231" t="s">
        <v>180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86</v>
      </c>
    </row>
    <row r="139" spans="1:47" s="2" customFormat="1" ht="12">
      <c r="A139" s="37"/>
      <c r="B139" s="38"/>
      <c r="C139" s="39"/>
      <c r="D139" s="235" t="s">
        <v>159</v>
      </c>
      <c r="E139" s="39"/>
      <c r="F139" s="236" t="s">
        <v>181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159</v>
      </c>
      <c r="AU139" s="16" t="s">
        <v>86</v>
      </c>
    </row>
    <row r="140" spans="1:65" s="2" customFormat="1" ht="33" customHeight="1">
      <c r="A140" s="37"/>
      <c r="B140" s="38"/>
      <c r="C140" s="217" t="s">
        <v>182</v>
      </c>
      <c r="D140" s="217" t="s">
        <v>150</v>
      </c>
      <c r="E140" s="218" t="s">
        <v>183</v>
      </c>
      <c r="F140" s="219" t="s">
        <v>184</v>
      </c>
      <c r="G140" s="220" t="s">
        <v>185</v>
      </c>
      <c r="H140" s="221">
        <v>257.675</v>
      </c>
      <c r="I140" s="222"/>
      <c r="J140" s="223">
        <f>ROUND(I140*H140,2)</f>
        <v>0</v>
      </c>
      <c r="K140" s="219" t="s">
        <v>186</v>
      </c>
      <c r="L140" s="43"/>
      <c r="M140" s="224" t="s">
        <v>1</v>
      </c>
      <c r="N140" s="225" t="s">
        <v>41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155</v>
      </c>
      <c r="AT140" s="228" t="s">
        <v>150</v>
      </c>
      <c r="AU140" s="228" t="s">
        <v>86</v>
      </c>
      <c r="AY140" s="16" t="s">
        <v>148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155</v>
      </c>
      <c r="BM140" s="228" t="s">
        <v>187</v>
      </c>
    </row>
    <row r="141" spans="1:47" s="2" customFormat="1" ht="12">
      <c r="A141" s="37"/>
      <c r="B141" s="38"/>
      <c r="C141" s="39"/>
      <c r="D141" s="230" t="s">
        <v>157</v>
      </c>
      <c r="E141" s="39"/>
      <c r="F141" s="231" t="s">
        <v>188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157</v>
      </c>
      <c r="AU141" s="16" t="s">
        <v>86</v>
      </c>
    </row>
    <row r="142" spans="1:47" s="2" customFormat="1" ht="12">
      <c r="A142" s="37"/>
      <c r="B142" s="38"/>
      <c r="C142" s="39"/>
      <c r="D142" s="235" t="s">
        <v>159</v>
      </c>
      <c r="E142" s="39"/>
      <c r="F142" s="236" t="s">
        <v>189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159</v>
      </c>
      <c r="AU142" s="16" t="s">
        <v>86</v>
      </c>
    </row>
    <row r="143" spans="1:51" s="13" customFormat="1" ht="12">
      <c r="A143" s="13"/>
      <c r="B143" s="238"/>
      <c r="C143" s="239"/>
      <c r="D143" s="230" t="s">
        <v>163</v>
      </c>
      <c r="E143" s="240" t="s">
        <v>1</v>
      </c>
      <c r="F143" s="241" t="s">
        <v>190</v>
      </c>
      <c r="G143" s="239"/>
      <c r="H143" s="242">
        <v>644.187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163</v>
      </c>
      <c r="AU143" s="248" t="s">
        <v>86</v>
      </c>
      <c r="AV143" s="13" t="s">
        <v>86</v>
      </c>
      <c r="AW143" s="13" t="s">
        <v>32</v>
      </c>
      <c r="AX143" s="13" t="s">
        <v>84</v>
      </c>
      <c r="AY143" s="248" t="s">
        <v>148</v>
      </c>
    </row>
    <row r="144" spans="1:51" s="13" customFormat="1" ht="12">
      <c r="A144" s="13"/>
      <c r="B144" s="238"/>
      <c r="C144" s="239"/>
      <c r="D144" s="230" t="s">
        <v>163</v>
      </c>
      <c r="E144" s="239"/>
      <c r="F144" s="241" t="s">
        <v>191</v>
      </c>
      <c r="G144" s="239"/>
      <c r="H144" s="242">
        <v>257.675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163</v>
      </c>
      <c r="AU144" s="248" t="s">
        <v>86</v>
      </c>
      <c r="AV144" s="13" t="s">
        <v>86</v>
      </c>
      <c r="AW144" s="13" t="s">
        <v>4</v>
      </c>
      <c r="AX144" s="13" t="s">
        <v>84</v>
      </c>
      <c r="AY144" s="248" t="s">
        <v>148</v>
      </c>
    </row>
    <row r="145" spans="1:65" s="2" customFormat="1" ht="33" customHeight="1">
      <c r="A145" s="37"/>
      <c r="B145" s="38"/>
      <c r="C145" s="217" t="s">
        <v>192</v>
      </c>
      <c r="D145" s="217" t="s">
        <v>150</v>
      </c>
      <c r="E145" s="218" t="s">
        <v>193</v>
      </c>
      <c r="F145" s="219" t="s">
        <v>194</v>
      </c>
      <c r="G145" s="220" t="s">
        <v>185</v>
      </c>
      <c r="H145" s="221">
        <v>193.256</v>
      </c>
      <c r="I145" s="222"/>
      <c r="J145" s="223">
        <f>ROUND(I145*H145,2)</f>
        <v>0</v>
      </c>
      <c r="K145" s="219" t="s">
        <v>186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155</v>
      </c>
      <c r="AT145" s="228" t="s">
        <v>150</v>
      </c>
      <c r="AU145" s="228" t="s">
        <v>86</v>
      </c>
      <c r="AY145" s="16" t="s">
        <v>148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155</v>
      </c>
      <c r="BM145" s="228" t="s">
        <v>195</v>
      </c>
    </row>
    <row r="146" spans="1:47" s="2" customFormat="1" ht="12">
      <c r="A146" s="37"/>
      <c r="B146" s="38"/>
      <c r="C146" s="39"/>
      <c r="D146" s="230" t="s">
        <v>157</v>
      </c>
      <c r="E146" s="39"/>
      <c r="F146" s="231" t="s">
        <v>196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86</v>
      </c>
    </row>
    <row r="147" spans="1:47" s="2" customFormat="1" ht="12">
      <c r="A147" s="37"/>
      <c r="B147" s="38"/>
      <c r="C147" s="39"/>
      <c r="D147" s="235" t="s">
        <v>159</v>
      </c>
      <c r="E147" s="39"/>
      <c r="F147" s="236" t="s">
        <v>197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86</v>
      </c>
    </row>
    <row r="148" spans="1:51" s="13" customFormat="1" ht="12">
      <c r="A148" s="13"/>
      <c r="B148" s="238"/>
      <c r="C148" s="239"/>
      <c r="D148" s="230" t="s">
        <v>163</v>
      </c>
      <c r="E148" s="240" t="s">
        <v>1</v>
      </c>
      <c r="F148" s="241" t="s">
        <v>190</v>
      </c>
      <c r="G148" s="239"/>
      <c r="H148" s="242">
        <v>644.187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86</v>
      </c>
      <c r="AV148" s="13" t="s">
        <v>86</v>
      </c>
      <c r="AW148" s="13" t="s">
        <v>32</v>
      </c>
      <c r="AX148" s="13" t="s">
        <v>84</v>
      </c>
      <c r="AY148" s="248" t="s">
        <v>148</v>
      </c>
    </row>
    <row r="149" spans="1:51" s="13" customFormat="1" ht="12">
      <c r="A149" s="13"/>
      <c r="B149" s="238"/>
      <c r="C149" s="239"/>
      <c r="D149" s="230" t="s">
        <v>163</v>
      </c>
      <c r="E149" s="239"/>
      <c r="F149" s="241" t="s">
        <v>198</v>
      </c>
      <c r="G149" s="239"/>
      <c r="H149" s="242">
        <v>193.256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163</v>
      </c>
      <c r="AU149" s="248" t="s">
        <v>86</v>
      </c>
      <c r="AV149" s="13" t="s">
        <v>86</v>
      </c>
      <c r="AW149" s="13" t="s">
        <v>4</v>
      </c>
      <c r="AX149" s="13" t="s">
        <v>84</v>
      </c>
      <c r="AY149" s="248" t="s">
        <v>148</v>
      </c>
    </row>
    <row r="150" spans="1:65" s="2" customFormat="1" ht="33" customHeight="1">
      <c r="A150" s="37"/>
      <c r="B150" s="38"/>
      <c r="C150" s="217" t="s">
        <v>199</v>
      </c>
      <c r="D150" s="217" t="s">
        <v>150</v>
      </c>
      <c r="E150" s="218" t="s">
        <v>200</v>
      </c>
      <c r="F150" s="219" t="s">
        <v>201</v>
      </c>
      <c r="G150" s="220" t="s">
        <v>185</v>
      </c>
      <c r="H150" s="221">
        <v>193.256</v>
      </c>
      <c r="I150" s="222"/>
      <c r="J150" s="223">
        <f>ROUND(I150*H150,2)</f>
        <v>0</v>
      </c>
      <c r="K150" s="219" t="s">
        <v>186</v>
      </c>
      <c r="L150" s="43"/>
      <c r="M150" s="224" t="s">
        <v>1</v>
      </c>
      <c r="N150" s="225" t="s">
        <v>41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155</v>
      </c>
      <c r="AT150" s="228" t="s">
        <v>150</v>
      </c>
      <c r="AU150" s="228" t="s">
        <v>86</v>
      </c>
      <c r="AY150" s="16" t="s">
        <v>148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84</v>
      </c>
      <c r="BK150" s="229">
        <f>ROUND(I150*H150,2)</f>
        <v>0</v>
      </c>
      <c r="BL150" s="16" t="s">
        <v>155</v>
      </c>
      <c r="BM150" s="228" t="s">
        <v>202</v>
      </c>
    </row>
    <row r="151" spans="1:47" s="2" customFormat="1" ht="12">
      <c r="A151" s="37"/>
      <c r="B151" s="38"/>
      <c r="C151" s="39"/>
      <c r="D151" s="230" t="s">
        <v>157</v>
      </c>
      <c r="E151" s="39"/>
      <c r="F151" s="231" t="s">
        <v>203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157</v>
      </c>
      <c r="AU151" s="16" t="s">
        <v>86</v>
      </c>
    </row>
    <row r="152" spans="1:47" s="2" customFormat="1" ht="12">
      <c r="A152" s="37"/>
      <c r="B152" s="38"/>
      <c r="C152" s="39"/>
      <c r="D152" s="235" t="s">
        <v>159</v>
      </c>
      <c r="E152" s="39"/>
      <c r="F152" s="236" t="s">
        <v>204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159</v>
      </c>
      <c r="AU152" s="16" t="s">
        <v>86</v>
      </c>
    </row>
    <row r="153" spans="1:51" s="13" customFormat="1" ht="12">
      <c r="A153" s="13"/>
      <c r="B153" s="238"/>
      <c r="C153" s="239"/>
      <c r="D153" s="230" t="s">
        <v>163</v>
      </c>
      <c r="E153" s="240" t="s">
        <v>1</v>
      </c>
      <c r="F153" s="241" t="s">
        <v>190</v>
      </c>
      <c r="G153" s="239"/>
      <c r="H153" s="242">
        <v>644.187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86</v>
      </c>
      <c r="AV153" s="13" t="s">
        <v>86</v>
      </c>
      <c r="AW153" s="13" t="s">
        <v>32</v>
      </c>
      <c r="AX153" s="13" t="s">
        <v>84</v>
      </c>
      <c r="AY153" s="248" t="s">
        <v>148</v>
      </c>
    </row>
    <row r="154" spans="1:51" s="13" customFormat="1" ht="12">
      <c r="A154" s="13"/>
      <c r="B154" s="238"/>
      <c r="C154" s="239"/>
      <c r="D154" s="230" t="s">
        <v>163</v>
      </c>
      <c r="E154" s="239"/>
      <c r="F154" s="241" t="s">
        <v>198</v>
      </c>
      <c r="G154" s="239"/>
      <c r="H154" s="242">
        <v>193.256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163</v>
      </c>
      <c r="AU154" s="248" t="s">
        <v>86</v>
      </c>
      <c r="AV154" s="13" t="s">
        <v>86</v>
      </c>
      <c r="AW154" s="13" t="s">
        <v>4</v>
      </c>
      <c r="AX154" s="13" t="s">
        <v>84</v>
      </c>
      <c r="AY154" s="248" t="s">
        <v>148</v>
      </c>
    </row>
    <row r="155" spans="1:65" s="2" customFormat="1" ht="24.15" customHeight="1">
      <c r="A155" s="37"/>
      <c r="B155" s="38"/>
      <c r="C155" s="217" t="s">
        <v>205</v>
      </c>
      <c r="D155" s="217" t="s">
        <v>150</v>
      </c>
      <c r="E155" s="218" t="s">
        <v>206</v>
      </c>
      <c r="F155" s="219" t="s">
        <v>207</v>
      </c>
      <c r="G155" s="220" t="s">
        <v>185</v>
      </c>
      <c r="H155" s="221">
        <v>19.326</v>
      </c>
      <c r="I155" s="222"/>
      <c r="J155" s="223">
        <f>ROUND(I155*H155,2)</f>
        <v>0</v>
      </c>
      <c r="K155" s="219" t="s">
        <v>154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155</v>
      </c>
      <c r="AT155" s="228" t="s">
        <v>150</v>
      </c>
      <c r="AU155" s="228" t="s">
        <v>86</v>
      </c>
      <c r="AY155" s="16" t="s">
        <v>148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155</v>
      </c>
      <c r="BM155" s="228" t="s">
        <v>208</v>
      </c>
    </row>
    <row r="156" spans="1:47" s="2" customFormat="1" ht="12">
      <c r="A156" s="37"/>
      <c r="B156" s="38"/>
      <c r="C156" s="39"/>
      <c r="D156" s="230" t="s">
        <v>157</v>
      </c>
      <c r="E156" s="39"/>
      <c r="F156" s="231" t="s">
        <v>209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157</v>
      </c>
      <c r="AU156" s="16" t="s">
        <v>86</v>
      </c>
    </row>
    <row r="157" spans="1:47" s="2" customFormat="1" ht="12">
      <c r="A157" s="37"/>
      <c r="B157" s="38"/>
      <c r="C157" s="39"/>
      <c r="D157" s="235" t="s">
        <v>159</v>
      </c>
      <c r="E157" s="39"/>
      <c r="F157" s="236" t="s">
        <v>210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159</v>
      </c>
      <c r="AU157" s="16" t="s">
        <v>86</v>
      </c>
    </row>
    <row r="158" spans="1:51" s="13" customFormat="1" ht="12">
      <c r="A158" s="13"/>
      <c r="B158" s="238"/>
      <c r="C158" s="239"/>
      <c r="D158" s="230" t="s">
        <v>163</v>
      </c>
      <c r="E158" s="240" t="s">
        <v>1</v>
      </c>
      <c r="F158" s="241" t="s">
        <v>211</v>
      </c>
      <c r="G158" s="239"/>
      <c r="H158" s="242">
        <v>19.326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163</v>
      </c>
      <c r="AU158" s="248" t="s">
        <v>86</v>
      </c>
      <c r="AV158" s="13" t="s">
        <v>86</v>
      </c>
      <c r="AW158" s="13" t="s">
        <v>32</v>
      </c>
      <c r="AX158" s="13" t="s">
        <v>84</v>
      </c>
      <c r="AY158" s="248" t="s">
        <v>148</v>
      </c>
    </row>
    <row r="159" spans="1:65" s="2" customFormat="1" ht="21.75" customHeight="1">
      <c r="A159" s="37"/>
      <c r="B159" s="38"/>
      <c r="C159" s="217" t="s">
        <v>212</v>
      </c>
      <c r="D159" s="217" t="s">
        <v>150</v>
      </c>
      <c r="E159" s="218" t="s">
        <v>213</v>
      </c>
      <c r="F159" s="219" t="s">
        <v>214</v>
      </c>
      <c r="G159" s="220" t="s">
        <v>215</v>
      </c>
      <c r="H159" s="221">
        <v>1639.5</v>
      </c>
      <c r="I159" s="222"/>
      <c r="J159" s="223">
        <f>ROUND(I159*H159,2)</f>
        <v>0</v>
      </c>
      <c r="K159" s="219" t="s">
        <v>154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0.00084</v>
      </c>
      <c r="R159" s="226">
        <f>Q159*H159</f>
        <v>1.37718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155</v>
      </c>
      <c r="AT159" s="228" t="s">
        <v>150</v>
      </c>
      <c r="AU159" s="228" t="s">
        <v>86</v>
      </c>
      <c r="AY159" s="16" t="s">
        <v>148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155</v>
      </c>
      <c r="BM159" s="228" t="s">
        <v>216</v>
      </c>
    </row>
    <row r="160" spans="1:47" s="2" customFormat="1" ht="12">
      <c r="A160" s="37"/>
      <c r="B160" s="38"/>
      <c r="C160" s="39"/>
      <c r="D160" s="230" t="s">
        <v>157</v>
      </c>
      <c r="E160" s="39"/>
      <c r="F160" s="231" t="s">
        <v>217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86</v>
      </c>
    </row>
    <row r="161" spans="1:47" s="2" customFormat="1" ht="12">
      <c r="A161" s="37"/>
      <c r="B161" s="38"/>
      <c r="C161" s="39"/>
      <c r="D161" s="235" t="s">
        <v>159</v>
      </c>
      <c r="E161" s="39"/>
      <c r="F161" s="236" t="s">
        <v>218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159</v>
      </c>
      <c r="AU161" s="16" t="s">
        <v>86</v>
      </c>
    </row>
    <row r="162" spans="1:47" s="2" customFormat="1" ht="12">
      <c r="A162" s="37"/>
      <c r="B162" s="38"/>
      <c r="C162" s="39"/>
      <c r="D162" s="230" t="s">
        <v>161</v>
      </c>
      <c r="E162" s="39"/>
      <c r="F162" s="237" t="s">
        <v>219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161</v>
      </c>
      <c r="AU162" s="16" t="s">
        <v>86</v>
      </c>
    </row>
    <row r="163" spans="1:51" s="13" customFormat="1" ht="12">
      <c r="A163" s="13"/>
      <c r="B163" s="238"/>
      <c r="C163" s="239"/>
      <c r="D163" s="230" t="s">
        <v>163</v>
      </c>
      <c r="E163" s="240" t="s">
        <v>1</v>
      </c>
      <c r="F163" s="241" t="s">
        <v>220</v>
      </c>
      <c r="G163" s="239"/>
      <c r="H163" s="242">
        <v>1639.5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86</v>
      </c>
      <c r="AV163" s="13" t="s">
        <v>86</v>
      </c>
      <c r="AW163" s="13" t="s">
        <v>32</v>
      </c>
      <c r="AX163" s="13" t="s">
        <v>84</v>
      </c>
      <c r="AY163" s="248" t="s">
        <v>148</v>
      </c>
    </row>
    <row r="164" spans="1:65" s="2" customFormat="1" ht="24.15" customHeight="1">
      <c r="A164" s="37"/>
      <c r="B164" s="38"/>
      <c r="C164" s="217" t="s">
        <v>111</v>
      </c>
      <c r="D164" s="217" t="s">
        <v>150</v>
      </c>
      <c r="E164" s="218" t="s">
        <v>221</v>
      </c>
      <c r="F164" s="219" t="s">
        <v>222</v>
      </c>
      <c r="G164" s="220" t="s">
        <v>215</v>
      </c>
      <c r="H164" s="221">
        <v>1639.5</v>
      </c>
      <c r="I164" s="222"/>
      <c r="J164" s="223">
        <f>ROUND(I164*H164,2)</f>
        <v>0</v>
      </c>
      <c r="K164" s="219" t="s">
        <v>154</v>
      </c>
      <c r="L164" s="43"/>
      <c r="M164" s="224" t="s">
        <v>1</v>
      </c>
      <c r="N164" s="225" t="s">
        <v>41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155</v>
      </c>
      <c r="AT164" s="228" t="s">
        <v>150</v>
      </c>
      <c r="AU164" s="228" t="s">
        <v>86</v>
      </c>
      <c r="AY164" s="16" t="s">
        <v>148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84</v>
      </c>
      <c r="BK164" s="229">
        <f>ROUND(I164*H164,2)</f>
        <v>0</v>
      </c>
      <c r="BL164" s="16" t="s">
        <v>155</v>
      </c>
      <c r="BM164" s="228" t="s">
        <v>223</v>
      </c>
    </row>
    <row r="165" spans="1:47" s="2" customFormat="1" ht="12">
      <c r="A165" s="37"/>
      <c r="B165" s="38"/>
      <c r="C165" s="39"/>
      <c r="D165" s="230" t="s">
        <v>157</v>
      </c>
      <c r="E165" s="39"/>
      <c r="F165" s="231" t="s">
        <v>224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86</v>
      </c>
    </row>
    <row r="166" spans="1:47" s="2" customFormat="1" ht="12">
      <c r="A166" s="37"/>
      <c r="B166" s="38"/>
      <c r="C166" s="39"/>
      <c r="D166" s="235" t="s">
        <v>159</v>
      </c>
      <c r="E166" s="39"/>
      <c r="F166" s="236" t="s">
        <v>225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86</v>
      </c>
    </row>
    <row r="167" spans="1:65" s="2" customFormat="1" ht="37.8" customHeight="1">
      <c r="A167" s="37"/>
      <c r="B167" s="38"/>
      <c r="C167" s="217" t="s">
        <v>226</v>
      </c>
      <c r="D167" s="217" t="s">
        <v>150</v>
      </c>
      <c r="E167" s="218" t="s">
        <v>227</v>
      </c>
      <c r="F167" s="219" t="s">
        <v>228</v>
      </c>
      <c r="G167" s="220" t="s">
        <v>185</v>
      </c>
      <c r="H167" s="221">
        <v>1069.574</v>
      </c>
      <c r="I167" s="222"/>
      <c r="J167" s="223">
        <f>ROUND(I167*H167,2)</f>
        <v>0</v>
      </c>
      <c r="K167" s="219" t="s">
        <v>154</v>
      </c>
      <c r="L167" s="43"/>
      <c r="M167" s="224" t="s">
        <v>1</v>
      </c>
      <c r="N167" s="225" t="s">
        <v>41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155</v>
      </c>
      <c r="AT167" s="228" t="s">
        <v>150</v>
      </c>
      <c r="AU167" s="228" t="s">
        <v>86</v>
      </c>
      <c r="AY167" s="16" t="s">
        <v>148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155</v>
      </c>
      <c r="BM167" s="228" t="s">
        <v>229</v>
      </c>
    </row>
    <row r="168" spans="1:47" s="2" customFormat="1" ht="12">
      <c r="A168" s="37"/>
      <c r="B168" s="38"/>
      <c r="C168" s="39"/>
      <c r="D168" s="230" t="s">
        <v>157</v>
      </c>
      <c r="E168" s="39"/>
      <c r="F168" s="231" t="s">
        <v>230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157</v>
      </c>
      <c r="AU168" s="16" t="s">
        <v>86</v>
      </c>
    </row>
    <row r="169" spans="1:47" s="2" customFormat="1" ht="12">
      <c r="A169" s="37"/>
      <c r="B169" s="38"/>
      <c r="C169" s="39"/>
      <c r="D169" s="235" t="s">
        <v>159</v>
      </c>
      <c r="E169" s="39"/>
      <c r="F169" s="236" t="s">
        <v>231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159</v>
      </c>
      <c r="AU169" s="16" t="s">
        <v>86</v>
      </c>
    </row>
    <row r="170" spans="1:51" s="13" customFormat="1" ht="12">
      <c r="A170" s="13"/>
      <c r="B170" s="238"/>
      <c r="C170" s="239"/>
      <c r="D170" s="230" t="s">
        <v>163</v>
      </c>
      <c r="E170" s="240" t="s">
        <v>1</v>
      </c>
      <c r="F170" s="241" t="s">
        <v>232</v>
      </c>
      <c r="G170" s="239"/>
      <c r="H170" s="242">
        <v>1069.574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163</v>
      </c>
      <c r="AU170" s="248" t="s">
        <v>86</v>
      </c>
      <c r="AV170" s="13" t="s">
        <v>86</v>
      </c>
      <c r="AW170" s="13" t="s">
        <v>32</v>
      </c>
      <c r="AX170" s="13" t="s">
        <v>84</v>
      </c>
      <c r="AY170" s="248" t="s">
        <v>148</v>
      </c>
    </row>
    <row r="171" spans="1:65" s="2" customFormat="1" ht="33" customHeight="1">
      <c r="A171" s="37"/>
      <c r="B171" s="38"/>
      <c r="C171" s="217" t="s">
        <v>114</v>
      </c>
      <c r="D171" s="217" t="s">
        <v>150</v>
      </c>
      <c r="E171" s="218" t="s">
        <v>233</v>
      </c>
      <c r="F171" s="219" t="s">
        <v>234</v>
      </c>
      <c r="G171" s="220" t="s">
        <v>185</v>
      </c>
      <c r="H171" s="221">
        <v>218.8</v>
      </c>
      <c r="I171" s="222"/>
      <c r="J171" s="223">
        <f>ROUND(I171*H171,2)</f>
        <v>0</v>
      </c>
      <c r="K171" s="219" t="s">
        <v>154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155</v>
      </c>
      <c r="AT171" s="228" t="s">
        <v>150</v>
      </c>
      <c r="AU171" s="228" t="s">
        <v>86</v>
      </c>
      <c r="AY171" s="16" t="s">
        <v>148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155</v>
      </c>
      <c r="BM171" s="228" t="s">
        <v>235</v>
      </c>
    </row>
    <row r="172" spans="1:47" s="2" customFormat="1" ht="12">
      <c r="A172" s="37"/>
      <c r="B172" s="38"/>
      <c r="C172" s="39"/>
      <c r="D172" s="230" t="s">
        <v>157</v>
      </c>
      <c r="E172" s="39"/>
      <c r="F172" s="231" t="s">
        <v>236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157</v>
      </c>
      <c r="AU172" s="16" t="s">
        <v>86</v>
      </c>
    </row>
    <row r="173" spans="1:47" s="2" customFormat="1" ht="12">
      <c r="A173" s="37"/>
      <c r="B173" s="38"/>
      <c r="C173" s="39"/>
      <c r="D173" s="235" t="s">
        <v>159</v>
      </c>
      <c r="E173" s="39"/>
      <c r="F173" s="236" t="s">
        <v>237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159</v>
      </c>
      <c r="AU173" s="16" t="s">
        <v>86</v>
      </c>
    </row>
    <row r="174" spans="1:47" s="2" customFormat="1" ht="12">
      <c r="A174" s="37"/>
      <c r="B174" s="38"/>
      <c r="C174" s="39"/>
      <c r="D174" s="230" t="s">
        <v>161</v>
      </c>
      <c r="E174" s="39"/>
      <c r="F174" s="237" t="s">
        <v>238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161</v>
      </c>
      <c r="AU174" s="16" t="s">
        <v>86</v>
      </c>
    </row>
    <row r="175" spans="1:51" s="13" customFormat="1" ht="12">
      <c r="A175" s="13"/>
      <c r="B175" s="238"/>
      <c r="C175" s="239"/>
      <c r="D175" s="230" t="s">
        <v>163</v>
      </c>
      <c r="E175" s="240" t="s">
        <v>1</v>
      </c>
      <c r="F175" s="241" t="s">
        <v>239</v>
      </c>
      <c r="G175" s="239"/>
      <c r="H175" s="242">
        <v>218.8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86</v>
      </c>
      <c r="AV175" s="13" t="s">
        <v>86</v>
      </c>
      <c r="AW175" s="13" t="s">
        <v>32</v>
      </c>
      <c r="AX175" s="13" t="s">
        <v>84</v>
      </c>
      <c r="AY175" s="248" t="s">
        <v>148</v>
      </c>
    </row>
    <row r="176" spans="1:65" s="2" customFormat="1" ht="37.8" customHeight="1">
      <c r="A176" s="37"/>
      <c r="B176" s="38"/>
      <c r="C176" s="217" t="s">
        <v>117</v>
      </c>
      <c r="D176" s="217" t="s">
        <v>150</v>
      </c>
      <c r="E176" s="218" t="s">
        <v>240</v>
      </c>
      <c r="F176" s="219" t="s">
        <v>241</v>
      </c>
      <c r="G176" s="220" t="s">
        <v>185</v>
      </c>
      <c r="H176" s="221">
        <v>437.6</v>
      </c>
      <c r="I176" s="222"/>
      <c r="J176" s="223">
        <f>ROUND(I176*H176,2)</f>
        <v>0</v>
      </c>
      <c r="K176" s="219" t="s">
        <v>154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155</v>
      </c>
      <c r="AT176" s="228" t="s">
        <v>150</v>
      </c>
      <c r="AU176" s="228" t="s">
        <v>86</v>
      </c>
      <c r="AY176" s="16" t="s">
        <v>148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155</v>
      </c>
      <c r="BM176" s="228" t="s">
        <v>242</v>
      </c>
    </row>
    <row r="177" spans="1:47" s="2" customFormat="1" ht="12">
      <c r="A177" s="37"/>
      <c r="B177" s="38"/>
      <c r="C177" s="39"/>
      <c r="D177" s="230" t="s">
        <v>157</v>
      </c>
      <c r="E177" s="39"/>
      <c r="F177" s="231" t="s">
        <v>243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86</v>
      </c>
    </row>
    <row r="178" spans="1:47" s="2" customFormat="1" ht="12">
      <c r="A178" s="37"/>
      <c r="B178" s="38"/>
      <c r="C178" s="39"/>
      <c r="D178" s="235" t="s">
        <v>159</v>
      </c>
      <c r="E178" s="39"/>
      <c r="F178" s="236" t="s">
        <v>244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86</v>
      </c>
    </row>
    <row r="179" spans="1:47" s="2" customFormat="1" ht="12">
      <c r="A179" s="37"/>
      <c r="B179" s="38"/>
      <c r="C179" s="39"/>
      <c r="D179" s="230" t="s">
        <v>161</v>
      </c>
      <c r="E179" s="39"/>
      <c r="F179" s="237" t="s">
        <v>238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161</v>
      </c>
      <c r="AU179" s="16" t="s">
        <v>86</v>
      </c>
    </row>
    <row r="180" spans="1:51" s="13" customFormat="1" ht="12">
      <c r="A180" s="13"/>
      <c r="B180" s="238"/>
      <c r="C180" s="239"/>
      <c r="D180" s="230" t="s">
        <v>163</v>
      </c>
      <c r="E180" s="240" t="s">
        <v>1</v>
      </c>
      <c r="F180" s="241" t="s">
        <v>245</v>
      </c>
      <c r="G180" s="239"/>
      <c r="H180" s="242">
        <v>218.8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86</v>
      </c>
      <c r="AV180" s="13" t="s">
        <v>86</v>
      </c>
      <c r="AW180" s="13" t="s">
        <v>32</v>
      </c>
      <c r="AX180" s="13" t="s">
        <v>84</v>
      </c>
      <c r="AY180" s="248" t="s">
        <v>148</v>
      </c>
    </row>
    <row r="181" spans="1:51" s="13" customFormat="1" ht="12">
      <c r="A181" s="13"/>
      <c r="B181" s="238"/>
      <c r="C181" s="239"/>
      <c r="D181" s="230" t="s">
        <v>163</v>
      </c>
      <c r="E181" s="239"/>
      <c r="F181" s="241" t="s">
        <v>246</v>
      </c>
      <c r="G181" s="239"/>
      <c r="H181" s="242">
        <v>437.6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163</v>
      </c>
      <c r="AU181" s="248" t="s">
        <v>86</v>
      </c>
      <c r="AV181" s="13" t="s">
        <v>86</v>
      </c>
      <c r="AW181" s="13" t="s">
        <v>4</v>
      </c>
      <c r="AX181" s="13" t="s">
        <v>84</v>
      </c>
      <c r="AY181" s="248" t="s">
        <v>148</v>
      </c>
    </row>
    <row r="182" spans="1:65" s="2" customFormat="1" ht="24.15" customHeight="1">
      <c r="A182" s="37"/>
      <c r="B182" s="38"/>
      <c r="C182" s="217" t="s">
        <v>247</v>
      </c>
      <c r="D182" s="217" t="s">
        <v>150</v>
      </c>
      <c r="E182" s="218" t="s">
        <v>248</v>
      </c>
      <c r="F182" s="219" t="s">
        <v>249</v>
      </c>
      <c r="G182" s="220" t="s">
        <v>185</v>
      </c>
      <c r="H182" s="221">
        <v>644.187</v>
      </c>
      <c r="I182" s="222"/>
      <c r="J182" s="223">
        <f>ROUND(I182*H182,2)</f>
        <v>0</v>
      </c>
      <c r="K182" s="219" t="s">
        <v>154</v>
      </c>
      <c r="L182" s="43"/>
      <c r="M182" s="224" t="s">
        <v>1</v>
      </c>
      <c r="N182" s="225" t="s">
        <v>41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155</v>
      </c>
      <c r="AT182" s="228" t="s">
        <v>150</v>
      </c>
      <c r="AU182" s="228" t="s">
        <v>86</v>
      </c>
      <c r="AY182" s="16" t="s">
        <v>148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84</v>
      </c>
      <c r="BK182" s="229">
        <f>ROUND(I182*H182,2)</f>
        <v>0</v>
      </c>
      <c r="BL182" s="16" t="s">
        <v>155</v>
      </c>
      <c r="BM182" s="228" t="s">
        <v>250</v>
      </c>
    </row>
    <row r="183" spans="1:47" s="2" customFormat="1" ht="12">
      <c r="A183" s="37"/>
      <c r="B183" s="38"/>
      <c r="C183" s="39"/>
      <c r="D183" s="230" t="s">
        <v>157</v>
      </c>
      <c r="E183" s="39"/>
      <c r="F183" s="231" t="s">
        <v>251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157</v>
      </c>
      <c r="AU183" s="16" t="s">
        <v>86</v>
      </c>
    </row>
    <row r="184" spans="1:47" s="2" customFormat="1" ht="12">
      <c r="A184" s="37"/>
      <c r="B184" s="38"/>
      <c r="C184" s="39"/>
      <c r="D184" s="235" t="s">
        <v>159</v>
      </c>
      <c r="E184" s="39"/>
      <c r="F184" s="236" t="s">
        <v>252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159</v>
      </c>
      <c r="AU184" s="16" t="s">
        <v>86</v>
      </c>
    </row>
    <row r="185" spans="1:47" s="2" customFormat="1" ht="12">
      <c r="A185" s="37"/>
      <c r="B185" s="38"/>
      <c r="C185" s="39"/>
      <c r="D185" s="230" t="s">
        <v>161</v>
      </c>
      <c r="E185" s="39"/>
      <c r="F185" s="237" t="s">
        <v>253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161</v>
      </c>
      <c r="AU185" s="16" t="s">
        <v>86</v>
      </c>
    </row>
    <row r="186" spans="1:65" s="2" customFormat="1" ht="24.15" customHeight="1">
      <c r="A186" s="37"/>
      <c r="B186" s="38"/>
      <c r="C186" s="217" t="s">
        <v>8</v>
      </c>
      <c r="D186" s="217" t="s">
        <v>150</v>
      </c>
      <c r="E186" s="218" t="s">
        <v>254</v>
      </c>
      <c r="F186" s="219" t="s">
        <v>255</v>
      </c>
      <c r="G186" s="220" t="s">
        <v>256</v>
      </c>
      <c r="H186" s="221">
        <v>393.84</v>
      </c>
      <c r="I186" s="222"/>
      <c r="J186" s="223">
        <f>ROUND(I186*H186,2)</f>
        <v>0</v>
      </c>
      <c r="K186" s="219" t="s">
        <v>154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155</v>
      </c>
      <c r="AT186" s="228" t="s">
        <v>150</v>
      </c>
      <c r="AU186" s="228" t="s">
        <v>86</v>
      </c>
      <c r="AY186" s="16" t="s">
        <v>148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155</v>
      </c>
      <c r="BM186" s="228" t="s">
        <v>257</v>
      </c>
    </row>
    <row r="187" spans="1:47" s="2" customFormat="1" ht="12">
      <c r="A187" s="37"/>
      <c r="B187" s="38"/>
      <c r="C187" s="39"/>
      <c r="D187" s="230" t="s">
        <v>157</v>
      </c>
      <c r="E187" s="39"/>
      <c r="F187" s="231" t="s">
        <v>258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157</v>
      </c>
      <c r="AU187" s="16" t="s">
        <v>86</v>
      </c>
    </row>
    <row r="188" spans="1:47" s="2" customFormat="1" ht="12">
      <c r="A188" s="37"/>
      <c r="B188" s="38"/>
      <c r="C188" s="39"/>
      <c r="D188" s="235" t="s">
        <v>159</v>
      </c>
      <c r="E188" s="39"/>
      <c r="F188" s="236" t="s">
        <v>259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159</v>
      </c>
      <c r="AU188" s="16" t="s">
        <v>86</v>
      </c>
    </row>
    <row r="189" spans="1:51" s="13" customFormat="1" ht="12">
      <c r="A189" s="13"/>
      <c r="B189" s="238"/>
      <c r="C189" s="239"/>
      <c r="D189" s="230" t="s">
        <v>163</v>
      </c>
      <c r="E189" s="240" t="s">
        <v>1</v>
      </c>
      <c r="F189" s="241" t="s">
        <v>245</v>
      </c>
      <c r="G189" s="239"/>
      <c r="H189" s="242">
        <v>218.8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163</v>
      </c>
      <c r="AU189" s="248" t="s">
        <v>86</v>
      </c>
      <c r="AV189" s="13" t="s">
        <v>86</v>
      </c>
      <c r="AW189" s="13" t="s">
        <v>32</v>
      </c>
      <c r="AX189" s="13" t="s">
        <v>84</v>
      </c>
      <c r="AY189" s="248" t="s">
        <v>148</v>
      </c>
    </row>
    <row r="190" spans="1:51" s="13" customFormat="1" ht="12">
      <c r="A190" s="13"/>
      <c r="B190" s="238"/>
      <c r="C190" s="239"/>
      <c r="D190" s="230" t="s">
        <v>163</v>
      </c>
      <c r="E190" s="239"/>
      <c r="F190" s="241" t="s">
        <v>260</v>
      </c>
      <c r="G190" s="239"/>
      <c r="H190" s="242">
        <v>393.84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86</v>
      </c>
      <c r="AV190" s="13" t="s">
        <v>86</v>
      </c>
      <c r="AW190" s="13" t="s">
        <v>4</v>
      </c>
      <c r="AX190" s="13" t="s">
        <v>84</v>
      </c>
      <c r="AY190" s="248" t="s">
        <v>148</v>
      </c>
    </row>
    <row r="191" spans="1:65" s="2" customFormat="1" ht="24.15" customHeight="1">
      <c r="A191" s="37"/>
      <c r="B191" s="38"/>
      <c r="C191" s="217" t="s">
        <v>261</v>
      </c>
      <c r="D191" s="217" t="s">
        <v>150</v>
      </c>
      <c r="E191" s="218" t="s">
        <v>262</v>
      </c>
      <c r="F191" s="219" t="s">
        <v>263</v>
      </c>
      <c r="G191" s="220" t="s">
        <v>185</v>
      </c>
      <c r="H191" s="221">
        <v>425.387</v>
      </c>
      <c r="I191" s="222"/>
      <c r="J191" s="223">
        <f>ROUND(I191*H191,2)</f>
        <v>0</v>
      </c>
      <c r="K191" s="219" t="s">
        <v>154</v>
      </c>
      <c r="L191" s="43"/>
      <c r="M191" s="224" t="s">
        <v>1</v>
      </c>
      <c r="N191" s="225" t="s">
        <v>41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155</v>
      </c>
      <c r="AT191" s="228" t="s">
        <v>150</v>
      </c>
      <c r="AU191" s="228" t="s">
        <v>86</v>
      </c>
      <c r="AY191" s="16" t="s">
        <v>148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155</v>
      </c>
      <c r="BM191" s="228" t="s">
        <v>264</v>
      </c>
    </row>
    <row r="192" spans="1:47" s="2" customFormat="1" ht="12">
      <c r="A192" s="37"/>
      <c r="B192" s="38"/>
      <c r="C192" s="39"/>
      <c r="D192" s="230" t="s">
        <v>157</v>
      </c>
      <c r="E192" s="39"/>
      <c r="F192" s="231" t="s">
        <v>265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157</v>
      </c>
      <c r="AU192" s="16" t="s">
        <v>86</v>
      </c>
    </row>
    <row r="193" spans="1:47" s="2" customFormat="1" ht="12">
      <c r="A193" s="37"/>
      <c r="B193" s="38"/>
      <c r="C193" s="39"/>
      <c r="D193" s="235" t="s">
        <v>159</v>
      </c>
      <c r="E193" s="39"/>
      <c r="F193" s="236" t="s">
        <v>266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159</v>
      </c>
      <c r="AU193" s="16" t="s">
        <v>86</v>
      </c>
    </row>
    <row r="194" spans="1:47" s="2" customFormat="1" ht="12">
      <c r="A194" s="37"/>
      <c r="B194" s="38"/>
      <c r="C194" s="39"/>
      <c r="D194" s="230" t="s">
        <v>161</v>
      </c>
      <c r="E194" s="39"/>
      <c r="F194" s="237" t="s">
        <v>267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8"/>
      <c r="C195" s="239"/>
      <c r="D195" s="230" t="s">
        <v>163</v>
      </c>
      <c r="E195" s="240" t="s">
        <v>1</v>
      </c>
      <c r="F195" s="241" t="s">
        <v>268</v>
      </c>
      <c r="G195" s="239"/>
      <c r="H195" s="242">
        <v>425.387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163</v>
      </c>
      <c r="AU195" s="248" t="s">
        <v>86</v>
      </c>
      <c r="AV195" s="13" t="s">
        <v>86</v>
      </c>
      <c r="AW195" s="13" t="s">
        <v>32</v>
      </c>
      <c r="AX195" s="13" t="s">
        <v>84</v>
      </c>
      <c r="AY195" s="248" t="s">
        <v>148</v>
      </c>
    </row>
    <row r="196" spans="1:65" s="2" customFormat="1" ht="16.5" customHeight="1">
      <c r="A196" s="37"/>
      <c r="B196" s="38"/>
      <c r="C196" s="217" t="s">
        <v>269</v>
      </c>
      <c r="D196" s="217" t="s">
        <v>150</v>
      </c>
      <c r="E196" s="218" t="s">
        <v>270</v>
      </c>
      <c r="F196" s="219" t="s">
        <v>271</v>
      </c>
      <c r="G196" s="220" t="s">
        <v>185</v>
      </c>
      <c r="H196" s="221">
        <v>425.387</v>
      </c>
      <c r="I196" s="222"/>
      <c r="J196" s="223">
        <f>ROUND(I196*H196,2)</f>
        <v>0</v>
      </c>
      <c r="K196" s="219" t="s">
        <v>1</v>
      </c>
      <c r="L196" s="43"/>
      <c r="M196" s="224" t="s">
        <v>1</v>
      </c>
      <c r="N196" s="225" t="s">
        <v>41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155</v>
      </c>
      <c r="AT196" s="228" t="s">
        <v>150</v>
      </c>
      <c r="AU196" s="228" t="s">
        <v>86</v>
      </c>
      <c r="AY196" s="16" t="s">
        <v>148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84</v>
      </c>
      <c r="BK196" s="229">
        <f>ROUND(I196*H196,2)</f>
        <v>0</v>
      </c>
      <c r="BL196" s="16" t="s">
        <v>155</v>
      </c>
      <c r="BM196" s="228" t="s">
        <v>272</v>
      </c>
    </row>
    <row r="197" spans="1:47" s="2" customFormat="1" ht="12">
      <c r="A197" s="37"/>
      <c r="B197" s="38"/>
      <c r="C197" s="39"/>
      <c r="D197" s="230" t="s">
        <v>157</v>
      </c>
      <c r="E197" s="39"/>
      <c r="F197" s="231" t="s">
        <v>271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157</v>
      </c>
      <c r="AU197" s="16" t="s">
        <v>86</v>
      </c>
    </row>
    <row r="198" spans="1:65" s="2" customFormat="1" ht="24.15" customHeight="1">
      <c r="A198" s="37"/>
      <c r="B198" s="38"/>
      <c r="C198" s="217" t="s">
        <v>273</v>
      </c>
      <c r="D198" s="217" t="s">
        <v>150</v>
      </c>
      <c r="E198" s="218" t="s">
        <v>274</v>
      </c>
      <c r="F198" s="219" t="s">
        <v>275</v>
      </c>
      <c r="G198" s="220" t="s">
        <v>185</v>
      </c>
      <c r="H198" s="221">
        <v>164.1</v>
      </c>
      <c r="I198" s="222"/>
      <c r="J198" s="223">
        <f>ROUND(I198*H198,2)</f>
        <v>0</v>
      </c>
      <c r="K198" s="219" t="s">
        <v>154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276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277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47" s="2" customFormat="1" ht="12">
      <c r="A200" s="37"/>
      <c r="B200" s="38"/>
      <c r="C200" s="39"/>
      <c r="D200" s="235" t="s">
        <v>159</v>
      </c>
      <c r="E200" s="39"/>
      <c r="F200" s="236" t="s">
        <v>278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159</v>
      </c>
      <c r="AU200" s="16" t="s">
        <v>86</v>
      </c>
    </row>
    <row r="201" spans="1:47" s="2" customFormat="1" ht="12">
      <c r="A201" s="37"/>
      <c r="B201" s="38"/>
      <c r="C201" s="39"/>
      <c r="D201" s="230" t="s">
        <v>161</v>
      </c>
      <c r="E201" s="39"/>
      <c r="F201" s="237" t="s">
        <v>279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161</v>
      </c>
      <c r="AU201" s="16" t="s">
        <v>86</v>
      </c>
    </row>
    <row r="202" spans="1:51" s="13" customFormat="1" ht="12">
      <c r="A202" s="13"/>
      <c r="B202" s="238"/>
      <c r="C202" s="239"/>
      <c r="D202" s="230" t="s">
        <v>163</v>
      </c>
      <c r="E202" s="240" t="s">
        <v>1</v>
      </c>
      <c r="F202" s="241" t="s">
        <v>280</v>
      </c>
      <c r="G202" s="239"/>
      <c r="H202" s="242">
        <v>164.1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163</v>
      </c>
      <c r="AU202" s="248" t="s">
        <v>86</v>
      </c>
      <c r="AV202" s="13" t="s">
        <v>86</v>
      </c>
      <c r="AW202" s="13" t="s">
        <v>32</v>
      </c>
      <c r="AX202" s="13" t="s">
        <v>84</v>
      </c>
      <c r="AY202" s="248" t="s">
        <v>148</v>
      </c>
    </row>
    <row r="203" spans="1:65" s="2" customFormat="1" ht="16.5" customHeight="1">
      <c r="A203" s="37"/>
      <c r="B203" s="38"/>
      <c r="C203" s="249" t="s">
        <v>281</v>
      </c>
      <c r="D203" s="249" t="s">
        <v>282</v>
      </c>
      <c r="E203" s="250" t="s">
        <v>283</v>
      </c>
      <c r="F203" s="251" t="s">
        <v>284</v>
      </c>
      <c r="G203" s="252" t="s">
        <v>256</v>
      </c>
      <c r="H203" s="253">
        <v>328.2</v>
      </c>
      <c r="I203" s="254"/>
      <c r="J203" s="255">
        <f>ROUND(I203*H203,2)</f>
        <v>0</v>
      </c>
      <c r="K203" s="251" t="s">
        <v>154</v>
      </c>
      <c r="L203" s="256"/>
      <c r="M203" s="257" t="s">
        <v>1</v>
      </c>
      <c r="N203" s="258" t="s">
        <v>41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205</v>
      </c>
      <c r="AT203" s="228" t="s">
        <v>282</v>
      </c>
      <c r="AU203" s="228" t="s">
        <v>86</v>
      </c>
      <c r="AY203" s="16" t="s">
        <v>148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155</v>
      </c>
      <c r="BM203" s="228" t="s">
        <v>285</v>
      </c>
    </row>
    <row r="204" spans="1:47" s="2" customFormat="1" ht="12">
      <c r="A204" s="37"/>
      <c r="B204" s="38"/>
      <c r="C204" s="39"/>
      <c r="D204" s="230" t="s">
        <v>157</v>
      </c>
      <c r="E204" s="39"/>
      <c r="F204" s="231" t="s">
        <v>284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86</v>
      </c>
    </row>
    <row r="205" spans="1:51" s="13" customFormat="1" ht="12">
      <c r="A205" s="13"/>
      <c r="B205" s="238"/>
      <c r="C205" s="239"/>
      <c r="D205" s="230" t="s">
        <v>163</v>
      </c>
      <c r="E205" s="239"/>
      <c r="F205" s="241" t="s">
        <v>286</v>
      </c>
      <c r="G205" s="239"/>
      <c r="H205" s="242">
        <v>328.2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86</v>
      </c>
      <c r="AV205" s="13" t="s">
        <v>86</v>
      </c>
      <c r="AW205" s="13" t="s">
        <v>4</v>
      </c>
      <c r="AX205" s="13" t="s">
        <v>84</v>
      </c>
      <c r="AY205" s="248" t="s">
        <v>148</v>
      </c>
    </row>
    <row r="206" spans="1:63" s="12" customFormat="1" ht="22.8" customHeight="1">
      <c r="A206" s="12"/>
      <c r="B206" s="201"/>
      <c r="C206" s="202"/>
      <c r="D206" s="203" t="s">
        <v>75</v>
      </c>
      <c r="E206" s="215" t="s">
        <v>155</v>
      </c>
      <c r="F206" s="215" t="s">
        <v>287</v>
      </c>
      <c r="G206" s="202"/>
      <c r="H206" s="202"/>
      <c r="I206" s="205"/>
      <c r="J206" s="216">
        <f>BK206</f>
        <v>0</v>
      </c>
      <c r="K206" s="202"/>
      <c r="L206" s="207"/>
      <c r="M206" s="208"/>
      <c r="N206" s="209"/>
      <c r="O206" s="209"/>
      <c r="P206" s="210">
        <f>SUM(P207:P219)</f>
        <v>0</v>
      </c>
      <c r="Q206" s="209"/>
      <c r="R206" s="210">
        <f>SUM(R207:R219)</f>
        <v>0.013802400000000001</v>
      </c>
      <c r="S206" s="209"/>
      <c r="T206" s="211">
        <f>SUM(T207:T219)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84</v>
      </c>
      <c r="AT206" s="213" t="s">
        <v>75</v>
      </c>
      <c r="AU206" s="213" t="s">
        <v>84</v>
      </c>
      <c r="AY206" s="212" t="s">
        <v>148</v>
      </c>
      <c r="BK206" s="214">
        <f>SUM(BK207:BK219)</f>
        <v>0</v>
      </c>
    </row>
    <row r="207" spans="1:65" s="2" customFormat="1" ht="24.15" customHeight="1">
      <c r="A207" s="37"/>
      <c r="B207" s="38"/>
      <c r="C207" s="217" t="s">
        <v>288</v>
      </c>
      <c r="D207" s="217" t="s">
        <v>150</v>
      </c>
      <c r="E207" s="218" t="s">
        <v>289</v>
      </c>
      <c r="F207" s="219" t="s">
        <v>290</v>
      </c>
      <c r="G207" s="220" t="s">
        <v>185</v>
      </c>
      <c r="H207" s="221">
        <v>54.7</v>
      </c>
      <c r="I207" s="222"/>
      <c r="J207" s="223">
        <f>ROUND(I207*H207,2)</f>
        <v>0</v>
      </c>
      <c r="K207" s="219" t="s">
        <v>154</v>
      </c>
      <c r="L207" s="43"/>
      <c r="M207" s="224" t="s">
        <v>1</v>
      </c>
      <c r="N207" s="225" t="s">
        <v>41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155</v>
      </c>
      <c r="AT207" s="228" t="s">
        <v>150</v>
      </c>
      <c r="AU207" s="228" t="s">
        <v>86</v>
      </c>
      <c r="AY207" s="16" t="s">
        <v>148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155</v>
      </c>
      <c r="BM207" s="228" t="s">
        <v>291</v>
      </c>
    </row>
    <row r="208" spans="1:47" s="2" customFormat="1" ht="12">
      <c r="A208" s="37"/>
      <c r="B208" s="38"/>
      <c r="C208" s="39"/>
      <c r="D208" s="230" t="s">
        <v>157</v>
      </c>
      <c r="E208" s="39"/>
      <c r="F208" s="231" t="s">
        <v>292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157</v>
      </c>
      <c r="AU208" s="16" t="s">
        <v>86</v>
      </c>
    </row>
    <row r="209" spans="1:47" s="2" customFormat="1" ht="12">
      <c r="A209" s="37"/>
      <c r="B209" s="38"/>
      <c r="C209" s="39"/>
      <c r="D209" s="235" t="s">
        <v>159</v>
      </c>
      <c r="E209" s="39"/>
      <c r="F209" s="236" t="s">
        <v>293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159</v>
      </c>
      <c r="AU209" s="16" t="s">
        <v>86</v>
      </c>
    </row>
    <row r="210" spans="1:47" s="2" customFormat="1" ht="12">
      <c r="A210" s="37"/>
      <c r="B210" s="38"/>
      <c r="C210" s="39"/>
      <c r="D210" s="230" t="s">
        <v>161</v>
      </c>
      <c r="E210" s="39"/>
      <c r="F210" s="237" t="s">
        <v>294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161</v>
      </c>
      <c r="AU210" s="16" t="s">
        <v>86</v>
      </c>
    </row>
    <row r="211" spans="1:51" s="13" customFormat="1" ht="12">
      <c r="A211" s="13"/>
      <c r="B211" s="238"/>
      <c r="C211" s="239"/>
      <c r="D211" s="230" t="s">
        <v>163</v>
      </c>
      <c r="E211" s="240" t="s">
        <v>1</v>
      </c>
      <c r="F211" s="241" t="s">
        <v>295</v>
      </c>
      <c r="G211" s="239"/>
      <c r="H211" s="242">
        <v>54.7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163</v>
      </c>
      <c r="AU211" s="248" t="s">
        <v>86</v>
      </c>
      <c r="AV211" s="13" t="s">
        <v>86</v>
      </c>
      <c r="AW211" s="13" t="s">
        <v>32</v>
      </c>
      <c r="AX211" s="13" t="s">
        <v>84</v>
      </c>
      <c r="AY211" s="248" t="s">
        <v>148</v>
      </c>
    </row>
    <row r="212" spans="1:65" s="2" customFormat="1" ht="24.15" customHeight="1">
      <c r="A212" s="37"/>
      <c r="B212" s="38"/>
      <c r="C212" s="217" t="s">
        <v>296</v>
      </c>
      <c r="D212" s="217" t="s">
        <v>150</v>
      </c>
      <c r="E212" s="218" t="s">
        <v>297</v>
      </c>
      <c r="F212" s="219" t="s">
        <v>298</v>
      </c>
      <c r="G212" s="220" t="s">
        <v>185</v>
      </c>
      <c r="H212" s="221">
        <v>0.162</v>
      </c>
      <c r="I212" s="222"/>
      <c r="J212" s="223">
        <f>ROUND(I212*H212,2)</f>
        <v>0</v>
      </c>
      <c r="K212" s="219" t="s">
        <v>186</v>
      </c>
      <c r="L212" s="43"/>
      <c r="M212" s="224" t="s">
        <v>1</v>
      </c>
      <c r="N212" s="225" t="s">
        <v>41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155</v>
      </c>
      <c r="AT212" s="228" t="s">
        <v>150</v>
      </c>
      <c r="AU212" s="228" t="s">
        <v>86</v>
      </c>
      <c r="AY212" s="16" t="s">
        <v>148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84</v>
      </c>
      <c r="BK212" s="229">
        <f>ROUND(I212*H212,2)</f>
        <v>0</v>
      </c>
      <c r="BL212" s="16" t="s">
        <v>155</v>
      </c>
      <c r="BM212" s="228" t="s">
        <v>299</v>
      </c>
    </row>
    <row r="213" spans="1:47" s="2" customFormat="1" ht="12">
      <c r="A213" s="37"/>
      <c r="B213" s="38"/>
      <c r="C213" s="39"/>
      <c r="D213" s="230" t="s">
        <v>157</v>
      </c>
      <c r="E213" s="39"/>
      <c r="F213" s="231" t="s">
        <v>300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157</v>
      </c>
      <c r="AU213" s="16" t="s">
        <v>86</v>
      </c>
    </row>
    <row r="214" spans="1:47" s="2" customFormat="1" ht="12">
      <c r="A214" s="37"/>
      <c r="B214" s="38"/>
      <c r="C214" s="39"/>
      <c r="D214" s="235" t="s">
        <v>159</v>
      </c>
      <c r="E214" s="39"/>
      <c r="F214" s="236" t="s">
        <v>301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159</v>
      </c>
      <c r="AU214" s="16" t="s">
        <v>86</v>
      </c>
    </row>
    <row r="215" spans="1:51" s="13" customFormat="1" ht="12">
      <c r="A215" s="13"/>
      <c r="B215" s="238"/>
      <c r="C215" s="239"/>
      <c r="D215" s="230" t="s">
        <v>163</v>
      </c>
      <c r="E215" s="240" t="s">
        <v>1</v>
      </c>
      <c r="F215" s="241" t="s">
        <v>302</v>
      </c>
      <c r="G215" s="239"/>
      <c r="H215" s="242">
        <v>0.162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86</v>
      </c>
      <c r="AV215" s="13" t="s">
        <v>86</v>
      </c>
      <c r="AW215" s="13" t="s">
        <v>32</v>
      </c>
      <c r="AX215" s="13" t="s">
        <v>84</v>
      </c>
      <c r="AY215" s="248" t="s">
        <v>148</v>
      </c>
    </row>
    <row r="216" spans="1:65" s="2" customFormat="1" ht="16.5" customHeight="1">
      <c r="A216" s="37"/>
      <c r="B216" s="38"/>
      <c r="C216" s="217" t="s">
        <v>7</v>
      </c>
      <c r="D216" s="217" t="s">
        <v>150</v>
      </c>
      <c r="E216" s="218" t="s">
        <v>303</v>
      </c>
      <c r="F216" s="219" t="s">
        <v>304</v>
      </c>
      <c r="G216" s="220" t="s">
        <v>215</v>
      </c>
      <c r="H216" s="221">
        <v>2.16</v>
      </c>
      <c r="I216" s="222"/>
      <c r="J216" s="223">
        <f>ROUND(I216*H216,2)</f>
        <v>0</v>
      </c>
      <c r="K216" s="219" t="s">
        <v>186</v>
      </c>
      <c r="L216" s="43"/>
      <c r="M216" s="224" t="s">
        <v>1</v>
      </c>
      <c r="N216" s="225" t="s">
        <v>41</v>
      </c>
      <c r="O216" s="90"/>
      <c r="P216" s="226">
        <f>O216*H216</f>
        <v>0</v>
      </c>
      <c r="Q216" s="226">
        <v>0.00639</v>
      </c>
      <c r="R216" s="226">
        <f>Q216*H216</f>
        <v>0.013802400000000001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155</v>
      </c>
      <c r="AT216" s="228" t="s">
        <v>150</v>
      </c>
      <c r="AU216" s="228" t="s">
        <v>86</v>
      </c>
      <c r="AY216" s="16" t="s">
        <v>148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84</v>
      </c>
      <c r="BK216" s="229">
        <f>ROUND(I216*H216,2)</f>
        <v>0</v>
      </c>
      <c r="BL216" s="16" t="s">
        <v>155</v>
      </c>
      <c r="BM216" s="228" t="s">
        <v>305</v>
      </c>
    </row>
    <row r="217" spans="1:47" s="2" customFormat="1" ht="12">
      <c r="A217" s="37"/>
      <c r="B217" s="38"/>
      <c r="C217" s="39"/>
      <c r="D217" s="230" t="s">
        <v>157</v>
      </c>
      <c r="E217" s="39"/>
      <c r="F217" s="231" t="s">
        <v>306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157</v>
      </c>
      <c r="AU217" s="16" t="s">
        <v>86</v>
      </c>
    </row>
    <row r="218" spans="1:47" s="2" customFormat="1" ht="12">
      <c r="A218" s="37"/>
      <c r="B218" s="38"/>
      <c r="C218" s="39"/>
      <c r="D218" s="235" t="s">
        <v>159</v>
      </c>
      <c r="E218" s="39"/>
      <c r="F218" s="236" t="s">
        <v>307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159</v>
      </c>
      <c r="AU218" s="16" t="s">
        <v>86</v>
      </c>
    </row>
    <row r="219" spans="1:51" s="13" customFormat="1" ht="12">
      <c r="A219" s="13"/>
      <c r="B219" s="238"/>
      <c r="C219" s="239"/>
      <c r="D219" s="230" t="s">
        <v>163</v>
      </c>
      <c r="E219" s="240" t="s">
        <v>1</v>
      </c>
      <c r="F219" s="241" t="s">
        <v>308</v>
      </c>
      <c r="G219" s="239"/>
      <c r="H219" s="242">
        <v>2.16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163</v>
      </c>
      <c r="AU219" s="248" t="s">
        <v>86</v>
      </c>
      <c r="AV219" s="13" t="s">
        <v>86</v>
      </c>
      <c r="AW219" s="13" t="s">
        <v>32</v>
      </c>
      <c r="AX219" s="13" t="s">
        <v>84</v>
      </c>
      <c r="AY219" s="248" t="s">
        <v>148</v>
      </c>
    </row>
    <row r="220" spans="1:63" s="12" customFormat="1" ht="22.8" customHeight="1">
      <c r="A220" s="12"/>
      <c r="B220" s="201"/>
      <c r="C220" s="202"/>
      <c r="D220" s="203" t="s">
        <v>75</v>
      </c>
      <c r="E220" s="215" t="s">
        <v>205</v>
      </c>
      <c r="F220" s="215" t="s">
        <v>309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SUM(P221:P386)</f>
        <v>0</v>
      </c>
      <c r="Q220" s="209"/>
      <c r="R220" s="210">
        <f>SUM(R221:R386)</f>
        <v>4.8334536</v>
      </c>
      <c r="S220" s="209"/>
      <c r="T220" s="211">
        <f>SUM(T221:T386)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2" t="s">
        <v>84</v>
      </c>
      <c r="AT220" s="213" t="s">
        <v>75</v>
      </c>
      <c r="AU220" s="213" t="s">
        <v>84</v>
      </c>
      <c r="AY220" s="212" t="s">
        <v>148</v>
      </c>
      <c r="BK220" s="214">
        <f>SUM(BK221:BK386)</f>
        <v>0</v>
      </c>
    </row>
    <row r="221" spans="1:65" s="2" customFormat="1" ht="24.15" customHeight="1">
      <c r="A221" s="37"/>
      <c r="B221" s="38"/>
      <c r="C221" s="217" t="s">
        <v>310</v>
      </c>
      <c r="D221" s="217" t="s">
        <v>150</v>
      </c>
      <c r="E221" s="218" t="s">
        <v>311</v>
      </c>
      <c r="F221" s="219" t="s">
        <v>312</v>
      </c>
      <c r="G221" s="220" t="s">
        <v>313</v>
      </c>
      <c r="H221" s="221">
        <v>2</v>
      </c>
      <c r="I221" s="222"/>
      <c r="J221" s="223">
        <f>ROUND(I221*H221,2)</f>
        <v>0</v>
      </c>
      <c r="K221" s="219" t="s">
        <v>186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155</v>
      </c>
      <c r="AT221" s="228" t="s">
        <v>150</v>
      </c>
      <c r="AU221" s="228" t="s">
        <v>86</v>
      </c>
      <c r="AY221" s="16" t="s">
        <v>148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155</v>
      </c>
      <c r="BM221" s="228" t="s">
        <v>314</v>
      </c>
    </row>
    <row r="222" spans="1:47" s="2" customFormat="1" ht="12">
      <c r="A222" s="37"/>
      <c r="B222" s="38"/>
      <c r="C222" s="39"/>
      <c r="D222" s="230" t="s">
        <v>157</v>
      </c>
      <c r="E222" s="39"/>
      <c r="F222" s="231" t="s">
        <v>312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86</v>
      </c>
    </row>
    <row r="223" spans="1:47" s="2" customFormat="1" ht="12">
      <c r="A223" s="37"/>
      <c r="B223" s="38"/>
      <c r="C223" s="39"/>
      <c r="D223" s="235" t="s">
        <v>159</v>
      </c>
      <c r="E223" s="39"/>
      <c r="F223" s="236" t="s">
        <v>315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159</v>
      </c>
      <c r="AU223" s="16" t="s">
        <v>86</v>
      </c>
    </row>
    <row r="224" spans="1:65" s="2" customFormat="1" ht="24.15" customHeight="1">
      <c r="A224" s="37"/>
      <c r="B224" s="38"/>
      <c r="C224" s="217" t="s">
        <v>316</v>
      </c>
      <c r="D224" s="217" t="s">
        <v>150</v>
      </c>
      <c r="E224" s="218" t="s">
        <v>317</v>
      </c>
      <c r="F224" s="219" t="s">
        <v>318</v>
      </c>
      <c r="G224" s="220" t="s">
        <v>313</v>
      </c>
      <c r="H224" s="221">
        <v>6</v>
      </c>
      <c r="I224" s="222"/>
      <c r="J224" s="223">
        <f>ROUND(I224*H224,2)</f>
        <v>0</v>
      </c>
      <c r="K224" s="219" t="s">
        <v>186</v>
      </c>
      <c r="L224" s="43"/>
      <c r="M224" s="224" t="s">
        <v>1</v>
      </c>
      <c r="N224" s="225" t="s">
        <v>41</v>
      </c>
      <c r="O224" s="90"/>
      <c r="P224" s="226">
        <f>O224*H224</f>
        <v>0</v>
      </c>
      <c r="Q224" s="226">
        <v>0.00167</v>
      </c>
      <c r="R224" s="226">
        <f>Q224*H224</f>
        <v>0.010020000000000001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155</v>
      </c>
      <c r="AT224" s="228" t="s">
        <v>150</v>
      </c>
      <c r="AU224" s="228" t="s">
        <v>86</v>
      </c>
      <c r="AY224" s="16" t="s">
        <v>148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84</v>
      </c>
      <c r="BK224" s="229">
        <f>ROUND(I224*H224,2)</f>
        <v>0</v>
      </c>
      <c r="BL224" s="16" t="s">
        <v>155</v>
      </c>
      <c r="BM224" s="228" t="s">
        <v>319</v>
      </c>
    </row>
    <row r="225" spans="1:47" s="2" customFormat="1" ht="12">
      <c r="A225" s="37"/>
      <c r="B225" s="38"/>
      <c r="C225" s="39"/>
      <c r="D225" s="230" t="s">
        <v>157</v>
      </c>
      <c r="E225" s="39"/>
      <c r="F225" s="231" t="s">
        <v>320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86</v>
      </c>
    </row>
    <row r="226" spans="1:47" s="2" customFormat="1" ht="12">
      <c r="A226" s="37"/>
      <c r="B226" s="38"/>
      <c r="C226" s="39"/>
      <c r="D226" s="235" t="s">
        <v>159</v>
      </c>
      <c r="E226" s="39"/>
      <c r="F226" s="236" t="s">
        <v>321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159</v>
      </c>
      <c r="AU226" s="16" t="s">
        <v>86</v>
      </c>
    </row>
    <row r="227" spans="1:65" s="2" customFormat="1" ht="24.15" customHeight="1">
      <c r="A227" s="37"/>
      <c r="B227" s="38"/>
      <c r="C227" s="249" t="s">
        <v>322</v>
      </c>
      <c r="D227" s="249" t="s">
        <v>282</v>
      </c>
      <c r="E227" s="250" t="s">
        <v>323</v>
      </c>
      <c r="F227" s="251" t="s">
        <v>324</v>
      </c>
      <c r="G227" s="252" t="s">
        <v>313</v>
      </c>
      <c r="H227" s="253">
        <v>2</v>
      </c>
      <c r="I227" s="254"/>
      <c r="J227" s="255">
        <f>ROUND(I227*H227,2)</f>
        <v>0</v>
      </c>
      <c r="K227" s="251" t="s">
        <v>186</v>
      </c>
      <c r="L227" s="256"/>
      <c r="M227" s="257" t="s">
        <v>1</v>
      </c>
      <c r="N227" s="258" t="s">
        <v>41</v>
      </c>
      <c r="O227" s="90"/>
      <c r="P227" s="226">
        <f>O227*H227</f>
        <v>0</v>
      </c>
      <c r="Q227" s="226">
        <v>0.0122</v>
      </c>
      <c r="R227" s="226">
        <f>Q227*H227</f>
        <v>0.0244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205</v>
      </c>
      <c r="AT227" s="228" t="s">
        <v>282</v>
      </c>
      <c r="AU227" s="228" t="s">
        <v>86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325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324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86</v>
      </c>
    </row>
    <row r="229" spans="1:65" s="2" customFormat="1" ht="24.15" customHeight="1">
      <c r="A229" s="37"/>
      <c r="B229" s="38"/>
      <c r="C229" s="249" t="s">
        <v>326</v>
      </c>
      <c r="D229" s="249" t="s">
        <v>282</v>
      </c>
      <c r="E229" s="250" t="s">
        <v>327</v>
      </c>
      <c r="F229" s="251" t="s">
        <v>328</v>
      </c>
      <c r="G229" s="252" t="s">
        <v>313</v>
      </c>
      <c r="H229" s="253">
        <v>1</v>
      </c>
      <c r="I229" s="254"/>
      <c r="J229" s="255">
        <f>ROUND(I229*H229,2)</f>
        <v>0</v>
      </c>
      <c r="K229" s="251" t="s">
        <v>186</v>
      </c>
      <c r="L229" s="256"/>
      <c r="M229" s="257" t="s">
        <v>1</v>
      </c>
      <c r="N229" s="258" t="s">
        <v>41</v>
      </c>
      <c r="O229" s="90"/>
      <c r="P229" s="226">
        <f>O229*H229</f>
        <v>0</v>
      </c>
      <c r="Q229" s="226">
        <v>0.0087</v>
      </c>
      <c r="R229" s="226">
        <f>Q229*H229</f>
        <v>0.0087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205</v>
      </c>
      <c r="AT229" s="228" t="s">
        <v>282</v>
      </c>
      <c r="AU229" s="228" t="s">
        <v>86</v>
      </c>
      <c r="AY229" s="16" t="s">
        <v>148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155</v>
      </c>
      <c r="BM229" s="228" t="s">
        <v>329</v>
      </c>
    </row>
    <row r="230" spans="1:47" s="2" customFormat="1" ht="12">
      <c r="A230" s="37"/>
      <c r="B230" s="38"/>
      <c r="C230" s="39"/>
      <c r="D230" s="230" t="s">
        <v>157</v>
      </c>
      <c r="E230" s="39"/>
      <c r="F230" s="231" t="s">
        <v>328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86</v>
      </c>
    </row>
    <row r="231" spans="1:65" s="2" customFormat="1" ht="24.15" customHeight="1">
      <c r="A231" s="37"/>
      <c r="B231" s="38"/>
      <c r="C231" s="249" t="s">
        <v>330</v>
      </c>
      <c r="D231" s="249" t="s">
        <v>282</v>
      </c>
      <c r="E231" s="250" t="s">
        <v>331</v>
      </c>
      <c r="F231" s="251" t="s">
        <v>332</v>
      </c>
      <c r="G231" s="252" t="s">
        <v>313</v>
      </c>
      <c r="H231" s="253">
        <v>1</v>
      </c>
      <c r="I231" s="254"/>
      <c r="J231" s="255">
        <f>ROUND(I231*H231,2)</f>
        <v>0</v>
      </c>
      <c r="K231" s="251" t="s">
        <v>186</v>
      </c>
      <c r="L231" s="256"/>
      <c r="M231" s="257" t="s">
        <v>1</v>
      </c>
      <c r="N231" s="258" t="s">
        <v>41</v>
      </c>
      <c r="O231" s="90"/>
      <c r="P231" s="226">
        <f>O231*H231</f>
        <v>0</v>
      </c>
      <c r="Q231" s="226">
        <v>0.0335</v>
      </c>
      <c r="R231" s="226">
        <f>Q231*H231</f>
        <v>0.0335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205</v>
      </c>
      <c r="AT231" s="228" t="s">
        <v>282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333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332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65" s="2" customFormat="1" ht="24.15" customHeight="1">
      <c r="A233" s="37"/>
      <c r="B233" s="38"/>
      <c r="C233" s="249" t="s">
        <v>334</v>
      </c>
      <c r="D233" s="249" t="s">
        <v>282</v>
      </c>
      <c r="E233" s="250" t="s">
        <v>335</v>
      </c>
      <c r="F233" s="251" t="s">
        <v>336</v>
      </c>
      <c r="G233" s="252" t="s">
        <v>313</v>
      </c>
      <c r="H233" s="253">
        <v>1</v>
      </c>
      <c r="I233" s="254"/>
      <c r="J233" s="255">
        <f>ROUND(I233*H233,2)</f>
        <v>0</v>
      </c>
      <c r="K233" s="251" t="s">
        <v>186</v>
      </c>
      <c r="L233" s="256"/>
      <c r="M233" s="257" t="s">
        <v>1</v>
      </c>
      <c r="N233" s="258" t="s">
        <v>41</v>
      </c>
      <c r="O233" s="90"/>
      <c r="P233" s="226">
        <f>O233*H233</f>
        <v>0</v>
      </c>
      <c r="Q233" s="226">
        <v>0.0187</v>
      </c>
      <c r="R233" s="226">
        <f>Q233*H233</f>
        <v>0.0187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205</v>
      </c>
      <c r="AT233" s="228" t="s">
        <v>282</v>
      </c>
      <c r="AU233" s="228" t="s">
        <v>86</v>
      </c>
      <c r="AY233" s="16" t="s">
        <v>148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155</v>
      </c>
      <c r="BM233" s="228" t="s">
        <v>337</v>
      </c>
    </row>
    <row r="234" spans="1:47" s="2" customFormat="1" ht="12">
      <c r="A234" s="37"/>
      <c r="B234" s="38"/>
      <c r="C234" s="39"/>
      <c r="D234" s="230" t="s">
        <v>157</v>
      </c>
      <c r="E234" s="39"/>
      <c r="F234" s="231" t="s">
        <v>336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86</v>
      </c>
    </row>
    <row r="235" spans="1:65" s="2" customFormat="1" ht="24.15" customHeight="1">
      <c r="A235" s="37"/>
      <c r="B235" s="38"/>
      <c r="C235" s="249" t="s">
        <v>338</v>
      </c>
      <c r="D235" s="249" t="s">
        <v>282</v>
      </c>
      <c r="E235" s="250" t="s">
        <v>339</v>
      </c>
      <c r="F235" s="251" t="s">
        <v>340</v>
      </c>
      <c r="G235" s="252" t="s">
        <v>313</v>
      </c>
      <c r="H235" s="253">
        <v>1</v>
      </c>
      <c r="I235" s="254"/>
      <c r="J235" s="255">
        <f>ROUND(I235*H235,2)</f>
        <v>0</v>
      </c>
      <c r="K235" s="251" t="s">
        <v>186</v>
      </c>
      <c r="L235" s="256"/>
      <c r="M235" s="257" t="s">
        <v>1</v>
      </c>
      <c r="N235" s="258" t="s">
        <v>41</v>
      </c>
      <c r="O235" s="90"/>
      <c r="P235" s="226">
        <f>O235*H235</f>
        <v>0</v>
      </c>
      <c r="Q235" s="226">
        <v>0.0038</v>
      </c>
      <c r="R235" s="226">
        <f>Q235*H235</f>
        <v>0.0038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205</v>
      </c>
      <c r="AT235" s="228" t="s">
        <v>282</v>
      </c>
      <c r="AU235" s="228" t="s">
        <v>86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341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340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86</v>
      </c>
    </row>
    <row r="237" spans="1:65" s="2" customFormat="1" ht="24.15" customHeight="1">
      <c r="A237" s="37"/>
      <c r="B237" s="38"/>
      <c r="C237" s="217" t="s">
        <v>342</v>
      </c>
      <c r="D237" s="217" t="s">
        <v>150</v>
      </c>
      <c r="E237" s="218" t="s">
        <v>343</v>
      </c>
      <c r="F237" s="219" t="s">
        <v>344</v>
      </c>
      <c r="G237" s="220" t="s">
        <v>313</v>
      </c>
      <c r="H237" s="221">
        <v>3</v>
      </c>
      <c r="I237" s="222"/>
      <c r="J237" s="223">
        <f>ROUND(I237*H237,2)</f>
        <v>0</v>
      </c>
      <c r="K237" s="219" t="s">
        <v>186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0.00171</v>
      </c>
      <c r="R237" s="226">
        <f>Q237*H237</f>
        <v>0.00513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155</v>
      </c>
      <c r="AT237" s="228" t="s">
        <v>150</v>
      </c>
      <c r="AU237" s="228" t="s">
        <v>86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345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346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86</v>
      </c>
    </row>
    <row r="239" spans="1:47" s="2" customFormat="1" ht="12">
      <c r="A239" s="37"/>
      <c r="B239" s="38"/>
      <c r="C239" s="39"/>
      <c r="D239" s="235" t="s">
        <v>159</v>
      </c>
      <c r="E239" s="39"/>
      <c r="F239" s="236" t="s">
        <v>347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86</v>
      </c>
    </row>
    <row r="240" spans="1:65" s="2" customFormat="1" ht="24.15" customHeight="1">
      <c r="A240" s="37"/>
      <c r="B240" s="38"/>
      <c r="C240" s="249" t="s">
        <v>348</v>
      </c>
      <c r="D240" s="249" t="s">
        <v>282</v>
      </c>
      <c r="E240" s="250" t="s">
        <v>349</v>
      </c>
      <c r="F240" s="251" t="s">
        <v>350</v>
      </c>
      <c r="G240" s="252" t="s">
        <v>313</v>
      </c>
      <c r="H240" s="253">
        <v>2</v>
      </c>
      <c r="I240" s="254"/>
      <c r="J240" s="255">
        <f>ROUND(I240*H240,2)</f>
        <v>0</v>
      </c>
      <c r="K240" s="251" t="s">
        <v>186</v>
      </c>
      <c r="L240" s="256"/>
      <c r="M240" s="257" t="s">
        <v>1</v>
      </c>
      <c r="N240" s="258" t="s">
        <v>41</v>
      </c>
      <c r="O240" s="90"/>
      <c r="P240" s="226">
        <f>O240*H240</f>
        <v>0</v>
      </c>
      <c r="Q240" s="226">
        <v>0.0149</v>
      </c>
      <c r="R240" s="226">
        <f>Q240*H240</f>
        <v>0.0298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205</v>
      </c>
      <c r="AT240" s="228" t="s">
        <v>282</v>
      </c>
      <c r="AU240" s="228" t="s">
        <v>86</v>
      </c>
      <c r="AY240" s="16" t="s">
        <v>148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84</v>
      </c>
      <c r="BK240" s="229">
        <f>ROUND(I240*H240,2)</f>
        <v>0</v>
      </c>
      <c r="BL240" s="16" t="s">
        <v>155</v>
      </c>
      <c r="BM240" s="228" t="s">
        <v>351</v>
      </c>
    </row>
    <row r="241" spans="1:47" s="2" customFormat="1" ht="12">
      <c r="A241" s="37"/>
      <c r="B241" s="38"/>
      <c r="C241" s="39"/>
      <c r="D241" s="230" t="s">
        <v>157</v>
      </c>
      <c r="E241" s="39"/>
      <c r="F241" s="231" t="s">
        <v>350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157</v>
      </c>
      <c r="AU241" s="16" t="s">
        <v>86</v>
      </c>
    </row>
    <row r="242" spans="1:65" s="2" customFormat="1" ht="33" customHeight="1">
      <c r="A242" s="37"/>
      <c r="B242" s="38"/>
      <c r="C242" s="249" t="s">
        <v>352</v>
      </c>
      <c r="D242" s="249" t="s">
        <v>282</v>
      </c>
      <c r="E242" s="250" t="s">
        <v>353</v>
      </c>
      <c r="F242" s="251" t="s">
        <v>354</v>
      </c>
      <c r="G242" s="252" t="s">
        <v>313</v>
      </c>
      <c r="H242" s="253">
        <v>1</v>
      </c>
      <c r="I242" s="254"/>
      <c r="J242" s="255">
        <f>ROUND(I242*H242,2)</f>
        <v>0</v>
      </c>
      <c r="K242" s="251" t="s">
        <v>186</v>
      </c>
      <c r="L242" s="256"/>
      <c r="M242" s="257" t="s">
        <v>1</v>
      </c>
      <c r="N242" s="258" t="s">
        <v>41</v>
      </c>
      <c r="O242" s="90"/>
      <c r="P242" s="226">
        <f>O242*H242</f>
        <v>0</v>
      </c>
      <c r="Q242" s="226">
        <v>0.014</v>
      </c>
      <c r="R242" s="226">
        <f>Q242*H242</f>
        <v>0.014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205</v>
      </c>
      <c r="AT242" s="228" t="s">
        <v>282</v>
      </c>
      <c r="AU242" s="228" t="s">
        <v>86</v>
      </c>
      <c r="AY242" s="16" t="s">
        <v>148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155</v>
      </c>
      <c r="BM242" s="228" t="s">
        <v>355</v>
      </c>
    </row>
    <row r="243" spans="1:47" s="2" customFormat="1" ht="12">
      <c r="A243" s="37"/>
      <c r="B243" s="38"/>
      <c r="C243" s="39"/>
      <c r="D243" s="230" t="s">
        <v>157</v>
      </c>
      <c r="E243" s="39"/>
      <c r="F243" s="231" t="s">
        <v>354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86</v>
      </c>
    </row>
    <row r="244" spans="1:65" s="2" customFormat="1" ht="24.15" customHeight="1">
      <c r="A244" s="37"/>
      <c r="B244" s="38"/>
      <c r="C244" s="217" t="s">
        <v>356</v>
      </c>
      <c r="D244" s="217" t="s">
        <v>150</v>
      </c>
      <c r="E244" s="218" t="s">
        <v>357</v>
      </c>
      <c r="F244" s="219" t="s">
        <v>358</v>
      </c>
      <c r="G244" s="220" t="s">
        <v>313</v>
      </c>
      <c r="H244" s="221">
        <v>1</v>
      </c>
      <c r="I244" s="222"/>
      <c r="J244" s="223">
        <f>ROUND(I244*H244,2)</f>
        <v>0</v>
      </c>
      <c r="K244" s="219" t="s">
        <v>186</v>
      </c>
      <c r="L244" s="43"/>
      <c r="M244" s="224" t="s">
        <v>1</v>
      </c>
      <c r="N244" s="225" t="s">
        <v>41</v>
      </c>
      <c r="O244" s="9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155</v>
      </c>
      <c r="AT244" s="228" t="s">
        <v>150</v>
      </c>
      <c r="AU244" s="228" t="s">
        <v>86</v>
      </c>
      <c r="AY244" s="16" t="s">
        <v>148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84</v>
      </c>
      <c r="BK244" s="229">
        <f>ROUND(I244*H244,2)</f>
        <v>0</v>
      </c>
      <c r="BL244" s="16" t="s">
        <v>155</v>
      </c>
      <c r="BM244" s="228" t="s">
        <v>359</v>
      </c>
    </row>
    <row r="245" spans="1:47" s="2" customFormat="1" ht="12">
      <c r="A245" s="37"/>
      <c r="B245" s="38"/>
      <c r="C245" s="39"/>
      <c r="D245" s="230" t="s">
        <v>157</v>
      </c>
      <c r="E245" s="39"/>
      <c r="F245" s="231" t="s">
        <v>360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157</v>
      </c>
      <c r="AU245" s="16" t="s">
        <v>86</v>
      </c>
    </row>
    <row r="246" spans="1:47" s="2" customFormat="1" ht="12">
      <c r="A246" s="37"/>
      <c r="B246" s="38"/>
      <c r="C246" s="39"/>
      <c r="D246" s="235" t="s">
        <v>159</v>
      </c>
      <c r="E246" s="39"/>
      <c r="F246" s="236" t="s">
        <v>361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159</v>
      </c>
      <c r="AU246" s="16" t="s">
        <v>86</v>
      </c>
    </row>
    <row r="247" spans="1:65" s="2" customFormat="1" ht="24.15" customHeight="1">
      <c r="A247" s="37"/>
      <c r="B247" s="38"/>
      <c r="C247" s="249" t="s">
        <v>362</v>
      </c>
      <c r="D247" s="249" t="s">
        <v>282</v>
      </c>
      <c r="E247" s="250" t="s">
        <v>363</v>
      </c>
      <c r="F247" s="251" t="s">
        <v>364</v>
      </c>
      <c r="G247" s="252" t="s">
        <v>313</v>
      </c>
      <c r="H247" s="253">
        <v>1</v>
      </c>
      <c r="I247" s="254"/>
      <c r="J247" s="255">
        <f>ROUND(I247*H247,2)</f>
        <v>0</v>
      </c>
      <c r="K247" s="251" t="s">
        <v>1</v>
      </c>
      <c r="L247" s="256"/>
      <c r="M247" s="257" t="s">
        <v>1</v>
      </c>
      <c r="N247" s="258" t="s">
        <v>41</v>
      </c>
      <c r="O247" s="90"/>
      <c r="P247" s="226">
        <f>O247*H247</f>
        <v>0</v>
      </c>
      <c r="Q247" s="226">
        <v>0.00966</v>
      </c>
      <c r="R247" s="226">
        <f>Q247*H247</f>
        <v>0.00966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205</v>
      </c>
      <c r="AT247" s="228" t="s">
        <v>282</v>
      </c>
      <c r="AU247" s="228" t="s">
        <v>86</v>
      </c>
      <c r="AY247" s="16" t="s">
        <v>148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155</v>
      </c>
      <c r="BM247" s="228" t="s">
        <v>365</v>
      </c>
    </row>
    <row r="248" spans="1:47" s="2" customFormat="1" ht="12">
      <c r="A248" s="37"/>
      <c r="B248" s="38"/>
      <c r="C248" s="39"/>
      <c r="D248" s="230" t="s">
        <v>157</v>
      </c>
      <c r="E248" s="39"/>
      <c r="F248" s="231" t="s">
        <v>364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86</v>
      </c>
    </row>
    <row r="249" spans="1:65" s="2" customFormat="1" ht="24.15" customHeight="1">
      <c r="A249" s="37"/>
      <c r="B249" s="38"/>
      <c r="C249" s="217" t="s">
        <v>366</v>
      </c>
      <c r="D249" s="217" t="s">
        <v>150</v>
      </c>
      <c r="E249" s="218" t="s">
        <v>367</v>
      </c>
      <c r="F249" s="219" t="s">
        <v>368</v>
      </c>
      <c r="G249" s="220" t="s">
        <v>313</v>
      </c>
      <c r="H249" s="221">
        <v>1</v>
      </c>
      <c r="I249" s="222"/>
      <c r="J249" s="223">
        <f>ROUND(I249*H249,2)</f>
        <v>0</v>
      </c>
      <c r="K249" s="219" t="s">
        <v>186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0.00167</v>
      </c>
      <c r="R249" s="226">
        <f>Q249*H249</f>
        <v>0.00167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155</v>
      </c>
      <c r="AT249" s="228" t="s">
        <v>150</v>
      </c>
      <c r="AU249" s="228" t="s">
        <v>86</v>
      </c>
      <c r="AY249" s="16" t="s">
        <v>148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155</v>
      </c>
      <c r="BM249" s="228" t="s">
        <v>369</v>
      </c>
    </row>
    <row r="250" spans="1:47" s="2" customFormat="1" ht="12">
      <c r="A250" s="37"/>
      <c r="B250" s="38"/>
      <c r="C250" s="39"/>
      <c r="D250" s="230" t="s">
        <v>157</v>
      </c>
      <c r="E250" s="39"/>
      <c r="F250" s="231" t="s">
        <v>370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157</v>
      </c>
      <c r="AU250" s="16" t="s">
        <v>86</v>
      </c>
    </row>
    <row r="251" spans="1:47" s="2" customFormat="1" ht="12">
      <c r="A251" s="37"/>
      <c r="B251" s="38"/>
      <c r="C251" s="39"/>
      <c r="D251" s="235" t="s">
        <v>159</v>
      </c>
      <c r="E251" s="39"/>
      <c r="F251" s="236" t="s">
        <v>371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159</v>
      </c>
      <c r="AU251" s="16" t="s">
        <v>86</v>
      </c>
    </row>
    <row r="252" spans="1:65" s="2" customFormat="1" ht="21.75" customHeight="1">
      <c r="A252" s="37"/>
      <c r="B252" s="38"/>
      <c r="C252" s="249" t="s">
        <v>372</v>
      </c>
      <c r="D252" s="249" t="s">
        <v>282</v>
      </c>
      <c r="E252" s="250" t="s">
        <v>373</v>
      </c>
      <c r="F252" s="251" t="s">
        <v>374</v>
      </c>
      <c r="G252" s="252" t="s">
        <v>313</v>
      </c>
      <c r="H252" s="253">
        <v>1</v>
      </c>
      <c r="I252" s="254"/>
      <c r="J252" s="255">
        <f>ROUND(I252*H252,2)</f>
        <v>0</v>
      </c>
      <c r="K252" s="251" t="s">
        <v>186</v>
      </c>
      <c r="L252" s="256"/>
      <c r="M252" s="257" t="s">
        <v>1</v>
      </c>
      <c r="N252" s="258" t="s">
        <v>41</v>
      </c>
      <c r="O252" s="90"/>
      <c r="P252" s="226">
        <f>O252*H252</f>
        <v>0</v>
      </c>
      <c r="Q252" s="226">
        <v>0.0107</v>
      </c>
      <c r="R252" s="226">
        <f>Q252*H252</f>
        <v>0.0107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205</v>
      </c>
      <c r="AT252" s="228" t="s">
        <v>282</v>
      </c>
      <c r="AU252" s="228" t="s">
        <v>86</v>
      </c>
      <c r="AY252" s="16" t="s">
        <v>148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84</v>
      </c>
      <c r="BK252" s="229">
        <f>ROUND(I252*H252,2)</f>
        <v>0</v>
      </c>
      <c r="BL252" s="16" t="s">
        <v>155</v>
      </c>
      <c r="BM252" s="228" t="s">
        <v>375</v>
      </c>
    </row>
    <row r="253" spans="1:47" s="2" customFormat="1" ht="12">
      <c r="A253" s="37"/>
      <c r="B253" s="38"/>
      <c r="C253" s="39"/>
      <c r="D253" s="230" t="s">
        <v>157</v>
      </c>
      <c r="E253" s="39"/>
      <c r="F253" s="231" t="s">
        <v>374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157</v>
      </c>
      <c r="AU253" s="16" t="s">
        <v>86</v>
      </c>
    </row>
    <row r="254" spans="1:65" s="2" customFormat="1" ht="24.15" customHeight="1">
      <c r="A254" s="37"/>
      <c r="B254" s="38"/>
      <c r="C254" s="217" t="s">
        <v>376</v>
      </c>
      <c r="D254" s="217" t="s">
        <v>150</v>
      </c>
      <c r="E254" s="218" t="s">
        <v>377</v>
      </c>
      <c r="F254" s="219" t="s">
        <v>378</v>
      </c>
      <c r="G254" s="220" t="s">
        <v>313</v>
      </c>
      <c r="H254" s="221">
        <v>1</v>
      </c>
      <c r="I254" s="222"/>
      <c r="J254" s="223">
        <f>ROUND(I254*H254,2)</f>
        <v>0</v>
      </c>
      <c r="K254" s="219" t="s">
        <v>186</v>
      </c>
      <c r="L254" s="43"/>
      <c r="M254" s="224" t="s">
        <v>1</v>
      </c>
      <c r="N254" s="225" t="s">
        <v>41</v>
      </c>
      <c r="O254" s="90"/>
      <c r="P254" s="226">
        <f>O254*H254</f>
        <v>0</v>
      </c>
      <c r="Q254" s="226">
        <v>0.00296</v>
      </c>
      <c r="R254" s="226">
        <f>Q254*H254</f>
        <v>0.00296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155</v>
      </c>
      <c r="AT254" s="228" t="s">
        <v>150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379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380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47" s="2" customFormat="1" ht="12">
      <c r="A256" s="37"/>
      <c r="B256" s="38"/>
      <c r="C256" s="39"/>
      <c r="D256" s="235" t="s">
        <v>159</v>
      </c>
      <c r="E256" s="39"/>
      <c r="F256" s="236" t="s">
        <v>381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159</v>
      </c>
      <c r="AU256" s="16" t="s">
        <v>86</v>
      </c>
    </row>
    <row r="257" spans="1:65" s="2" customFormat="1" ht="24.15" customHeight="1">
      <c r="A257" s="37"/>
      <c r="B257" s="38"/>
      <c r="C257" s="249" t="s">
        <v>382</v>
      </c>
      <c r="D257" s="249" t="s">
        <v>282</v>
      </c>
      <c r="E257" s="250" t="s">
        <v>383</v>
      </c>
      <c r="F257" s="251" t="s">
        <v>384</v>
      </c>
      <c r="G257" s="252" t="s">
        <v>313</v>
      </c>
      <c r="H257" s="253">
        <v>1</v>
      </c>
      <c r="I257" s="254"/>
      <c r="J257" s="255">
        <f>ROUND(I257*H257,2)</f>
        <v>0</v>
      </c>
      <c r="K257" s="251" t="s">
        <v>186</v>
      </c>
      <c r="L257" s="256"/>
      <c r="M257" s="257" t="s">
        <v>1</v>
      </c>
      <c r="N257" s="258" t="s">
        <v>41</v>
      </c>
      <c r="O257" s="90"/>
      <c r="P257" s="226">
        <f>O257*H257</f>
        <v>0</v>
      </c>
      <c r="Q257" s="226">
        <v>0.0139</v>
      </c>
      <c r="R257" s="226">
        <f>Q257*H257</f>
        <v>0.0139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205</v>
      </c>
      <c r="AT257" s="228" t="s">
        <v>282</v>
      </c>
      <c r="AU257" s="228" t="s">
        <v>86</v>
      </c>
      <c r="AY257" s="16" t="s">
        <v>148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84</v>
      </c>
      <c r="BK257" s="229">
        <f>ROUND(I257*H257,2)</f>
        <v>0</v>
      </c>
      <c r="BL257" s="16" t="s">
        <v>155</v>
      </c>
      <c r="BM257" s="228" t="s">
        <v>385</v>
      </c>
    </row>
    <row r="258" spans="1:47" s="2" customFormat="1" ht="12">
      <c r="A258" s="37"/>
      <c r="B258" s="38"/>
      <c r="C258" s="39"/>
      <c r="D258" s="230" t="s">
        <v>157</v>
      </c>
      <c r="E258" s="39"/>
      <c r="F258" s="231" t="s">
        <v>384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157</v>
      </c>
      <c r="AU258" s="16" t="s">
        <v>86</v>
      </c>
    </row>
    <row r="259" spans="1:65" s="2" customFormat="1" ht="24.15" customHeight="1">
      <c r="A259" s="37"/>
      <c r="B259" s="38"/>
      <c r="C259" s="217" t="s">
        <v>386</v>
      </c>
      <c r="D259" s="217" t="s">
        <v>150</v>
      </c>
      <c r="E259" s="218" t="s">
        <v>387</v>
      </c>
      <c r="F259" s="219" t="s">
        <v>388</v>
      </c>
      <c r="G259" s="220" t="s">
        <v>313</v>
      </c>
      <c r="H259" s="221">
        <v>1</v>
      </c>
      <c r="I259" s="222"/>
      <c r="J259" s="223">
        <f>ROUND(I259*H259,2)</f>
        <v>0</v>
      </c>
      <c r="K259" s="219" t="s">
        <v>186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0.0038</v>
      </c>
      <c r="R259" s="226">
        <f>Q259*H259</f>
        <v>0.0038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155</v>
      </c>
      <c r="AT259" s="228" t="s">
        <v>150</v>
      </c>
      <c r="AU259" s="228" t="s">
        <v>86</v>
      </c>
      <c r="AY259" s="16" t="s">
        <v>148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155</v>
      </c>
      <c r="BM259" s="228" t="s">
        <v>389</v>
      </c>
    </row>
    <row r="260" spans="1:47" s="2" customFormat="1" ht="12">
      <c r="A260" s="37"/>
      <c r="B260" s="38"/>
      <c r="C260" s="39"/>
      <c r="D260" s="230" t="s">
        <v>157</v>
      </c>
      <c r="E260" s="39"/>
      <c r="F260" s="231" t="s">
        <v>390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157</v>
      </c>
      <c r="AU260" s="16" t="s">
        <v>86</v>
      </c>
    </row>
    <row r="261" spans="1:47" s="2" customFormat="1" ht="12">
      <c r="A261" s="37"/>
      <c r="B261" s="38"/>
      <c r="C261" s="39"/>
      <c r="D261" s="235" t="s">
        <v>159</v>
      </c>
      <c r="E261" s="39"/>
      <c r="F261" s="236" t="s">
        <v>391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159</v>
      </c>
      <c r="AU261" s="16" t="s">
        <v>86</v>
      </c>
    </row>
    <row r="262" spans="1:65" s="2" customFormat="1" ht="33" customHeight="1">
      <c r="A262" s="37"/>
      <c r="B262" s="38"/>
      <c r="C262" s="249" t="s">
        <v>392</v>
      </c>
      <c r="D262" s="249" t="s">
        <v>282</v>
      </c>
      <c r="E262" s="250" t="s">
        <v>393</v>
      </c>
      <c r="F262" s="251" t="s">
        <v>394</v>
      </c>
      <c r="G262" s="252" t="s">
        <v>313</v>
      </c>
      <c r="H262" s="253">
        <v>1</v>
      </c>
      <c r="I262" s="254"/>
      <c r="J262" s="255">
        <f>ROUND(I262*H262,2)</f>
        <v>0</v>
      </c>
      <c r="K262" s="251" t="s">
        <v>186</v>
      </c>
      <c r="L262" s="256"/>
      <c r="M262" s="257" t="s">
        <v>1</v>
      </c>
      <c r="N262" s="258" t="s">
        <v>41</v>
      </c>
      <c r="O262" s="90"/>
      <c r="P262" s="226">
        <f>O262*H262</f>
        <v>0</v>
      </c>
      <c r="Q262" s="226">
        <v>0.0276</v>
      </c>
      <c r="R262" s="226">
        <f>Q262*H262</f>
        <v>0.0276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205</v>
      </c>
      <c r="AT262" s="228" t="s">
        <v>282</v>
      </c>
      <c r="AU262" s="228" t="s">
        <v>86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395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394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86</v>
      </c>
    </row>
    <row r="264" spans="1:65" s="2" customFormat="1" ht="24.15" customHeight="1">
      <c r="A264" s="37"/>
      <c r="B264" s="38"/>
      <c r="C264" s="217" t="s">
        <v>396</v>
      </c>
      <c r="D264" s="217" t="s">
        <v>150</v>
      </c>
      <c r="E264" s="218" t="s">
        <v>397</v>
      </c>
      <c r="F264" s="219" t="s">
        <v>398</v>
      </c>
      <c r="G264" s="220" t="s">
        <v>153</v>
      </c>
      <c r="H264" s="221">
        <v>7</v>
      </c>
      <c r="I264" s="222"/>
      <c r="J264" s="223">
        <f>ROUND(I264*H264,2)</f>
        <v>0</v>
      </c>
      <c r="K264" s="219" t="s">
        <v>186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155</v>
      </c>
      <c r="AT264" s="228" t="s">
        <v>150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399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400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47" s="2" customFormat="1" ht="12">
      <c r="A266" s="37"/>
      <c r="B266" s="38"/>
      <c r="C266" s="39"/>
      <c r="D266" s="235" t="s">
        <v>159</v>
      </c>
      <c r="E266" s="39"/>
      <c r="F266" s="236" t="s">
        <v>401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159</v>
      </c>
      <c r="AU266" s="16" t="s">
        <v>86</v>
      </c>
    </row>
    <row r="267" spans="1:65" s="2" customFormat="1" ht="24.15" customHeight="1">
      <c r="A267" s="37"/>
      <c r="B267" s="38"/>
      <c r="C267" s="249" t="s">
        <v>402</v>
      </c>
      <c r="D267" s="249" t="s">
        <v>282</v>
      </c>
      <c r="E267" s="250" t="s">
        <v>403</v>
      </c>
      <c r="F267" s="251" t="s">
        <v>404</v>
      </c>
      <c r="G267" s="252" t="s">
        <v>153</v>
      </c>
      <c r="H267" s="253">
        <v>7.105</v>
      </c>
      <c r="I267" s="254"/>
      <c r="J267" s="255">
        <f>ROUND(I267*H267,2)</f>
        <v>0</v>
      </c>
      <c r="K267" s="251" t="s">
        <v>186</v>
      </c>
      <c r="L267" s="256"/>
      <c r="M267" s="257" t="s">
        <v>1</v>
      </c>
      <c r="N267" s="258" t="s">
        <v>41</v>
      </c>
      <c r="O267" s="90"/>
      <c r="P267" s="226">
        <f>O267*H267</f>
        <v>0</v>
      </c>
      <c r="Q267" s="226">
        <v>0.00028</v>
      </c>
      <c r="R267" s="226">
        <f>Q267*H267</f>
        <v>0.0019894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205</v>
      </c>
      <c r="AT267" s="228" t="s">
        <v>282</v>
      </c>
      <c r="AU267" s="228" t="s">
        <v>86</v>
      </c>
      <c r="AY267" s="16" t="s">
        <v>148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155</v>
      </c>
      <c r="BM267" s="228" t="s">
        <v>405</v>
      </c>
    </row>
    <row r="268" spans="1:47" s="2" customFormat="1" ht="12">
      <c r="A268" s="37"/>
      <c r="B268" s="38"/>
      <c r="C268" s="39"/>
      <c r="D268" s="230" t="s">
        <v>157</v>
      </c>
      <c r="E268" s="39"/>
      <c r="F268" s="231" t="s">
        <v>404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157</v>
      </c>
      <c r="AU268" s="16" t="s">
        <v>86</v>
      </c>
    </row>
    <row r="269" spans="1:51" s="13" customFormat="1" ht="12">
      <c r="A269" s="13"/>
      <c r="B269" s="238"/>
      <c r="C269" s="239"/>
      <c r="D269" s="230" t="s">
        <v>163</v>
      </c>
      <c r="E269" s="239"/>
      <c r="F269" s="241" t="s">
        <v>406</v>
      </c>
      <c r="G269" s="239"/>
      <c r="H269" s="242">
        <v>7.105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163</v>
      </c>
      <c r="AU269" s="248" t="s">
        <v>86</v>
      </c>
      <c r="AV269" s="13" t="s">
        <v>86</v>
      </c>
      <c r="AW269" s="13" t="s">
        <v>4</v>
      </c>
      <c r="AX269" s="13" t="s">
        <v>84</v>
      </c>
      <c r="AY269" s="248" t="s">
        <v>148</v>
      </c>
    </row>
    <row r="270" spans="1:65" s="2" customFormat="1" ht="24.15" customHeight="1">
      <c r="A270" s="37"/>
      <c r="B270" s="38"/>
      <c r="C270" s="217" t="s">
        <v>407</v>
      </c>
      <c r="D270" s="217" t="s">
        <v>150</v>
      </c>
      <c r="E270" s="218" t="s">
        <v>408</v>
      </c>
      <c r="F270" s="219" t="s">
        <v>409</v>
      </c>
      <c r="G270" s="220" t="s">
        <v>153</v>
      </c>
      <c r="H270" s="221">
        <v>556</v>
      </c>
      <c r="I270" s="222"/>
      <c r="J270" s="223">
        <f>ROUND(I270*H270,2)</f>
        <v>0</v>
      </c>
      <c r="K270" s="219" t="s">
        <v>186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155</v>
      </c>
      <c r="AT270" s="228" t="s">
        <v>150</v>
      </c>
      <c r="AU270" s="228" t="s">
        <v>86</v>
      </c>
      <c r="AY270" s="16" t="s">
        <v>148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155</v>
      </c>
      <c r="BM270" s="228" t="s">
        <v>410</v>
      </c>
    </row>
    <row r="271" spans="1:47" s="2" customFormat="1" ht="12">
      <c r="A271" s="37"/>
      <c r="B271" s="38"/>
      <c r="C271" s="39"/>
      <c r="D271" s="230" t="s">
        <v>157</v>
      </c>
      <c r="E271" s="39"/>
      <c r="F271" s="231" t="s">
        <v>411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86</v>
      </c>
    </row>
    <row r="272" spans="1:47" s="2" customFormat="1" ht="12">
      <c r="A272" s="37"/>
      <c r="B272" s="38"/>
      <c r="C272" s="39"/>
      <c r="D272" s="235" t="s">
        <v>159</v>
      </c>
      <c r="E272" s="39"/>
      <c r="F272" s="236" t="s">
        <v>412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159</v>
      </c>
      <c r="AU272" s="16" t="s">
        <v>86</v>
      </c>
    </row>
    <row r="273" spans="1:65" s="2" customFormat="1" ht="21.75" customHeight="1">
      <c r="A273" s="37"/>
      <c r="B273" s="38"/>
      <c r="C273" s="249" t="s">
        <v>413</v>
      </c>
      <c r="D273" s="249" t="s">
        <v>282</v>
      </c>
      <c r="E273" s="250" t="s">
        <v>414</v>
      </c>
      <c r="F273" s="251" t="s">
        <v>415</v>
      </c>
      <c r="G273" s="252" t="s">
        <v>153</v>
      </c>
      <c r="H273" s="253">
        <v>564.34</v>
      </c>
      <c r="I273" s="254"/>
      <c r="J273" s="255">
        <f>ROUND(I273*H273,2)</f>
        <v>0</v>
      </c>
      <c r="K273" s="251" t="s">
        <v>186</v>
      </c>
      <c r="L273" s="256"/>
      <c r="M273" s="257" t="s">
        <v>1</v>
      </c>
      <c r="N273" s="258" t="s">
        <v>41</v>
      </c>
      <c r="O273" s="90"/>
      <c r="P273" s="226">
        <f>O273*H273</f>
        <v>0</v>
      </c>
      <c r="Q273" s="226">
        <v>0.0015</v>
      </c>
      <c r="R273" s="226">
        <f>Q273*H273</f>
        <v>0.8465100000000001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205</v>
      </c>
      <c r="AT273" s="228" t="s">
        <v>282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416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415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51" s="13" customFormat="1" ht="12">
      <c r="A275" s="13"/>
      <c r="B275" s="238"/>
      <c r="C275" s="239"/>
      <c r="D275" s="230" t="s">
        <v>163</v>
      </c>
      <c r="E275" s="239"/>
      <c r="F275" s="241" t="s">
        <v>417</v>
      </c>
      <c r="G275" s="239"/>
      <c r="H275" s="242">
        <v>564.34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163</v>
      </c>
      <c r="AU275" s="248" t="s">
        <v>86</v>
      </c>
      <c r="AV275" s="13" t="s">
        <v>86</v>
      </c>
      <c r="AW275" s="13" t="s">
        <v>4</v>
      </c>
      <c r="AX275" s="13" t="s">
        <v>84</v>
      </c>
      <c r="AY275" s="248" t="s">
        <v>148</v>
      </c>
    </row>
    <row r="276" spans="1:65" s="2" customFormat="1" ht="24.15" customHeight="1">
      <c r="A276" s="37"/>
      <c r="B276" s="38"/>
      <c r="C276" s="217" t="s">
        <v>418</v>
      </c>
      <c r="D276" s="217" t="s">
        <v>150</v>
      </c>
      <c r="E276" s="218" t="s">
        <v>419</v>
      </c>
      <c r="F276" s="219" t="s">
        <v>420</v>
      </c>
      <c r="G276" s="220" t="s">
        <v>153</v>
      </c>
      <c r="H276" s="221">
        <v>4</v>
      </c>
      <c r="I276" s="222"/>
      <c r="J276" s="223">
        <f>ROUND(I276*H276,2)</f>
        <v>0</v>
      </c>
      <c r="K276" s="219" t="s">
        <v>186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155</v>
      </c>
      <c r="AT276" s="228" t="s">
        <v>150</v>
      </c>
      <c r="AU276" s="228" t="s">
        <v>86</v>
      </c>
      <c r="AY276" s="16" t="s">
        <v>148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155</v>
      </c>
      <c r="BM276" s="228" t="s">
        <v>421</v>
      </c>
    </row>
    <row r="277" spans="1:47" s="2" customFormat="1" ht="12">
      <c r="A277" s="37"/>
      <c r="B277" s="38"/>
      <c r="C277" s="39"/>
      <c r="D277" s="230" t="s">
        <v>157</v>
      </c>
      <c r="E277" s="39"/>
      <c r="F277" s="231" t="s">
        <v>422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86</v>
      </c>
    </row>
    <row r="278" spans="1:47" s="2" customFormat="1" ht="12">
      <c r="A278" s="37"/>
      <c r="B278" s="38"/>
      <c r="C278" s="39"/>
      <c r="D278" s="235" t="s">
        <v>159</v>
      </c>
      <c r="E278" s="39"/>
      <c r="F278" s="236" t="s">
        <v>423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159</v>
      </c>
      <c r="AU278" s="16" t="s">
        <v>86</v>
      </c>
    </row>
    <row r="279" spans="1:65" s="2" customFormat="1" ht="21.75" customHeight="1">
      <c r="A279" s="37"/>
      <c r="B279" s="38"/>
      <c r="C279" s="249" t="s">
        <v>424</v>
      </c>
      <c r="D279" s="249" t="s">
        <v>282</v>
      </c>
      <c r="E279" s="250" t="s">
        <v>425</v>
      </c>
      <c r="F279" s="251" t="s">
        <v>426</v>
      </c>
      <c r="G279" s="252" t="s">
        <v>153</v>
      </c>
      <c r="H279" s="253">
        <v>4.06</v>
      </c>
      <c r="I279" s="254"/>
      <c r="J279" s="255">
        <f>ROUND(I279*H279,2)</f>
        <v>0</v>
      </c>
      <c r="K279" s="251" t="s">
        <v>186</v>
      </c>
      <c r="L279" s="256"/>
      <c r="M279" s="257" t="s">
        <v>1</v>
      </c>
      <c r="N279" s="258" t="s">
        <v>41</v>
      </c>
      <c r="O279" s="90"/>
      <c r="P279" s="226">
        <f>O279*H279</f>
        <v>0</v>
      </c>
      <c r="Q279" s="226">
        <v>0.00457</v>
      </c>
      <c r="R279" s="226">
        <f>Q279*H279</f>
        <v>0.0185542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205</v>
      </c>
      <c r="AT279" s="228" t="s">
        <v>282</v>
      </c>
      <c r="AU279" s="228" t="s">
        <v>86</v>
      </c>
      <c r="AY279" s="16" t="s">
        <v>148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84</v>
      </c>
      <c r="BK279" s="229">
        <f>ROUND(I279*H279,2)</f>
        <v>0</v>
      </c>
      <c r="BL279" s="16" t="s">
        <v>155</v>
      </c>
      <c r="BM279" s="228" t="s">
        <v>427</v>
      </c>
    </row>
    <row r="280" spans="1:47" s="2" customFormat="1" ht="12">
      <c r="A280" s="37"/>
      <c r="B280" s="38"/>
      <c r="C280" s="39"/>
      <c r="D280" s="230" t="s">
        <v>157</v>
      </c>
      <c r="E280" s="39"/>
      <c r="F280" s="231" t="s">
        <v>426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157</v>
      </c>
      <c r="AU280" s="16" t="s">
        <v>86</v>
      </c>
    </row>
    <row r="281" spans="1:51" s="13" customFormat="1" ht="12">
      <c r="A281" s="13"/>
      <c r="B281" s="238"/>
      <c r="C281" s="239"/>
      <c r="D281" s="230" t="s">
        <v>163</v>
      </c>
      <c r="E281" s="239"/>
      <c r="F281" s="241" t="s">
        <v>428</v>
      </c>
      <c r="G281" s="239"/>
      <c r="H281" s="242">
        <v>4.06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163</v>
      </c>
      <c r="AU281" s="248" t="s">
        <v>86</v>
      </c>
      <c r="AV281" s="13" t="s">
        <v>86</v>
      </c>
      <c r="AW281" s="13" t="s">
        <v>4</v>
      </c>
      <c r="AX281" s="13" t="s">
        <v>84</v>
      </c>
      <c r="AY281" s="248" t="s">
        <v>148</v>
      </c>
    </row>
    <row r="282" spans="1:65" s="2" customFormat="1" ht="24.15" customHeight="1">
      <c r="A282" s="37"/>
      <c r="B282" s="38"/>
      <c r="C282" s="217" t="s">
        <v>429</v>
      </c>
      <c r="D282" s="217" t="s">
        <v>150</v>
      </c>
      <c r="E282" s="218" t="s">
        <v>430</v>
      </c>
      <c r="F282" s="219" t="s">
        <v>431</v>
      </c>
      <c r="G282" s="220" t="s">
        <v>313</v>
      </c>
      <c r="H282" s="221">
        <v>7</v>
      </c>
      <c r="I282" s="222"/>
      <c r="J282" s="223">
        <f>ROUND(I282*H282,2)</f>
        <v>0</v>
      </c>
      <c r="K282" s="219" t="s">
        <v>186</v>
      </c>
      <c r="L282" s="43"/>
      <c r="M282" s="224" t="s">
        <v>1</v>
      </c>
      <c r="N282" s="225" t="s">
        <v>41</v>
      </c>
      <c r="O282" s="90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155</v>
      </c>
      <c r="AT282" s="228" t="s">
        <v>150</v>
      </c>
      <c r="AU282" s="228" t="s">
        <v>86</v>
      </c>
      <c r="AY282" s="16" t="s">
        <v>148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84</v>
      </c>
      <c r="BK282" s="229">
        <f>ROUND(I282*H282,2)</f>
        <v>0</v>
      </c>
      <c r="BL282" s="16" t="s">
        <v>155</v>
      </c>
      <c r="BM282" s="228" t="s">
        <v>432</v>
      </c>
    </row>
    <row r="283" spans="1:47" s="2" customFormat="1" ht="12">
      <c r="A283" s="37"/>
      <c r="B283" s="38"/>
      <c r="C283" s="39"/>
      <c r="D283" s="230" t="s">
        <v>157</v>
      </c>
      <c r="E283" s="39"/>
      <c r="F283" s="231" t="s">
        <v>433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157</v>
      </c>
      <c r="AU283" s="16" t="s">
        <v>86</v>
      </c>
    </row>
    <row r="284" spans="1:47" s="2" customFormat="1" ht="12">
      <c r="A284" s="37"/>
      <c r="B284" s="38"/>
      <c r="C284" s="39"/>
      <c r="D284" s="235" t="s">
        <v>159</v>
      </c>
      <c r="E284" s="39"/>
      <c r="F284" s="236" t="s">
        <v>434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159</v>
      </c>
      <c r="AU284" s="16" t="s">
        <v>86</v>
      </c>
    </row>
    <row r="285" spans="1:65" s="2" customFormat="1" ht="33" customHeight="1">
      <c r="A285" s="37"/>
      <c r="B285" s="38"/>
      <c r="C285" s="249" t="s">
        <v>435</v>
      </c>
      <c r="D285" s="249" t="s">
        <v>282</v>
      </c>
      <c r="E285" s="250" t="s">
        <v>436</v>
      </c>
      <c r="F285" s="251" t="s">
        <v>437</v>
      </c>
      <c r="G285" s="252" t="s">
        <v>313</v>
      </c>
      <c r="H285" s="253">
        <v>7</v>
      </c>
      <c r="I285" s="254"/>
      <c r="J285" s="255">
        <f>ROUND(I285*H285,2)</f>
        <v>0</v>
      </c>
      <c r="K285" s="251" t="s">
        <v>1</v>
      </c>
      <c r="L285" s="256"/>
      <c r="M285" s="257" t="s">
        <v>1</v>
      </c>
      <c r="N285" s="258" t="s">
        <v>41</v>
      </c>
      <c r="O285" s="90"/>
      <c r="P285" s="226">
        <f>O285*H285</f>
        <v>0</v>
      </c>
      <c r="Q285" s="226">
        <v>0.00034</v>
      </c>
      <c r="R285" s="226">
        <f>Q285*H285</f>
        <v>0.00238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205</v>
      </c>
      <c r="AT285" s="228" t="s">
        <v>282</v>
      </c>
      <c r="AU285" s="228" t="s">
        <v>86</v>
      </c>
      <c r="AY285" s="16" t="s">
        <v>148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84</v>
      </c>
      <c r="BK285" s="229">
        <f>ROUND(I285*H285,2)</f>
        <v>0</v>
      </c>
      <c r="BL285" s="16" t="s">
        <v>155</v>
      </c>
      <c r="BM285" s="228" t="s">
        <v>438</v>
      </c>
    </row>
    <row r="286" spans="1:47" s="2" customFormat="1" ht="12">
      <c r="A286" s="37"/>
      <c r="B286" s="38"/>
      <c r="C286" s="39"/>
      <c r="D286" s="230" t="s">
        <v>157</v>
      </c>
      <c r="E286" s="39"/>
      <c r="F286" s="231" t="s">
        <v>437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157</v>
      </c>
      <c r="AU286" s="16" t="s">
        <v>86</v>
      </c>
    </row>
    <row r="287" spans="1:65" s="2" customFormat="1" ht="24.15" customHeight="1">
      <c r="A287" s="37"/>
      <c r="B287" s="38"/>
      <c r="C287" s="217" t="s">
        <v>439</v>
      </c>
      <c r="D287" s="217" t="s">
        <v>150</v>
      </c>
      <c r="E287" s="218" t="s">
        <v>440</v>
      </c>
      <c r="F287" s="219" t="s">
        <v>441</v>
      </c>
      <c r="G287" s="220" t="s">
        <v>313</v>
      </c>
      <c r="H287" s="221">
        <v>22</v>
      </c>
      <c r="I287" s="222"/>
      <c r="J287" s="223">
        <f>ROUND(I287*H287,2)</f>
        <v>0</v>
      </c>
      <c r="K287" s="219" t="s">
        <v>186</v>
      </c>
      <c r="L287" s="43"/>
      <c r="M287" s="224" t="s">
        <v>1</v>
      </c>
      <c r="N287" s="225" t="s">
        <v>41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155</v>
      </c>
      <c r="AT287" s="228" t="s">
        <v>150</v>
      </c>
      <c r="AU287" s="228" t="s">
        <v>86</v>
      </c>
      <c r="AY287" s="16" t="s">
        <v>148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84</v>
      </c>
      <c r="BK287" s="229">
        <f>ROUND(I287*H287,2)</f>
        <v>0</v>
      </c>
      <c r="BL287" s="16" t="s">
        <v>155</v>
      </c>
      <c r="BM287" s="228" t="s">
        <v>442</v>
      </c>
    </row>
    <row r="288" spans="1:47" s="2" customFormat="1" ht="12">
      <c r="A288" s="37"/>
      <c r="B288" s="38"/>
      <c r="C288" s="39"/>
      <c r="D288" s="230" t="s">
        <v>157</v>
      </c>
      <c r="E288" s="39"/>
      <c r="F288" s="231" t="s">
        <v>443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157</v>
      </c>
      <c r="AU288" s="16" t="s">
        <v>86</v>
      </c>
    </row>
    <row r="289" spans="1:47" s="2" customFormat="1" ht="12">
      <c r="A289" s="37"/>
      <c r="B289" s="38"/>
      <c r="C289" s="39"/>
      <c r="D289" s="235" t="s">
        <v>159</v>
      </c>
      <c r="E289" s="39"/>
      <c r="F289" s="236" t="s">
        <v>444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159</v>
      </c>
      <c r="AU289" s="16" t="s">
        <v>86</v>
      </c>
    </row>
    <row r="290" spans="1:65" s="2" customFormat="1" ht="16.5" customHeight="1">
      <c r="A290" s="37"/>
      <c r="B290" s="38"/>
      <c r="C290" s="249" t="s">
        <v>445</v>
      </c>
      <c r="D290" s="249" t="s">
        <v>282</v>
      </c>
      <c r="E290" s="250" t="s">
        <v>446</v>
      </c>
      <c r="F290" s="251" t="s">
        <v>447</v>
      </c>
      <c r="G290" s="252" t="s">
        <v>313</v>
      </c>
      <c r="H290" s="253">
        <v>15</v>
      </c>
      <c r="I290" s="254"/>
      <c r="J290" s="255">
        <f>ROUND(I290*H290,2)</f>
        <v>0</v>
      </c>
      <c r="K290" s="251" t="s">
        <v>186</v>
      </c>
      <c r="L290" s="256"/>
      <c r="M290" s="257" t="s">
        <v>1</v>
      </c>
      <c r="N290" s="258" t="s">
        <v>41</v>
      </c>
      <c r="O290" s="90"/>
      <c r="P290" s="226">
        <f>O290*H290</f>
        <v>0</v>
      </c>
      <c r="Q290" s="226">
        <v>0.00039</v>
      </c>
      <c r="R290" s="226">
        <f>Q290*H290</f>
        <v>0.00585</v>
      </c>
      <c r="S290" s="226">
        <v>0</v>
      </c>
      <c r="T290" s="22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8" t="s">
        <v>205</v>
      </c>
      <c r="AT290" s="228" t="s">
        <v>282</v>
      </c>
      <c r="AU290" s="228" t="s">
        <v>86</v>
      </c>
      <c r="AY290" s="16" t="s">
        <v>148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6" t="s">
        <v>84</v>
      </c>
      <c r="BK290" s="229">
        <f>ROUND(I290*H290,2)</f>
        <v>0</v>
      </c>
      <c r="BL290" s="16" t="s">
        <v>155</v>
      </c>
      <c r="BM290" s="228" t="s">
        <v>448</v>
      </c>
    </row>
    <row r="291" spans="1:47" s="2" customFormat="1" ht="12">
      <c r="A291" s="37"/>
      <c r="B291" s="38"/>
      <c r="C291" s="39"/>
      <c r="D291" s="230" t="s">
        <v>157</v>
      </c>
      <c r="E291" s="39"/>
      <c r="F291" s="231" t="s">
        <v>447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157</v>
      </c>
      <c r="AU291" s="16" t="s">
        <v>86</v>
      </c>
    </row>
    <row r="292" spans="1:65" s="2" customFormat="1" ht="21.75" customHeight="1">
      <c r="A292" s="37"/>
      <c r="B292" s="38"/>
      <c r="C292" s="249" t="s">
        <v>449</v>
      </c>
      <c r="D292" s="249" t="s">
        <v>282</v>
      </c>
      <c r="E292" s="250" t="s">
        <v>450</v>
      </c>
      <c r="F292" s="251" t="s">
        <v>451</v>
      </c>
      <c r="G292" s="252" t="s">
        <v>313</v>
      </c>
      <c r="H292" s="253">
        <v>7</v>
      </c>
      <c r="I292" s="254"/>
      <c r="J292" s="255">
        <f>ROUND(I292*H292,2)</f>
        <v>0</v>
      </c>
      <c r="K292" s="251" t="s">
        <v>186</v>
      </c>
      <c r="L292" s="256"/>
      <c r="M292" s="257" t="s">
        <v>1</v>
      </c>
      <c r="N292" s="258" t="s">
        <v>41</v>
      </c>
      <c r="O292" s="90"/>
      <c r="P292" s="226">
        <f>O292*H292</f>
        <v>0</v>
      </c>
      <c r="Q292" s="226">
        <v>0.0036</v>
      </c>
      <c r="R292" s="226">
        <f>Q292*H292</f>
        <v>0.0252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205</v>
      </c>
      <c r="AT292" s="228" t="s">
        <v>282</v>
      </c>
      <c r="AU292" s="228" t="s">
        <v>86</v>
      </c>
      <c r="AY292" s="16" t="s">
        <v>148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155</v>
      </c>
      <c r="BM292" s="228" t="s">
        <v>452</v>
      </c>
    </row>
    <row r="293" spans="1:47" s="2" customFormat="1" ht="12">
      <c r="A293" s="37"/>
      <c r="B293" s="38"/>
      <c r="C293" s="39"/>
      <c r="D293" s="230" t="s">
        <v>157</v>
      </c>
      <c r="E293" s="39"/>
      <c r="F293" s="231" t="s">
        <v>451</v>
      </c>
      <c r="G293" s="39"/>
      <c r="H293" s="39"/>
      <c r="I293" s="232"/>
      <c r="J293" s="39"/>
      <c r="K293" s="39"/>
      <c r="L293" s="43"/>
      <c r="M293" s="233"/>
      <c r="N293" s="234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86</v>
      </c>
    </row>
    <row r="294" spans="1:65" s="2" customFormat="1" ht="16.5" customHeight="1">
      <c r="A294" s="37"/>
      <c r="B294" s="38"/>
      <c r="C294" s="249" t="s">
        <v>453</v>
      </c>
      <c r="D294" s="249" t="s">
        <v>282</v>
      </c>
      <c r="E294" s="250" t="s">
        <v>454</v>
      </c>
      <c r="F294" s="251" t="s">
        <v>455</v>
      </c>
      <c r="G294" s="252" t="s">
        <v>313</v>
      </c>
      <c r="H294" s="253">
        <v>7</v>
      </c>
      <c r="I294" s="254"/>
      <c r="J294" s="255">
        <f>ROUND(I294*H294,2)</f>
        <v>0</v>
      </c>
      <c r="K294" s="251" t="s">
        <v>186</v>
      </c>
      <c r="L294" s="256"/>
      <c r="M294" s="257" t="s">
        <v>1</v>
      </c>
      <c r="N294" s="258" t="s">
        <v>41</v>
      </c>
      <c r="O294" s="90"/>
      <c r="P294" s="226">
        <f>O294*H294</f>
        <v>0</v>
      </c>
      <c r="Q294" s="226">
        <v>0.00039</v>
      </c>
      <c r="R294" s="226">
        <f>Q294*H294</f>
        <v>0.00273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205</v>
      </c>
      <c r="AT294" s="228" t="s">
        <v>282</v>
      </c>
      <c r="AU294" s="228" t="s">
        <v>86</v>
      </c>
      <c r="AY294" s="16" t="s">
        <v>148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84</v>
      </c>
      <c r="BK294" s="229">
        <f>ROUND(I294*H294,2)</f>
        <v>0</v>
      </c>
      <c r="BL294" s="16" t="s">
        <v>155</v>
      </c>
      <c r="BM294" s="228" t="s">
        <v>456</v>
      </c>
    </row>
    <row r="295" spans="1:47" s="2" customFormat="1" ht="12">
      <c r="A295" s="37"/>
      <c r="B295" s="38"/>
      <c r="C295" s="39"/>
      <c r="D295" s="230" t="s">
        <v>157</v>
      </c>
      <c r="E295" s="39"/>
      <c r="F295" s="231" t="s">
        <v>455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157</v>
      </c>
      <c r="AU295" s="16" t="s">
        <v>86</v>
      </c>
    </row>
    <row r="296" spans="1:65" s="2" customFormat="1" ht="24.15" customHeight="1">
      <c r="A296" s="37"/>
      <c r="B296" s="38"/>
      <c r="C296" s="217" t="s">
        <v>457</v>
      </c>
      <c r="D296" s="217" t="s">
        <v>150</v>
      </c>
      <c r="E296" s="218" t="s">
        <v>458</v>
      </c>
      <c r="F296" s="219" t="s">
        <v>459</v>
      </c>
      <c r="G296" s="220" t="s">
        <v>313</v>
      </c>
      <c r="H296" s="221">
        <v>7</v>
      </c>
      <c r="I296" s="222"/>
      <c r="J296" s="223">
        <f>ROUND(I296*H296,2)</f>
        <v>0</v>
      </c>
      <c r="K296" s="219" t="s">
        <v>186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155</v>
      </c>
      <c r="AT296" s="228" t="s">
        <v>150</v>
      </c>
      <c r="AU296" s="228" t="s">
        <v>86</v>
      </c>
      <c r="AY296" s="16" t="s">
        <v>148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155</v>
      </c>
      <c r="BM296" s="228" t="s">
        <v>460</v>
      </c>
    </row>
    <row r="297" spans="1:47" s="2" customFormat="1" ht="12">
      <c r="A297" s="37"/>
      <c r="B297" s="38"/>
      <c r="C297" s="39"/>
      <c r="D297" s="230" t="s">
        <v>157</v>
      </c>
      <c r="E297" s="39"/>
      <c r="F297" s="231" t="s">
        <v>461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86</v>
      </c>
    </row>
    <row r="298" spans="1:47" s="2" customFormat="1" ht="12">
      <c r="A298" s="37"/>
      <c r="B298" s="38"/>
      <c r="C298" s="39"/>
      <c r="D298" s="235" t="s">
        <v>159</v>
      </c>
      <c r="E298" s="39"/>
      <c r="F298" s="236" t="s">
        <v>462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159</v>
      </c>
      <c r="AU298" s="16" t="s">
        <v>86</v>
      </c>
    </row>
    <row r="299" spans="1:65" s="2" customFormat="1" ht="16.5" customHeight="1">
      <c r="A299" s="37"/>
      <c r="B299" s="38"/>
      <c r="C299" s="249" t="s">
        <v>463</v>
      </c>
      <c r="D299" s="249" t="s">
        <v>282</v>
      </c>
      <c r="E299" s="250" t="s">
        <v>464</v>
      </c>
      <c r="F299" s="251" t="s">
        <v>465</v>
      </c>
      <c r="G299" s="252" t="s">
        <v>313</v>
      </c>
      <c r="H299" s="253">
        <v>7</v>
      </c>
      <c r="I299" s="254"/>
      <c r="J299" s="255">
        <f>ROUND(I299*H299,2)</f>
        <v>0</v>
      </c>
      <c r="K299" s="251" t="s">
        <v>186</v>
      </c>
      <c r="L299" s="256"/>
      <c r="M299" s="257" t="s">
        <v>1</v>
      </c>
      <c r="N299" s="258" t="s">
        <v>41</v>
      </c>
      <c r="O299" s="90"/>
      <c r="P299" s="226">
        <f>O299*H299</f>
        <v>0</v>
      </c>
      <c r="Q299" s="226">
        <v>0.00072</v>
      </c>
      <c r="R299" s="226">
        <f>Q299*H299</f>
        <v>0.00504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205</v>
      </c>
      <c r="AT299" s="228" t="s">
        <v>282</v>
      </c>
      <c r="AU299" s="228" t="s">
        <v>86</v>
      </c>
      <c r="AY299" s="16" t="s">
        <v>148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84</v>
      </c>
      <c r="BK299" s="229">
        <f>ROUND(I299*H299,2)</f>
        <v>0</v>
      </c>
      <c r="BL299" s="16" t="s">
        <v>155</v>
      </c>
      <c r="BM299" s="228" t="s">
        <v>466</v>
      </c>
    </row>
    <row r="300" spans="1:47" s="2" customFormat="1" ht="12">
      <c r="A300" s="37"/>
      <c r="B300" s="38"/>
      <c r="C300" s="39"/>
      <c r="D300" s="230" t="s">
        <v>157</v>
      </c>
      <c r="E300" s="39"/>
      <c r="F300" s="231" t="s">
        <v>465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86</v>
      </c>
    </row>
    <row r="301" spans="1:65" s="2" customFormat="1" ht="24.15" customHeight="1">
      <c r="A301" s="37"/>
      <c r="B301" s="38"/>
      <c r="C301" s="217" t="s">
        <v>467</v>
      </c>
      <c r="D301" s="217" t="s">
        <v>150</v>
      </c>
      <c r="E301" s="218" t="s">
        <v>468</v>
      </c>
      <c r="F301" s="219" t="s">
        <v>469</v>
      </c>
      <c r="G301" s="220" t="s">
        <v>313</v>
      </c>
      <c r="H301" s="221">
        <v>1</v>
      </c>
      <c r="I301" s="222"/>
      <c r="J301" s="223">
        <f>ROUND(I301*H301,2)</f>
        <v>0</v>
      </c>
      <c r="K301" s="219" t="s">
        <v>186</v>
      </c>
      <c r="L301" s="43"/>
      <c r="M301" s="224" t="s">
        <v>1</v>
      </c>
      <c r="N301" s="225" t="s">
        <v>41</v>
      </c>
      <c r="O301" s="90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155</v>
      </c>
      <c r="AT301" s="228" t="s">
        <v>150</v>
      </c>
      <c r="AU301" s="228" t="s">
        <v>86</v>
      </c>
      <c r="AY301" s="16" t="s">
        <v>148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84</v>
      </c>
      <c r="BK301" s="229">
        <f>ROUND(I301*H301,2)</f>
        <v>0</v>
      </c>
      <c r="BL301" s="16" t="s">
        <v>155</v>
      </c>
      <c r="BM301" s="228" t="s">
        <v>470</v>
      </c>
    </row>
    <row r="302" spans="1:47" s="2" customFormat="1" ht="12">
      <c r="A302" s="37"/>
      <c r="B302" s="38"/>
      <c r="C302" s="39"/>
      <c r="D302" s="230" t="s">
        <v>157</v>
      </c>
      <c r="E302" s="39"/>
      <c r="F302" s="231" t="s">
        <v>471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157</v>
      </c>
      <c r="AU302" s="16" t="s">
        <v>86</v>
      </c>
    </row>
    <row r="303" spans="1:47" s="2" customFormat="1" ht="12">
      <c r="A303" s="37"/>
      <c r="B303" s="38"/>
      <c r="C303" s="39"/>
      <c r="D303" s="235" t="s">
        <v>159</v>
      </c>
      <c r="E303" s="39"/>
      <c r="F303" s="236" t="s">
        <v>472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159</v>
      </c>
      <c r="AU303" s="16" t="s">
        <v>86</v>
      </c>
    </row>
    <row r="304" spans="1:65" s="2" customFormat="1" ht="24.15" customHeight="1">
      <c r="A304" s="37"/>
      <c r="B304" s="38"/>
      <c r="C304" s="249" t="s">
        <v>473</v>
      </c>
      <c r="D304" s="249" t="s">
        <v>282</v>
      </c>
      <c r="E304" s="250" t="s">
        <v>474</v>
      </c>
      <c r="F304" s="251" t="s">
        <v>475</v>
      </c>
      <c r="G304" s="252" t="s">
        <v>313</v>
      </c>
      <c r="H304" s="253">
        <v>1</v>
      </c>
      <c r="I304" s="254"/>
      <c r="J304" s="255">
        <f>ROUND(I304*H304,2)</f>
        <v>0</v>
      </c>
      <c r="K304" s="251" t="s">
        <v>186</v>
      </c>
      <c r="L304" s="256"/>
      <c r="M304" s="257" t="s">
        <v>1</v>
      </c>
      <c r="N304" s="258" t="s">
        <v>41</v>
      </c>
      <c r="O304" s="90"/>
      <c r="P304" s="226">
        <f>O304*H304</f>
        <v>0</v>
      </c>
      <c r="Q304" s="226">
        <v>0.00145</v>
      </c>
      <c r="R304" s="226">
        <f>Q304*H304</f>
        <v>0.00145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205</v>
      </c>
      <c r="AT304" s="228" t="s">
        <v>282</v>
      </c>
      <c r="AU304" s="228" t="s">
        <v>86</v>
      </c>
      <c r="AY304" s="16" t="s">
        <v>148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84</v>
      </c>
      <c r="BK304" s="229">
        <f>ROUND(I304*H304,2)</f>
        <v>0</v>
      </c>
      <c r="BL304" s="16" t="s">
        <v>155</v>
      </c>
      <c r="BM304" s="228" t="s">
        <v>476</v>
      </c>
    </row>
    <row r="305" spans="1:47" s="2" customFormat="1" ht="12">
      <c r="A305" s="37"/>
      <c r="B305" s="38"/>
      <c r="C305" s="39"/>
      <c r="D305" s="230" t="s">
        <v>157</v>
      </c>
      <c r="E305" s="39"/>
      <c r="F305" s="231" t="s">
        <v>475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157</v>
      </c>
      <c r="AU305" s="16" t="s">
        <v>86</v>
      </c>
    </row>
    <row r="306" spans="1:65" s="2" customFormat="1" ht="24.15" customHeight="1">
      <c r="A306" s="37"/>
      <c r="B306" s="38"/>
      <c r="C306" s="217" t="s">
        <v>477</v>
      </c>
      <c r="D306" s="217" t="s">
        <v>150</v>
      </c>
      <c r="E306" s="218" t="s">
        <v>478</v>
      </c>
      <c r="F306" s="219" t="s">
        <v>479</v>
      </c>
      <c r="G306" s="220" t="s">
        <v>313</v>
      </c>
      <c r="H306" s="221">
        <v>3</v>
      </c>
      <c r="I306" s="222"/>
      <c r="J306" s="223">
        <f>ROUND(I306*H306,2)</f>
        <v>0</v>
      </c>
      <c r="K306" s="219" t="s">
        <v>186</v>
      </c>
      <c r="L306" s="43"/>
      <c r="M306" s="224" t="s">
        <v>1</v>
      </c>
      <c r="N306" s="225" t="s">
        <v>41</v>
      </c>
      <c r="O306" s="90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8" t="s">
        <v>155</v>
      </c>
      <c r="AT306" s="228" t="s">
        <v>150</v>
      </c>
      <c r="AU306" s="228" t="s">
        <v>86</v>
      </c>
      <c r="AY306" s="16" t="s">
        <v>148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6" t="s">
        <v>84</v>
      </c>
      <c r="BK306" s="229">
        <f>ROUND(I306*H306,2)</f>
        <v>0</v>
      </c>
      <c r="BL306" s="16" t="s">
        <v>155</v>
      </c>
      <c r="BM306" s="228" t="s">
        <v>480</v>
      </c>
    </row>
    <row r="307" spans="1:47" s="2" customFormat="1" ht="12">
      <c r="A307" s="37"/>
      <c r="B307" s="38"/>
      <c r="C307" s="39"/>
      <c r="D307" s="230" t="s">
        <v>157</v>
      </c>
      <c r="E307" s="39"/>
      <c r="F307" s="231" t="s">
        <v>481</v>
      </c>
      <c r="G307" s="39"/>
      <c r="H307" s="39"/>
      <c r="I307" s="232"/>
      <c r="J307" s="39"/>
      <c r="K307" s="39"/>
      <c r="L307" s="43"/>
      <c r="M307" s="233"/>
      <c r="N307" s="23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157</v>
      </c>
      <c r="AU307" s="16" t="s">
        <v>86</v>
      </c>
    </row>
    <row r="308" spans="1:47" s="2" customFormat="1" ht="12">
      <c r="A308" s="37"/>
      <c r="B308" s="38"/>
      <c r="C308" s="39"/>
      <c r="D308" s="235" t="s">
        <v>159</v>
      </c>
      <c r="E308" s="39"/>
      <c r="F308" s="236" t="s">
        <v>482</v>
      </c>
      <c r="G308" s="39"/>
      <c r="H308" s="39"/>
      <c r="I308" s="232"/>
      <c r="J308" s="39"/>
      <c r="K308" s="39"/>
      <c r="L308" s="43"/>
      <c r="M308" s="233"/>
      <c r="N308" s="234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159</v>
      </c>
      <c r="AU308" s="16" t="s">
        <v>86</v>
      </c>
    </row>
    <row r="309" spans="1:51" s="13" customFormat="1" ht="12">
      <c r="A309" s="13"/>
      <c r="B309" s="238"/>
      <c r="C309" s="239"/>
      <c r="D309" s="230" t="s">
        <v>163</v>
      </c>
      <c r="E309" s="240" t="s">
        <v>1</v>
      </c>
      <c r="F309" s="241" t="s">
        <v>483</v>
      </c>
      <c r="G309" s="239"/>
      <c r="H309" s="242">
        <v>3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163</v>
      </c>
      <c r="AU309" s="248" t="s">
        <v>86</v>
      </c>
      <c r="AV309" s="13" t="s">
        <v>86</v>
      </c>
      <c r="AW309" s="13" t="s">
        <v>32</v>
      </c>
      <c r="AX309" s="13" t="s">
        <v>84</v>
      </c>
      <c r="AY309" s="248" t="s">
        <v>148</v>
      </c>
    </row>
    <row r="310" spans="1:65" s="2" customFormat="1" ht="16.5" customHeight="1">
      <c r="A310" s="37"/>
      <c r="B310" s="38"/>
      <c r="C310" s="249" t="s">
        <v>484</v>
      </c>
      <c r="D310" s="249" t="s">
        <v>282</v>
      </c>
      <c r="E310" s="250" t="s">
        <v>485</v>
      </c>
      <c r="F310" s="251" t="s">
        <v>486</v>
      </c>
      <c r="G310" s="252" t="s">
        <v>313</v>
      </c>
      <c r="H310" s="253">
        <v>1</v>
      </c>
      <c r="I310" s="254"/>
      <c r="J310" s="255">
        <f>ROUND(I310*H310,2)</f>
        <v>0</v>
      </c>
      <c r="K310" s="251" t="s">
        <v>186</v>
      </c>
      <c r="L310" s="256"/>
      <c r="M310" s="257" t="s">
        <v>1</v>
      </c>
      <c r="N310" s="258" t="s">
        <v>41</v>
      </c>
      <c r="O310" s="90"/>
      <c r="P310" s="226">
        <f>O310*H310</f>
        <v>0</v>
      </c>
      <c r="Q310" s="226">
        <v>0.00082</v>
      </c>
      <c r="R310" s="226">
        <f>Q310*H310</f>
        <v>0.00082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205</v>
      </c>
      <c r="AT310" s="228" t="s">
        <v>282</v>
      </c>
      <c r="AU310" s="228" t="s">
        <v>86</v>
      </c>
      <c r="AY310" s="16" t="s">
        <v>148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155</v>
      </c>
      <c r="BM310" s="228" t="s">
        <v>487</v>
      </c>
    </row>
    <row r="311" spans="1:47" s="2" customFormat="1" ht="12">
      <c r="A311" s="37"/>
      <c r="B311" s="38"/>
      <c r="C311" s="39"/>
      <c r="D311" s="230" t="s">
        <v>157</v>
      </c>
      <c r="E311" s="39"/>
      <c r="F311" s="231" t="s">
        <v>486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157</v>
      </c>
      <c r="AU311" s="16" t="s">
        <v>86</v>
      </c>
    </row>
    <row r="312" spans="1:65" s="2" customFormat="1" ht="16.5" customHeight="1">
      <c r="A312" s="37"/>
      <c r="B312" s="38"/>
      <c r="C312" s="249" t="s">
        <v>488</v>
      </c>
      <c r="D312" s="249" t="s">
        <v>282</v>
      </c>
      <c r="E312" s="250" t="s">
        <v>489</v>
      </c>
      <c r="F312" s="251" t="s">
        <v>490</v>
      </c>
      <c r="G312" s="252" t="s">
        <v>313</v>
      </c>
      <c r="H312" s="253">
        <v>1</v>
      </c>
      <c r="I312" s="254"/>
      <c r="J312" s="255">
        <f>ROUND(I312*H312,2)</f>
        <v>0</v>
      </c>
      <c r="K312" s="251" t="s">
        <v>186</v>
      </c>
      <c r="L312" s="256"/>
      <c r="M312" s="257" t="s">
        <v>1</v>
      </c>
      <c r="N312" s="258" t="s">
        <v>41</v>
      </c>
      <c r="O312" s="90"/>
      <c r="P312" s="226">
        <f>O312*H312</f>
        <v>0</v>
      </c>
      <c r="Q312" s="226">
        <v>0.0018</v>
      </c>
      <c r="R312" s="226">
        <f>Q312*H312</f>
        <v>0.0018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205</v>
      </c>
      <c r="AT312" s="228" t="s">
        <v>282</v>
      </c>
      <c r="AU312" s="228" t="s">
        <v>86</v>
      </c>
      <c r="AY312" s="16" t="s">
        <v>148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155</v>
      </c>
      <c r="BM312" s="228" t="s">
        <v>491</v>
      </c>
    </row>
    <row r="313" spans="1:47" s="2" customFormat="1" ht="12">
      <c r="A313" s="37"/>
      <c r="B313" s="38"/>
      <c r="C313" s="39"/>
      <c r="D313" s="230" t="s">
        <v>157</v>
      </c>
      <c r="E313" s="39"/>
      <c r="F313" s="231" t="s">
        <v>490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157</v>
      </c>
      <c r="AU313" s="16" t="s">
        <v>86</v>
      </c>
    </row>
    <row r="314" spans="1:65" s="2" customFormat="1" ht="16.5" customHeight="1">
      <c r="A314" s="37"/>
      <c r="B314" s="38"/>
      <c r="C314" s="249" t="s">
        <v>492</v>
      </c>
      <c r="D314" s="249" t="s">
        <v>282</v>
      </c>
      <c r="E314" s="250" t="s">
        <v>493</v>
      </c>
      <c r="F314" s="251" t="s">
        <v>494</v>
      </c>
      <c r="G314" s="252" t="s">
        <v>313</v>
      </c>
      <c r="H314" s="253">
        <v>1</v>
      </c>
      <c r="I314" s="254"/>
      <c r="J314" s="255">
        <f>ROUND(I314*H314,2)</f>
        <v>0</v>
      </c>
      <c r="K314" s="251" t="s">
        <v>186</v>
      </c>
      <c r="L314" s="256"/>
      <c r="M314" s="257" t="s">
        <v>1</v>
      </c>
      <c r="N314" s="258" t="s">
        <v>41</v>
      </c>
      <c r="O314" s="90"/>
      <c r="P314" s="226">
        <f>O314*H314</f>
        <v>0</v>
      </c>
      <c r="Q314" s="226">
        <v>0.00135</v>
      </c>
      <c r="R314" s="226">
        <f>Q314*H314</f>
        <v>0.00135</v>
      </c>
      <c r="S314" s="226">
        <v>0</v>
      </c>
      <c r="T314" s="227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8" t="s">
        <v>205</v>
      </c>
      <c r="AT314" s="228" t="s">
        <v>282</v>
      </c>
      <c r="AU314" s="228" t="s">
        <v>86</v>
      </c>
      <c r="AY314" s="16" t="s">
        <v>148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6" t="s">
        <v>84</v>
      </c>
      <c r="BK314" s="229">
        <f>ROUND(I314*H314,2)</f>
        <v>0</v>
      </c>
      <c r="BL314" s="16" t="s">
        <v>155</v>
      </c>
      <c r="BM314" s="228" t="s">
        <v>495</v>
      </c>
    </row>
    <row r="315" spans="1:47" s="2" customFormat="1" ht="12">
      <c r="A315" s="37"/>
      <c r="B315" s="38"/>
      <c r="C315" s="39"/>
      <c r="D315" s="230" t="s">
        <v>157</v>
      </c>
      <c r="E315" s="39"/>
      <c r="F315" s="231" t="s">
        <v>494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157</v>
      </c>
      <c r="AU315" s="16" t="s">
        <v>86</v>
      </c>
    </row>
    <row r="316" spans="1:65" s="2" customFormat="1" ht="16.5" customHeight="1">
      <c r="A316" s="37"/>
      <c r="B316" s="38"/>
      <c r="C316" s="249" t="s">
        <v>496</v>
      </c>
      <c r="D316" s="249" t="s">
        <v>282</v>
      </c>
      <c r="E316" s="250" t="s">
        <v>497</v>
      </c>
      <c r="F316" s="251" t="s">
        <v>498</v>
      </c>
      <c r="G316" s="252" t="s">
        <v>313</v>
      </c>
      <c r="H316" s="253">
        <v>1</v>
      </c>
      <c r="I316" s="254"/>
      <c r="J316" s="255">
        <f>ROUND(I316*H316,2)</f>
        <v>0</v>
      </c>
      <c r="K316" s="251" t="s">
        <v>186</v>
      </c>
      <c r="L316" s="256"/>
      <c r="M316" s="257" t="s">
        <v>1</v>
      </c>
      <c r="N316" s="258" t="s">
        <v>41</v>
      </c>
      <c r="O316" s="90"/>
      <c r="P316" s="226">
        <f>O316*H316</f>
        <v>0</v>
      </c>
      <c r="Q316" s="226">
        <v>0.00015</v>
      </c>
      <c r="R316" s="226">
        <f>Q316*H316</f>
        <v>0.00015</v>
      </c>
      <c r="S316" s="226">
        <v>0</v>
      </c>
      <c r="T316" s="227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8" t="s">
        <v>205</v>
      </c>
      <c r="AT316" s="228" t="s">
        <v>282</v>
      </c>
      <c r="AU316" s="228" t="s">
        <v>86</v>
      </c>
      <c r="AY316" s="16" t="s">
        <v>148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6" t="s">
        <v>84</v>
      </c>
      <c r="BK316" s="229">
        <f>ROUND(I316*H316,2)</f>
        <v>0</v>
      </c>
      <c r="BL316" s="16" t="s">
        <v>155</v>
      </c>
      <c r="BM316" s="228" t="s">
        <v>499</v>
      </c>
    </row>
    <row r="317" spans="1:47" s="2" customFormat="1" ht="12">
      <c r="A317" s="37"/>
      <c r="B317" s="38"/>
      <c r="C317" s="39"/>
      <c r="D317" s="230" t="s">
        <v>157</v>
      </c>
      <c r="E317" s="39"/>
      <c r="F317" s="231" t="s">
        <v>498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157</v>
      </c>
      <c r="AU317" s="16" t="s">
        <v>86</v>
      </c>
    </row>
    <row r="318" spans="1:65" s="2" customFormat="1" ht="21.75" customHeight="1">
      <c r="A318" s="37"/>
      <c r="B318" s="38"/>
      <c r="C318" s="217" t="s">
        <v>500</v>
      </c>
      <c r="D318" s="217" t="s">
        <v>150</v>
      </c>
      <c r="E318" s="218" t="s">
        <v>501</v>
      </c>
      <c r="F318" s="219" t="s">
        <v>502</v>
      </c>
      <c r="G318" s="220" t="s">
        <v>313</v>
      </c>
      <c r="H318" s="221">
        <v>7</v>
      </c>
      <c r="I318" s="222"/>
      <c r="J318" s="223">
        <f>ROUND(I318*H318,2)</f>
        <v>0</v>
      </c>
      <c r="K318" s="219" t="s">
        <v>186</v>
      </c>
      <c r="L318" s="43"/>
      <c r="M318" s="224" t="s">
        <v>1</v>
      </c>
      <c r="N318" s="225" t="s">
        <v>41</v>
      </c>
      <c r="O318" s="90"/>
      <c r="P318" s="226">
        <f>O318*H318</f>
        <v>0</v>
      </c>
      <c r="Q318" s="226">
        <v>0.00162</v>
      </c>
      <c r="R318" s="226">
        <f>Q318*H318</f>
        <v>0.01134</v>
      </c>
      <c r="S318" s="226">
        <v>0</v>
      </c>
      <c r="T318" s="22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8" t="s">
        <v>155</v>
      </c>
      <c r="AT318" s="228" t="s">
        <v>150</v>
      </c>
      <c r="AU318" s="228" t="s">
        <v>86</v>
      </c>
      <c r="AY318" s="16" t="s">
        <v>148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6" t="s">
        <v>84</v>
      </c>
      <c r="BK318" s="229">
        <f>ROUND(I318*H318,2)</f>
        <v>0</v>
      </c>
      <c r="BL318" s="16" t="s">
        <v>155</v>
      </c>
      <c r="BM318" s="228" t="s">
        <v>503</v>
      </c>
    </row>
    <row r="319" spans="1:47" s="2" customFormat="1" ht="12">
      <c r="A319" s="37"/>
      <c r="B319" s="38"/>
      <c r="C319" s="39"/>
      <c r="D319" s="230" t="s">
        <v>157</v>
      </c>
      <c r="E319" s="39"/>
      <c r="F319" s="231" t="s">
        <v>504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157</v>
      </c>
      <c r="AU319" s="16" t="s">
        <v>86</v>
      </c>
    </row>
    <row r="320" spans="1:47" s="2" customFormat="1" ht="12">
      <c r="A320" s="37"/>
      <c r="B320" s="38"/>
      <c r="C320" s="39"/>
      <c r="D320" s="235" t="s">
        <v>159</v>
      </c>
      <c r="E320" s="39"/>
      <c r="F320" s="236" t="s">
        <v>505</v>
      </c>
      <c r="G320" s="39"/>
      <c r="H320" s="39"/>
      <c r="I320" s="232"/>
      <c r="J320" s="39"/>
      <c r="K320" s="39"/>
      <c r="L320" s="43"/>
      <c r="M320" s="233"/>
      <c r="N320" s="234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159</v>
      </c>
      <c r="AU320" s="16" t="s">
        <v>86</v>
      </c>
    </row>
    <row r="321" spans="1:65" s="2" customFormat="1" ht="24.15" customHeight="1">
      <c r="A321" s="37"/>
      <c r="B321" s="38"/>
      <c r="C321" s="249" t="s">
        <v>506</v>
      </c>
      <c r="D321" s="249" t="s">
        <v>282</v>
      </c>
      <c r="E321" s="250" t="s">
        <v>507</v>
      </c>
      <c r="F321" s="251" t="s">
        <v>508</v>
      </c>
      <c r="G321" s="252" t="s">
        <v>313</v>
      </c>
      <c r="H321" s="253">
        <v>7</v>
      </c>
      <c r="I321" s="254"/>
      <c r="J321" s="255">
        <f>ROUND(I321*H321,2)</f>
        <v>0</v>
      </c>
      <c r="K321" s="251" t="s">
        <v>186</v>
      </c>
      <c r="L321" s="256"/>
      <c r="M321" s="257" t="s">
        <v>1</v>
      </c>
      <c r="N321" s="258" t="s">
        <v>41</v>
      </c>
      <c r="O321" s="90"/>
      <c r="P321" s="226">
        <f>O321*H321</f>
        <v>0</v>
      </c>
      <c r="Q321" s="226">
        <v>0.018</v>
      </c>
      <c r="R321" s="226">
        <f>Q321*H321</f>
        <v>0.126</v>
      </c>
      <c r="S321" s="226">
        <v>0</v>
      </c>
      <c r="T321" s="227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8" t="s">
        <v>205</v>
      </c>
      <c r="AT321" s="228" t="s">
        <v>282</v>
      </c>
      <c r="AU321" s="228" t="s">
        <v>86</v>
      </c>
      <c r="AY321" s="16" t="s">
        <v>148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6" t="s">
        <v>84</v>
      </c>
      <c r="BK321" s="229">
        <f>ROUND(I321*H321,2)</f>
        <v>0</v>
      </c>
      <c r="BL321" s="16" t="s">
        <v>155</v>
      </c>
      <c r="BM321" s="228" t="s">
        <v>509</v>
      </c>
    </row>
    <row r="322" spans="1:47" s="2" customFormat="1" ht="12">
      <c r="A322" s="37"/>
      <c r="B322" s="38"/>
      <c r="C322" s="39"/>
      <c r="D322" s="230" t="s">
        <v>157</v>
      </c>
      <c r="E322" s="39"/>
      <c r="F322" s="231" t="s">
        <v>508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157</v>
      </c>
      <c r="AU322" s="16" t="s">
        <v>86</v>
      </c>
    </row>
    <row r="323" spans="1:65" s="2" customFormat="1" ht="21.75" customHeight="1">
      <c r="A323" s="37"/>
      <c r="B323" s="38"/>
      <c r="C323" s="249" t="s">
        <v>510</v>
      </c>
      <c r="D323" s="249" t="s">
        <v>282</v>
      </c>
      <c r="E323" s="250" t="s">
        <v>511</v>
      </c>
      <c r="F323" s="251" t="s">
        <v>512</v>
      </c>
      <c r="G323" s="252" t="s">
        <v>313</v>
      </c>
      <c r="H323" s="253">
        <v>7</v>
      </c>
      <c r="I323" s="254"/>
      <c r="J323" s="255">
        <f>ROUND(I323*H323,2)</f>
        <v>0</v>
      </c>
      <c r="K323" s="251" t="s">
        <v>186</v>
      </c>
      <c r="L323" s="256"/>
      <c r="M323" s="257" t="s">
        <v>1</v>
      </c>
      <c r="N323" s="258" t="s">
        <v>41</v>
      </c>
      <c r="O323" s="90"/>
      <c r="P323" s="226">
        <f>O323*H323</f>
        <v>0</v>
      </c>
      <c r="Q323" s="226">
        <v>0.0035</v>
      </c>
      <c r="R323" s="226">
        <f>Q323*H323</f>
        <v>0.0245</v>
      </c>
      <c r="S323" s="226">
        <v>0</v>
      </c>
      <c r="T323" s="22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28" t="s">
        <v>205</v>
      </c>
      <c r="AT323" s="228" t="s">
        <v>282</v>
      </c>
      <c r="AU323" s="228" t="s">
        <v>86</v>
      </c>
      <c r="AY323" s="16" t="s">
        <v>148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6" t="s">
        <v>84</v>
      </c>
      <c r="BK323" s="229">
        <f>ROUND(I323*H323,2)</f>
        <v>0</v>
      </c>
      <c r="BL323" s="16" t="s">
        <v>155</v>
      </c>
      <c r="BM323" s="228" t="s">
        <v>513</v>
      </c>
    </row>
    <row r="324" spans="1:47" s="2" customFormat="1" ht="12">
      <c r="A324" s="37"/>
      <c r="B324" s="38"/>
      <c r="C324" s="39"/>
      <c r="D324" s="230" t="s">
        <v>157</v>
      </c>
      <c r="E324" s="39"/>
      <c r="F324" s="231" t="s">
        <v>512</v>
      </c>
      <c r="G324" s="39"/>
      <c r="H324" s="39"/>
      <c r="I324" s="232"/>
      <c r="J324" s="39"/>
      <c r="K324" s="39"/>
      <c r="L324" s="43"/>
      <c r="M324" s="233"/>
      <c r="N324" s="234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157</v>
      </c>
      <c r="AU324" s="16" t="s">
        <v>86</v>
      </c>
    </row>
    <row r="325" spans="1:65" s="2" customFormat="1" ht="16.5" customHeight="1">
      <c r="A325" s="37"/>
      <c r="B325" s="38"/>
      <c r="C325" s="217" t="s">
        <v>514</v>
      </c>
      <c r="D325" s="217" t="s">
        <v>150</v>
      </c>
      <c r="E325" s="218" t="s">
        <v>515</v>
      </c>
      <c r="F325" s="219" t="s">
        <v>516</v>
      </c>
      <c r="G325" s="220" t="s">
        <v>313</v>
      </c>
      <c r="H325" s="221">
        <v>2</v>
      </c>
      <c r="I325" s="222"/>
      <c r="J325" s="223">
        <f>ROUND(I325*H325,2)</f>
        <v>0</v>
      </c>
      <c r="K325" s="219" t="s">
        <v>154</v>
      </c>
      <c r="L325" s="43"/>
      <c r="M325" s="224" t="s">
        <v>1</v>
      </c>
      <c r="N325" s="225" t="s">
        <v>41</v>
      </c>
      <c r="O325" s="90"/>
      <c r="P325" s="226">
        <f>O325*H325</f>
        <v>0</v>
      </c>
      <c r="Q325" s="226">
        <v>0.00136</v>
      </c>
      <c r="R325" s="226">
        <f>Q325*H325</f>
        <v>0.00272</v>
      </c>
      <c r="S325" s="226">
        <v>0</v>
      </c>
      <c r="T325" s="22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8" t="s">
        <v>155</v>
      </c>
      <c r="AT325" s="228" t="s">
        <v>150</v>
      </c>
      <c r="AU325" s="228" t="s">
        <v>86</v>
      </c>
      <c r="AY325" s="16" t="s">
        <v>148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6" t="s">
        <v>84</v>
      </c>
      <c r="BK325" s="229">
        <f>ROUND(I325*H325,2)</f>
        <v>0</v>
      </c>
      <c r="BL325" s="16" t="s">
        <v>155</v>
      </c>
      <c r="BM325" s="228" t="s">
        <v>517</v>
      </c>
    </row>
    <row r="326" spans="1:47" s="2" customFormat="1" ht="12">
      <c r="A326" s="37"/>
      <c r="B326" s="38"/>
      <c r="C326" s="39"/>
      <c r="D326" s="230" t="s">
        <v>157</v>
      </c>
      <c r="E326" s="39"/>
      <c r="F326" s="231" t="s">
        <v>518</v>
      </c>
      <c r="G326" s="39"/>
      <c r="H326" s="39"/>
      <c r="I326" s="232"/>
      <c r="J326" s="39"/>
      <c r="K326" s="39"/>
      <c r="L326" s="43"/>
      <c r="M326" s="233"/>
      <c r="N326" s="234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157</v>
      </c>
      <c r="AU326" s="16" t="s">
        <v>86</v>
      </c>
    </row>
    <row r="327" spans="1:47" s="2" customFormat="1" ht="12">
      <c r="A327" s="37"/>
      <c r="B327" s="38"/>
      <c r="C327" s="39"/>
      <c r="D327" s="235" t="s">
        <v>159</v>
      </c>
      <c r="E327" s="39"/>
      <c r="F327" s="236" t="s">
        <v>519</v>
      </c>
      <c r="G327" s="39"/>
      <c r="H327" s="39"/>
      <c r="I327" s="232"/>
      <c r="J327" s="39"/>
      <c r="K327" s="39"/>
      <c r="L327" s="43"/>
      <c r="M327" s="233"/>
      <c r="N327" s="234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159</v>
      </c>
      <c r="AU327" s="16" t="s">
        <v>86</v>
      </c>
    </row>
    <row r="328" spans="1:47" s="2" customFormat="1" ht="12">
      <c r="A328" s="37"/>
      <c r="B328" s="38"/>
      <c r="C328" s="39"/>
      <c r="D328" s="230" t="s">
        <v>161</v>
      </c>
      <c r="E328" s="39"/>
      <c r="F328" s="237" t="s">
        <v>520</v>
      </c>
      <c r="G328" s="39"/>
      <c r="H328" s="39"/>
      <c r="I328" s="232"/>
      <c r="J328" s="39"/>
      <c r="K328" s="39"/>
      <c r="L328" s="43"/>
      <c r="M328" s="233"/>
      <c r="N328" s="234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161</v>
      </c>
      <c r="AU328" s="16" t="s">
        <v>86</v>
      </c>
    </row>
    <row r="329" spans="1:65" s="2" customFormat="1" ht="24.15" customHeight="1">
      <c r="A329" s="37"/>
      <c r="B329" s="38"/>
      <c r="C329" s="249" t="s">
        <v>521</v>
      </c>
      <c r="D329" s="249" t="s">
        <v>282</v>
      </c>
      <c r="E329" s="250" t="s">
        <v>522</v>
      </c>
      <c r="F329" s="251" t="s">
        <v>523</v>
      </c>
      <c r="G329" s="252" t="s">
        <v>313</v>
      </c>
      <c r="H329" s="253">
        <v>2</v>
      </c>
      <c r="I329" s="254"/>
      <c r="J329" s="255">
        <f>ROUND(I329*H329,2)</f>
        <v>0</v>
      </c>
      <c r="K329" s="251" t="s">
        <v>186</v>
      </c>
      <c r="L329" s="256"/>
      <c r="M329" s="257" t="s">
        <v>1</v>
      </c>
      <c r="N329" s="258" t="s">
        <v>41</v>
      </c>
      <c r="O329" s="90"/>
      <c r="P329" s="226">
        <f>O329*H329</f>
        <v>0</v>
      </c>
      <c r="Q329" s="226">
        <v>0.0425</v>
      </c>
      <c r="R329" s="226">
        <f>Q329*H329</f>
        <v>0.085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205</v>
      </c>
      <c r="AT329" s="228" t="s">
        <v>282</v>
      </c>
      <c r="AU329" s="228" t="s">
        <v>86</v>
      </c>
      <c r="AY329" s="16" t="s">
        <v>148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84</v>
      </c>
      <c r="BK329" s="229">
        <f>ROUND(I329*H329,2)</f>
        <v>0</v>
      </c>
      <c r="BL329" s="16" t="s">
        <v>155</v>
      </c>
      <c r="BM329" s="228" t="s">
        <v>524</v>
      </c>
    </row>
    <row r="330" spans="1:47" s="2" customFormat="1" ht="12">
      <c r="A330" s="37"/>
      <c r="B330" s="38"/>
      <c r="C330" s="39"/>
      <c r="D330" s="230" t="s">
        <v>157</v>
      </c>
      <c r="E330" s="39"/>
      <c r="F330" s="231" t="s">
        <v>523</v>
      </c>
      <c r="G330" s="39"/>
      <c r="H330" s="39"/>
      <c r="I330" s="232"/>
      <c r="J330" s="39"/>
      <c r="K330" s="39"/>
      <c r="L330" s="43"/>
      <c r="M330" s="233"/>
      <c r="N330" s="23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157</v>
      </c>
      <c r="AU330" s="16" t="s">
        <v>86</v>
      </c>
    </row>
    <row r="331" spans="1:65" s="2" customFormat="1" ht="24.15" customHeight="1">
      <c r="A331" s="37"/>
      <c r="B331" s="38"/>
      <c r="C331" s="217" t="s">
        <v>525</v>
      </c>
      <c r="D331" s="217" t="s">
        <v>150</v>
      </c>
      <c r="E331" s="218" t="s">
        <v>526</v>
      </c>
      <c r="F331" s="219" t="s">
        <v>527</v>
      </c>
      <c r="G331" s="220" t="s">
        <v>313</v>
      </c>
      <c r="H331" s="221">
        <v>7</v>
      </c>
      <c r="I331" s="222"/>
      <c r="J331" s="223">
        <f>ROUND(I331*H331,2)</f>
        <v>0</v>
      </c>
      <c r="K331" s="219" t="s">
        <v>186</v>
      </c>
      <c r="L331" s="43"/>
      <c r="M331" s="224" t="s">
        <v>1</v>
      </c>
      <c r="N331" s="225" t="s">
        <v>41</v>
      </c>
      <c r="O331" s="90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8" t="s">
        <v>155</v>
      </c>
      <c r="AT331" s="228" t="s">
        <v>150</v>
      </c>
      <c r="AU331" s="228" t="s">
        <v>86</v>
      </c>
      <c r="AY331" s="16" t="s">
        <v>148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6" t="s">
        <v>84</v>
      </c>
      <c r="BK331" s="229">
        <f>ROUND(I331*H331,2)</f>
        <v>0</v>
      </c>
      <c r="BL331" s="16" t="s">
        <v>155</v>
      </c>
      <c r="BM331" s="228" t="s">
        <v>528</v>
      </c>
    </row>
    <row r="332" spans="1:47" s="2" customFormat="1" ht="12">
      <c r="A332" s="37"/>
      <c r="B332" s="38"/>
      <c r="C332" s="39"/>
      <c r="D332" s="230" t="s">
        <v>157</v>
      </c>
      <c r="E332" s="39"/>
      <c r="F332" s="231" t="s">
        <v>529</v>
      </c>
      <c r="G332" s="39"/>
      <c r="H332" s="39"/>
      <c r="I332" s="232"/>
      <c r="J332" s="39"/>
      <c r="K332" s="39"/>
      <c r="L332" s="43"/>
      <c r="M332" s="233"/>
      <c r="N332" s="234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157</v>
      </c>
      <c r="AU332" s="16" t="s">
        <v>86</v>
      </c>
    </row>
    <row r="333" spans="1:47" s="2" customFormat="1" ht="12">
      <c r="A333" s="37"/>
      <c r="B333" s="38"/>
      <c r="C333" s="39"/>
      <c r="D333" s="235" t="s">
        <v>159</v>
      </c>
      <c r="E333" s="39"/>
      <c r="F333" s="236" t="s">
        <v>530</v>
      </c>
      <c r="G333" s="39"/>
      <c r="H333" s="39"/>
      <c r="I333" s="232"/>
      <c r="J333" s="39"/>
      <c r="K333" s="39"/>
      <c r="L333" s="43"/>
      <c r="M333" s="233"/>
      <c r="N333" s="234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159</v>
      </c>
      <c r="AU333" s="16" t="s">
        <v>86</v>
      </c>
    </row>
    <row r="334" spans="1:65" s="2" customFormat="1" ht="24.15" customHeight="1">
      <c r="A334" s="37"/>
      <c r="B334" s="38"/>
      <c r="C334" s="249" t="s">
        <v>531</v>
      </c>
      <c r="D334" s="249" t="s">
        <v>282</v>
      </c>
      <c r="E334" s="250" t="s">
        <v>532</v>
      </c>
      <c r="F334" s="251" t="s">
        <v>533</v>
      </c>
      <c r="G334" s="252" t="s">
        <v>313</v>
      </c>
      <c r="H334" s="253">
        <v>7</v>
      </c>
      <c r="I334" s="254"/>
      <c r="J334" s="255">
        <f>ROUND(I334*H334,2)</f>
        <v>0</v>
      </c>
      <c r="K334" s="251" t="s">
        <v>186</v>
      </c>
      <c r="L334" s="256"/>
      <c r="M334" s="257" t="s">
        <v>1</v>
      </c>
      <c r="N334" s="258" t="s">
        <v>41</v>
      </c>
      <c r="O334" s="90"/>
      <c r="P334" s="226">
        <f>O334*H334</f>
        <v>0</v>
      </c>
      <c r="Q334" s="226">
        <v>0.0021</v>
      </c>
      <c r="R334" s="226">
        <f>Q334*H334</f>
        <v>0.0147</v>
      </c>
      <c r="S334" s="226">
        <v>0</v>
      </c>
      <c r="T334" s="227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8" t="s">
        <v>205</v>
      </c>
      <c r="AT334" s="228" t="s">
        <v>282</v>
      </c>
      <c r="AU334" s="228" t="s">
        <v>86</v>
      </c>
      <c r="AY334" s="16" t="s">
        <v>148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6" t="s">
        <v>84</v>
      </c>
      <c r="BK334" s="229">
        <f>ROUND(I334*H334,2)</f>
        <v>0</v>
      </c>
      <c r="BL334" s="16" t="s">
        <v>155</v>
      </c>
      <c r="BM334" s="228" t="s">
        <v>534</v>
      </c>
    </row>
    <row r="335" spans="1:47" s="2" customFormat="1" ht="12">
      <c r="A335" s="37"/>
      <c r="B335" s="38"/>
      <c r="C335" s="39"/>
      <c r="D335" s="230" t="s">
        <v>157</v>
      </c>
      <c r="E335" s="39"/>
      <c r="F335" s="231" t="s">
        <v>533</v>
      </c>
      <c r="G335" s="39"/>
      <c r="H335" s="39"/>
      <c r="I335" s="232"/>
      <c r="J335" s="39"/>
      <c r="K335" s="39"/>
      <c r="L335" s="43"/>
      <c r="M335" s="233"/>
      <c r="N335" s="234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157</v>
      </c>
      <c r="AU335" s="16" t="s">
        <v>86</v>
      </c>
    </row>
    <row r="336" spans="1:65" s="2" customFormat="1" ht="24.15" customHeight="1">
      <c r="A336" s="37"/>
      <c r="B336" s="38"/>
      <c r="C336" s="249" t="s">
        <v>535</v>
      </c>
      <c r="D336" s="249" t="s">
        <v>282</v>
      </c>
      <c r="E336" s="250" t="s">
        <v>536</v>
      </c>
      <c r="F336" s="251" t="s">
        <v>537</v>
      </c>
      <c r="G336" s="252" t="s">
        <v>313</v>
      </c>
      <c r="H336" s="253">
        <v>7</v>
      </c>
      <c r="I336" s="254"/>
      <c r="J336" s="255">
        <f>ROUND(I336*H336,2)</f>
        <v>0</v>
      </c>
      <c r="K336" s="251" t="s">
        <v>186</v>
      </c>
      <c r="L336" s="256"/>
      <c r="M336" s="257" t="s">
        <v>1</v>
      </c>
      <c r="N336" s="258" t="s">
        <v>41</v>
      </c>
      <c r="O336" s="90"/>
      <c r="P336" s="226">
        <f>O336*H336</f>
        <v>0</v>
      </c>
      <c r="Q336" s="226">
        <v>0.0035</v>
      </c>
      <c r="R336" s="226">
        <f>Q336*H336</f>
        <v>0.0245</v>
      </c>
      <c r="S336" s="226">
        <v>0</v>
      </c>
      <c r="T336" s="227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8" t="s">
        <v>205</v>
      </c>
      <c r="AT336" s="228" t="s">
        <v>282</v>
      </c>
      <c r="AU336" s="228" t="s">
        <v>86</v>
      </c>
      <c r="AY336" s="16" t="s">
        <v>148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6" t="s">
        <v>84</v>
      </c>
      <c r="BK336" s="229">
        <f>ROUND(I336*H336,2)</f>
        <v>0</v>
      </c>
      <c r="BL336" s="16" t="s">
        <v>155</v>
      </c>
      <c r="BM336" s="228" t="s">
        <v>538</v>
      </c>
    </row>
    <row r="337" spans="1:47" s="2" customFormat="1" ht="12">
      <c r="A337" s="37"/>
      <c r="B337" s="38"/>
      <c r="C337" s="39"/>
      <c r="D337" s="230" t="s">
        <v>157</v>
      </c>
      <c r="E337" s="39"/>
      <c r="F337" s="231" t="s">
        <v>537</v>
      </c>
      <c r="G337" s="39"/>
      <c r="H337" s="39"/>
      <c r="I337" s="232"/>
      <c r="J337" s="39"/>
      <c r="K337" s="39"/>
      <c r="L337" s="43"/>
      <c r="M337" s="233"/>
      <c r="N337" s="234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157</v>
      </c>
      <c r="AU337" s="16" t="s">
        <v>86</v>
      </c>
    </row>
    <row r="338" spans="1:65" s="2" customFormat="1" ht="16.5" customHeight="1">
      <c r="A338" s="37"/>
      <c r="B338" s="38"/>
      <c r="C338" s="217" t="s">
        <v>539</v>
      </c>
      <c r="D338" s="217" t="s">
        <v>150</v>
      </c>
      <c r="E338" s="218" t="s">
        <v>540</v>
      </c>
      <c r="F338" s="219" t="s">
        <v>541</v>
      </c>
      <c r="G338" s="220" t="s">
        <v>153</v>
      </c>
      <c r="H338" s="221">
        <v>560</v>
      </c>
      <c r="I338" s="222"/>
      <c r="J338" s="223">
        <f>ROUND(I338*H338,2)</f>
        <v>0</v>
      </c>
      <c r="K338" s="219" t="s">
        <v>154</v>
      </c>
      <c r="L338" s="43"/>
      <c r="M338" s="224" t="s">
        <v>1</v>
      </c>
      <c r="N338" s="225" t="s">
        <v>41</v>
      </c>
      <c r="O338" s="90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8" t="s">
        <v>155</v>
      </c>
      <c r="AT338" s="228" t="s">
        <v>150</v>
      </c>
      <c r="AU338" s="228" t="s">
        <v>86</v>
      </c>
      <c r="AY338" s="16" t="s">
        <v>148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6" t="s">
        <v>84</v>
      </c>
      <c r="BK338" s="229">
        <f>ROUND(I338*H338,2)</f>
        <v>0</v>
      </c>
      <c r="BL338" s="16" t="s">
        <v>155</v>
      </c>
      <c r="BM338" s="228" t="s">
        <v>542</v>
      </c>
    </row>
    <row r="339" spans="1:47" s="2" customFormat="1" ht="12">
      <c r="A339" s="37"/>
      <c r="B339" s="38"/>
      <c r="C339" s="39"/>
      <c r="D339" s="230" t="s">
        <v>157</v>
      </c>
      <c r="E339" s="39"/>
      <c r="F339" s="231" t="s">
        <v>543</v>
      </c>
      <c r="G339" s="39"/>
      <c r="H339" s="39"/>
      <c r="I339" s="232"/>
      <c r="J339" s="39"/>
      <c r="K339" s="39"/>
      <c r="L339" s="43"/>
      <c r="M339" s="233"/>
      <c r="N339" s="234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157</v>
      </c>
      <c r="AU339" s="16" t="s">
        <v>86</v>
      </c>
    </row>
    <row r="340" spans="1:47" s="2" customFormat="1" ht="12">
      <c r="A340" s="37"/>
      <c r="B340" s="38"/>
      <c r="C340" s="39"/>
      <c r="D340" s="235" t="s">
        <v>159</v>
      </c>
      <c r="E340" s="39"/>
      <c r="F340" s="236" t="s">
        <v>544</v>
      </c>
      <c r="G340" s="39"/>
      <c r="H340" s="39"/>
      <c r="I340" s="232"/>
      <c r="J340" s="39"/>
      <c r="K340" s="39"/>
      <c r="L340" s="43"/>
      <c r="M340" s="233"/>
      <c r="N340" s="234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159</v>
      </c>
      <c r="AU340" s="16" t="s">
        <v>86</v>
      </c>
    </row>
    <row r="341" spans="1:47" s="2" customFormat="1" ht="12">
      <c r="A341" s="37"/>
      <c r="B341" s="38"/>
      <c r="C341" s="39"/>
      <c r="D341" s="230" t="s">
        <v>161</v>
      </c>
      <c r="E341" s="39"/>
      <c r="F341" s="237" t="s">
        <v>545</v>
      </c>
      <c r="G341" s="39"/>
      <c r="H341" s="39"/>
      <c r="I341" s="232"/>
      <c r="J341" s="39"/>
      <c r="K341" s="39"/>
      <c r="L341" s="43"/>
      <c r="M341" s="233"/>
      <c r="N341" s="234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161</v>
      </c>
      <c r="AU341" s="16" t="s">
        <v>86</v>
      </c>
    </row>
    <row r="342" spans="1:65" s="2" customFormat="1" ht="24.15" customHeight="1">
      <c r="A342" s="37"/>
      <c r="B342" s="38"/>
      <c r="C342" s="217" t="s">
        <v>546</v>
      </c>
      <c r="D342" s="217" t="s">
        <v>150</v>
      </c>
      <c r="E342" s="218" t="s">
        <v>547</v>
      </c>
      <c r="F342" s="219" t="s">
        <v>548</v>
      </c>
      <c r="G342" s="220" t="s">
        <v>153</v>
      </c>
      <c r="H342" s="221">
        <v>560</v>
      </c>
      <c r="I342" s="222"/>
      <c r="J342" s="223">
        <f>ROUND(I342*H342,2)</f>
        <v>0</v>
      </c>
      <c r="K342" s="219" t="s">
        <v>154</v>
      </c>
      <c r="L342" s="43"/>
      <c r="M342" s="224" t="s">
        <v>1</v>
      </c>
      <c r="N342" s="225" t="s">
        <v>41</v>
      </c>
      <c r="O342" s="90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155</v>
      </c>
      <c r="AT342" s="228" t="s">
        <v>150</v>
      </c>
      <c r="AU342" s="228" t="s">
        <v>86</v>
      </c>
      <c r="AY342" s="16" t="s">
        <v>148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84</v>
      </c>
      <c r="BK342" s="229">
        <f>ROUND(I342*H342,2)</f>
        <v>0</v>
      </c>
      <c r="BL342" s="16" t="s">
        <v>155</v>
      </c>
      <c r="BM342" s="228" t="s">
        <v>549</v>
      </c>
    </row>
    <row r="343" spans="1:47" s="2" customFormat="1" ht="12">
      <c r="A343" s="37"/>
      <c r="B343" s="38"/>
      <c r="C343" s="39"/>
      <c r="D343" s="230" t="s">
        <v>157</v>
      </c>
      <c r="E343" s="39"/>
      <c r="F343" s="231" t="s">
        <v>548</v>
      </c>
      <c r="G343" s="39"/>
      <c r="H343" s="39"/>
      <c r="I343" s="232"/>
      <c r="J343" s="39"/>
      <c r="K343" s="39"/>
      <c r="L343" s="43"/>
      <c r="M343" s="233"/>
      <c r="N343" s="234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157</v>
      </c>
      <c r="AU343" s="16" t="s">
        <v>86</v>
      </c>
    </row>
    <row r="344" spans="1:47" s="2" customFormat="1" ht="12">
      <c r="A344" s="37"/>
      <c r="B344" s="38"/>
      <c r="C344" s="39"/>
      <c r="D344" s="235" t="s">
        <v>159</v>
      </c>
      <c r="E344" s="39"/>
      <c r="F344" s="236" t="s">
        <v>550</v>
      </c>
      <c r="G344" s="39"/>
      <c r="H344" s="39"/>
      <c r="I344" s="232"/>
      <c r="J344" s="39"/>
      <c r="K344" s="39"/>
      <c r="L344" s="43"/>
      <c r="M344" s="233"/>
      <c r="N344" s="234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159</v>
      </c>
      <c r="AU344" s="16" t="s">
        <v>86</v>
      </c>
    </row>
    <row r="345" spans="1:47" s="2" customFormat="1" ht="12">
      <c r="A345" s="37"/>
      <c r="B345" s="38"/>
      <c r="C345" s="39"/>
      <c r="D345" s="230" t="s">
        <v>161</v>
      </c>
      <c r="E345" s="39"/>
      <c r="F345" s="237" t="s">
        <v>551</v>
      </c>
      <c r="G345" s="39"/>
      <c r="H345" s="39"/>
      <c r="I345" s="232"/>
      <c r="J345" s="39"/>
      <c r="K345" s="39"/>
      <c r="L345" s="43"/>
      <c r="M345" s="233"/>
      <c r="N345" s="234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161</v>
      </c>
      <c r="AU345" s="16" t="s">
        <v>86</v>
      </c>
    </row>
    <row r="346" spans="1:65" s="2" customFormat="1" ht="16.5" customHeight="1">
      <c r="A346" s="37"/>
      <c r="B346" s="38"/>
      <c r="C346" s="217" t="s">
        <v>552</v>
      </c>
      <c r="D346" s="217" t="s">
        <v>150</v>
      </c>
      <c r="E346" s="218" t="s">
        <v>553</v>
      </c>
      <c r="F346" s="219" t="s">
        <v>554</v>
      </c>
      <c r="G346" s="220" t="s">
        <v>313</v>
      </c>
      <c r="H346" s="221">
        <v>14</v>
      </c>
      <c r="I346" s="222"/>
      <c r="J346" s="223">
        <f>ROUND(I346*H346,2)</f>
        <v>0</v>
      </c>
      <c r="K346" s="219" t="s">
        <v>186</v>
      </c>
      <c r="L346" s="43"/>
      <c r="M346" s="224" t="s">
        <v>1</v>
      </c>
      <c r="N346" s="225" t="s">
        <v>41</v>
      </c>
      <c r="O346" s="90"/>
      <c r="P346" s="226">
        <f>O346*H346</f>
        <v>0</v>
      </c>
      <c r="Q346" s="226">
        <v>0.12303</v>
      </c>
      <c r="R346" s="226">
        <f>Q346*H346</f>
        <v>1.72242</v>
      </c>
      <c r="S346" s="226">
        <v>0</v>
      </c>
      <c r="T346" s="227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8" t="s">
        <v>155</v>
      </c>
      <c r="AT346" s="228" t="s">
        <v>150</v>
      </c>
      <c r="AU346" s="228" t="s">
        <v>86</v>
      </c>
      <c r="AY346" s="16" t="s">
        <v>148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6" t="s">
        <v>84</v>
      </c>
      <c r="BK346" s="229">
        <f>ROUND(I346*H346,2)</f>
        <v>0</v>
      </c>
      <c r="BL346" s="16" t="s">
        <v>155</v>
      </c>
      <c r="BM346" s="228" t="s">
        <v>555</v>
      </c>
    </row>
    <row r="347" spans="1:47" s="2" customFormat="1" ht="12">
      <c r="A347" s="37"/>
      <c r="B347" s="38"/>
      <c r="C347" s="39"/>
      <c r="D347" s="230" t="s">
        <v>157</v>
      </c>
      <c r="E347" s="39"/>
      <c r="F347" s="231" t="s">
        <v>554</v>
      </c>
      <c r="G347" s="39"/>
      <c r="H347" s="39"/>
      <c r="I347" s="232"/>
      <c r="J347" s="39"/>
      <c r="K347" s="39"/>
      <c r="L347" s="43"/>
      <c r="M347" s="233"/>
      <c r="N347" s="234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157</v>
      </c>
      <c r="AU347" s="16" t="s">
        <v>86</v>
      </c>
    </row>
    <row r="348" spans="1:47" s="2" customFormat="1" ht="12">
      <c r="A348" s="37"/>
      <c r="B348" s="38"/>
      <c r="C348" s="39"/>
      <c r="D348" s="235" t="s">
        <v>159</v>
      </c>
      <c r="E348" s="39"/>
      <c r="F348" s="236" t="s">
        <v>556</v>
      </c>
      <c r="G348" s="39"/>
      <c r="H348" s="39"/>
      <c r="I348" s="232"/>
      <c r="J348" s="39"/>
      <c r="K348" s="39"/>
      <c r="L348" s="43"/>
      <c r="M348" s="233"/>
      <c r="N348" s="234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159</v>
      </c>
      <c r="AU348" s="16" t="s">
        <v>86</v>
      </c>
    </row>
    <row r="349" spans="1:65" s="2" customFormat="1" ht="24.15" customHeight="1">
      <c r="A349" s="37"/>
      <c r="B349" s="38"/>
      <c r="C349" s="249" t="s">
        <v>557</v>
      </c>
      <c r="D349" s="249" t="s">
        <v>282</v>
      </c>
      <c r="E349" s="250" t="s">
        <v>558</v>
      </c>
      <c r="F349" s="251" t="s">
        <v>559</v>
      </c>
      <c r="G349" s="252" t="s">
        <v>313</v>
      </c>
      <c r="H349" s="253">
        <v>14</v>
      </c>
      <c r="I349" s="254"/>
      <c r="J349" s="255">
        <f>ROUND(I349*H349,2)</f>
        <v>0</v>
      </c>
      <c r="K349" s="251" t="s">
        <v>186</v>
      </c>
      <c r="L349" s="256"/>
      <c r="M349" s="257" t="s">
        <v>1</v>
      </c>
      <c r="N349" s="258" t="s">
        <v>41</v>
      </c>
      <c r="O349" s="90"/>
      <c r="P349" s="226">
        <f>O349*H349</f>
        <v>0</v>
      </c>
      <c r="Q349" s="226">
        <v>0.0133</v>
      </c>
      <c r="R349" s="226">
        <f>Q349*H349</f>
        <v>0.18619999999999998</v>
      </c>
      <c r="S349" s="226">
        <v>0</v>
      </c>
      <c r="T349" s="227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28" t="s">
        <v>205</v>
      </c>
      <c r="AT349" s="228" t="s">
        <v>282</v>
      </c>
      <c r="AU349" s="228" t="s">
        <v>86</v>
      </c>
      <c r="AY349" s="16" t="s">
        <v>148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6" t="s">
        <v>84</v>
      </c>
      <c r="BK349" s="229">
        <f>ROUND(I349*H349,2)</f>
        <v>0</v>
      </c>
      <c r="BL349" s="16" t="s">
        <v>155</v>
      </c>
      <c r="BM349" s="228" t="s">
        <v>560</v>
      </c>
    </row>
    <row r="350" spans="1:47" s="2" customFormat="1" ht="12">
      <c r="A350" s="37"/>
      <c r="B350" s="38"/>
      <c r="C350" s="39"/>
      <c r="D350" s="230" t="s">
        <v>157</v>
      </c>
      <c r="E350" s="39"/>
      <c r="F350" s="231" t="s">
        <v>559</v>
      </c>
      <c r="G350" s="39"/>
      <c r="H350" s="39"/>
      <c r="I350" s="232"/>
      <c r="J350" s="39"/>
      <c r="K350" s="39"/>
      <c r="L350" s="43"/>
      <c r="M350" s="233"/>
      <c r="N350" s="234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157</v>
      </c>
      <c r="AU350" s="16" t="s">
        <v>86</v>
      </c>
    </row>
    <row r="351" spans="1:65" s="2" customFormat="1" ht="24.15" customHeight="1">
      <c r="A351" s="37"/>
      <c r="B351" s="38"/>
      <c r="C351" s="249" t="s">
        <v>561</v>
      </c>
      <c r="D351" s="249" t="s">
        <v>282</v>
      </c>
      <c r="E351" s="250" t="s">
        <v>562</v>
      </c>
      <c r="F351" s="251" t="s">
        <v>563</v>
      </c>
      <c r="G351" s="252" t="s">
        <v>313</v>
      </c>
      <c r="H351" s="253">
        <v>14</v>
      </c>
      <c r="I351" s="254"/>
      <c r="J351" s="255">
        <f>ROUND(I351*H351,2)</f>
        <v>0</v>
      </c>
      <c r="K351" s="251" t="s">
        <v>186</v>
      </c>
      <c r="L351" s="256"/>
      <c r="M351" s="257" t="s">
        <v>1</v>
      </c>
      <c r="N351" s="258" t="s">
        <v>41</v>
      </c>
      <c r="O351" s="90"/>
      <c r="P351" s="226">
        <f>O351*H351</f>
        <v>0</v>
      </c>
      <c r="Q351" s="226">
        <v>0.0003</v>
      </c>
      <c r="R351" s="226">
        <f>Q351*H351</f>
        <v>0.0042</v>
      </c>
      <c r="S351" s="226">
        <v>0</v>
      </c>
      <c r="T351" s="227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8" t="s">
        <v>205</v>
      </c>
      <c r="AT351" s="228" t="s">
        <v>282</v>
      </c>
      <c r="AU351" s="228" t="s">
        <v>86</v>
      </c>
      <c r="AY351" s="16" t="s">
        <v>148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6" t="s">
        <v>84</v>
      </c>
      <c r="BK351" s="229">
        <f>ROUND(I351*H351,2)</f>
        <v>0</v>
      </c>
      <c r="BL351" s="16" t="s">
        <v>155</v>
      </c>
      <c r="BM351" s="228" t="s">
        <v>564</v>
      </c>
    </row>
    <row r="352" spans="1:47" s="2" customFormat="1" ht="12">
      <c r="A352" s="37"/>
      <c r="B352" s="38"/>
      <c r="C352" s="39"/>
      <c r="D352" s="230" t="s">
        <v>157</v>
      </c>
      <c r="E352" s="39"/>
      <c r="F352" s="231" t="s">
        <v>563</v>
      </c>
      <c r="G352" s="39"/>
      <c r="H352" s="39"/>
      <c r="I352" s="232"/>
      <c r="J352" s="39"/>
      <c r="K352" s="39"/>
      <c r="L352" s="43"/>
      <c r="M352" s="233"/>
      <c r="N352" s="234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157</v>
      </c>
      <c r="AU352" s="16" t="s">
        <v>86</v>
      </c>
    </row>
    <row r="353" spans="1:65" s="2" customFormat="1" ht="16.5" customHeight="1">
      <c r="A353" s="37"/>
      <c r="B353" s="38"/>
      <c r="C353" s="217" t="s">
        <v>565</v>
      </c>
      <c r="D353" s="217" t="s">
        <v>150</v>
      </c>
      <c r="E353" s="218" t="s">
        <v>566</v>
      </c>
      <c r="F353" s="219" t="s">
        <v>567</v>
      </c>
      <c r="G353" s="220" t="s">
        <v>313</v>
      </c>
      <c r="H353" s="221">
        <v>2</v>
      </c>
      <c r="I353" s="222"/>
      <c r="J353" s="223">
        <f>ROUND(I353*H353,2)</f>
        <v>0</v>
      </c>
      <c r="K353" s="219" t="s">
        <v>154</v>
      </c>
      <c r="L353" s="43"/>
      <c r="M353" s="224" t="s">
        <v>1</v>
      </c>
      <c r="N353" s="225" t="s">
        <v>41</v>
      </c>
      <c r="O353" s="90"/>
      <c r="P353" s="226">
        <f>O353*H353</f>
        <v>0</v>
      </c>
      <c r="Q353" s="226">
        <v>0.32906</v>
      </c>
      <c r="R353" s="226">
        <f>Q353*H353</f>
        <v>0.65812</v>
      </c>
      <c r="S353" s="226">
        <v>0</v>
      </c>
      <c r="T353" s="22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8" t="s">
        <v>155</v>
      </c>
      <c r="AT353" s="228" t="s">
        <v>150</v>
      </c>
      <c r="AU353" s="228" t="s">
        <v>86</v>
      </c>
      <c r="AY353" s="16" t="s">
        <v>148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6" t="s">
        <v>84</v>
      </c>
      <c r="BK353" s="229">
        <f>ROUND(I353*H353,2)</f>
        <v>0</v>
      </c>
      <c r="BL353" s="16" t="s">
        <v>155</v>
      </c>
      <c r="BM353" s="228" t="s">
        <v>568</v>
      </c>
    </row>
    <row r="354" spans="1:47" s="2" customFormat="1" ht="12">
      <c r="A354" s="37"/>
      <c r="B354" s="38"/>
      <c r="C354" s="39"/>
      <c r="D354" s="230" t="s">
        <v>157</v>
      </c>
      <c r="E354" s="39"/>
      <c r="F354" s="231" t="s">
        <v>567</v>
      </c>
      <c r="G354" s="39"/>
      <c r="H354" s="39"/>
      <c r="I354" s="232"/>
      <c r="J354" s="39"/>
      <c r="K354" s="39"/>
      <c r="L354" s="43"/>
      <c r="M354" s="233"/>
      <c r="N354" s="234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157</v>
      </c>
      <c r="AU354" s="16" t="s">
        <v>86</v>
      </c>
    </row>
    <row r="355" spans="1:47" s="2" customFormat="1" ht="12">
      <c r="A355" s="37"/>
      <c r="B355" s="38"/>
      <c r="C355" s="39"/>
      <c r="D355" s="235" t="s">
        <v>159</v>
      </c>
      <c r="E355" s="39"/>
      <c r="F355" s="236" t="s">
        <v>569</v>
      </c>
      <c r="G355" s="39"/>
      <c r="H355" s="39"/>
      <c r="I355" s="232"/>
      <c r="J355" s="39"/>
      <c r="K355" s="39"/>
      <c r="L355" s="43"/>
      <c r="M355" s="233"/>
      <c r="N355" s="234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159</v>
      </c>
      <c r="AU355" s="16" t="s">
        <v>86</v>
      </c>
    </row>
    <row r="356" spans="1:47" s="2" customFormat="1" ht="12">
      <c r="A356" s="37"/>
      <c r="B356" s="38"/>
      <c r="C356" s="39"/>
      <c r="D356" s="230" t="s">
        <v>161</v>
      </c>
      <c r="E356" s="39"/>
      <c r="F356" s="237" t="s">
        <v>570</v>
      </c>
      <c r="G356" s="39"/>
      <c r="H356" s="39"/>
      <c r="I356" s="232"/>
      <c r="J356" s="39"/>
      <c r="K356" s="39"/>
      <c r="L356" s="43"/>
      <c r="M356" s="233"/>
      <c r="N356" s="234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161</v>
      </c>
      <c r="AU356" s="16" t="s">
        <v>86</v>
      </c>
    </row>
    <row r="357" spans="1:65" s="2" customFormat="1" ht="16.5" customHeight="1">
      <c r="A357" s="37"/>
      <c r="B357" s="38"/>
      <c r="C357" s="249" t="s">
        <v>571</v>
      </c>
      <c r="D357" s="249" t="s">
        <v>282</v>
      </c>
      <c r="E357" s="250" t="s">
        <v>572</v>
      </c>
      <c r="F357" s="251" t="s">
        <v>573</v>
      </c>
      <c r="G357" s="252" t="s">
        <v>313</v>
      </c>
      <c r="H357" s="253">
        <v>2</v>
      </c>
      <c r="I357" s="254"/>
      <c r="J357" s="255">
        <f>ROUND(I357*H357,2)</f>
        <v>0</v>
      </c>
      <c r="K357" s="251" t="s">
        <v>154</v>
      </c>
      <c r="L357" s="256"/>
      <c r="M357" s="257" t="s">
        <v>1</v>
      </c>
      <c r="N357" s="258" t="s">
        <v>41</v>
      </c>
      <c r="O357" s="90"/>
      <c r="P357" s="226">
        <f>O357*H357</f>
        <v>0</v>
      </c>
      <c r="Q357" s="226">
        <v>0.0295</v>
      </c>
      <c r="R357" s="226">
        <f>Q357*H357</f>
        <v>0.059</v>
      </c>
      <c r="S357" s="226">
        <v>0</v>
      </c>
      <c r="T357" s="227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8" t="s">
        <v>205</v>
      </c>
      <c r="AT357" s="228" t="s">
        <v>282</v>
      </c>
      <c r="AU357" s="228" t="s">
        <v>86</v>
      </c>
      <c r="AY357" s="16" t="s">
        <v>148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6" t="s">
        <v>84</v>
      </c>
      <c r="BK357" s="229">
        <f>ROUND(I357*H357,2)</f>
        <v>0</v>
      </c>
      <c r="BL357" s="16" t="s">
        <v>155</v>
      </c>
      <c r="BM357" s="228" t="s">
        <v>574</v>
      </c>
    </row>
    <row r="358" spans="1:47" s="2" customFormat="1" ht="12">
      <c r="A358" s="37"/>
      <c r="B358" s="38"/>
      <c r="C358" s="39"/>
      <c r="D358" s="230" t="s">
        <v>157</v>
      </c>
      <c r="E358" s="39"/>
      <c r="F358" s="231" t="s">
        <v>573</v>
      </c>
      <c r="G358" s="39"/>
      <c r="H358" s="39"/>
      <c r="I358" s="232"/>
      <c r="J358" s="39"/>
      <c r="K358" s="39"/>
      <c r="L358" s="43"/>
      <c r="M358" s="233"/>
      <c r="N358" s="234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157</v>
      </c>
      <c r="AU358" s="16" t="s">
        <v>86</v>
      </c>
    </row>
    <row r="359" spans="1:65" s="2" customFormat="1" ht="24.15" customHeight="1">
      <c r="A359" s="37"/>
      <c r="B359" s="38"/>
      <c r="C359" s="249" t="s">
        <v>575</v>
      </c>
      <c r="D359" s="249" t="s">
        <v>282</v>
      </c>
      <c r="E359" s="250" t="s">
        <v>576</v>
      </c>
      <c r="F359" s="251" t="s">
        <v>577</v>
      </c>
      <c r="G359" s="252" t="s">
        <v>313</v>
      </c>
      <c r="H359" s="253">
        <v>2</v>
      </c>
      <c r="I359" s="254"/>
      <c r="J359" s="255">
        <f>ROUND(I359*H359,2)</f>
        <v>0</v>
      </c>
      <c r="K359" s="251" t="s">
        <v>1</v>
      </c>
      <c r="L359" s="256"/>
      <c r="M359" s="257" t="s">
        <v>1</v>
      </c>
      <c r="N359" s="258" t="s">
        <v>41</v>
      </c>
      <c r="O359" s="90"/>
      <c r="P359" s="226">
        <f>O359*H359</f>
        <v>0</v>
      </c>
      <c r="Q359" s="226">
        <v>0.00065</v>
      </c>
      <c r="R359" s="226">
        <f>Q359*H359</f>
        <v>0.0013</v>
      </c>
      <c r="S359" s="226">
        <v>0</v>
      </c>
      <c r="T359" s="22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8" t="s">
        <v>205</v>
      </c>
      <c r="AT359" s="228" t="s">
        <v>282</v>
      </c>
      <c r="AU359" s="228" t="s">
        <v>86</v>
      </c>
      <c r="AY359" s="16" t="s">
        <v>148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6" t="s">
        <v>84</v>
      </c>
      <c r="BK359" s="229">
        <f>ROUND(I359*H359,2)</f>
        <v>0</v>
      </c>
      <c r="BL359" s="16" t="s">
        <v>155</v>
      </c>
      <c r="BM359" s="228" t="s">
        <v>578</v>
      </c>
    </row>
    <row r="360" spans="1:47" s="2" customFormat="1" ht="12">
      <c r="A360" s="37"/>
      <c r="B360" s="38"/>
      <c r="C360" s="39"/>
      <c r="D360" s="230" t="s">
        <v>157</v>
      </c>
      <c r="E360" s="39"/>
      <c r="F360" s="231" t="s">
        <v>577</v>
      </c>
      <c r="G360" s="39"/>
      <c r="H360" s="39"/>
      <c r="I360" s="232"/>
      <c r="J360" s="39"/>
      <c r="K360" s="39"/>
      <c r="L360" s="43"/>
      <c r="M360" s="233"/>
      <c r="N360" s="234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157</v>
      </c>
      <c r="AU360" s="16" t="s">
        <v>86</v>
      </c>
    </row>
    <row r="361" spans="1:65" s="2" customFormat="1" ht="16.5" customHeight="1">
      <c r="A361" s="37"/>
      <c r="B361" s="38"/>
      <c r="C361" s="217" t="s">
        <v>579</v>
      </c>
      <c r="D361" s="217" t="s">
        <v>150</v>
      </c>
      <c r="E361" s="218" t="s">
        <v>580</v>
      </c>
      <c r="F361" s="219" t="s">
        <v>581</v>
      </c>
      <c r="G361" s="220" t="s">
        <v>313</v>
      </c>
      <c r="H361" s="221">
        <v>16</v>
      </c>
      <c r="I361" s="222"/>
      <c r="J361" s="223">
        <f>ROUND(I361*H361,2)</f>
        <v>0</v>
      </c>
      <c r="K361" s="219" t="s">
        <v>154</v>
      </c>
      <c r="L361" s="43"/>
      <c r="M361" s="224" t="s">
        <v>1</v>
      </c>
      <c r="N361" s="225" t="s">
        <v>41</v>
      </c>
      <c r="O361" s="90"/>
      <c r="P361" s="226">
        <f>O361*H361</f>
        <v>0</v>
      </c>
      <c r="Q361" s="226">
        <v>0.00031</v>
      </c>
      <c r="R361" s="226">
        <f>Q361*H361</f>
        <v>0.00496</v>
      </c>
      <c r="S361" s="226">
        <v>0</v>
      </c>
      <c r="T361" s="227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8" t="s">
        <v>155</v>
      </c>
      <c r="AT361" s="228" t="s">
        <v>150</v>
      </c>
      <c r="AU361" s="228" t="s">
        <v>86</v>
      </c>
      <c r="AY361" s="16" t="s">
        <v>148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6" t="s">
        <v>84</v>
      </c>
      <c r="BK361" s="229">
        <f>ROUND(I361*H361,2)</f>
        <v>0</v>
      </c>
      <c r="BL361" s="16" t="s">
        <v>155</v>
      </c>
      <c r="BM361" s="228" t="s">
        <v>582</v>
      </c>
    </row>
    <row r="362" spans="1:47" s="2" customFormat="1" ht="12">
      <c r="A362" s="37"/>
      <c r="B362" s="38"/>
      <c r="C362" s="39"/>
      <c r="D362" s="230" t="s">
        <v>157</v>
      </c>
      <c r="E362" s="39"/>
      <c r="F362" s="231" t="s">
        <v>583</v>
      </c>
      <c r="G362" s="39"/>
      <c r="H362" s="39"/>
      <c r="I362" s="232"/>
      <c r="J362" s="39"/>
      <c r="K362" s="39"/>
      <c r="L362" s="43"/>
      <c r="M362" s="233"/>
      <c r="N362" s="234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157</v>
      </c>
      <c r="AU362" s="16" t="s">
        <v>86</v>
      </c>
    </row>
    <row r="363" spans="1:47" s="2" customFormat="1" ht="12">
      <c r="A363" s="37"/>
      <c r="B363" s="38"/>
      <c r="C363" s="39"/>
      <c r="D363" s="235" t="s">
        <v>159</v>
      </c>
      <c r="E363" s="39"/>
      <c r="F363" s="236" t="s">
        <v>584</v>
      </c>
      <c r="G363" s="39"/>
      <c r="H363" s="39"/>
      <c r="I363" s="232"/>
      <c r="J363" s="39"/>
      <c r="K363" s="39"/>
      <c r="L363" s="43"/>
      <c r="M363" s="233"/>
      <c r="N363" s="234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159</v>
      </c>
      <c r="AU363" s="16" t="s">
        <v>86</v>
      </c>
    </row>
    <row r="364" spans="1:47" s="2" customFormat="1" ht="12">
      <c r="A364" s="37"/>
      <c r="B364" s="38"/>
      <c r="C364" s="39"/>
      <c r="D364" s="230" t="s">
        <v>161</v>
      </c>
      <c r="E364" s="39"/>
      <c r="F364" s="237" t="s">
        <v>585</v>
      </c>
      <c r="G364" s="39"/>
      <c r="H364" s="39"/>
      <c r="I364" s="232"/>
      <c r="J364" s="39"/>
      <c r="K364" s="39"/>
      <c r="L364" s="43"/>
      <c r="M364" s="233"/>
      <c r="N364" s="234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161</v>
      </c>
      <c r="AU364" s="16" t="s">
        <v>86</v>
      </c>
    </row>
    <row r="365" spans="1:65" s="2" customFormat="1" ht="16.5" customHeight="1">
      <c r="A365" s="37"/>
      <c r="B365" s="38"/>
      <c r="C365" s="217" t="s">
        <v>586</v>
      </c>
      <c r="D365" s="217" t="s">
        <v>150</v>
      </c>
      <c r="E365" s="218" t="s">
        <v>587</v>
      </c>
      <c r="F365" s="219" t="s">
        <v>588</v>
      </c>
      <c r="G365" s="220" t="s">
        <v>153</v>
      </c>
      <c r="H365" s="221">
        <v>570</v>
      </c>
      <c r="I365" s="222"/>
      <c r="J365" s="223">
        <f>ROUND(I365*H365,2)</f>
        <v>0</v>
      </c>
      <c r="K365" s="219" t="s">
        <v>154</v>
      </c>
      <c r="L365" s="43"/>
      <c r="M365" s="224" t="s">
        <v>1</v>
      </c>
      <c r="N365" s="225" t="s">
        <v>41</v>
      </c>
      <c r="O365" s="90"/>
      <c r="P365" s="226">
        <f>O365*H365</f>
        <v>0</v>
      </c>
      <c r="Q365" s="226">
        <v>0.00019</v>
      </c>
      <c r="R365" s="226">
        <f>Q365*H365</f>
        <v>0.10830000000000001</v>
      </c>
      <c r="S365" s="226">
        <v>0</v>
      </c>
      <c r="T365" s="227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28" t="s">
        <v>155</v>
      </c>
      <c r="AT365" s="228" t="s">
        <v>150</v>
      </c>
      <c r="AU365" s="228" t="s">
        <v>86</v>
      </c>
      <c r="AY365" s="16" t="s">
        <v>148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6" t="s">
        <v>84</v>
      </c>
      <c r="BK365" s="229">
        <f>ROUND(I365*H365,2)</f>
        <v>0</v>
      </c>
      <c r="BL365" s="16" t="s">
        <v>155</v>
      </c>
      <c r="BM365" s="228" t="s">
        <v>589</v>
      </c>
    </row>
    <row r="366" spans="1:47" s="2" customFormat="1" ht="12">
      <c r="A366" s="37"/>
      <c r="B366" s="38"/>
      <c r="C366" s="39"/>
      <c r="D366" s="230" t="s">
        <v>157</v>
      </c>
      <c r="E366" s="39"/>
      <c r="F366" s="231" t="s">
        <v>590</v>
      </c>
      <c r="G366" s="39"/>
      <c r="H366" s="39"/>
      <c r="I366" s="232"/>
      <c r="J366" s="39"/>
      <c r="K366" s="39"/>
      <c r="L366" s="43"/>
      <c r="M366" s="233"/>
      <c r="N366" s="234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157</v>
      </c>
      <c r="AU366" s="16" t="s">
        <v>86</v>
      </c>
    </row>
    <row r="367" spans="1:47" s="2" customFormat="1" ht="12">
      <c r="A367" s="37"/>
      <c r="B367" s="38"/>
      <c r="C367" s="39"/>
      <c r="D367" s="235" t="s">
        <v>159</v>
      </c>
      <c r="E367" s="39"/>
      <c r="F367" s="236" t="s">
        <v>591</v>
      </c>
      <c r="G367" s="39"/>
      <c r="H367" s="39"/>
      <c r="I367" s="232"/>
      <c r="J367" s="39"/>
      <c r="K367" s="39"/>
      <c r="L367" s="43"/>
      <c r="M367" s="233"/>
      <c r="N367" s="234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159</v>
      </c>
      <c r="AU367" s="16" t="s">
        <v>86</v>
      </c>
    </row>
    <row r="368" spans="1:65" s="2" customFormat="1" ht="21.75" customHeight="1">
      <c r="A368" s="37"/>
      <c r="B368" s="38"/>
      <c r="C368" s="217" t="s">
        <v>592</v>
      </c>
      <c r="D368" s="217" t="s">
        <v>150</v>
      </c>
      <c r="E368" s="218" t="s">
        <v>593</v>
      </c>
      <c r="F368" s="219" t="s">
        <v>594</v>
      </c>
      <c r="G368" s="220" t="s">
        <v>153</v>
      </c>
      <c r="H368" s="221">
        <v>570</v>
      </c>
      <c r="I368" s="222"/>
      <c r="J368" s="223">
        <f>ROUND(I368*H368,2)</f>
        <v>0</v>
      </c>
      <c r="K368" s="219" t="s">
        <v>154</v>
      </c>
      <c r="L368" s="43"/>
      <c r="M368" s="224" t="s">
        <v>1</v>
      </c>
      <c r="N368" s="225" t="s">
        <v>41</v>
      </c>
      <c r="O368" s="90"/>
      <c r="P368" s="226">
        <f>O368*H368</f>
        <v>0</v>
      </c>
      <c r="Q368" s="226">
        <v>9E-05</v>
      </c>
      <c r="R368" s="226">
        <f>Q368*H368</f>
        <v>0.051300000000000005</v>
      </c>
      <c r="S368" s="226">
        <v>0</v>
      </c>
      <c r="T368" s="22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8" t="s">
        <v>155</v>
      </c>
      <c r="AT368" s="228" t="s">
        <v>150</v>
      </c>
      <c r="AU368" s="228" t="s">
        <v>86</v>
      </c>
      <c r="AY368" s="16" t="s">
        <v>148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6" t="s">
        <v>84</v>
      </c>
      <c r="BK368" s="229">
        <f>ROUND(I368*H368,2)</f>
        <v>0</v>
      </c>
      <c r="BL368" s="16" t="s">
        <v>155</v>
      </c>
      <c r="BM368" s="228" t="s">
        <v>595</v>
      </c>
    </row>
    <row r="369" spans="1:47" s="2" customFormat="1" ht="12">
      <c r="A369" s="37"/>
      <c r="B369" s="38"/>
      <c r="C369" s="39"/>
      <c r="D369" s="230" t="s">
        <v>157</v>
      </c>
      <c r="E369" s="39"/>
      <c r="F369" s="231" t="s">
        <v>596</v>
      </c>
      <c r="G369" s="39"/>
      <c r="H369" s="39"/>
      <c r="I369" s="232"/>
      <c r="J369" s="39"/>
      <c r="K369" s="39"/>
      <c r="L369" s="43"/>
      <c r="M369" s="233"/>
      <c r="N369" s="234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157</v>
      </c>
      <c r="AU369" s="16" t="s">
        <v>86</v>
      </c>
    </row>
    <row r="370" spans="1:47" s="2" customFormat="1" ht="12">
      <c r="A370" s="37"/>
      <c r="B370" s="38"/>
      <c r="C370" s="39"/>
      <c r="D370" s="235" t="s">
        <v>159</v>
      </c>
      <c r="E370" s="39"/>
      <c r="F370" s="236" t="s">
        <v>597</v>
      </c>
      <c r="G370" s="39"/>
      <c r="H370" s="39"/>
      <c r="I370" s="232"/>
      <c r="J370" s="39"/>
      <c r="K370" s="39"/>
      <c r="L370" s="43"/>
      <c r="M370" s="233"/>
      <c r="N370" s="234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159</v>
      </c>
      <c r="AU370" s="16" t="s">
        <v>86</v>
      </c>
    </row>
    <row r="371" spans="1:65" s="2" customFormat="1" ht="16.5" customHeight="1">
      <c r="A371" s="37"/>
      <c r="B371" s="38"/>
      <c r="C371" s="217" t="s">
        <v>598</v>
      </c>
      <c r="D371" s="217" t="s">
        <v>150</v>
      </c>
      <c r="E371" s="218" t="s">
        <v>599</v>
      </c>
      <c r="F371" s="219" t="s">
        <v>600</v>
      </c>
      <c r="G371" s="220" t="s">
        <v>313</v>
      </c>
      <c r="H371" s="221">
        <v>27</v>
      </c>
      <c r="I371" s="222"/>
      <c r="J371" s="223">
        <f>ROUND(I371*H371,2)</f>
        <v>0</v>
      </c>
      <c r="K371" s="219" t="s">
        <v>1</v>
      </c>
      <c r="L371" s="43"/>
      <c r="M371" s="224" t="s">
        <v>1</v>
      </c>
      <c r="N371" s="225" t="s">
        <v>41</v>
      </c>
      <c r="O371" s="90"/>
      <c r="P371" s="226">
        <f>O371*H371</f>
        <v>0</v>
      </c>
      <c r="Q371" s="226">
        <v>0</v>
      </c>
      <c r="R371" s="226">
        <f>Q371*H371</f>
        <v>0</v>
      </c>
      <c r="S371" s="226">
        <v>0</v>
      </c>
      <c r="T371" s="227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28" t="s">
        <v>155</v>
      </c>
      <c r="AT371" s="228" t="s">
        <v>150</v>
      </c>
      <c r="AU371" s="228" t="s">
        <v>86</v>
      </c>
      <c r="AY371" s="16" t="s">
        <v>148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16" t="s">
        <v>84</v>
      </c>
      <c r="BK371" s="229">
        <f>ROUND(I371*H371,2)</f>
        <v>0</v>
      </c>
      <c r="BL371" s="16" t="s">
        <v>155</v>
      </c>
      <c r="BM371" s="228" t="s">
        <v>601</v>
      </c>
    </row>
    <row r="372" spans="1:47" s="2" customFormat="1" ht="12">
      <c r="A372" s="37"/>
      <c r="B372" s="38"/>
      <c r="C372" s="39"/>
      <c r="D372" s="230" t="s">
        <v>157</v>
      </c>
      <c r="E372" s="39"/>
      <c r="F372" s="231" t="s">
        <v>600</v>
      </c>
      <c r="G372" s="39"/>
      <c r="H372" s="39"/>
      <c r="I372" s="232"/>
      <c r="J372" s="39"/>
      <c r="K372" s="39"/>
      <c r="L372" s="43"/>
      <c r="M372" s="233"/>
      <c r="N372" s="234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157</v>
      </c>
      <c r="AU372" s="16" t="s">
        <v>86</v>
      </c>
    </row>
    <row r="373" spans="1:65" s="2" customFormat="1" ht="24.15" customHeight="1">
      <c r="A373" s="37"/>
      <c r="B373" s="38"/>
      <c r="C373" s="217" t="s">
        <v>602</v>
      </c>
      <c r="D373" s="217" t="s">
        <v>150</v>
      </c>
      <c r="E373" s="218" t="s">
        <v>603</v>
      </c>
      <c r="F373" s="219" t="s">
        <v>604</v>
      </c>
      <c r="G373" s="220" t="s">
        <v>313</v>
      </c>
      <c r="H373" s="221">
        <v>29</v>
      </c>
      <c r="I373" s="222"/>
      <c r="J373" s="223">
        <f>ROUND(I373*H373,2)</f>
        <v>0</v>
      </c>
      <c r="K373" s="219" t="s">
        <v>186</v>
      </c>
      <c r="L373" s="43"/>
      <c r="M373" s="224" t="s">
        <v>1</v>
      </c>
      <c r="N373" s="225" t="s">
        <v>41</v>
      </c>
      <c r="O373" s="90"/>
      <c r="P373" s="226">
        <f>O373*H373</f>
        <v>0</v>
      </c>
      <c r="Q373" s="226">
        <v>0.00021</v>
      </c>
      <c r="R373" s="226">
        <f>Q373*H373</f>
        <v>0.00609</v>
      </c>
      <c r="S373" s="226">
        <v>0</v>
      </c>
      <c r="T373" s="227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8" t="s">
        <v>155</v>
      </c>
      <c r="AT373" s="228" t="s">
        <v>150</v>
      </c>
      <c r="AU373" s="228" t="s">
        <v>86</v>
      </c>
      <c r="AY373" s="16" t="s">
        <v>148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6" t="s">
        <v>84</v>
      </c>
      <c r="BK373" s="229">
        <f>ROUND(I373*H373,2)</f>
        <v>0</v>
      </c>
      <c r="BL373" s="16" t="s">
        <v>155</v>
      </c>
      <c r="BM373" s="228" t="s">
        <v>605</v>
      </c>
    </row>
    <row r="374" spans="1:47" s="2" customFormat="1" ht="12">
      <c r="A374" s="37"/>
      <c r="B374" s="38"/>
      <c r="C374" s="39"/>
      <c r="D374" s="230" t="s">
        <v>157</v>
      </c>
      <c r="E374" s="39"/>
      <c r="F374" s="231" t="s">
        <v>606</v>
      </c>
      <c r="G374" s="39"/>
      <c r="H374" s="39"/>
      <c r="I374" s="232"/>
      <c r="J374" s="39"/>
      <c r="K374" s="39"/>
      <c r="L374" s="43"/>
      <c r="M374" s="233"/>
      <c r="N374" s="234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157</v>
      </c>
      <c r="AU374" s="16" t="s">
        <v>86</v>
      </c>
    </row>
    <row r="375" spans="1:47" s="2" customFormat="1" ht="12">
      <c r="A375" s="37"/>
      <c r="B375" s="38"/>
      <c r="C375" s="39"/>
      <c r="D375" s="235" t="s">
        <v>159</v>
      </c>
      <c r="E375" s="39"/>
      <c r="F375" s="236" t="s">
        <v>607</v>
      </c>
      <c r="G375" s="39"/>
      <c r="H375" s="39"/>
      <c r="I375" s="232"/>
      <c r="J375" s="39"/>
      <c r="K375" s="39"/>
      <c r="L375" s="43"/>
      <c r="M375" s="233"/>
      <c r="N375" s="234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159</v>
      </c>
      <c r="AU375" s="16" t="s">
        <v>86</v>
      </c>
    </row>
    <row r="376" spans="1:51" s="13" customFormat="1" ht="12">
      <c r="A376" s="13"/>
      <c r="B376" s="238"/>
      <c r="C376" s="239"/>
      <c r="D376" s="230" t="s">
        <v>163</v>
      </c>
      <c r="E376" s="240" t="s">
        <v>1</v>
      </c>
      <c r="F376" s="241" t="s">
        <v>608</v>
      </c>
      <c r="G376" s="239"/>
      <c r="H376" s="242">
        <v>29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163</v>
      </c>
      <c r="AU376" s="248" t="s">
        <v>86</v>
      </c>
      <c r="AV376" s="13" t="s">
        <v>86</v>
      </c>
      <c r="AW376" s="13" t="s">
        <v>32</v>
      </c>
      <c r="AX376" s="13" t="s">
        <v>84</v>
      </c>
      <c r="AY376" s="248" t="s">
        <v>148</v>
      </c>
    </row>
    <row r="377" spans="1:65" s="2" customFormat="1" ht="21.75" customHeight="1">
      <c r="A377" s="37"/>
      <c r="B377" s="38"/>
      <c r="C377" s="217" t="s">
        <v>609</v>
      </c>
      <c r="D377" s="217" t="s">
        <v>150</v>
      </c>
      <c r="E377" s="218" t="s">
        <v>610</v>
      </c>
      <c r="F377" s="219" t="s">
        <v>611</v>
      </c>
      <c r="G377" s="220" t="s">
        <v>313</v>
      </c>
      <c r="H377" s="221">
        <v>8</v>
      </c>
      <c r="I377" s="222"/>
      <c r="J377" s="223">
        <f>ROUND(I377*H377,2)</f>
        <v>0</v>
      </c>
      <c r="K377" s="219" t="s">
        <v>186</v>
      </c>
      <c r="L377" s="43"/>
      <c r="M377" s="224" t="s">
        <v>1</v>
      </c>
      <c r="N377" s="225" t="s">
        <v>41</v>
      </c>
      <c r="O377" s="90"/>
      <c r="P377" s="226">
        <f>O377*H377</f>
        <v>0</v>
      </c>
      <c r="Q377" s="226">
        <v>0.00076</v>
      </c>
      <c r="R377" s="226">
        <f>Q377*H377</f>
        <v>0.00608</v>
      </c>
      <c r="S377" s="226">
        <v>0</v>
      </c>
      <c r="T377" s="227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8" t="s">
        <v>155</v>
      </c>
      <c r="AT377" s="228" t="s">
        <v>150</v>
      </c>
      <c r="AU377" s="228" t="s">
        <v>86</v>
      </c>
      <c r="AY377" s="16" t="s">
        <v>148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6" t="s">
        <v>84</v>
      </c>
      <c r="BK377" s="229">
        <f>ROUND(I377*H377,2)</f>
        <v>0</v>
      </c>
      <c r="BL377" s="16" t="s">
        <v>155</v>
      </c>
      <c r="BM377" s="228" t="s">
        <v>612</v>
      </c>
    </row>
    <row r="378" spans="1:47" s="2" customFormat="1" ht="12">
      <c r="A378" s="37"/>
      <c r="B378" s="38"/>
      <c r="C378" s="39"/>
      <c r="D378" s="230" t="s">
        <v>157</v>
      </c>
      <c r="E378" s="39"/>
      <c r="F378" s="231" t="s">
        <v>613</v>
      </c>
      <c r="G378" s="39"/>
      <c r="H378" s="39"/>
      <c r="I378" s="232"/>
      <c r="J378" s="39"/>
      <c r="K378" s="39"/>
      <c r="L378" s="43"/>
      <c r="M378" s="233"/>
      <c r="N378" s="234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157</v>
      </c>
      <c r="AU378" s="16" t="s">
        <v>86</v>
      </c>
    </row>
    <row r="379" spans="1:47" s="2" customFormat="1" ht="12">
      <c r="A379" s="37"/>
      <c r="B379" s="38"/>
      <c r="C379" s="39"/>
      <c r="D379" s="235" t="s">
        <v>159</v>
      </c>
      <c r="E379" s="39"/>
      <c r="F379" s="236" t="s">
        <v>614</v>
      </c>
      <c r="G379" s="39"/>
      <c r="H379" s="39"/>
      <c r="I379" s="232"/>
      <c r="J379" s="39"/>
      <c r="K379" s="39"/>
      <c r="L379" s="43"/>
      <c r="M379" s="233"/>
      <c r="N379" s="234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159</v>
      </c>
      <c r="AU379" s="16" t="s">
        <v>86</v>
      </c>
    </row>
    <row r="380" spans="1:65" s="2" customFormat="1" ht="16.5" customHeight="1">
      <c r="A380" s="37"/>
      <c r="B380" s="38"/>
      <c r="C380" s="217" t="s">
        <v>615</v>
      </c>
      <c r="D380" s="217" t="s">
        <v>150</v>
      </c>
      <c r="E380" s="218" t="s">
        <v>616</v>
      </c>
      <c r="F380" s="219" t="s">
        <v>617</v>
      </c>
      <c r="G380" s="220" t="s">
        <v>153</v>
      </c>
      <c r="H380" s="221">
        <v>16.5</v>
      </c>
      <c r="I380" s="222"/>
      <c r="J380" s="223">
        <f>ROUND(I380*H380,2)</f>
        <v>0</v>
      </c>
      <c r="K380" s="219" t="s">
        <v>186</v>
      </c>
      <c r="L380" s="43"/>
      <c r="M380" s="224" t="s">
        <v>1</v>
      </c>
      <c r="N380" s="225" t="s">
        <v>41</v>
      </c>
      <c r="O380" s="90"/>
      <c r="P380" s="226">
        <f>O380*H380</f>
        <v>0</v>
      </c>
      <c r="Q380" s="226">
        <v>0.00052</v>
      </c>
      <c r="R380" s="226">
        <f>Q380*H380</f>
        <v>0.008579999999999999</v>
      </c>
      <c r="S380" s="226">
        <v>0</v>
      </c>
      <c r="T380" s="227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8" t="s">
        <v>155</v>
      </c>
      <c r="AT380" s="228" t="s">
        <v>150</v>
      </c>
      <c r="AU380" s="228" t="s">
        <v>86</v>
      </c>
      <c r="AY380" s="16" t="s">
        <v>148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6" t="s">
        <v>84</v>
      </c>
      <c r="BK380" s="229">
        <f>ROUND(I380*H380,2)</f>
        <v>0</v>
      </c>
      <c r="BL380" s="16" t="s">
        <v>155</v>
      </c>
      <c r="BM380" s="228" t="s">
        <v>618</v>
      </c>
    </row>
    <row r="381" spans="1:47" s="2" customFormat="1" ht="12">
      <c r="A381" s="37"/>
      <c r="B381" s="38"/>
      <c r="C381" s="39"/>
      <c r="D381" s="230" t="s">
        <v>157</v>
      </c>
      <c r="E381" s="39"/>
      <c r="F381" s="231" t="s">
        <v>619</v>
      </c>
      <c r="G381" s="39"/>
      <c r="H381" s="39"/>
      <c r="I381" s="232"/>
      <c r="J381" s="39"/>
      <c r="K381" s="39"/>
      <c r="L381" s="43"/>
      <c r="M381" s="233"/>
      <c r="N381" s="234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157</v>
      </c>
      <c r="AU381" s="16" t="s">
        <v>86</v>
      </c>
    </row>
    <row r="382" spans="1:47" s="2" customFormat="1" ht="12">
      <c r="A382" s="37"/>
      <c r="B382" s="38"/>
      <c r="C382" s="39"/>
      <c r="D382" s="235" t="s">
        <v>159</v>
      </c>
      <c r="E382" s="39"/>
      <c r="F382" s="236" t="s">
        <v>620</v>
      </c>
      <c r="G382" s="39"/>
      <c r="H382" s="39"/>
      <c r="I382" s="232"/>
      <c r="J382" s="39"/>
      <c r="K382" s="39"/>
      <c r="L382" s="43"/>
      <c r="M382" s="233"/>
      <c r="N382" s="234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159</v>
      </c>
      <c r="AU382" s="16" t="s">
        <v>86</v>
      </c>
    </row>
    <row r="383" spans="1:51" s="13" customFormat="1" ht="12">
      <c r="A383" s="13"/>
      <c r="B383" s="238"/>
      <c r="C383" s="239"/>
      <c r="D383" s="230" t="s">
        <v>163</v>
      </c>
      <c r="E383" s="240" t="s">
        <v>1</v>
      </c>
      <c r="F383" s="241" t="s">
        <v>621</v>
      </c>
      <c r="G383" s="239"/>
      <c r="H383" s="242">
        <v>16.5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163</v>
      </c>
      <c r="AU383" s="248" t="s">
        <v>86</v>
      </c>
      <c r="AV383" s="13" t="s">
        <v>86</v>
      </c>
      <c r="AW383" s="13" t="s">
        <v>32</v>
      </c>
      <c r="AX383" s="13" t="s">
        <v>84</v>
      </c>
      <c r="AY383" s="248" t="s">
        <v>148</v>
      </c>
    </row>
    <row r="384" spans="1:65" s="2" customFormat="1" ht="24.15" customHeight="1">
      <c r="A384" s="37"/>
      <c r="B384" s="38"/>
      <c r="C384" s="249" t="s">
        <v>622</v>
      </c>
      <c r="D384" s="249" t="s">
        <v>282</v>
      </c>
      <c r="E384" s="250" t="s">
        <v>623</v>
      </c>
      <c r="F384" s="251" t="s">
        <v>624</v>
      </c>
      <c r="G384" s="252" t="s">
        <v>153</v>
      </c>
      <c r="H384" s="253">
        <v>16.5</v>
      </c>
      <c r="I384" s="254"/>
      <c r="J384" s="255">
        <f>ROUND(I384*H384,2)</f>
        <v>0</v>
      </c>
      <c r="K384" s="251" t="s">
        <v>186</v>
      </c>
      <c r="L384" s="256"/>
      <c r="M384" s="257" t="s">
        <v>1</v>
      </c>
      <c r="N384" s="258" t="s">
        <v>41</v>
      </c>
      <c r="O384" s="90"/>
      <c r="P384" s="226">
        <f>O384*H384</f>
        <v>0</v>
      </c>
      <c r="Q384" s="226">
        <v>0.03612</v>
      </c>
      <c r="R384" s="226">
        <f>Q384*H384</f>
        <v>0.59598</v>
      </c>
      <c r="S384" s="226">
        <v>0</v>
      </c>
      <c r="T384" s="227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28" t="s">
        <v>205</v>
      </c>
      <c r="AT384" s="228" t="s">
        <v>282</v>
      </c>
      <c r="AU384" s="228" t="s">
        <v>86</v>
      </c>
      <c r="AY384" s="16" t="s">
        <v>148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6" t="s">
        <v>84</v>
      </c>
      <c r="BK384" s="229">
        <f>ROUND(I384*H384,2)</f>
        <v>0</v>
      </c>
      <c r="BL384" s="16" t="s">
        <v>155</v>
      </c>
      <c r="BM384" s="228" t="s">
        <v>625</v>
      </c>
    </row>
    <row r="385" spans="1:47" s="2" customFormat="1" ht="12">
      <c r="A385" s="37"/>
      <c r="B385" s="38"/>
      <c r="C385" s="39"/>
      <c r="D385" s="230" t="s">
        <v>157</v>
      </c>
      <c r="E385" s="39"/>
      <c r="F385" s="231" t="s">
        <v>624</v>
      </c>
      <c r="G385" s="39"/>
      <c r="H385" s="39"/>
      <c r="I385" s="232"/>
      <c r="J385" s="39"/>
      <c r="K385" s="39"/>
      <c r="L385" s="43"/>
      <c r="M385" s="233"/>
      <c r="N385" s="234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157</v>
      </c>
      <c r="AU385" s="16" t="s">
        <v>86</v>
      </c>
    </row>
    <row r="386" spans="1:47" s="2" customFormat="1" ht="12">
      <c r="A386" s="37"/>
      <c r="B386" s="38"/>
      <c r="C386" s="39"/>
      <c r="D386" s="230" t="s">
        <v>626</v>
      </c>
      <c r="E386" s="39"/>
      <c r="F386" s="237" t="s">
        <v>627</v>
      </c>
      <c r="G386" s="39"/>
      <c r="H386" s="39"/>
      <c r="I386" s="232"/>
      <c r="J386" s="39"/>
      <c r="K386" s="39"/>
      <c r="L386" s="43"/>
      <c r="M386" s="233"/>
      <c r="N386" s="234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626</v>
      </c>
      <c r="AU386" s="16" t="s">
        <v>86</v>
      </c>
    </row>
    <row r="387" spans="1:63" s="12" customFormat="1" ht="22.8" customHeight="1">
      <c r="A387" s="12"/>
      <c r="B387" s="201"/>
      <c r="C387" s="202"/>
      <c r="D387" s="203" t="s">
        <v>75</v>
      </c>
      <c r="E387" s="215" t="s">
        <v>628</v>
      </c>
      <c r="F387" s="215" t="s">
        <v>629</v>
      </c>
      <c r="G387" s="202"/>
      <c r="H387" s="202"/>
      <c r="I387" s="205"/>
      <c r="J387" s="216">
        <f>BK387</f>
        <v>0</v>
      </c>
      <c r="K387" s="202"/>
      <c r="L387" s="207"/>
      <c r="M387" s="208"/>
      <c r="N387" s="209"/>
      <c r="O387" s="209"/>
      <c r="P387" s="210">
        <f>SUM(P388:P391)</f>
        <v>0</v>
      </c>
      <c r="Q387" s="209"/>
      <c r="R387" s="210">
        <f>SUM(R388:R391)</f>
        <v>0</v>
      </c>
      <c r="S387" s="209"/>
      <c r="T387" s="211">
        <f>SUM(T388:T391)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2" t="s">
        <v>84</v>
      </c>
      <c r="AT387" s="213" t="s">
        <v>75</v>
      </c>
      <c r="AU387" s="213" t="s">
        <v>84</v>
      </c>
      <c r="AY387" s="212" t="s">
        <v>148</v>
      </c>
      <c r="BK387" s="214">
        <f>SUM(BK388:BK391)</f>
        <v>0</v>
      </c>
    </row>
    <row r="388" spans="1:65" s="2" customFormat="1" ht="24.15" customHeight="1">
      <c r="A388" s="37"/>
      <c r="B388" s="38"/>
      <c r="C388" s="217" t="s">
        <v>630</v>
      </c>
      <c r="D388" s="217" t="s">
        <v>150</v>
      </c>
      <c r="E388" s="218" t="s">
        <v>631</v>
      </c>
      <c r="F388" s="219" t="s">
        <v>632</v>
      </c>
      <c r="G388" s="220" t="s">
        <v>256</v>
      </c>
      <c r="H388" s="221">
        <v>6.845</v>
      </c>
      <c r="I388" s="222"/>
      <c r="J388" s="223">
        <f>ROUND(I388*H388,2)</f>
        <v>0</v>
      </c>
      <c r="K388" s="219" t="s">
        <v>154</v>
      </c>
      <c r="L388" s="43"/>
      <c r="M388" s="224" t="s">
        <v>1</v>
      </c>
      <c r="N388" s="225" t="s">
        <v>41</v>
      </c>
      <c r="O388" s="90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28" t="s">
        <v>155</v>
      </c>
      <c r="AT388" s="228" t="s">
        <v>150</v>
      </c>
      <c r="AU388" s="228" t="s">
        <v>86</v>
      </c>
      <c r="AY388" s="16" t="s">
        <v>148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6" t="s">
        <v>84</v>
      </c>
      <c r="BK388" s="229">
        <f>ROUND(I388*H388,2)</f>
        <v>0</v>
      </c>
      <c r="BL388" s="16" t="s">
        <v>155</v>
      </c>
      <c r="BM388" s="228" t="s">
        <v>633</v>
      </c>
    </row>
    <row r="389" spans="1:47" s="2" customFormat="1" ht="12">
      <c r="A389" s="37"/>
      <c r="B389" s="38"/>
      <c r="C389" s="39"/>
      <c r="D389" s="230" t="s">
        <v>157</v>
      </c>
      <c r="E389" s="39"/>
      <c r="F389" s="231" t="s">
        <v>634</v>
      </c>
      <c r="G389" s="39"/>
      <c r="H389" s="39"/>
      <c r="I389" s="232"/>
      <c r="J389" s="39"/>
      <c r="K389" s="39"/>
      <c r="L389" s="43"/>
      <c r="M389" s="233"/>
      <c r="N389" s="234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157</v>
      </c>
      <c r="AU389" s="16" t="s">
        <v>86</v>
      </c>
    </row>
    <row r="390" spans="1:47" s="2" customFormat="1" ht="12">
      <c r="A390" s="37"/>
      <c r="B390" s="38"/>
      <c r="C390" s="39"/>
      <c r="D390" s="235" t="s">
        <v>159</v>
      </c>
      <c r="E390" s="39"/>
      <c r="F390" s="236" t="s">
        <v>635</v>
      </c>
      <c r="G390" s="39"/>
      <c r="H390" s="39"/>
      <c r="I390" s="232"/>
      <c r="J390" s="39"/>
      <c r="K390" s="39"/>
      <c r="L390" s="43"/>
      <c r="M390" s="233"/>
      <c r="N390" s="234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159</v>
      </c>
      <c r="AU390" s="16" t="s">
        <v>86</v>
      </c>
    </row>
    <row r="391" spans="1:47" s="2" customFormat="1" ht="12">
      <c r="A391" s="37"/>
      <c r="B391" s="38"/>
      <c r="C391" s="39"/>
      <c r="D391" s="230" t="s">
        <v>161</v>
      </c>
      <c r="E391" s="39"/>
      <c r="F391" s="237" t="s">
        <v>636</v>
      </c>
      <c r="G391" s="39"/>
      <c r="H391" s="39"/>
      <c r="I391" s="232"/>
      <c r="J391" s="39"/>
      <c r="K391" s="39"/>
      <c r="L391" s="43"/>
      <c r="M391" s="259"/>
      <c r="N391" s="260"/>
      <c r="O391" s="261"/>
      <c r="P391" s="261"/>
      <c r="Q391" s="261"/>
      <c r="R391" s="261"/>
      <c r="S391" s="261"/>
      <c r="T391" s="262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161</v>
      </c>
      <c r="AU391" s="16" t="s">
        <v>86</v>
      </c>
    </row>
    <row r="392" spans="1:31" s="2" customFormat="1" ht="6.95" customHeight="1">
      <c r="A392" s="37"/>
      <c r="B392" s="65"/>
      <c r="C392" s="66"/>
      <c r="D392" s="66"/>
      <c r="E392" s="66"/>
      <c r="F392" s="66"/>
      <c r="G392" s="66"/>
      <c r="H392" s="66"/>
      <c r="I392" s="66"/>
      <c r="J392" s="66"/>
      <c r="K392" s="66"/>
      <c r="L392" s="43"/>
      <c r="M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</sheetData>
  <sheetProtection password="CC35" sheet="1" objects="1" scenarios="1" formatColumns="0" formatRows="0" autoFilter="0"/>
  <autoFilter ref="C120:K39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1/119003131"/>
    <hyperlink ref="F131" r:id="rId2" display="https://podminky.urs.cz/item/CS_URS_2022_01/119003132"/>
    <hyperlink ref="F135" r:id="rId3" display="https://podminky.urs.cz/item/CS_URS_2022_01/119004111"/>
    <hyperlink ref="F139" r:id="rId4" display="https://podminky.urs.cz/item/CS_URS_2022_01/119004112"/>
    <hyperlink ref="F142" r:id="rId5" display="https://podminky.urs.cz/item/CS_URS_2022_02/132251255"/>
    <hyperlink ref="F147" r:id="rId6" display="https://podminky.urs.cz/item/CS_URS_2022_02/132351255"/>
    <hyperlink ref="F152" r:id="rId7" display="https://podminky.urs.cz/item/CS_URS_2022_02/132451255"/>
    <hyperlink ref="F157" r:id="rId8" display="https://podminky.urs.cz/item/CS_URS_2022_01/139001101"/>
    <hyperlink ref="F161" r:id="rId9" display="https://podminky.urs.cz/item/CS_URS_2022_01/151101101"/>
    <hyperlink ref="F166" r:id="rId10" display="https://podminky.urs.cz/item/CS_URS_2022_01/151101111"/>
    <hyperlink ref="F169" r:id="rId11" display="https://podminky.urs.cz/item/CS_URS_2022_01/162351123"/>
    <hyperlink ref="F173" r:id="rId12" display="https://podminky.urs.cz/item/CS_URS_2022_01/162751117"/>
    <hyperlink ref="F178" r:id="rId13" display="https://podminky.urs.cz/item/CS_URS_2022_01/162751119"/>
    <hyperlink ref="F184" r:id="rId14" display="https://podminky.urs.cz/item/CS_URS_2022_01/167151111"/>
    <hyperlink ref="F188" r:id="rId15" display="https://podminky.urs.cz/item/CS_URS_2022_01/171201221"/>
    <hyperlink ref="F193" r:id="rId16" display="https://podminky.urs.cz/item/CS_URS_2022_01/174101101"/>
    <hyperlink ref="F200" r:id="rId17" display="https://podminky.urs.cz/item/CS_URS_2022_01/175151101"/>
    <hyperlink ref="F209" r:id="rId18" display="https://podminky.urs.cz/item/CS_URS_2022_01/451572111"/>
    <hyperlink ref="F214" r:id="rId19" display="https://podminky.urs.cz/item/CS_URS_2022_02/452313131"/>
    <hyperlink ref="F218" r:id="rId20" display="https://podminky.urs.cz/item/CS_URS_2022_02/452353101"/>
    <hyperlink ref="F223" r:id="rId21" display="https://podminky.urs.cz/item/CS_URS_2022_02/850265121"/>
    <hyperlink ref="F226" r:id="rId22" display="https://podminky.urs.cz/item/CS_URS_2022_02/857242122"/>
    <hyperlink ref="F239" r:id="rId23" display="https://podminky.urs.cz/item/CS_URS_2022_02/857244122"/>
    <hyperlink ref="F246" r:id="rId24" display="https://podminky.urs.cz/item/CS_URS_2022_02/857261131"/>
    <hyperlink ref="F251" r:id="rId25" display="https://podminky.urs.cz/item/CS_URS_2022_02/857262122"/>
    <hyperlink ref="F256" r:id="rId26" display="https://podminky.urs.cz/item/CS_URS_2022_02/857312122"/>
    <hyperlink ref="F261" r:id="rId27" display="https://podminky.urs.cz/item/CS_URS_2022_02/857314122"/>
    <hyperlink ref="F266" r:id="rId28" display="https://podminky.urs.cz/item/CS_URS_2022_02/871161211"/>
    <hyperlink ref="F272" r:id="rId29" display="https://podminky.urs.cz/item/CS_URS_2022_02/871241221"/>
    <hyperlink ref="F278" r:id="rId30" display="https://podminky.urs.cz/item/CS_URS_2022_02/871321221"/>
    <hyperlink ref="F284" r:id="rId31" display="https://podminky.urs.cz/item/CS_URS_2022_02/877161101"/>
    <hyperlink ref="F289" r:id="rId32" display="https://podminky.urs.cz/item/CS_URS_2022_02/877241101"/>
    <hyperlink ref="F298" r:id="rId33" display="https://podminky.urs.cz/item/CS_URS_2022_02/877241110"/>
    <hyperlink ref="F303" r:id="rId34" display="https://podminky.urs.cz/item/CS_URS_2022_02/877241113"/>
    <hyperlink ref="F308" r:id="rId35" display="https://podminky.urs.cz/item/CS_URS_2022_02/877321101"/>
    <hyperlink ref="F320" r:id="rId36" display="https://podminky.urs.cz/item/CS_URS_2022_02/891241112"/>
    <hyperlink ref="F327" r:id="rId37" display="https://podminky.urs.cz/item/CS_URS_2022_01/891247111"/>
    <hyperlink ref="F333" r:id="rId38" display="https://podminky.urs.cz/item/CS_URS_2022_02/891249111"/>
    <hyperlink ref="F340" r:id="rId39" display="https://podminky.urs.cz/item/CS_URS_2022_01/892241111"/>
    <hyperlink ref="F344" r:id="rId40" display="https://podminky.urs.cz/item/CS_URS_2022_01/892273122"/>
    <hyperlink ref="F348" r:id="rId41" display="https://podminky.urs.cz/item/CS_URS_2022_02/899401112"/>
    <hyperlink ref="F355" r:id="rId42" display="https://podminky.urs.cz/item/CS_URS_2022_01/899401113"/>
    <hyperlink ref="F363" r:id="rId43" display="https://podminky.urs.cz/item/CS_URS_2022_01/899712111"/>
    <hyperlink ref="F367" r:id="rId44" display="https://podminky.urs.cz/item/CS_URS_2022_01/899721111"/>
    <hyperlink ref="F370" r:id="rId45" display="https://podminky.urs.cz/item/CS_URS_2022_01/899722113"/>
    <hyperlink ref="F375" r:id="rId46" display="https://podminky.urs.cz/item/CS_URS_2022_02/899911122"/>
    <hyperlink ref="F379" r:id="rId47" display="https://podminky.urs.cz/item/CS_URS_2022_02/899913142"/>
    <hyperlink ref="F382" r:id="rId48" display="https://podminky.urs.cz/item/CS_URS_2022_02/899914112"/>
    <hyperlink ref="F390" r:id="rId49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637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ROUND((SUM(BE121:BE283)),2)</f>
        <v>0</v>
      </c>
      <c r="G33" s="37"/>
      <c r="H33" s="37"/>
      <c r="I33" s="154">
        <v>0.21</v>
      </c>
      <c r="J33" s="153">
        <f>ROUND(((SUM(BE121:BE283))*I33),2)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ROUND((SUM(BF121:BF283)),2)</f>
        <v>0</v>
      </c>
      <c r="G34" s="37"/>
      <c r="H34" s="37"/>
      <c r="I34" s="154">
        <v>0.15</v>
      </c>
      <c r="J34" s="153">
        <f>ROUND(((SUM(BF121:BF283))*I34),2)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ROUND((SUM(BG121:BG283)),2)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ROUND((SUM(BH121:BH283)),2)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ROUND((SUM(BI121:BI283)),2)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IO 02 Vodovodní řad L1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J215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J279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02 - IO 02 Vodovodní řad L1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1.2488142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P123+P209+P215+P279</f>
        <v>0</v>
      </c>
      <c r="Q122" s="209"/>
      <c r="R122" s="210">
        <f>R123+R209+R215+R279</f>
        <v>1.2488142</v>
      </c>
      <c r="S122" s="209"/>
      <c r="T122" s="211">
        <f>T123+T209+T215+T279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BK123+BK209+BK215+BK279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SUM(P124:P208)</f>
        <v>0</v>
      </c>
      <c r="Q123" s="209"/>
      <c r="R123" s="210">
        <f>SUM(R124:R208)</f>
        <v>0.5495926</v>
      </c>
      <c r="S123" s="209"/>
      <c r="T123" s="211">
        <f>SUM(T124:T208)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SUM(BK124:BK208)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3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0.1107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640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248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0.13887999999999998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643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644</v>
      </c>
      <c r="G131" s="239"/>
      <c r="H131" s="242">
        <v>248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84</v>
      </c>
      <c r="AY131" s="248" t="s">
        <v>148</v>
      </c>
    </row>
    <row r="132" spans="1:65" s="2" customFormat="1" ht="21.75" customHeight="1">
      <c r="A132" s="37"/>
      <c r="B132" s="38"/>
      <c r="C132" s="217" t="s">
        <v>170</v>
      </c>
      <c r="D132" s="217" t="s">
        <v>150</v>
      </c>
      <c r="E132" s="218" t="s">
        <v>165</v>
      </c>
      <c r="F132" s="219" t="s">
        <v>166</v>
      </c>
      <c r="G132" s="220" t="s">
        <v>153</v>
      </c>
      <c r="H132" s="221">
        <v>248</v>
      </c>
      <c r="I132" s="222"/>
      <c r="J132" s="223">
        <f>ROUND(I132*H132,2)</f>
        <v>0</v>
      </c>
      <c r="K132" s="219" t="s">
        <v>154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155</v>
      </c>
      <c r="AT132" s="228" t="s">
        <v>150</v>
      </c>
      <c r="AU132" s="228" t="s">
        <v>86</v>
      </c>
      <c r="AY132" s="16" t="s">
        <v>148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155</v>
      </c>
      <c r="BM132" s="228" t="s">
        <v>645</v>
      </c>
    </row>
    <row r="133" spans="1:47" s="2" customFormat="1" ht="12">
      <c r="A133" s="37"/>
      <c r="B133" s="38"/>
      <c r="C133" s="39"/>
      <c r="D133" s="230" t="s">
        <v>157</v>
      </c>
      <c r="E133" s="39"/>
      <c r="F133" s="231" t="s">
        <v>168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86</v>
      </c>
    </row>
    <row r="134" spans="1:47" s="2" customFormat="1" ht="12">
      <c r="A134" s="37"/>
      <c r="B134" s="38"/>
      <c r="C134" s="39"/>
      <c r="D134" s="235" t="s">
        <v>159</v>
      </c>
      <c r="E134" s="39"/>
      <c r="F134" s="236" t="s">
        <v>169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86</v>
      </c>
    </row>
    <row r="135" spans="1:47" s="2" customFormat="1" ht="12">
      <c r="A135" s="37"/>
      <c r="B135" s="38"/>
      <c r="C135" s="39"/>
      <c r="D135" s="230" t="s">
        <v>161</v>
      </c>
      <c r="E135" s="39"/>
      <c r="F135" s="237" t="s">
        <v>162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161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171</v>
      </c>
      <c r="F136" s="219" t="s">
        <v>172</v>
      </c>
      <c r="G136" s="220" t="s">
        <v>153</v>
      </c>
      <c r="H136" s="221">
        <v>4.5</v>
      </c>
      <c r="I136" s="222"/>
      <c r="J136" s="223">
        <f>ROUND(I136*H136,2)</f>
        <v>0</v>
      </c>
      <c r="K136" s="219" t="s">
        <v>154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0.00047</v>
      </c>
      <c r="R136" s="226">
        <f>Q136*H136</f>
        <v>0.002115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646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174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175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65" s="2" customFormat="1" ht="24.15" customHeight="1">
      <c r="A139" s="37"/>
      <c r="B139" s="38"/>
      <c r="C139" s="217" t="s">
        <v>182</v>
      </c>
      <c r="D139" s="217" t="s">
        <v>150</v>
      </c>
      <c r="E139" s="218" t="s">
        <v>177</v>
      </c>
      <c r="F139" s="219" t="s">
        <v>178</v>
      </c>
      <c r="G139" s="220" t="s">
        <v>153</v>
      </c>
      <c r="H139" s="221">
        <v>4.5</v>
      </c>
      <c r="I139" s="222"/>
      <c r="J139" s="223">
        <f>ROUND(I139*H139,2)</f>
        <v>0</v>
      </c>
      <c r="K139" s="219" t="s">
        <v>154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86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647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86</v>
      </c>
    </row>
    <row r="141" spans="1:47" s="2" customFormat="1" ht="12">
      <c r="A141" s="37"/>
      <c r="B141" s="38"/>
      <c r="C141" s="39"/>
      <c r="D141" s="235" t="s">
        <v>159</v>
      </c>
      <c r="E141" s="39"/>
      <c r="F141" s="236" t="s">
        <v>181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159</v>
      </c>
      <c r="AU141" s="16" t="s">
        <v>86</v>
      </c>
    </row>
    <row r="142" spans="1:65" s="2" customFormat="1" ht="33" customHeight="1">
      <c r="A142" s="37"/>
      <c r="B142" s="38"/>
      <c r="C142" s="217" t="s">
        <v>192</v>
      </c>
      <c r="D142" s="217" t="s">
        <v>150</v>
      </c>
      <c r="E142" s="218" t="s">
        <v>183</v>
      </c>
      <c r="F142" s="219" t="s">
        <v>184</v>
      </c>
      <c r="G142" s="220" t="s">
        <v>185</v>
      </c>
      <c r="H142" s="221">
        <v>51.088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648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188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189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51" s="13" customFormat="1" ht="12">
      <c r="A145" s="13"/>
      <c r="B145" s="238"/>
      <c r="C145" s="239"/>
      <c r="D145" s="230" t="s">
        <v>163</v>
      </c>
      <c r="E145" s="240" t="s">
        <v>1</v>
      </c>
      <c r="F145" s="241" t="s">
        <v>649</v>
      </c>
      <c r="G145" s="239"/>
      <c r="H145" s="242">
        <v>127.72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148</v>
      </c>
    </row>
    <row r="146" spans="1:51" s="13" customFormat="1" ht="12">
      <c r="A146" s="13"/>
      <c r="B146" s="238"/>
      <c r="C146" s="239"/>
      <c r="D146" s="230" t="s">
        <v>163</v>
      </c>
      <c r="E146" s="239"/>
      <c r="F146" s="241" t="s">
        <v>650</v>
      </c>
      <c r="G146" s="239"/>
      <c r="H146" s="242">
        <v>51.088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86</v>
      </c>
      <c r="AV146" s="13" t="s">
        <v>86</v>
      </c>
      <c r="AW146" s="13" t="s">
        <v>4</v>
      </c>
      <c r="AX146" s="13" t="s">
        <v>84</v>
      </c>
      <c r="AY146" s="248" t="s">
        <v>148</v>
      </c>
    </row>
    <row r="147" spans="1:65" s="2" customFormat="1" ht="33" customHeight="1">
      <c r="A147" s="37"/>
      <c r="B147" s="38"/>
      <c r="C147" s="217" t="s">
        <v>199</v>
      </c>
      <c r="D147" s="217" t="s">
        <v>150</v>
      </c>
      <c r="E147" s="218" t="s">
        <v>193</v>
      </c>
      <c r="F147" s="219" t="s">
        <v>194</v>
      </c>
      <c r="G147" s="220" t="s">
        <v>185</v>
      </c>
      <c r="H147" s="221">
        <v>38.316</v>
      </c>
      <c r="I147" s="222"/>
      <c r="J147" s="223">
        <f>ROUND(I147*H147,2)</f>
        <v>0</v>
      </c>
      <c r="K147" s="219" t="s">
        <v>186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86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651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196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86</v>
      </c>
    </row>
    <row r="149" spans="1:47" s="2" customFormat="1" ht="12">
      <c r="A149" s="37"/>
      <c r="B149" s="38"/>
      <c r="C149" s="39"/>
      <c r="D149" s="235" t="s">
        <v>159</v>
      </c>
      <c r="E149" s="39"/>
      <c r="F149" s="236" t="s">
        <v>197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159</v>
      </c>
      <c r="AU149" s="16" t="s">
        <v>86</v>
      </c>
    </row>
    <row r="150" spans="1:51" s="13" customFormat="1" ht="12">
      <c r="A150" s="13"/>
      <c r="B150" s="238"/>
      <c r="C150" s="239"/>
      <c r="D150" s="230" t="s">
        <v>163</v>
      </c>
      <c r="E150" s="240" t="s">
        <v>1</v>
      </c>
      <c r="F150" s="241" t="s">
        <v>649</v>
      </c>
      <c r="G150" s="239"/>
      <c r="H150" s="242">
        <v>127.72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32</v>
      </c>
      <c r="AX150" s="13" t="s">
        <v>84</v>
      </c>
      <c r="AY150" s="248" t="s">
        <v>148</v>
      </c>
    </row>
    <row r="151" spans="1:51" s="13" customFormat="1" ht="12">
      <c r="A151" s="13"/>
      <c r="B151" s="238"/>
      <c r="C151" s="239"/>
      <c r="D151" s="230" t="s">
        <v>163</v>
      </c>
      <c r="E151" s="239"/>
      <c r="F151" s="241" t="s">
        <v>652</v>
      </c>
      <c r="G151" s="239"/>
      <c r="H151" s="242">
        <v>38.316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4</v>
      </c>
      <c r="AX151" s="13" t="s">
        <v>84</v>
      </c>
      <c r="AY151" s="248" t="s">
        <v>148</v>
      </c>
    </row>
    <row r="152" spans="1:65" s="2" customFormat="1" ht="33" customHeight="1">
      <c r="A152" s="37"/>
      <c r="B152" s="38"/>
      <c r="C152" s="217" t="s">
        <v>205</v>
      </c>
      <c r="D152" s="217" t="s">
        <v>150</v>
      </c>
      <c r="E152" s="218" t="s">
        <v>200</v>
      </c>
      <c r="F152" s="219" t="s">
        <v>201</v>
      </c>
      <c r="G152" s="220" t="s">
        <v>185</v>
      </c>
      <c r="H152" s="221">
        <v>38.316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653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203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204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649</v>
      </c>
      <c r="G155" s="239"/>
      <c r="H155" s="242">
        <v>127.72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84</v>
      </c>
      <c r="AY155" s="248" t="s">
        <v>148</v>
      </c>
    </row>
    <row r="156" spans="1:51" s="13" customFormat="1" ht="12">
      <c r="A156" s="13"/>
      <c r="B156" s="238"/>
      <c r="C156" s="239"/>
      <c r="D156" s="230" t="s">
        <v>163</v>
      </c>
      <c r="E156" s="239"/>
      <c r="F156" s="241" t="s">
        <v>652</v>
      </c>
      <c r="G156" s="239"/>
      <c r="H156" s="242">
        <v>38.316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148</v>
      </c>
    </row>
    <row r="157" spans="1:65" s="2" customFormat="1" ht="24.15" customHeight="1">
      <c r="A157" s="37"/>
      <c r="B157" s="38"/>
      <c r="C157" s="217" t="s">
        <v>212</v>
      </c>
      <c r="D157" s="217" t="s">
        <v>150</v>
      </c>
      <c r="E157" s="218" t="s">
        <v>206</v>
      </c>
      <c r="F157" s="219" t="s">
        <v>207</v>
      </c>
      <c r="G157" s="220" t="s">
        <v>185</v>
      </c>
      <c r="H157" s="221">
        <v>3.832</v>
      </c>
      <c r="I157" s="222"/>
      <c r="J157" s="223">
        <f>ROUND(I157*H157,2)</f>
        <v>0</v>
      </c>
      <c r="K157" s="219" t="s">
        <v>154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86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654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209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86</v>
      </c>
    </row>
    <row r="159" spans="1:47" s="2" customFormat="1" ht="12">
      <c r="A159" s="37"/>
      <c r="B159" s="38"/>
      <c r="C159" s="39"/>
      <c r="D159" s="235" t="s">
        <v>159</v>
      </c>
      <c r="E159" s="39"/>
      <c r="F159" s="236" t="s">
        <v>210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86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655</v>
      </c>
      <c r="G160" s="239"/>
      <c r="H160" s="242">
        <v>3.832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84</v>
      </c>
      <c r="AY160" s="248" t="s">
        <v>148</v>
      </c>
    </row>
    <row r="161" spans="1:65" s="2" customFormat="1" ht="21.75" customHeight="1">
      <c r="A161" s="37"/>
      <c r="B161" s="38"/>
      <c r="C161" s="217" t="s">
        <v>111</v>
      </c>
      <c r="D161" s="217" t="s">
        <v>150</v>
      </c>
      <c r="E161" s="218" t="s">
        <v>213</v>
      </c>
      <c r="F161" s="219" t="s">
        <v>214</v>
      </c>
      <c r="G161" s="220" t="s">
        <v>215</v>
      </c>
      <c r="H161" s="221">
        <v>354.64</v>
      </c>
      <c r="I161" s="222"/>
      <c r="J161" s="223">
        <f>ROUND(I161*H161,2)</f>
        <v>0</v>
      </c>
      <c r="K161" s="219" t="s">
        <v>154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0.00084</v>
      </c>
      <c r="R161" s="226">
        <f>Q161*H161</f>
        <v>0.2978976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656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47" s="2" customFormat="1" ht="12">
      <c r="A163" s="37"/>
      <c r="B163" s="38"/>
      <c r="C163" s="39"/>
      <c r="D163" s="235" t="s">
        <v>159</v>
      </c>
      <c r="E163" s="39"/>
      <c r="F163" s="236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86</v>
      </c>
    </row>
    <row r="164" spans="1:47" s="2" customFormat="1" ht="12">
      <c r="A164" s="37"/>
      <c r="B164" s="38"/>
      <c r="C164" s="39"/>
      <c r="D164" s="230" t="s">
        <v>161</v>
      </c>
      <c r="E164" s="39"/>
      <c r="F164" s="237" t="s">
        <v>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161</v>
      </c>
      <c r="AU164" s="16" t="s">
        <v>86</v>
      </c>
    </row>
    <row r="165" spans="1:51" s="13" customFormat="1" ht="12">
      <c r="A165" s="13"/>
      <c r="B165" s="238"/>
      <c r="C165" s="239"/>
      <c r="D165" s="230" t="s">
        <v>163</v>
      </c>
      <c r="E165" s="240" t="s">
        <v>1</v>
      </c>
      <c r="F165" s="241" t="s">
        <v>657</v>
      </c>
      <c r="G165" s="239"/>
      <c r="H165" s="242">
        <v>354.64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86</v>
      </c>
      <c r="AV165" s="13" t="s">
        <v>86</v>
      </c>
      <c r="AW165" s="13" t="s">
        <v>32</v>
      </c>
      <c r="AX165" s="13" t="s">
        <v>84</v>
      </c>
      <c r="AY165" s="248" t="s">
        <v>148</v>
      </c>
    </row>
    <row r="166" spans="1:65" s="2" customFormat="1" ht="24.15" customHeight="1">
      <c r="A166" s="37"/>
      <c r="B166" s="38"/>
      <c r="C166" s="217" t="s">
        <v>226</v>
      </c>
      <c r="D166" s="217" t="s">
        <v>150</v>
      </c>
      <c r="E166" s="218" t="s">
        <v>221</v>
      </c>
      <c r="F166" s="219" t="s">
        <v>222</v>
      </c>
      <c r="G166" s="220" t="s">
        <v>215</v>
      </c>
      <c r="H166" s="221">
        <v>354.64</v>
      </c>
      <c r="I166" s="222"/>
      <c r="J166" s="223">
        <f>ROUND(I166*H166,2)</f>
        <v>0</v>
      </c>
      <c r="K166" s="219" t="s">
        <v>154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155</v>
      </c>
      <c r="AT166" s="228" t="s">
        <v>150</v>
      </c>
      <c r="AU166" s="228" t="s">
        <v>86</v>
      </c>
      <c r="AY166" s="16" t="s">
        <v>148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155</v>
      </c>
      <c r="BM166" s="228" t="s">
        <v>658</v>
      </c>
    </row>
    <row r="167" spans="1:47" s="2" customFormat="1" ht="12">
      <c r="A167" s="37"/>
      <c r="B167" s="38"/>
      <c r="C167" s="39"/>
      <c r="D167" s="230" t="s">
        <v>157</v>
      </c>
      <c r="E167" s="39"/>
      <c r="F167" s="231" t="s">
        <v>224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86</v>
      </c>
    </row>
    <row r="168" spans="1:47" s="2" customFormat="1" ht="12">
      <c r="A168" s="37"/>
      <c r="B168" s="38"/>
      <c r="C168" s="39"/>
      <c r="D168" s="235" t="s">
        <v>159</v>
      </c>
      <c r="E168" s="39"/>
      <c r="F168" s="236" t="s">
        <v>225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86</v>
      </c>
    </row>
    <row r="169" spans="1:65" s="2" customFormat="1" ht="37.8" customHeight="1">
      <c r="A169" s="37"/>
      <c r="B169" s="38"/>
      <c r="C169" s="217" t="s">
        <v>114</v>
      </c>
      <c r="D169" s="217" t="s">
        <v>150</v>
      </c>
      <c r="E169" s="218" t="s">
        <v>227</v>
      </c>
      <c r="F169" s="219" t="s">
        <v>228</v>
      </c>
      <c r="G169" s="220" t="s">
        <v>185</v>
      </c>
      <c r="H169" s="221">
        <v>198.4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659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230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231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660</v>
      </c>
      <c r="G172" s="239"/>
      <c r="H172" s="242">
        <v>198.4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84</v>
      </c>
      <c r="AY172" s="248" t="s">
        <v>148</v>
      </c>
    </row>
    <row r="173" spans="1:65" s="2" customFormat="1" ht="33" customHeight="1">
      <c r="A173" s="37"/>
      <c r="B173" s="38"/>
      <c r="C173" s="217" t="s">
        <v>117</v>
      </c>
      <c r="D173" s="217" t="s">
        <v>150</v>
      </c>
      <c r="E173" s="218" t="s">
        <v>233</v>
      </c>
      <c r="F173" s="219" t="s">
        <v>234</v>
      </c>
      <c r="G173" s="220" t="s">
        <v>185</v>
      </c>
      <c r="H173" s="221">
        <v>83.08</v>
      </c>
      <c r="I173" s="222"/>
      <c r="J173" s="223">
        <f>ROUND(I173*H173,2)</f>
        <v>0</v>
      </c>
      <c r="K173" s="219" t="s">
        <v>154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86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661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86</v>
      </c>
    </row>
    <row r="175" spans="1:47" s="2" customFormat="1" ht="12">
      <c r="A175" s="37"/>
      <c r="B175" s="38"/>
      <c r="C175" s="39"/>
      <c r="D175" s="235" t="s">
        <v>159</v>
      </c>
      <c r="E175" s="39"/>
      <c r="F175" s="236" t="s">
        <v>237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86</v>
      </c>
    </row>
    <row r="176" spans="1:47" s="2" customFormat="1" ht="12">
      <c r="A176" s="37"/>
      <c r="B176" s="38"/>
      <c r="C176" s="39"/>
      <c r="D176" s="230" t="s">
        <v>161</v>
      </c>
      <c r="E176" s="39"/>
      <c r="F176" s="237" t="s">
        <v>238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8"/>
      <c r="C177" s="239"/>
      <c r="D177" s="230" t="s">
        <v>163</v>
      </c>
      <c r="E177" s="240" t="s">
        <v>1</v>
      </c>
      <c r="F177" s="241" t="s">
        <v>662</v>
      </c>
      <c r="G177" s="239"/>
      <c r="H177" s="242">
        <v>83.08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148</v>
      </c>
    </row>
    <row r="178" spans="1:65" s="2" customFormat="1" ht="37.8" customHeight="1">
      <c r="A178" s="37"/>
      <c r="B178" s="38"/>
      <c r="C178" s="217" t="s">
        <v>247</v>
      </c>
      <c r="D178" s="217" t="s">
        <v>150</v>
      </c>
      <c r="E178" s="218" t="s">
        <v>240</v>
      </c>
      <c r="F178" s="219" t="s">
        <v>241</v>
      </c>
      <c r="G178" s="220" t="s">
        <v>185</v>
      </c>
      <c r="H178" s="221">
        <v>166.16</v>
      </c>
      <c r="I178" s="222"/>
      <c r="J178" s="223">
        <f>ROUND(I178*H178,2)</f>
        <v>0</v>
      </c>
      <c r="K178" s="219" t="s">
        <v>154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155</v>
      </c>
      <c r="AT178" s="228" t="s">
        <v>150</v>
      </c>
      <c r="AU178" s="228" t="s">
        <v>86</v>
      </c>
      <c r="AY178" s="16" t="s">
        <v>148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155</v>
      </c>
      <c r="BM178" s="228" t="s">
        <v>663</v>
      </c>
    </row>
    <row r="179" spans="1:47" s="2" customFormat="1" ht="12">
      <c r="A179" s="37"/>
      <c r="B179" s="38"/>
      <c r="C179" s="39"/>
      <c r="D179" s="230" t="s">
        <v>157</v>
      </c>
      <c r="E179" s="39"/>
      <c r="F179" s="231" t="s">
        <v>243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86</v>
      </c>
    </row>
    <row r="180" spans="1:47" s="2" customFormat="1" ht="12">
      <c r="A180" s="37"/>
      <c r="B180" s="38"/>
      <c r="C180" s="39"/>
      <c r="D180" s="235" t="s">
        <v>159</v>
      </c>
      <c r="E180" s="39"/>
      <c r="F180" s="236" t="s">
        <v>244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86</v>
      </c>
    </row>
    <row r="181" spans="1:47" s="2" customFormat="1" ht="12">
      <c r="A181" s="37"/>
      <c r="B181" s="38"/>
      <c r="C181" s="39"/>
      <c r="D181" s="230" t="s">
        <v>161</v>
      </c>
      <c r="E181" s="39"/>
      <c r="F181" s="237" t="s">
        <v>238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161</v>
      </c>
      <c r="AU181" s="16" t="s">
        <v>86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664</v>
      </c>
      <c r="G182" s="239"/>
      <c r="H182" s="242">
        <v>83.08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84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39"/>
      <c r="F183" s="241" t="s">
        <v>665</v>
      </c>
      <c r="G183" s="239"/>
      <c r="H183" s="242">
        <v>166.16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4</v>
      </c>
      <c r="AX183" s="13" t="s">
        <v>84</v>
      </c>
      <c r="AY183" s="248" t="s">
        <v>148</v>
      </c>
    </row>
    <row r="184" spans="1:65" s="2" customFormat="1" ht="24.15" customHeight="1">
      <c r="A184" s="37"/>
      <c r="B184" s="38"/>
      <c r="C184" s="217" t="s">
        <v>8</v>
      </c>
      <c r="D184" s="217" t="s">
        <v>150</v>
      </c>
      <c r="E184" s="218" t="s">
        <v>248</v>
      </c>
      <c r="F184" s="219" t="s">
        <v>249</v>
      </c>
      <c r="G184" s="220" t="s">
        <v>185</v>
      </c>
      <c r="H184" s="221">
        <v>127.72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666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251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252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47" s="2" customFormat="1" ht="12">
      <c r="A187" s="37"/>
      <c r="B187" s="38"/>
      <c r="C187" s="39"/>
      <c r="D187" s="230" t="s">
        <v>161</v>
      </c>
      <c r="E187" s="39"/>
      <c r="F187" s="237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161</v>
      </c>
      <c r="AU187" s="16" t="s">
        <v>86</v>
      </c>
    </row>
    <row r="188" spans="1:51" s="13" customFormat="1" ht="12">
      <c r="A188" s="13"/>
      <c r="B188" s="238"/>
      <c r="C188" s="239"/>
      <c r="D188" s="230" t="s">
        <v>163</v>
      </c>
      <c r="E188" s="240" t="s">
        <v>1</v>
      </c>
      <c r="F188" s="241" t="s">
        <v>667</v>
      </c>
      <c r="G188" s="239"/>
      <c r="H188" s="242">
        <v>127.72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163</v>
      </c>
      <c r="AU188" s="248" t="s">
        <v>86</v>
      </c>
      <c r="AV188" s="13" t="s">
        <v>86</v>
      </c>
      <c r="AW188" s="13" t="s">
        <v>32</v>
      </c>
      <c r="AX188" s="13" t="s">
        <v>84</v>
      </c>
      <c r="AY188" s="248" t="s">
        <v>148</v>
      </c>
    </row>
    <row r="189" spans="1:65" s="2" customFormat="1" ht="24.15" customHeight="1">
      <c r="A189" s="37"/>
      <c r="B189" s="38"/>
      <c r="C189" s="217" t="s">
        <v>261</v>
      </c>
      <c r="D189" s="217" t="s">
        <v>150</v>
      </c>
      <c r="E189" s="218" t="s">
        <v>254</v>
      </c>
      <c r="F189" s="219" t="s">
        <v>255</v>
      </c>
      <c r="G189" s="220" t="s">
        <v>256</v>
      </c>
      <c r="H189" s="221">
        <v>149.544</v>
      </c>
      <c r="I189" s="222"/>
      <c r="J189" s="223">
        <f>ROUND(I189*H189,2)</f>
        <v>0</v>
      </c>
      <c r="K189" s="219" t="s">
        <v>154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155</v>
      </c>
      <c r="AT189" s="228" t="s">
        <v>150</v>
      </c>
      <c r="AU189" s="228" t="s">
        <v>86</v>
      </c>
      <c r="AY189" s="16" t="s">
        <v>148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155</v>
      </c>
      <c r="BM189" s="228" t="s">
        <v>668</v>
      </c>
    </row>
    <row r="190" spans="1:47" s="2" customFormat="1" ht="12">
      <c r="A190" s="37"/>
      <c r="B190" s="38"/>
      <c r="C190" s="39"/>
      <c r="D190" s="230" t="s">
        <v>157</v>
      </c>
      <c r="E190" s="39"/>
      <c r="F190" s="231" t="s">
        <v>258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157</v>
      </c>
      <c r="AU190" s="16" t="s">
        <v>86</v>
      </c>
    </row>
    <row r="191" spans="1:47" s="2" customFormat="1" ht="12">
      <c r="A191" s="37"/>
      <c r="B191" s="38"/>
      <c r="C191" s="39"/>
      <c r="D191" s="235" t="s">
        <v>159</v>
      </c>
      <c r="E191" s="39"/>
      <c r="F191" s="236" t="s">
        <v>259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159</v>
      </c>
      <c r="AU191" s="16" t="s">
        <v>86</v>
      </c>
    </row>
    <row r="192" spans="1:51" s="13" customFormat="1" ht="12">
      <c r="A192" s="13"/>
      <c r="B192" s="238"/>
      <c r="C192" s="239"/>
      <c r="D192" s="230" t="s">
        <v>163</v>
      </c>
      <c r="E192" s="240" t="s">
        <v>1</v>
      </c>
      <c r="F192" s="241" t="s">
        <v>664</v>
      </c>
      <c r="G192" s="239"/>
      <c r="H192" s="242">
        <v>83.08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32</v>
      </c>
      <c r="AX192" s="13" t="s">
        <v>84</v>
      </c>
      <c r="AY192" s="248" t="s">
        <v>148</v>
      </c>
    </row>
    <row r="193" spans="1:51" s="13" customFormat="1" ht="12">
      <c r="A193" s="13"/>
      <c r="B193" s="238"/>
      <c r="C193" s="239"/>
      <c r="D193" s="230" t="s">
        <v>163</v>
      </c>
      <c r="E193" s="239"/>
      <c r="F193" s="241" t="s">
        <v>669</v>
      </c>
      <c r="G193" s="239"/>
      <c r="H193" s="242">
        <v>149.544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163</v>
      </c>
      <c r="AU193" s="248" t="s">
        <v>86</v>
      </c>
      <c r="AV193" s="13" t="s">
        <v>86</v>
      </c>
      <c r="AW193" s="13" t="s">
        <v>4</v>
      </c>
      <c r="AX193" s="13" t="s">
        <v>84</v>
      </c>
      <c r="AY193" s="248" t="s">
        <v>148</v>
      </c>
    </row>
    <row r="194" spans="1:65" s="2" customFormat="1" ht="24.15" customHeight="1">
      <c r="A194" s="37"/>
      <c r="B194" s="38"/>
      <c r="C194" s="217" t="s">
        <v>273</v>
      </c>
      <c r="D194" s="217" t="s">
        <v>150</v>
      </c>
      <c r="E194" s="218" t="s">
        <v>262</v>
      </c>
      <c r="F194" s="219" t="s">
        <v>263</v>
      </c>
      <c r="G194" s="220" t="s">
        <v>185</v>
      </c>
      <c r="H194" s="221">
        <v>70.68</v>
      </c>
      <c r="I194" s="222"/>
      <c r="J194" s="223">
        <f>ROUND(I194*H194,2)</f>
        <v>0</v>
      </c>
      <c r="K194" s="219" t="s">
        <v>154</v>
      </c>
      <c r="L194" s="43"/>
      <c r="M194" s="224" t="s">
        <v>1</v>
      </c>
      <c r="N194" s="225" t="s">
        <v>41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155</v>
      </c>
      <c r="AT194" s="228" t="s">
        <v>150</v>
      </c>
      <c r="AU194" s="228" t="s">
        <v>86</v>
      </c>
      <c r="AY194" s="16" t="s">
        <v>148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84</v>
      </c>
      <c r="BK194" s="229">
        <f>ROUND(I194*H194,2)</f>
        <v>0</v>
      </c>
      <c r="BL194" s="16" t="s">
        <v>155</v>
      </c>
      <c r="BM194" s="228" t="s">
        <v>670</v>
      </c>
    </row>
    <row r="195" spans="1:47" s="2" customFormat="1" ht="12">
      <c r="A195" s="37"/>
      <c r="B195" s="38"/>
      <c r="C195" s="39"/>
      <c r="D195" s="230" t="s">
        <v>157</v>
      </c>
      <c r="E195" s="39"/>
      <c r="F195" s="231" t="s">
        <v>265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157</v>
      </c>
      <c r="AU195" s="16" t="s">
        <v>86</v>
      </c>
    </row>
    <row r="196" spans="1:47" s="2" customFormat="1" ht="12">
      <c r="A196" s="37"/>
      <c r="B196" s="38"/>
      <c r="C196" s="39"/>
      <c r="D196" s="235" t="s">
        <v>159</v>
      </c>
      <c r="E196" s="39"/>
      <c r="F196" s="236" t="s">
        <v>266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159</v>
      </c>
      <c r="AU196" s="16" t="s">
        <v>86</v>
      </c>
    </row>
    <row r="197" spans="1:47" s="2" customFormat="1" ht="12">
      <c r="A197" s="37"/>
      <c r="B197" s="38"/>
      <c r="C197" s="39"/>
      <c r="D197" s="230" t="s">
        <v>161</v>
      </c>
      <c r="E197" s="39"/>
      <c r="F197" s="237" t="s">
        <v>267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8"/>
      <c r="C198" s="239"/>
      <c r="D198" s="230" t="s">
        <v>163</v>
      </c>
      <c r="E198" s="240" t="s">
        <v>1</v>
      </c>
      <c r="F198" s="241" t="s">
        <v>671</v>
      </c>
      <c r="G198" s="239"/>
      <c r="H198" s="242">
        <v>70.68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86</v>
      </c>
      <c r="AV198" s="13" t="s">
        <v>86</v>
      </c>
      <c r="AW198" s="13" t="s">
        <v>32</v>
      </c>
      <c r="AX198" s="13" t="s">
        <v>84</v>
      </c>
      <c r="AY198" s="248" t="s">
        <v>148</v>
      </c>
    </row>
    <row r="199" spans="1:65" s="2" customFormat="1" ht="16.5" customHeight="1">
      <c r="A199" s="37"/>
      <c r="B199" s="38"/>
      <c r="C199" s="217" t="s">
        <v>424</v>
      </c>
      <c r="D199" s="217" t="s">
        <v>150</v>
      </c>
      <c r="E199" s="218" t="s">
        <v>270</v>
      </c>
      <c r="F199" s="219" t="s">
        <v>271</v>
      </c>
      <c r="G199" s="220" t="s">
        <v>185</v>
      </c>
      <c r="H199" s="221">
        <v>70.68</v>
      </c>
      <c r="I199" s="222"/>
      <c r="J199" s="223">
        <f>ROUND(I199*H199,2)</f>
        <v>0</v>
      </c>
      <c r="K199" s="219" t="s">
        <v>1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155</v>
      </c>
      <c r="AT199" s="228" t="s">
        <v>150</v>
      </c>
      <c r="AU199" s="228" t="s">
        <v>86</v>
      </c>
      <c r="AY199" s="16" t="s">
        <v>148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155</v>
      </c>
      <c r="BM199" s="228" t="s">
        <v>672</v>
      </c>
    </row>
    <row r="200" spans="1:47" s="2" customFormat="1" ht="12">
      <c r="A200" s="37"/>
      <c r="B200" s="38"/>
      <c r="C200" s="39"/>
      <c r="D200" s="230" t="s">
        <v>157</v>
      </c>
      <c r="E200" s="39"/>
      <c r="F200" s="231" t="s">
        <v>271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86</v>
      </c>
    </row>
    <row r="201" spans="1:65" s="2" customFormat="1" ht="24.15" customHeight="1">
      <c r="A201" s="37"/>
      <c r="B201" s="38"/>
      <c r="C201" s="217" t="s">
        <v>281</v>
      </c>
      <c r="D201" s="217" t="s">
        <v>150</v>
      </c>
      <c r="E201" s="218" t="s">
        <v>274</v>
      </c>
      <c r="F201" s="219" t="s">
        <v>275</v>
      </c>
      <c r="G201" s="220" t="s">
        <v>185</v>
      </c>
      <c r="H201" s="221">
        <v>44.64</v>
      </c>
      <c r="I201" s="222"/>
      <c r="J201" s="223">
        <f>ROUND(I201*H201,2)</f>
        <v>0</v>
      </c>
      <c r="K201" s="219" t="s">
        <v>154</v>
      </c>
      <c r="L201" s="43"/>
      <c r="M201" s="224" t="s">
        <v>1</v>
      </c>
      <c r="N201" s="225" t="s">
        <v>41</v>
      </c>
      <c r="O201" s="9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155</v>
      </c>
      <c r="AT201" s="228" t="s">
        <v>150</v>
      </c>
      <c r="AU201" s="228" t="s">
        <v>86</v>
      </c>
      <c r="AY201" s="16" t="s">
        <v>148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84</v>
      </c>
      <c r="BK201" s="229">
        <f>ROUND(I201*H201,2)</f>
        <v>0</v>
      </c>
      <c r="BL201" s="16" t="s">
        <v>155</v>
      </c>
      <c r="BM201" s="228" t="s">
        <v>673</v>
      </c>
    </row>
    <row r="202" spans="1:47" s="2" customFormat="1" ht="12">
      <c r="A202" s="37"/>
      <c r="B202" s="38"/>
      <c r="C202" s="39"/>
      <c r="D202" s="230" t="s">
        <v>157</v>
      </c>
      <c r="E202" s="39"/>
      <c r="F202" s="231" t="s">
        <v>277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86</v>
      </c>
    </row>
    <row r="203" spans="1:47" s="2" customFormat="1" ht="12">
      <c r="A203" s="37"/>
      <c r="B203" s="38"/>
      <c r="C203" s="39"/>
      <c r="D203" s="235" t="s">
        <v>159</v>
      </c>
      <c r="E203" s="39"/>
      <c r="F203" s="236" t="s">
        <v>278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159</v>
      </c>
      <c r="AU203" s="16" t="s">
        <v>86</v>
      </c>
    </row>
    <row r="204" spans="1:47" s="2" customFormat="1" ht="12">
      <c r="A204" s="37"/>
      <c r="B204" s="38"/>
      <c r="C204" s="39"/>
      <c r="D204" s="230" t="s">
        <v>161</v>
      </c>
      <c r="E204" s="39"/>
      <c r="F204" s="237" t="s">
        <v>279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86</v>
      </c>
    </row>
    <row r="205" spans="1:51" s="13" customFormat="1" ht="12">
      <c r="A205" s="13"/>
      <c r="B205" s="238"/>
      <c r="C205" s="239"/>
      <c r="D205" s="230" t="s">
        <v>163</v>
      </c>
      <c r="E205" s="240" t="s">
        <v>1</v>
      </c>
      <c r="F205" s="241" t="s">
        <v>674</v>
      </c>
      <c r="G205" s="239"/>
      <c r="H205" s="242">
        <v>44.64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86</v>
      </c>
      <c r="AV205" s="13" t="s">
        <v>86</v>
      </c>
      <c r="AW205" s="13" t="s">
        <v>32</v>
      </c>
      <c r="AX205" s="13" t="s">
        <v>84</v>
      </c>
      <c r="AY205" s="248" t="s">
        <v>148</v>
      </c>
    </row>
    <row r="206" spans="1:65" s="2" customFormat="1" ht="16.5" customHeight="1">
      <c r="A206" s="37"/>
      <c r="B206" s="38"/>
      <c r="C206" s="249" t="s">
        <v>288</v>
      </c>
      <c r="D206" s="249" t="s">
        <v>282</v>
      </c>
      <c r="E206" s="250" t="s">
        <v>283</v>
      </c>
      <c r="F206" s="251" t="s">
        <v>284</v>
      </c>
      <c r="G206" s="252" t="s">
        <v>256</v>
      </c>
      <c r="H206" s="253">
        <v>89.28</v>
      </c>
      <c r="I206" s="254"/>
      <c r="J206" s="255">
        <f>ROUND(I206*H206,2)</f>
        <v>0</v>
      </c>
      <c r="K206" s="251" t="s">
        <v>154</v>
      </c>
      <c r="L206" s="256"/>
      <c r="M206" s="257" t="s">
        <v>1</v>
      </c>
      <c r="N206" s="258" t="s">
        <v>41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205</v>
      </c>
      <c r="AT206" s="228" t="s">
        <v>282</v>
      </c>
      <c r="AU206" s="228" t="s">
        <v>86</v>
      </c>
      <c r="AY206" s="16" t="s">
        <v>148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84</v>
      </c>
      <c r="BK206" s="229">
        <f>ROUND(I206*H206,2)</f>
        <v>0</v>
      </c>
      <c r="BL206" s="16" t="s">
        <v>155</v>
      </c>
      <c r="BM206" s="228" t="s">
        <v>675</v>
      </c>
    </row>
    <row r="207" spans="1:47" s="2" customFormat="1" ht="12">
      <c r="A207" s="37"/>
      <c r="B207" s="38"/>
      <c r="C207" s="39"/>
      <c r="D207" s="230" t="s">
        <v>157</v>
      </c>
      <c r="E207" s="39"/>
      <c r="F207" s="231" t="s">
        <v>284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157</v>
      </c>
      <c r="AU207" s="16" t="s">
        <v>86</v>
      </c>
    </row>
    <row r="208" spans="1:51" s="13" customFormat="1" ht="12">
      <c r="A208" s="13"/>
      <c r="B208" s="238"/>
      <c r="C208" s="239"/>
      <c r="D208" s="230" t="s">
        <v>163</v>
      </c>
      <c r="E208" s="239"/>
      <c r="F208" s="241" t="s">
        <v>676</v>
      </c>
      <c r="G208" s="239"/>
      <c r="H208" s="242">
        <v>89.28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163</v>
      </c>
      <c r="AU208" s="248" t="s">
        <v>86</v>
      </c>
      <c r="AV208" s="13" t="s">
        <v>86</v>
      </c>
      <c r="AW208" s="13" t="s">
        <v>4</v>
      </c>
      <c r="AX208" s="13" t="s">
        <v>84</v>
      </c>
      <c r="AY208" s="248" t="s">
        <v>148</v>
      </c>
    </row>
    <row r="209" spans="1:63" s="12" customFormat="1" ht="22.8" customHeight="1">
      <c r="A209" s="12"/>
      <c r="B209" s="201"/>
      <c r="C209" s="202"/>
      <c r="D209" s="203" t="s">
        <v>75</v>
      </c>
      <c r="E209" s="215" t="s">
        <v>155</v>
      </c>
      <c r="F209" s="215" t="s">
        <v>287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SUM(P210:P214)</f>
        <v>0</v>
      </c>
      <c r="Q209" s="209"/>
      <c r="R209" s="210">
        <f>SUM(R210:R214)</f>
        <v>0</v>
      </c>
      <c r="S209" s="209"/>
      <c r="T209" s="211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2" t="s">
        <v>84</v>
      </c>
      <c r="AT209" s="213" t="s">
        <v>75</v>
      </c>
      <c r="AU209" s="213" t="s">
        <v>84</v>
      </c>
      <c r="AY209" s="212" t="s">
        <v>148</v>
      </c>
      <c r="BK209" s="214">
        <f>SUM(BK210:BK214)</f>
        <v>0</v>
      </c>
    </row>
    <row r="210" spans="1:65" s="2" customFormat="1" ht="24.15" customHeight="1">
      <c r="A210" s="37"/>
      <c r="B210" s="38"/>
      <c r="C210" s="217" t="s">
        <v>296</v>
      </c>
      <c r="D210" s="217" t="s">
        <v>150</v>
      </c>
      <c r="E210" s="218" t="s">
        <v>289</v>
      </c>
      <c r="F210" s="219" t="s">
        <v>290</v>
      </c>
      <c r="G210" s="220" t="s">
        <v>185</v>
      </c>
      <c r="H210" s="221">
        <v>12.4</v>
      </c>
      <c r="I210" s="222"/>
      <c r="J210" s="223">
        <f>ROUND(I210*H210,2)</f>
        <v>0</v>
      </c>
      <c r="K210" s="219" t="s">
        <v>154</v>
      </c>
      <c r="L210" s="43"/>
      <c r="M210" s="224" t="s">
        <v>1</v>
      </c>
      <c r="N210" s="225" t="s">
        <v>41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155</v>
      </c>
      <c r="AT210" s="228" t="s">
        <v>150</v>
      </c>
      <c r="AU210" s="228" t="s">
        <v>86</v>
      </c>
      <c r="AY210" s="16" t="s">
        <v>148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84</v>
      </c>
      <c r="BK210" s="229">
        <f>ROUND(I210*H210,2)</f>
        <v>0</v>
      </c>
      <c r="BL210" s="16" t="s">
        <v>155</v>
      </c>
      <c r="BM210" s="228" t="s">
        <v>677</v>
      </c>
    </row>
    <row r="211" spans="1:47" s="2" customFormat="1" ht="12">
      <c r="A211" s="37"/>
      <c r="B211" s="38"/>
      <c r="C211" s="39"/>
      <c r="D211" s="230" t="s">
        <v>157</v>
      </c>
      <c r="E211" s="39"/>
      <c r="F211" s="231" t="s">
        <v>292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157</v>
      </c>
      <c r="AU211" s="16" t="s">
        <v>86</v>
      </c>
    </row>
    <row r="212" spans="1:47" s="2" customFormat="1" ht="12">
      <c r="A212" s="37"/>
      <c r="B212" s="38"/>
      <c r="C212" s="39"/>
      <c r="D212" s="235" t="s">
        <v>159</v>
      </c>
      <c r="E212" s="39"/>
      <c r="F212" s="236" t="s">
        <v>293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159</v>
      </c>
      <c r="AU212" s="16" t="s">
        <v>86</v>
      </c>
    </row>
    <row r="213" spans="1:47" s="2" customFormat="1" ht="12">
      <c r="A213" s="37"/>
      <c r="B213" s="38"/>
      <c r="C213" s="39"/>
      <c r="D213" s="230" t="s">
        <v>161</v>
      </c>
      <c r="E213" s="39"/>
      <c r="F213" s="237" t="s">
        <v>294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86</v>
      </c>
    </row>
    <row r="214" spans="1:51" s="13" customFormat="1" ht="12">
      <c r="A214" s="13"/>
      <c r="B214" s="238"/>
      <c r="C214" s="239"/>
      <c r="D214" s="230" t="s">
        <v>163</v>
      </c>
      <c r="E214" s="240" t="s">
        <v>1</v>
      </c>
      <c r="F214" s="241" t="s">
        <v>678</v>
      </c>
      <c r="G214" s="239"/>
      <c r="H214" s="242">
        <v>12.4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163</v>
      </c>
      <c r="AU214" s="248" t="s">
        <v>86</v>
      </c>
      <c r="AV214" s="13" t="s">
        <v>86</v>
      </c>
      <c r="AW214" s="13" t="s">
        <v>32</v>
      </c>
      <c r="AX214" s="13" t="s">
        <v>84</v>
      </c>
      <c r="AY214" s="248" t="s">
        <v>148</v>
      </c>
    </row>
    <row r="215" spans="1:63" s="12" customFormat="1" ht="22.8" customHeight="1">
      <c r="A215" s="12"/>
      <c r="B215" s="201"/>
      <c r="C215" s="202"/>
      <c r="D215" s="203" t="s">
        <v>75</v>
      </c>
      <c r="E215" s="215" t="s">
        <v>205</v>
      </c>
      <c r="F215" s="215" t="s">
        <v>309</v>
      </c>
      <c r="G215" s="202"/>
      <c r="H215" s="202"/>
      <c r="I215" s="205"/>
      <c r="J215" s="216">
        <f>BK215</f>
        <v>0</v>
      </c>
      <c r="K215" s="202"/>
      <c r="L215" s="207"/>
      <c r="M215" s="208"/>
      <c r="N215" s="209"/>
      <c r="O215" s="209"/>
      <c r="P215" s="210">
        <f>SUM(P216:P278)</f>
        <v>0</v>
      </c>
      <c r="Q215" s="209"/>
      <c r="R215" s="210">
        <f>SUM(R216:R278)</f>
        <v>0.6992216</v>
      </c>
      <c r="S215" s="209"/>
      <c r="T215" s="211">
        <f>SUM(T216:T278)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2" t="s">
        <v>84</v>
      </c>
      <c r="AT215" s="213" t="s">
        <v>75</v>
      </c>
      <c r="AU215" s="213" t="s">
        <v>84</v>
      </c>
      <c r="AY215" s="212" t="s">
        <v>148</v>
      </c>
      <c r="BK215" s="214">
        <f>SUM(BK216:BK278)</f>
        <v>0</v>
      </c>
    </row>
    <row r="216" spans="1:65" s="2" customFormat="1" ht="24.15" customHeight="1">
      <c r="A216" s="37"/>
      <c r="B216" s="38"/>
      <c r="C216" s="217" t="s">
        <v>7</v>
      </c>
      <c r="D216" s="217" t="s">
        <v>150</v>
      </c>
      <c r="E216" s="218" t="s">
        <v>679</v>
      </c>
      <c r="F216" s="219" t="s">
        <v>680</v>
      </c>
      <c r="G216" s="220" t="s">
        <v>153</v>
      </c>
      <c r="H216" s="221">
        <v>124</v>
      </c>
      <c r="I216" s="222"/>
      <c r="J216" s="223">
        <f>ROUND(I216*H216,2)</f>
        <v>0</v>
      </c>
      <c r="K216" s="219" t="s">
        <v>186</v>
      </c>
      <c r="L216" s="43"/>
      <c r="M216" s="224" t="s">
        <v>1</v>
      </c>
      <c r="N216" s="225" t="s">
        <v>41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155</v>
      </c>
      <c r="AT216" s="228" t="s">
        <v>150</v>
      </c>
      <c r="AU216" s="228" t="s">
        <v>86</v>
      </c>
      <c r="AY216" s="16" t="s">
        <v>148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84</v>
      </c>
      <c r="BK216" s="229">
        <f>ROUND(I216*H216,2)</f>
        <v>0</v>
      </c>
      <c r="BL216" s="16" t="s">
        <v>155</v>
      </c>
      <c r="BM216" s="228" t="s">
        <v>681</v>
      </c>
    </row>
    <row r="217" spans="1:47" s="2" customFormat="1" ht="12">
      <c r="A217" s="37"/>
      <c r="B217" s="38"/>
      <c r="C217" s="39"/>
      <c r="D217" s="230" t="s">
        <v>157</v>
      </c>
      <c r="E217" s="39"/>
      <c r="F217" s="231" t="s">
        <v>682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157</v>
      </c>
      <c r="AU217" s="16" t="s">
        <v>86</v>
      </c>
    </row>
    <row r="218" spans="1:47" s="2" customFormat="1" ht="12">
      <c r="A218" s="37"/>
      <c r="B218" s="38"/>
      <c r="C218" s="39"/>
      <c r="D218" s="235" t="s">
        <v>159</v>
      </c>
      <c r="E218" s="39"/>
      <c r="F218" s="236" t="s">
        <v>683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159</v>
      </c>
      <c r="AU218" s="16" t="s">
        <v>86</v>
      </c>
    </row>
    <row r="219" spans="1:65" s="2" customFormat="1" ht="24.15" customHeight="1">
      <c r="A219" s="37"/>
      <c r="B219" s="38"/>
      <c r="C219" s="249" t="s">
        <v>310</v>
      </c>
      <c r="D219" s="249" t="s">
        <v>282</v>
      </c>
      <c r="E219" s="250" t="s">
        <v>684</v>
      </c>
      <c r="F219" s="251" t="s">
        <v>685</v>
      </c>
      <c r="G219" s="252" t="s">
        <v>153</v>
      </c>
      <c r="H219" s="253">
        <v>125.86</v>
      </c>
      <c r="I219" s="254"/>
      <c r="J219" s="255">
        <f>ROUND(I219*H219,2)</f>
        <v>0</v>
      </c>
      <c r="K219" s="251" t="s">
        <v>186</v>
      </c>
      <c r="L219" s="256"/>
      <c r="M219" s="257" t="s">
        <v>1</v>
      </c>
      <c r="N219" s="258" t="s">
        <v>41</v>
      </c>
      <c r="O219" s="90"/>
      <c r="P219" s="226">
        <f>O219*H219</f>
        <v>0</v>
      </c>
      <c r="Q219" s="226">
        <v>0.00106</v>
      </c>
      <c r="R219" s="226">
        <f>Q219*H219</f>
        <v>0.1334116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205</v>
      </c>
      <c r="AT219" s="228" t="s">
        <v>282</v>
      </c>
      <c r="AU219" s="228" t="s">
        <v>86</v>
      </c>
      <c r="AY219" s="16" t="s">
        <v>148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84</v>
      </c>
      <c r="BK219" s="229">
        <f>ROUND(I219*H219,2)</f>
        <v>0</v>
      </c>
      <c r="BL219" s="16" t="s">
        <v>155</v>
      </c>
      <c r="BM219" s="228" t="s">
        <v>686</v>
      </c>
    </row>
    <row r="220" spans="1:47" s="2" customFormat="1" ht="12">
      <c r="A220" s="37"/>
      <c r="B220" s="38"/>
      <c r="C220" s="39"/>
      <c r="D220" s="230" t="s">
        <v>157</v>
      </c>
      <c r="E220" s="39"/>
      <c r="F220" s="231" t="s">
        <v>685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157</v>
      </c>
      <c r="AU220" s="16" t="s">
        <v>86</v>
      </c>
    </row>
    <row r="221" spans="1:51" s="13" customFormat="1" ht="12">
      <c r="A221" s="13"/>
      <c r="B221" s="238"/>
      <c r="C221" s="239"/>
      <c r="D221" s="230" t="s">
        <v>163</v>
      </c>
      <c r="E221" s="239"/>
      <c r="F221" s="241" t="s">
        <v>687</v>
      </c>
      <c r="G221" s="239"/>
      <c r="H221" s="242">
        <v>125.86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86</v>
      </c>
      <c r="AV221" s="13" t="s">
        <v>86</v>
      </c>
      <c r="AW221" s="13" t="s">
        <v>4</v>
      </c>
      <c r="AX221" s="13" t="s">
        <v>84</v>
      </c>
      <c r="AY221" s="248" t="s">
        <v>148</v>
      </c>
    </row>
    <row r="222" spans="1:65" s="2" customFormat="1" ht="24.15" customHeight="1">
      <c r="A222" s="37"/>
      <c r="B222" s="38"/>
      <c r="C222" s="217" t="s">
        <v>316</v>
      </c>
      <c r="D222" s="217" t="s">
        <v>150</v>
      </c>
      <c r="E222" s="218" t="s">
        <v>688</v>
      </c>
      <c r="F222" s="219" t="s">
        <v>689</v>
      </c>
      <c r="G222" s="220" t="s">
        <v>313</v>
      </c>
      <c r="H222" s="221">
        <v>3</v>
      </c>
      <c r="I222" s="222"/>
      <c r="J222" s="223">
        <f>ROUND(I222*H222,2)</f>
        <v>0</v>
      </c>
      <c r="K222" s="219" t="s">
        <v>186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155</v>
      </c>
      <c r="AT222" s="228" t="s">
        <v>150</v>
      </c>
      <c r="AU222" s="228" t="s">
        <v>86</v>
      </c>
      <c r="AY222" s="16" t="s">
        <v>148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155</v>
      </c>
      <c r="BM222" s="228" t="s">
        <v>690</v>
      </c>
    </row>
    <row r="223" spans="1:47" s="2" customFormat="1" ht="12">
      <c r="A223" s="37"/>
      <c r="B223" s="38"/>
      <c r="C223" s="39"/>
      <c r="D223" s="230" t="s">
        <v>157</v>
      </c>
      <c r="E223" s="39"/>
      <c r="F223" s="231" t="s">
        <v>691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157</v>
      </c>
      <c r="AU223" s="16" t="s">
        <v>86</v>
      </c>
    </row>
    <row r="224" spans="1:47" s="2" customFormat="1" ht="12">
      <c r="A224" s="37"/>
      <c r="B224" s="38"/>
      <c r="C224" s="39"/>
      <c r="D224" s="235" t="s">
        <v>159</v>
      </c>
      <c r="E224" s="39"/>
      <c r="F224" s="236" t="s">
        <v>692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159</v>
      </c>
      <c r="AU224" s="16" t="s">
        <v>86</v>
      </c>
    </row>
    <row r="225" spans="1:65" s="2" customFormat="1" ht="16.5" customHeight="1">
      <c r="A225" s="37"/>
      <c r="B225" s="38"/>
      <c r="C225" s="249" t="s">
        <v>322</v>
      </c>
      <c r="D225" s="249" t="s">
        <v>282</v>
      </c>
      <c r="E225" s="250" t="s">
        <v>693</v>
      </c>
      <c r="F225" s="251" t="s">
        <v>694</v>
      </c>
      <c r="G225" s="252" t="s">
        <v>313</v>
      </c>
      <c r="H225" s="253">
        <v>3</v>
      </c>
      <c r="I225" s="254"/>
      <c r="J225" s="255">
        <f>ROUND(I225*H225,2)</f>
        <v>0</v>
      </c>
      <c r="K225" s="251" t="s">
        <v>186</v>
      </c>
      <c r="L225" s="256"/>
      <c r="M225" s="257" t="s">
        <v>1</v>
      </c>
      <c r="N225" s="258" t="s">
        <v>41</v>
      </c>
      <c r="O225" s="90"/>
      <c r="P225" s="226">
        <f>O225*H225</f>
        <v>0</v>
      </c>
      <c r="Q225" s="226">
        <v>0.00022</v>
      </c>
      <c r="R225" s="226">
        <f>Q225*H225</f>
        <v>0.00066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205</v>
      </c>
      <c r="AT225" s="228" t="s">
        <v>282</v>
      </c>
      <c r="AU225" s="228" t="s">
        <v>86</v>
      </c>
      <c r="AY225" s="16" t="s">
        <v>148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155</v>
      </c>
      <c r="BM225" s="228" t="s">
        <v>695</v>
      </c>
    </row>
    <row r="226" spans="1:47" s="2" customFormat="1" ht="12">
      <c r="A226" s="37"/>
      <c r="B226" s="38"/>
      <c r="C226" s="39"/>
      <c r="D226" s="230" t="s">
        <v>157</v>
      </c>
      <c r="E226" s="39"/>
      <c r="F226" s="231" t="s">
        <v>694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157</v>
      </c>
      <c r="AU226" s="16" t="s">
        <v>86</v>
      </c>
    </row>
    <row r="227" spans="1:65" s="2" customFormat="1" ht="16.5" customHeight="1">
      <c r="A227" s="37"/>
      <c r="B227" s="38"/>
      <c r="C227" s="249" t="s">
        <v>326</v>
      </c>
      <c r="D227" s="249" t="s">
        <v>282</v>
      </c>
      <c r="E227" s="250" t="s">
        <v>696</v>
      </c>
      <c r="F227" s="251" t="s">
        <v>697</v>
      </c>
      <c r="G227" s="252" t="s">
        <v>313</v>
      </c>
      <c r="H227" s="253">
        <v>1</v>
      </c>
      <c r="I227" s="254"/>
      <c r="J227" s="255">
        <f>ROUND(I227*H227,2)</f>
        <v>0</v>
      </c>
      <c r="K227" s="251" t="s">
        <v>186</v>
      </c>
      <c r="L227" s="256"/>
      <c r="M227" s="257" t="s">
        <v>1</v>
      </c>
      <c r="N227" s="258" t="s">
        <v>41</v>
      </c>
      <c r="O227" s="90"/>
      <c r="P227" s="226">
        <f>O227*H227</f>
        <v>0</v>
      </c>
      <c r="Q227" s="226">
        <v>0.00019</v>
      </c>
      <c r="R227" s="226">
        <f>Q227*H227</f>
        <v>0.00019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205</v>
      </c>
      <c r="AT227" s="228" t="s">
        <v>282</v>
      </c>
      <c r="AU227" s="228" t="s">
        <v>86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698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697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86</v>
      </c>
    </row>
    <row r="229" spans="1:65" s="2" customFormat="1" ht="21.75" customHeight="1">
      <c r="A229" s="37"/>
      <c r="B229" s="38"/>
      <c r="C229" s="249" t="s">
        <v>330</v>
      </c>
      <c r="D229" s="249" t="s">
        <v>282</v>
      </c>
      <c r="E229" s="250" t="s">
        <v>699</v>
      </c>
      <c r="F229" s="251" t="s">
        <v>700</v>
      </c>
      <c r="G229" s="252" t="s">
        <v>313</v>
      </c>
      <c r="H229" s="253">
        <v>1</v>
      </c>
      <c r="I229" s="254"/>
      <c r="J229" s="255">
        <f>ROUND(I229*H229,2)</f>
        <v>0</v>
      </c>
      <c r="K229" s="251" t="s">
        <v>186</v>
      </c>
      <c r="L229" s="256"/>
      <c r="M229" s="257" t="s">
        <v>1</v>
      </c>
      <c r="N229" s="258" t="s">
        <v>41</v>
      </c>
      <c r="O229" s="90"/>
      <c r="P229" s="226">
        <f>O229*H229</f>
        <v>0</v>
      </c>
      <c r="Q229" s="226">
        <v>0.0022</v>
      </c>
      <c r="R229" s="226">
        <f>Q229*H229</f>
        <v>0.0022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205</v>
      </c>
      <c r="AT229" s="228" t="s">
        <v>282</v>
      </c>
      <c r="AU229" s="228" t="s">
        <v>86</v>
      </c>
      <c r="AY229" s="16" t="s">
        <v>148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155</v>
      </c>
      <c r="BM229" s="228" t="s">
        <v>701</v>
      </c>
    </row>
    <row r="230" spans="1:47" s="2" customFormat="1" ht="12">
      <c r="A230" s="37"/>
      <c r="B230" s="38"/>
      <c r="C230" s="39"/>
      <c r="D230" s="230" t="s">
        <v>157</v>
      </c>
      <c r="E230" s="39"/>
      <c r="F230" s="231" t="s">
        <v>700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86</v>
      </c>
    </row>
    <row r="231" spans="1:65" s="2" customFormat="1" ht="21.75" customHeight="1">
      <c r="A231" s="37"/>
      <c r="B231" s="38"/>
      <c r="C231" s="217" t="s">
        <v>334</v>
      </c>
      <c r="D231" s="217" t="s">
        <v>150</v>
      </c>
      <c r="E231" s="218" t="s">
        <v>702</v>
      </c>
      <c r="F231" s="219" t="s">
        <v>703</v>
      </c>
      <c r="G231" s="220" t="s">
        <v>313</v>
      </c>
      <c r="H231" s="221">
        <v>1</v>
      </c>
      <c r="I231" s="222"/>
      <c r="J231" s="223">
        <f>ROUND(I231*H231,2)</f>
        <v>0</v>
      </c>
      <c r="K231" s="219" t="s">
        <v>186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0.00072</v>
      </c>
      <c r="R231" s="226">
        <f>Q231*H231</f>
        <v>0.00072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155</v>
      </c>
      <c r="AT231" s="228" t="s">
        <v>150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704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705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47" s="2" customFormat="1" ht="12">
      <c r="A233" s="37"/>
      <c r="B233" s="38"/>
      <c r="C233" s="39"/>
      <c r="D233" s="235" t="s">
        <v>159</v>
      </c>
      <c r="E233" s="39"/>
      <c r="F233" s="236" t="s">
        <v>706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159</v>
      </c>
      <c r="AU233" s="16" t="s">
        <v>86</v>
      </c>
    </row>
    <row r="234" spans="1:65" s="2" customFormat="1" ht="24.15" customHeight="1">
      <c r="A234" s="37"/>
      <c r="B234" s="38"/>
      <c r="C234" s="249" t="s">
        <v>338</v>
      </c>
      <c r="D234" s="249" t="s">
        <v>282</v>
      </c>
      <c r="E234" s="250" t="s">
        <v>707</v>
      </c>
      <c r="F234" s="251" t="s">
        <v>708</v>
      </c>
      <c r="G234" s="252" t="s">
        <v>313</v>
      </c>
      <c r="H234" s="253">
        <v>1</v>
      </c>
      <c r="I234" s="254"/>
      <c r="J234" s="255">
        <f>ROUND(I234*H234,2)</f>
        <v>0</v>
      </c>
      <c r="K234" s="251" t="s">
        <v>186</v>
      </c>
      <c r="L234" s="256"/>
      <c r="M234" s="257" t="s">
        <v>1</v>
      </c>
      <c r="N234" s="258" t="s">
        <v>41</v>
      </c>
      <c r="O234" s="90"/>
      <c r="P234" s="226">
        <f>O234*H234</f>
        <v>0</v>
      </c>
      <c r="Q234" s="226">
        <v>0.012</v>
      </c>
      <c r="R234" s="226">
        <f>Q234*H234</f>
        <v>0.012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205</v>
      </c>
      <c r="AT234" s="228" t="s">
        <v>282</v>
      </c>
      <c r="AU234" s="228" t="s">
        <v>86</v>
      </c>
      <c r="AY234" s="16" t="s">
        <v>148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155</v>
      </c>
      <c r="BM234" s="228" t="s">
        <v>709</v>
      </c>
    </row>
    <row r="235" spans="1:47" s="2" customFormat="1" ht="12">
      <c r="A235" s="37"/>
      <c r="B235" s="38"/>
      <c r="C235" s="39"/>
      <c r="D235" s="230" t="s">
        <v>157</v>
      </c>
      <c r="E235" s="39"/>
      <c r="F235" s="231" t="s">
        <v>708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157</v>
      </c>
      <c r="AU235" s="16" t="s">
        <v>86</v>
      </c>
    </row>
    <row r="236" spans="1:65" s="2" customFormat="1" ht="21.75" customHeight="1">
      <c r="A236" s="37"/>
      <c r="B236" s="38"/>
      <c r="C236" s="249" t="s">
        <v>342</v>
      </c>
      <c r="D236" s="249" t="s">
        <v>282</v>
      </c>
      <c r="E236" s="250" t="s">
        <v>710</v>
      </c>
      <c r="F236" s="251" t="s">
        <v>711</v>
      </c>
      <c r="G236" s="252" t="s">
        <v>313</v>
      </c>
      <c r="H236" s="253">
        <v>1</v>
      </c>
      <c r="I236" s="254"/>
      <c r="J236" s="255">
        <f>ROUND(I236*H236,2)</f>
        <v>0</v>
      </c>
      <c r="K236" s="251" t="s">
        <v>186</v>
      </c>
      <c r="L236" s="256"/>
      <c r="M236" s="257" t="s">
        <v>1</v>
      </c>
      <c r="N236" s="258" t="s">
        <v>41</v>
      </c>
      <c r="O236" s="90"/>
      <c r="P236" s="226">
        <f>O236*H236</f>
        <v>0</v>
      </c>
      <c r="Q236" s="226">
        <v>0.0035</v>
      </c>
      <c r="R236" s="226">
        <f>Q236*H236</f>
        <v>0.0035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205</v>
      </c>
      <c r="AT236" s="228" t="s">
        <v>282</v>
      </c>
      <c r="AU236" s="228" t="s">
        <v>86</v>
      </c>
      <c r="AY236" s="16" t="s">
        <v>148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84</v>
      </c>
      <c r="BK236" s="229">
        <f>ROUND(I236*H236,2)</f>
        <v>0</v>
      </c>
      <c r="BL236" s="16" t="s">
        <v>155</v>
      </c>
      <c r="BM236" s="228" t="s">
        <v>712</v>
      </c>
    </row>
    <row r="237" spans="1:47" s="2" customFormat="1" ht="12">
      <c r="A237" s="37"/>
      <c r="B237" s="38"/>
      <c r="C237" s="39"/>
      <c r="D237" s="230" t="s">
        <v>157</v>
      </c>
      <c r="E237" s="39"/>
      <c r="F237" s="231" t="s">
        <v>711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157</v>
      </c>
      <c r="AU237" s="16" t="s">
        <v>86</v>
      </c>
    </row>
    <row r="238" spans="1:65" s="2" customFormat="1" ht="16.5" customHeight="1">
      <c r="A238" s="37"/>
      <c r="B238" s="38"/>
      <c r="C238" s="217" t="s">
        <v>348</v>
      </c>
      <c r="D238" s="217" t="s">
        <v>150</v>
      </c>
      <c r="E238" s="218" t="s">
        <v>515</v>
      </c>
      <c r="F238" s="219" t="s">
        <v>516</v>
      </c>
      <c r="G238" s="220" t="s">
        <v>313</v>
      </c>
      <c r="H238" s="221">
        <v>1</v>
      </c>
      <c r="I238" s="222"/>
      <c r="J238" s="223">
        <f>ROUND(I238*H238,2)</f>
        <v>0</v>
      </c>
      <c r="K238" s="219" t="s">
        <v>154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0.00136</v>
      </c>
      <c r="R238" s="226">
        <f>Q238*H238</f>
        <v>0.00136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155</v>
      </c>
      <c r="AT238" s="228" t="s">
        <v>150</v>
      </c>
      <c r="AU238" s="228" t="s">
        <v>86</v>
      </c>
      <c r="AY238" s="16" t="s">
        <v>148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155</v>
      </c>
      <c r="BM238" s="228" t="s">
        <v>713</v>
      </c>
    </row>
    <row r="239" spans="1:47" s="2" customFormat="1" ht="12">
      <c r="A239" s="37"/>
      <c r="B239" s="38"/>
      <c r="C239" s="39"/>
      <c r="D239" s="230" t="s">
        <v>157</v>
      </c>
      <c r="E239" s="39"/>
      <c r="F239" s="231" t="s">
        <v>518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157</v>
      </c>
      <c r="AU239" s="16" t="s">
        <v>86</v>
      </c>
    </row>
    <row r="240" spans="1:47" s="2" customFormat="1" ht="12">
      <c r="A240" s="37"/>
      <c r="B240" s="38"/>
      <c r="C240" s="39"/>
      <c r="D240" s="235" t="s">
        <v>159</v>
      </c>
      <c r="E240" s="39"/>
      <c r="F240" s="236" t="s">
        <v>519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159</v>
      </c>
      <c r="AU240" s="16" t="s">
        <v>86</v>
      </c>
    </row>
    <row r="241" spans="1:47" s="2" customFormat="1" ht="12">
      <c r="A241" s="37"/>
      <c r="B241" s="38"/>
      <c r="C241" s="39"/>
      <c r="D241" s="230" t="s">
        <v>161</v>
      </c>
      <c r="E241" s="39"/>
      <c r="F241" s="237" t="s">
        <v>520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161</v>
      </c>
      <c r="AU241" s="16" t="s">
        <v>86</v>
      </c>
    </row>
    <row r="242" spans="1:65" s="2" customFormat="1" ht="24.15" customHeight="1">
      <c r="A242" s="37"/>
      <c r="B242" s="38"/>
      <c r="C242" s="249" t="s">
        <v>352</v>
      </c>
      <c r="D242" s="249" t="s">
        <v>282</v>
      </c>
      <c r="E242" s="250" t="s">
        <v>714</v>
      </c>
      <c r="F242" s="251" t="s">
        <v>715</v>
      </c>
      <c r="G242" s="252" t="s">
        <v>313</v>
      </c>
      <c r="H242" s="253">
        <v>1</v>
      </c>
      <c r="I242" s="254"/>
      <c r="J242" s="255">
        <f>ROUND(I242*H242,2)</f>
        <v>0</v>
      </c>
      <c r="K242" s="251" t="s">
        <v>1</v>
      </c>
      <c r="L242" s="256"/>
      <c r="M242" s="257" t="s">
        <v>1</v>
      </c>
      <c r="N242" s="258" t="s">
        <v>41</v>
      </c>
      <c r="O242" s="90"/>
      <c r="P242" s="226">
        <f>O242*H242</f>
        <v>0</v>
      </c>
      <c r="Q242" s="226">
        <v>0.014</v>
      </c>
      <c r="R242" s="226">
        <f>Q242*H242</f>
        <v>0.014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205</v>
      </c>
      <c r="AT242" s="228" t="s">
        <v>282</v>
      </c>
      <c r="AU242" s="228" t="s">
        <v>86</v>
      </c>
      <c r="AY242" s="16" t="s">
        <v>148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155</v>
      </c>
      <c r="BM242" s="228" t="s">
        <v>716</v>
      </c>
    </row>
    <row r="243" spans="1:47" s="2" customFormat="1" ht="12">
      <c r="A243" s="37"/>
      <c r="B243" s="38"/>
      <c r="C243" s="39"/>
      <c r="D243" s="230" t="s">
        <v>157</v>
      </c>
      <c r="E243" s="39"/>
      <c r="F243" s="231" t="s">
        <v>715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86</v>
      </c>
    </row>
    <row r="244" spans="1:65" s="2" customFormat="1" ht="16.5" customHeight="1">
      <c r="A244" s="37"/>
      <c r="B244" s="38"/>
      <c r="C244" s="217" t="s">
        <v>356</v>
      </c>
      <c r="D244" s="217" t="s">
        <v>150</v>
      </c>
      <c r="E244" s="218" t="s">
        <v>540</v>
      </c>
      <c r="F244" s="219" t="s">
        <v>541</v>
      </c>
      <c r="G244" s="220" t="s">
        <v>153</v>
      </c>
      <c r="H244" s="221">
        <v>124</v>
      </c>
      <c r="I244" s="222"/>
      <c r="J244" s="223">
        <f>ROUND(I244*H244,2)</f>
        <v>0</v>
      </c>
      <c r="K244" s="219" t="s">
        <v>154</v>
      </c>
      <c r="L244" s="43"/>
      <c r="M244" s="224" t="s">
        <v>1</v>
      </c>
      <c r="N244" s="225" t="s">
        <v>41</v>
      </c>
      <c r="O244" s="9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155</v>
      </c>
      <c r="AT244" s="228" t="s">
        <v>150</v>
      </c>
      <c r="AU244" s="228" t="s">
        <v>86</v>
      </c>
      <c r="AY244" s="16" t="s">
        <v>148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84</v>
      </c>
      <c r="BK244" s="229">
        <f>ROUND(I244*H244,2)</f>
        <v>0</v>
      </c>
      <c r="BL244" s="16" t="s">
        <v>155</v>
      </c>
      <c r="BM244" s="228" t="s">
        <v>717</v>
      </c>
    </row>
    <row r="245" spans="1:47" s="2" customFormat="1" ht="12">
      <c r="A245" s="37"/>
      <c r="B245" s="38"/>
      <c r="C245" s="39"/>
      <c r="D245" s="230" t="s">
        <v>157</v>
      </c>
      <c r="E245" s="39"/>
      <c r="F245" s="231" t="s">
        <v>543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157</v>
      </c>
      <c r="AU245" s="16" t="s">
        <v>86</v>
      </c>
    </row>
    <row r="246" spans="1:47" s="2" customFormat="1" ht="12">
      <c r="A246" s="37"/>
      <c r="B246" s="38"/>
      <c r="C246" s="39"/>
      <c r="D246" s="235" t="s">
        <v>159</v>
      </c>
      <c r="E246" s="39"/>
      <c r="F246" s="236" t="s">
        <v>544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159</v>
      </c>
      <c r="AU246" s="16" t="s">
        <v>86</v>
      </c>
    </row>
    <row r="247" spans="1:47" s="2" customFormat="1" ht="12">
      <c r="A247" s="37"/>
      <c r="B247" s="38"/>
      <c r="C247" s="39"/>
      <c r="D247" s="230" t="s">
        <v>161</v>
      </c>
      <c r="E247" s="39"/>
      <c r="F247" s="237" t="s">
        <v>545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161</v>
      </c>
      <c r="AU247" s="16" t="s">
        <v>86</v>
      </c>
    </row>
    <row r="248" spans="1:65" s="2" customFormat="1" ht="24.15" customHeight="1">
      <c r="A248" s="37"/>
      <c r="B248" s="38"/>
      <c r="C248" s="217" t="s">
        <v>362</v>
      </c>
      <c r="D248" s="217" t="s">
        <v>150</v>
      </c>
      <c r="E248" s="218" t="s">
        <v>547</v>
      </c>
      <c r="F248" s="219" t="s">
        <v>548</v>
      </c>
      <c r="G248" s="220" t="s">
        <v>153</v>
      </c>
      <c r="H248" s="221">
        <v>124</v>
      </c>
      <c r="I248" s="222"/>
      <c r="J248" s="223">
        <f>ROUND(I248*H248,2)</f>
        <v>0</v>
      </c>
      <c r="K248" s="219" t="s">
        <v>154</v>
      </c>
      <c r="L248" s="43"/>
      <c r="M248" s="224" t="s">
        <v>1</v>
      </c>
      <c r="N248" s="225" t="s">
        <v>41</v>
      </c>
      <c r="O248" s="9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155</v>
      </c>
      <c r="AT248" s="228" t="s">
        <v>150</v>
      </c>
      <c r="AU248" s="228" t="s">
        <v>86</v>
      </c>
      <c r="AY248" s="16" t="s">
        <v>148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84</v>
      </c>
      <c r="BK248" s="229">
        <f>ROUND(I248*H248,2)</f>
        <v>0</v>
      </c>
      <c r="BL248" s="16" t="s">
        <v>155</v>
      </c>
      <c r="BM248" s="228" t="s">
        <v>718</v>
      </c>
    </row>
    <row r="249" spans="1:47" s="2" customFormat="1" ht="12">
      <c r="A249" s="37"/>
      <c r="B249" s="38"/>
      <c r="C249" s="39"/>
      <c r="D249" s="230" t="s">
        <v>157</v>
      </c>
      <c r="E249" s="39"/>
      <c r="F249" s="231" t="s">
        <v>548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157</v>
      </c>
      <c r="AU249" s="16" t="s">
        <v>86</v>
      </c>
    </row>
    <row r="250" spans="1:47" s="2" customFormat="1" ht="12">
      <c r="A250" s="37"/>
      <c r="B250" s="38"/>
      <c r="C250" s="39"/>
      <c r="D250" s="235" t="s">
        <v>159</v>
      </c>
      <c r="E250" s="39"/>
      <c r="F250" s="236" t="s">
        <v>550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159</v>
      </c>
      <c r="AU250" s="16" t="s">
        <v>86</v>
      </c>
    </row>
    <row r="251" spans="1:47" s="2" customFormat="1" ht="12">
      <c r="A251" s="37"/>
      <c r="B251" s="38"/>
      <c r="C251" s="39"/>
      <c r="D251" s="230" t="s">
        <v>161</v>
      </c>
      <c r="E251" s="39"/>
      <c r="F251" s="237" t="s">
        <v>551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161</v>
      </c>
      <c r="AU251" s="16" t="s">
        <v>86</v>
      </c>
    </row>
    <row r="252" spans="1:65" s="2" customFormat="1" ht="16.5" customHeight="1">
      <c r="A252" s="37"/>
      <c r="B252" s="38"/>
      <c r="C252" s="217" t="s">
        <v>366</v>
      </c>
      <c r="D252" s="217" t="s">
        <v>150</v>
      </c>
      <c r="E252" s="218" t="s">
        <v>553</v>
      </c>
      <c r="F252" s="219" t="s">
        <v>554</v>
      </c>
      <c r="G252" s="220" t="s">
        <v>313</v>
      </c>
      <c r="H252" s="221">
        <v>1</v>
      </c>
      <c r="I252" s="222"/>
      <c r="J252" s="223">
        <f>ROUND(I252*H252,2)</f>
        <v>0</v>
      </c>
      <c r="K252" s="219" t="s">
        <v>186</v>
      </c>
      <c r="L252" s="43"/>
      <c r="M252" s="224" t="s">
        <v>1</v>
      </c>
      <c r="N252" s="225" t="s">
        <v>41</v>
      </c>
      <c r="O252" s="90"/>
      <c r="P252" s="226">
        <f>O252*H252</f>
        <v>0</v>
      </c>
      <c r="Q252" s="226">
        <v>0.12303</v>
      </c>
      <c r="R252" s="226">
        <f>Q252*H252</f>
        <v>0.12303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155</v>
      </c>
      <c r="AT252" s="228" t="s">
        <v>150</v>
      </c>
      <c r="AU252" s="228" t="s">
        <v>86</v>
      </c>
      <c r="AY252" s="16" t="s">
        <v>148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84</v>
      </c>
      <c r="BK252" s="229">
        <f>ROUND(I252*H252,2)</f>
        <v>0</v>
      </c>
      <c r="BL252" s="16" t="s">
        <v>155</v>
      </c>
      <c r="BM252" s="228" t="s">
        <v>719</v>
      </c>
    </row>
    <row r="253" spans="1:47" s="2" customFormat="1" ht="12">
      <c r="A253" s="37"/>
      <c r="B253" s="38"/>
      <c r="C253" s="39"/>
      <c r="D253" s="230" t="s">
        <v>157</v>
      </c>
      <c r="E253" s="39"/>
      <c r="F253" s="231" t="s">
        <v>554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157</v>
      </c>
      <c r="AU253" s="16" t="s">
        <v>86</v>
      </c>
    </row>
    <row r="254" spans="1:47" s="2" customFormat="1" ht="12">
      <c r="A254" s="37"/>
      <c r="B254" s="38"/>
      <c r="C254" s="39"/>
      <c r="D254" s="235" t="s">
        <v>159</v>
      </c>
      <c r="E254" s="39"/>
      <c r="F254" s="236" t="s">
        <v>556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159</v>
      </c>
      <c r="AU254" s="16" t="s">
        <v>86</v>
      </c>
    </row>
    <row r="255" spans="1:65" s="2" customFormat="1" ht="24.15" customHeight="1">
      <c r="A255" s="37"/>
      <c r="B255" s="38"/>
      <c r="C255" s="249" t="s">
        <v>372</v>
      </c>
      <c r="D255" s="249" t="s">
        <v>282</v>
      </c>
      <c r="E255" s="250" t="s">
        <v>558</v>
      </c>
      <c r="F255" s="251" t="s">
        <v>559</v>
      </c>
      <c r="G255" s="252" t="s">
        <v>313</v>
      </c>
      <c r="H255" s="253">
        <v>1</v>
      </c>
      <c r="I255" s="254"/>
      <c r="J255" s="255">
        <f>ROUND(I255*H255,2)</f>
        <v>0</v>
      </c>
      <c r="K255" s="251" t="s">
        <v>186</v>
      </c>
      <c r="L255" s="256"/>
      <c r="M255" s="257" t="s">
        <v>1</v>
      </c>
      <c r="N255" s="258" t="s">
        <v>41</v>
      </c>
      <c r="O255" s="90"/>
      <c r="P255" s="226">
        <f>O255*H255</f>
        <v>0</v>
      </c>
      <c r="Q255" s="226">
        <v>0.0133</v>
      </c>
      <c r="R255" s="226">
        <f>Q255*H255</f>
        <v>0.0133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205</v>
      </c>
      <c r="AT255" s="228" t="s">
        <v>282</v>
      </c>
      <c r="AU255" s="228" t="s">
        <v>86</v>
      </c>
      <c r="AY255" s="16" t="s">
        <v>148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84</v>
      </c>
      <c r="BK255" s="229">
        <f>ROUND(I255*H255,2)</f>
        <v>0</v>
      </c>
      <c r="BL255" s="16" t="s">
        <v>155</v>
      </c>
      <c r="BM255" s="228" t="s">
        <v>720</v>
      </c>
    </row>
    <row r="256" spans="1:47" s="2" customFormat="1" ht="12">
      <c r="A256" s="37"/>
      <c r="B256" s="38"/>
      <c r="C256" s="39"/>
      <c r="D256" s="230" t="s">
        <v>157</v>
      </c>
      <c r="E256" s="39"/>
      <c r="F256" s="231" t="s">
        <v>559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157</v>
      </c>
      <c r="AU256" s="16" t="s">
        <v>86</v>
      </c>
    </row>
    <row r="257" spans="1:65" s="2" customFormat="1" ht="24.15" customHeight="1">
      <c r="A257" s="37"/>
      <c r="B257" s="38"/>
      <c r="C257" s="249" t="s">
        <v>376</v>
      </c>
      <c r="D257" s="249" t="s">
        <v>282</v>
      </c>
      <c r="E257" s="250" t="s">
        <v>562</v>
      </c>
      <c r="F257" s="251" t="s">
        <v>563</v>
      </c>
      <c r="G257" s="252" t="s">
        <v>313</v>
      </c>
      <c r="H257" s="253">
        <v>1</v>
      </c>
      <c r="I257" s="254"/>
      <c r="J257" s="255">
        <f>ROUND(I257*H257,2)</f>
        <v>0</v>
      </c>
      <c r="K257" s="251" t="s">
        <v>186</v>
      </c>
      <c r="L257" s="256"/>
      <c r="M257" s="257" t="s">
        <v>1</v>
      </c>
      <c r="N257" s="258" t="s">
        <v>41</v>
      </c>
      <c r="O257" s="90"/>
      <c r="P257" s="226">
        <f>O257*H257</f>
        <v>0</v>
      </c>
      <c r="Q257" s="226">
        <v>0.0003</v>
      </c>
      <c r="R257" s="226">
        <f>Q257*H257</f>
        <v>0.0003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205</v>
      </c>
      <c r="AT257" s="228" t="s">
        <v>282</v>
      </c>
      <c r="AU257" s="228" t="s">
        <v>86</v>
      </c>
      <c r="AY257" s="16" t="s">
        <v>148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84</v>
      </c>
      <c r="BK257" s="229">
        <f>ROUND(I257*H257,2)</f>
        <v>0</v>
      </c>
      <c r="BL257" s="16" t="s">
        <v>155</v>
      </c>
      <c r="BM257" s="228" t="s">
        <v>721</v>
      </c>
    </row>
    <row r="258" spans="1:47" s="2" customFormat="1" ht="12">
      <c r="A258" s="37"/>
      <c r="B258" s="38"/>
      <c r="C258" s="39"/>
      <c r="D258" s="230" t="s">
        <v>157</v>
      </c>
      <c r="E258" s="39"/>
      <c r="F258" s="231" t="s">
        <v>563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157</v>
      </c>
      <c r="AU258" s="16" t="s">
        <v>86</v>
      </c>
    </row>
    <row r="259" spans="1:65" s="2" customFormat="1" ht="16.5" customHeight="1">
      <c r="A259" s="37"/>
      <c r="B259" s="38"/>
      <c r="C259" s="217" t="s">
        <v>382</v>
      </c>
      <c r="D259" s="217" t="s">
        <v>150</v>
      </c>
      <c r="E259" s="218" t="s">
        <v>566</v>
      </c>
      <c r="F259" s="219" t="s">
        <v>567</v>
      </c>
      <c r="G259" s="220" t="s">
        <v>313</v>
      </c>
      <c r="H259" s="221">
        <v>1</v>
      </c>
      <c r="I259" s="222"/>
      <c r="J259" s="223">
        <f>ROUND(I259*H259,2)</f>
        <v>0</v>
      </c>
      <c r="K259" s="219" t="s">
        <v>154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0.32906</v>
      </c>
      <c r="R259" s="226">
        <f>Q259*H259</f>
        <v>0.32906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155</v>
      </c>
      <c r="AT259" s="228" t="s">
        <v>150</v>
      </c>
      <c r="AU259" s="228" t="s">
        <v>86</v>
      </c>
      <c r="AY259" s="16" t="s">
        <v>148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155</v>
      </c>
      <c r="BM259" s="228" t="s">
        <v>722</v>
      </c>
    </row>
    <row r="260" spans="1:47" s="2" customFormat="1" ht="12">
      <c r="A260" s="37"/>
      <c r="B260" s="38"/>
      <c r="C260" s="39"/>
      <c r="D260" s="230" t="s">
        <v>157</v>
      </c>
      <c r="E260" s="39"/>
      <c r="F260" s="231" t="s">
        <v>567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157</v>
      </c>
      <c r="AU260" s="16" t="s">
        <v>86</v>
      </c>
    </row>
    <row r="261" spans="1:47" s="2" customFormat="1" ht="12">
      <c r="A261" s="37"/>
      <c r="B261" s="38"/>
      <c r="C261" s="39"/>
      <c r="D261" s="235" t="s">
        <v>159</v>
      </c>
      <c r="E261" s="39"/>
      <c r="F261" s="236" t="s">
        <v>569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159</v>
      </c>
      <c r="AU261" s="16" t="s">
        <v>86</v>
      </c>
    </row>
    <row r="262" spans="1:47" s="2" customFormat="1" ht="12">
      <c r="A262" s="37"/>
      <c r="B262" s="38"/>
      <c r="C262" s="39"/>
      <c r="D262" s="230" t="s">
        <v>161</v>
      </c>
      <c r="E262" s="39"/>
      <c r="F262" s="237" t="s">
        <v>570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161</v>
      </c>
      <c r="AU262" s="16" t="s">
        <v>86</v>
      </c>
    </row>
    <row r="263" spans="1:65" s="2" customFormat="1" ht="16.5" customHeight="1">
      <c r="A263" s="37"/>
      <c r="B263" s="38"/>
      <c r="C263" s="249" t="s">
        <v>386</v>
      </c>
      <c r="D263" s="249" t="s">
        <v>282</v>
      </c>
      <c r="E263" s="250" t="s">
        <v>572</v>
      </c>
      <c r="F263" s="251" t="s">
        <v>573</v>
      </c>
      <c r="G263" s="252" t="s">
        <v>313</v>
      </c>
      <c r="H263" s="253">
        <v>1</v>
      </c>
      <c r="I263" s="254"/>
      <c r="J263" s="255">
        <f>ROUND(I263*H263,2)</f>
        <v>0</v>
      </c>
      <c r="K263" s="251" t="s">
        <v>154</v>
      </c>
      <c r="L263" s="256"/>
      <c r="M263" s="257" t="s">
        <v>1</v>
      </c>
      <c r="N263" s="258" t="s">
        <v>41</v>
      </c>
      <c r="O263" s="90"/>
      <c r="P263" s="226">
        <f>O263*H263</f>
        <v>0</v>
      </c>
      <c r="Q263" s="226">
        <v>0.0295</v>
      </c>
      <c r="R263" s="226">
        <f>Q263*H263</f>
        <v>0.0295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205</v>
      </c>
      <c r="AT263" s="228" t="s">
        <v>282</v>
      </c>
      <c r="AU263" s="228" t="s">
        <v>86</v>
      </c>
      <c r="AY263" s="16" t="s">
        <v>148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84</v>
      </c>
      <c r="BK263" s="229">
        <f>ROUND(I263*H263,2)</f>
        <v>0</v>
      </c>
      <c r="BL263" s="16" t="s">
        <v>155</v>
      </c>
      <c r="BM263" s="228" t="s">
        <v>723</v>
      </c>
    </row>
    <row r="264" spans="1:47" s="2" customFormat="1" ht="12">
      <c r="A264" s="37"/>
      <c r="B264" s="38"/>
      <c r="C264" s="39"/>
      <c r="D264" s="230" t="s">
        <v>157</v>
      </c>
      <c r="E264" s="39"/>
      <c r="F264" s="231" t="s">
        <v>573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157</v>
      </c>
      <c r="AU264" s="16" t="s">
        <v>86</v>
      </c>
    </row>
    <row r="265" spans="1:65" s="2" customFormat="1" ht="24.15" customHeight="1">
      <c r="A265" s="37"/>
      <c r="B265" s="38"/>
      <c r="C265" s="249" t="s">
        <v>392</v>
      </c>
      <c r="D265" s="249" t="s">
        <v>282</v>
      </c>
      <c r="E265" s="250" t="s">
        <v>576</v>
      </c>
      <c r="F265" s="251" t="s">
        <v>577</v>
      </c>
      <c r="G265" s="252" t="s">
        <v>313</v>
      </c>
      <c r="H265" s="253">
        <v>1</v>
      </c>
      <c r="I265" s="254"/>
      <c r="J265" s="255">
        <f>ROUND(I265*H265,2)</f>
        <v>0</v>
      </c>
      <c r="K265" s="251" t="s">
        <v>1</v>
      </c>
      <c r="L265" s="256"/>
      <c r="M265" s="257" t="s">
        <v>1</v>
      </c>
      <c r="N265" s="258" t="s">
        <v>41</v>
      </c>
      <c r="O265" s="90"/>
      <c r="P265" s="226">
        <f>O265*H265</f>
        <v>0</v>
      </c>
      <c r="Q265" s="226">
        <v>0.00065</v>
      </c>
      <c r="R265" s="226">
        <f>Q265*H265</f>
        <v>0.00065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205</v>
      </c>
      <c r="AT265" s="228" t="s">
        <v>282</v>
      </c>
      <c r="AU265" s="228" t="s">
        <v>86</v>
      </c>
      <c r="AY265" s="16" t="s">
        <v>148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84</v>
      </c>
      <c r="BK265" s="229">
        <f>ROUND(I265*H265,2)</f>
        <v>0</v>
      </c>
      <c r="BL265" s="16" t="s">
        <v>155</v>
      </c>
      <c r="BM265" s="228" t="s">
        <v>724</v>
      </c>
    </row>
    <row r="266" spans="1:47" s="2" customFormat="1" ht="12">
      <c r="A266" s="37"/>
      <c r="B266" s="38"/>
      <c r="C266" s="39"/>
      <c r="D266" s="230" t="s">
        <v>157</v>
      </c>
      <c r="E266" s="39"/>
      <c r="F266" s="231" t="s">
        <v>577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157</v>
      </c>
      <c r="AU266" s="16" t="s">
        <v>86</v>
      </c>
    </row>
    <row r="267" spans="1:65" s="2" customFormat="1" ht="16.5" customHeight="1">
      <c r="A267" s="37"/>
      <c r="B267" s="38"/>
      <c r="C267" s="217" t="s">
        <v>396</v>
      </c>
      <c r="D267" s="217" t="s">
        <v>150</v>
      </c>
      <c r="E267" s="218" t="s">
        <v>580</v>
      </c>
      <c r="F267" s="219" t="s">
        <v>581</v>
      </c>
      <c r="G267" s="220" t="s">
        <v>313</v>
      </c>
      <c r="H267" s="221">
        <v>2</v>
      </c>
      <c r="I267" s="222"/>
      <c r="J267" s="223">
        <f>ROUND(I267*H267,2)</f>
        <v>0</v>
      </c>
      <c r="K267" s="219" t="s">
        <v>154</v>
      </c>
      <c r="L267" s="43"/>
      <c r="M267" s="224" t="s">
        <v>1</v>
      </c>
      <c r="N267" s="225" t="s">
        <v>41</v>
      </c>
      <c r="O267" s="90"/>
      <c r="P267" s="226">
        <f>O267*H267</f>
        <v>0</v>
      </c>
      <c r="Q267" s="226">
        <v>0.00031</v>
      </c>
      <c r="R267" s="226">
        <f>Q267*H267</f>
        <v>0.00062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155</v>
      </c>
      <c r="AT267" s="228" t="s">
        <v>150</v>
      </c>
      <c r="AU267" s="228" t="s">
        <v>86</v>
      </c>
      <c r="AY267" s="16" t="s">
        <v>148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155</v>
      </c>
      <c r="BM267" s="228" t="s">
        <v>725</v>
      </c>
    </row>
    <row r="268" spans="1:47" s="2" customFormat="1" ht="12">
      <c r="A268" s="37"/>
      <c r="B268" s="38"/>
      <c r="C268" s="39"/>
      <c r="D268" s="230" t="s">
        <v>157</v>
      </c>
      <c r="E268" s="39"/>
      <c r="F268" s="231" t="s">
        <v>583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157</v>
      </c>
      <c r="AU268" s="16" t="s">
        <v>86</v>
      </c>
    </row>
    <row r="269" spans="1:47" s="2" customFormat="1" ht="12">
      <c r="A269" s="37"/>
      <c r="B269" s="38"/>
      <c r="C269" s="39"/>
      <c r="D269" s="235" t="s">
        <v>159</v>
      </c>
      <c r="E269" s="39"/>
      <c r="F269" s="236" t="s">
        <v>584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159</v>
      </c>
      <c r="AU269" s="16" t="s">
        <v>86</v>
      </c>
    </row>
    <row r="270" spans="1:47" s="2" customFormat="1" ht="12">
      <c r="A270" s="37"/>
      <c r="B270" s="38"/>
      <c r="C270" s="39"/>
      <c r="D270" s="230" t="s">
        <v>161</v>
      </c>
      <c r="E270" s="39"/>
      <c r="F270" s="237" t="s">
        <v>585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161</v>
      </c>
      <c r="AU270" s="16" t="s">
        <v>86</v>
      </c>
    </row>
    <row r="271" spans="1:65" s="2" customFormat="1" ht="16.5" customHeight="1">
      <c r="A271" s="37"/>
      <c r="B271" s="38"/>
      <c r="C271" s="217" t="s">
        <v>402</v>
      </c>
      <c r="D271" s="217" t="s">
        <v>150</v>
      </c>
      <c r="E271" s="218" t="s">
        <v>587</v>
      </c>
      <c r="F271" s="219" t="s">
        <v>588</v>
      </c>
      <c r="G271" s="220" t="s">
        <v>153</v>
      </c>
      <c r="H271" s="221">
        <v>124</v>
      </c>
      <c r="I271" s="222"/>
      <c r="J271" s="223">
        <f>ROUND(I271*H271,2)</f>
        <v>0</v>
      </c>
      <c r="K271" s="219" t="s">
        <v>154</v>
      </c>
      <c r="L271" s="43"/>
      <c r="M271" s="224" t="s">
        <v>1</v>
      </c>
      <c r="N271" s="225" t="s">
        <v>41</v>
      </c>
      <c r="O271" s="90"/>
      <c r="P271" s="226">
        <f>O271*H271</f>
        <v>0</v>
      </c>
      <c r="Q271" s="226">
        <v>0.00019</v>
      </c>
      <c r="R271" s="226">
        <f>Q271*H271</f>
        <v>0.02356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155</v>
      </c>
      <c r="AT271" s="228" t="s">
        <v>150</v>
      </c>
      <c r="AU271" s="228" t="s">
        <v>86</v>
      </c>
      <c r="AY271" s="16" t="s">
        <v>148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84</v>
      </c>
      <c r="BK271" s="229">
        <f>ROUND(I271*H271,2)</f>
        <v>0</v>
      </c>
      <c r="BL271" s="16" t="s">
        <v>155</v>
      </c>
      <c r="BM271" s="228" t="s">
        <v>726</v>
      </c>
    </row>
    <row r="272" spans="1:47" s="2" customFormat="1" ht="12">
      <c r="A272" s="37"/>
      <c r="B272" s="38"/>
      <c r="C272" s="39"/>
      <c r="D272" s="230" t="s">
        <v>157</v>
      </c>
      <c r="E272" s="39"/>
      <c r="F272" s="231" t="s">
        <v>590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157</v>
      </c>
      <c r="AU272" s="16" t="s">
        <v>86</v>
      </c>
    </row>
    <row r="273" spans="1:47" s="2" customFormat="1" ht="12">
      <c r="A273" s="37"/>
      <c r="B273" s="38"/>
      <c r="C273" s="39"/>
      <c r="D273" s="235" t="s">
        <v>159</v>
      </c>
      <c r="E273" s="39"/>
      <c r="F273" s="236" t="s">
        <v>591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159</v>
      </c>
      <c r="AU273" s="16" t="s">
        <v>86</v>
      </c>
    </row>
    <row r="274" spans="1:65" s="2" customFormat="1" ht="21.75" customHeight="1">
      <c r="A274" s="37"/>
      <c r="B274" s="38"/>
      <c r="C274" s="217" t="s">
        <v>407</v>
      </c>
      <c r="D274" s="217" t="s">
        <v>150</v>
      </c>
      <c r="E274" s="218" t="s">
        <v>593</v>
      </c>
      <c r="F274" s="219" t="s">
        <v>594</v>
      </c>
      <c r="G274" s="220" t="s">
        <v>153</v>
      </c>
      <c r="H274" s="221">
        <v>124</v>
      </c>
      <c r="I274" s="222"/>
      <c r="J274" s="223">
        <f>ROUND(I274*H274,2)</f>
        <v>0</v>
      </c>
      <c r="K274" s="219" t="s">
        <v>154</v>
      </c>
      <c r="L274" s="43"/>
      <c r="M274" s="224" t="s">
        <v>1</v>
      </c>
      <c r="N274" s="225" t="s">
        <v>41</v>
      </c>
      <c r="O274" s="90"/>
      <c r="P274" s="226">
        <f>O274*H274</f>
        <v>0</v>
      </c>
      <c r="Q274" s="226">
        <v>9E-05</v>
      </c>
      <c r="R274" s="226">
        <f>Q274*H274</f>
        <v>0.011160000000000002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155</v>
      </c>
      <c r="AT274" s="228" t="s">
        <v>150</v>
      </c>
      <c r="AU274" s="228" t="s">
        <v>86</v>
      </c>
      <c r="AY274" s="16" t="s">
        <v>148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84</v>
      </c>
      <c r="BK274" s="229">
        <f>ROUND(I274*H274,2)</f>
        <v>0</v>
      </c>
      <c r="BL274" s="16" t="s">
        <v>155</v>
      </c>
      <c r="BM274" s="228" t="s">
        <v>727</v>
      </c>
    </row>
    <row r="275" spans="1:47" s="2" customFormat="1" ht="12">
      <c r="A275" s="37"/>
      <c r="B275" s="38"/>
      <c r="C275" s="39"/>
      <c r="D275" s="230" t="s">
        <v>157</v>
      </c>
      <c r="E275" s="39"/>
      <c r="F275" s="231" t="s">
        <v>596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157</v>
      </c>
      <c r="AU275" s="16" t="s">
        <v>86</v>
      </c>
    </row>
    <row r="276" spans="1:47" s="2" customFormat="1" ht="12">
      <c r="A276" s="37"/>
      <c r="B276" s="38"/>
      <c r="C276" s="39"/>
      <c r="D276" s="235" t="s">
        <v>159</v>
      </c>
      <c r="E276" s="39"/>
      <c r="F276" s="236" t="s">
        <v>597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159</v>
      </c>
      <c r="AU276" s="16" t="s">
        <v>86</v>
      </c>
    </row>
    <row r="277" spans="1:65" s="2" customFormat="1" ht="16.5" customHeight="1">
      <c r="A277" s="37"/>
      <c r="B277" s="38"/>
      <c r="C277" s="217" t="s">
        <v>413</v>
      </c>
      <c r="D277" s="217" t="s">
        <v>150</v>
      </c>
      <c r="E277" s="218" t="s">
        <v>599</v>
      </c>
      <c r="F277" s="219" t="s">
        <v>600</v>
      </c>
      <c r="G277" s="220" t="s">
        <v>313</v>
      </c>
      <c r="H277" s="221">
        <v>2</v>
      </c>
      <c r="I277" s="222"/>
      <c r="J277" s="223">
        <f>ROUND(I277*H277,2)</f>
        <v>0</v>
      </c>
      <c r="K277" s="219" t="s">
        <v>1</v>
      </c>
      <c r="L277" s="43"/>
      <c r="M277" s="224" t="s">
        <v>1</v>
      </c>
      <c r="N277" s="225" t="s">
        <v>41</v>
      </c>
      <c r="O277" s="9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155</v>
      </c>
      <c r="AT277" s="228" t="s">
        <v>150</v>
      </c>
      <c r="AU277" s="228" t="s">
        <v>86</v>
      </c>
      <c r="AY277" s="16" t="s">
        <v>148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84</v>
      </c>
      <c r="BK277" s="229">
        <f>ROUND(I277*H277,2)</f>
        <v>0</v>
      </c>
      <c r="BL277" s="16" t="s">
        <v>155</v>
      </c>
      <c r="BM277" s="228" t="s">
        <v>728</v>
      </c>
    </row>
    <row r="278" spans="1:47" s="2" customFormat="1" ht="12">
      <c r="A278" s="37"/>
      <c r="B278" s="38"/>
      <c r="C278" s="39"/>
      <c r="D278" s="230" t="s">
        <v>157</v>
      </c>
      <c r="E278" s="39"/>
      <c r="F278" s="231" t="s">
        <v>600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157</v>
      </c>
      <c r="AU278" s="16" t="s">
        <v>86</v>
      </c>
    </row>
    <row r="279" spans="1:63" s="12" customFormat="1" ht="22.8" customHeight="1">
      <c r="A279" s="12"/>
      <c r="B279" s="201"/>
      <c r="C279" s="202"/>
      <c r="D279" s="203" t="s">
        <v>75</v>
      </c>
      <c r="E279" s="215" t="s">
        <v>628</v>
      </c>
      <c r="F279" s="215" t="s">
        <v>629</v>
      </c>
      <c r="G279" s="202"/>
      <c r="H279" s="202"/>
      <c r="I279" s="205"/>
      <c r="J279" s="216">
        <f>BK279</f>
        <v>0</v>
      </c>
      <c r="K279" s="202"/>
      <c r="L279" s="207"/>
      <c r="M279" s="208"/>
      <c r="N279" s="209"/>
      <c r="O279" s="209"/>
      <c r="P279" s="210">
        <f>SUM(P280:P283)</f>
        <v>0</v>
      </c>
      <c r="Q279" s="209"/>
      <c r="R279" s="210">
        <f>SUM(R280:R283)</f>
        <v>0</v>
      </c>
      <c r="S279" s="209"/>
      <c r="T279" s="211">
        <f>SUM(T280:T283)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2" t="s">
        <v>84</v>
      </c>
      <c r="AT279" s="213" t="s">
        <v>75</v>
      </c>
      <c r="AU279" s="213" t="s">
        <v>84</v>
      </c>
      <c r="AY279" s="212" t="s">
        <v>148</v>
      </c>
      <c r="BK279" s="214">
        <f>SUM(BK280:BK283)</f>
        <v>0</v>
      </c>
    </row>
    <row r="280" spans="1:65" s="2" customFormat="1" ht="24.15" customHeight="1">
      <c r="A280" s="37"/>
      <c r="B280" s="38"/>
      <c r="C280" s="217" t="s">
        <v>418</v>
      </c>
      <c r="D280" s="217" t="s">
        <v>150</v>
      </c>
      <c r="E280" s="218" t="s">
        <v>631</v>
      </c>
      <c r="F280" s="219" t="s">
        <v>632</v>
      </c>
      <c r="G280" s="220" t="s">
        <v>256</v>
      </c>
      <c r="H280" s="221">
        <v>1.249</v>
      </c>
      <c r="I280" s="222"/>
      <c r="J280" s="223">
        <f>ROUND(I280*H280,2)</f>
        <v>0</v>
      </c>
      <c r="K280" s="219" t="s">
        <v>154</v>
      </c>
      <c r="L280" s="43"/>
      <c r="M280" s="224" t="s">
        <v>1</v>
      </c>
      <c r="N280" s="225" t="s">
        <v>41</v>
      </c>
      <c r="O280" s="90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155</v>
      </c>
      <c r="AT280" s="228" t="s">
        <v>150</v>
      </c>
      <c r="AU280" s="228" t="s">
        <v>86</v>
      </c>
      <c r="AY280" s="16" t="s">
        <v>148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155</v>
      </c>
      <c r="BM280" s="228" t="s">
        <v>729</v>
      </c>
    </row>
    <row r="281" spans="1:47" s="2" customFormat="1" ht="12">
      <c r="A281" s="37"/>
      <c r="B281" s="38"/>
      <c r="C281" s="39"/>
      <c r="D281" s="230" t="s">
        <v>157</v>
      </c>
      <c r="E281" s="39"/>
      <c r="F281" s="231" t="s">
        <v>634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86</v>
      </c>
    </row>
    <row r="282" spans="1:47" s="2" customFormat="1" ht="12">
      <c r="A282" s="37"/>
      <c r="B282" s="38"/>
      <c r="C282" s="39"/>
      <c r="D282" s="235" t="s">
        <v>159</v>
      </c>
      <c r="E282" s="39"/>
      <c r="F282" s="236" t="s">
        <v>635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159</v>
      </c>
      <c r="AU282" s="16" t="s">
        <v>86</v>
      </c>
    </row>
    <row r="283" spans="1:47" s="2" customFormat="1" ht="12">
      <c r="A283" s="37"/>
      <c r="B283" s="38"/>
      <c r="C283" s="39"/>
      <c r="D283" s="230" t="s">
        <v>161</v>
      </c>
      <c r="E283" s="39"/>
      <c r="F283" s="237" t="s">
        <v>636</v>
      </c>
      <c r="G283" s="39"/>
      <c r="H283" s="39"/>
      <c r="I283" s="232"/>
      <c r="J283" s="39"/>
      <c r="K283" s="39"/>
      <c r="L283" s="43"/>
      <c r="M283" s="259"/>
      <c r="N283" s="260"/>
      <c r="O283" s="261"/>
      <c r="P283" s="261"/>
      <c r="Q283" s="261"/>
      <c r="R283" s="261"/>
      <c r="S283" s="261"/>
      <c r="T283" s="262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161</v>
      </c>
      <c r="AU283" s="16" t="s">
        <v>86</v>
      </c>
    </row>
    <row r="284" spans="1:31" s="2" customFormat="1" ht="6.95" customHeight="1">
      <c r="A284" s="37"/>
      <c r="B284" s="65"/>
      <c r="C284" s="66"/>
      <c r="D284" s="66"/>
      <c r="E284" s="66"/>
      <c r="F284" s="66"/>
      <c r="G284" s="66"/>
      <c r="H284" s="66"/>
      <c r="I284" s="66"/>
      <c r="J284" s="66"/>
      <c r="K284" s="66"/>
      <c r="L284" s="43"/>
      <c r="M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</sheetData>
  <sheetProtection password="CC35" sheet="1" objects="1" scenarios="1" formatColumns="0" formatRows="0" autoFilter="0"/>
  <autoFilter ref="C120:K28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4" r:id="rId3" display="https://podminky.urs.cz/item/CS_URS_2022_01/119003132"/>
    <hyperlink ref="F138" r:id="rId4" display="https://podminky.urs.cz/item/CS_URS_2022_01/119004111"/>
    <hyperlink ref="F141" r:id="rId5" display="https://podminky.urs.cz/item/CS_URS_2022_01/119004112"/>
    <hyperlink ref="F144" r:id="rId6" display="https://podminky.urs.cz/item/CS_URS_2022_02/132251255"/>
    <hyperlink ref="F149" r:id="rId7" display="https://podminky.urs.cz/item/CS_URS_2022_02/132351255"/>
    <hyperlink ref="F154" r:id="rId8" display="https://podminky.urs.cz/item/CS_URS_2022_02/132451255"/>
    <hyperlink ref="F159" r:id="rId9" display="https://podminky.urs.cz/item/CS_URS_2022_01/139001101"/>
    <hyperlink ref="F163" r:id="rId10" display="https://podminky.urs.cz/item/CS_URS_2022_01/151101101"/>
    <hyperlink ref="F168" r:id="rId11" display="https://podminky.urs.cz/item/CS_URS_2022_01/151101111"/>
    <hyperlink ref="F171" r:id="rId12" display="https://podminky.urs.cz/item/CS_URS_2022_01/162351123"/>
    <hyperlink ref="F175" r:id="rId13" display="https://podminky.urs.cz/item/CS_URS_2022_01/162751117"/>
    <hyperlink ref="F180" r:id="rId14" display="https://podminky.urs.cz/item/CS_URS_2022_01/162751119"/>
    <hyperlink ref="F186" r:id="rId15" display="https://podminky.urs.cz/item/CS_URS_2022_01/167151111"/>
    <hyperlink ref="F191" r:id="rId16" display="https://podminky.urs.cz/item/CS_URS_2022_01/171201221"/>
    <hyperlink ref="F196" r:id="rId17" display="https://podminky.urs.cz/item/CS_URS_2022_01/174101101"/>
    <hyperlink ref="F203" r:id="rId18" display="https://podminky.urs.cz/item/CS_URS_2022_01/175151101"/>
    <hyperlink ref="F212" r:id="rId19" display="https://podminky.urs.cz/item/CS_URS_2022_01/451572111"/>
    <hyperlink ref="F218" r:id="rId20" display="https://podminky.urs.cz/item/CS_URS_2022_02/871211141"/>
    <hyperlink ref="F224" r:id="rId21" display="https://podminky.urs.cz/item/CS_URS_2022_02/877211101"/>
    <hyperlink ref="F233" r:id="rId22" display="https://podminky.urs.cz/item/CS_URS_2022_02/891211112"/>
    <hyperlink ref="F240" r:id="rId23" display="https://podminky.urs.cz/item/CS_URS_2022_01/891247111"/>
    <hyperlink ref="F246" r:id="rId24" display="https://podminky.urs.cz/item/CS_URS_2022_01/892241111"/>
    <hyperlink ref="F250" r:id="rId25" display="https://podminky.urs.cz/item/CS_URS_2022_01/892273122"/>
    <hyperlink ref="F254" r:id="rId26" display="https://podminky.urs.cz/item/CS_URS_2022_02/899401112"/>
    <hyperlink ref="F261" r:id="rId27" display="https://podminky.urs.cz/item/CS_URS_2022_01/899401113"/>
    <hyperlink ref="F269" r:id="rId28" display="https://podminky.urs.cz/item/CS_URS_2022_01/899712111"/>
    <hyperlink ref="F273" r:id="rId29" display="https://podminky.urs.cz/item/CS_URS_2022_01/899721111"/>
    <hyperlink ref="F276" r:id="rId30" display="https://podminky.urs.cz/item/CS_URS_2022_01/899722113"/>
    <hyperlink ref="F282" r:id="rId3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730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ROUND((SUM(BE121:BE323)),2)</f>
        <v>0</v>
      </c>
      <c r="G33" s="37"/>
      <c r="H33" s="37"/>
      <c r="I33" s="154">
        <v>0.21</v>
      </c>
      <c r="J33" s="153">
        <f>ROUND(((SUM(BE121:BE323))*I33),2)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ROUND((SUM(BF121:BF323)),2)</f>
        <v>0</v>
      </c>
      <c r="G34" s="37"/>
      <c r="H34" s="37"/>
      <c r="I34" s="154">
        <v>0.15</v>
      </c>
      <c r="J34" s="153">
        <f>ROUND(((SUM(BF121:BF323))*I34),2)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ROUND((SUM(BG121:BG323)),2)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ROUND((SUM(BH121:BH323)),2)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ROUND((SUM(BI121:BI323)),2)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IO 03 vodovodní řad 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J222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J319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03 - IO 03 vodovodní řad 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3.954037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P123+P208+P222+P319</f>
        <v>0</v>
      </c>
      <c r="Q122" s="209"/>
      <c r="R122" s="210">
        <f>R123+R208+R222+R319</f>
        <v>3.954037</v>
      </c>
      <c r="S122" s="209"/>
      <c r="T122" s="211">
        <f>T123+T208+T222+T319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BK123+BK208+BK222+BK319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SUM(P124:P207)</f>
        <v>0</v>
      </c>
      <c r="Q123" s="209"/>
      <c r="R123" s="210">
        <f>SUM(R124:R207)</f>
        <v>1.1573</v>
      </c>
      <c r="S123" s="209"/>
      <c r="T123" s="211">
        <f>SUM(T124:T207)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SUM(BK124:BK207)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4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0.1476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731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580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0.3248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732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733</v>
      </c>
      <c r="G131" s="239"/>
      <c r="H131" s="242">
        <v>580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84</v>
      </c>
      <c r="AY131" s="248" t="s">
        <v>148</v>
      </c>
    </row>
    <row r="132" spans="1:65" s="2" customFormat="1" ht="21.75" customHeight="1">
      <c r="A132" s="37"/>
      <c r="B132" s="38"/>
      <c r="C132" s="217" t="s">
        <v>170</v>
      </c>
      <c r="D132" s="217" t="s">
        <v>150</v>
      </c>
      <c r="E132" s="218" t="s">
        <v>165</v>
      </c>
      <c r="F132" s="219" t="s">
        <v>166</v>
      </c>
      <c r="G132" s="220" t="s">
        <v>153</v>
      </c>
      <c r="H132" s="221">
        <v>580</v>
      </c>
      <c r="I132" s="222"/>
      <c r="J132" s="223">
        <f>ROUND(I132*H132,2)</f>
        <v>0</v>
      </c>
      <c r="K132" s="219" t="s">
        <v>154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155</v>
      </c>
      <c r="AT132" s="228" t="s">
        <v>150</v>
      </c>
      <c r="AU132" s="228" t="s">
        <v>86</v>
      </c>
      <c r="AY132" s="16" t="s">
        <v>148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155</v>
      </c>
      <c r="BM132" s="228" t="s">
        <v>734</v>
      </c>
    </row>
    <row r="133" spans="1:47" s="2" customFormat="1" ht="12">
      <c r="A133" s="37"/>
      <c r="B133" s="38"/>
      <c r="C133" s="39"/>
      <c r="D133" s="230" t="s">
        <v>157</v>
      </c>
      <c r="E133" s="39"/>
      <c r="F133" s="231" t="s">
        <v>168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86</v>
      </c>
    </row>
    <row r="134" spans="1:47" s="2" customFormat="1" ht="12">
      <c r="A134" s="37"/>
      <c r="B134" s="38"/>
      <c r="C134" s="39"/>
      <c r="D134" s="235" t="s">
        <v>159</v>
      </c>
      <c r="E134" s="39"/>
      <c r="F134" s="236" t="s">
        <v>169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86</v>
      </c>
    </row>
    <row r="135" spans="1:47" s="2" customFormat="1" ht="12">
      <c r="A135" s="37"/>
      <c r="B135" s="38"/>
      <c r="C135" s="39"/>
      <c r="D135" s="230" t="s">
        <v>161</v>
      </c>
      <c r="E135" s="39"/>
      <c r="F135" s="237" t="s">
        <v>162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161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171</v>
      </c>
      <c r="F136" s="219" t="s">
        <v>172</v>
      </c>
      <c r="G136" s="220" t="s">
        <v>153</v>
      </c>
      <c r="H136" s="221">
        <v>6</v>
      </c>
      <c r="I136" s="222"/>
      <c r="J136" s="223">
        <f>ROUND(I136*H136,2)</f>
        <v>0</v>
      </c>
      <c r="K136" s="219" t="s">
        <v>154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0.00047</v>
      </c>
      <c r="R136" s="226">
        <f>Q136*H136</f>
        <v>0.00282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735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174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175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65" s="2" customFormat="1" ht="24.15" customHeight="1">
      <c r="A139" s="37"/>
      <c r="B139" s="38"/>
      <c r="C139" s="217" t="s">
        <v>182</v>
      </c>
      <c r="D139" s="217" t="s">
        <v>150</v>
      </c>
      <c r="E139" s="218" t="s">
        <v>177</v>
      </c>
      <c r="F139" s="219" t="s">
        <v>178</v>
      </c>
      <c r="G139" s="220" t="s">
        <v>153</v>
      </c>
      <c r="H139" s="221">
        <v>6</v>
      </c>
      <c r="I139" s="222"/>
      <c r="J139" s="223">
        <f>ROUND(I139*H139,2)</f>
        <v>0</v>
      </c>
      <c r="K139" s="219" t="s">
        <v>154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86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736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86</v>
      </c>
    </row>
    <row r="141" spans="1:47" s="2" customFormat="1" ht="12">
      <c r="A141" s="37"/>
      <c r="B141" s="38"/>
      <c r="C141" s="39"/>
      <c r="D141" s="235" t="s">
        <v>159</v>
      </c>
      <c r="E141" s="39"/>
      <c r="F141" s="236" t="s">
        <v>181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159</v>
      </c>
      <c r="AU141" s="16" t="s">
        <v>86</v>
      </c>
    </row>
    <row r="142" spans="1:65" s="2" customFormat="1" ht="33" customHeight="1">
      <c r="A142" s="37"/>
      <c r="B142" s="38"/>
      <c r="C142" s="217" t="s">
        <v>192</v>
      </c>
      <c r="D142" s="217" t="s">
        <v>150</v>
      </c>
      <c r="E142" s="218" t="s">
        <v>183</v>
      </c>
      <c r="F142" s="219" t="s">
        <v>184</v>
      </c>
      <c r="G142" s="220" t="s">
        <v>185</v>
      </c>
      <c r="H142" s="221">
        <v>148.867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737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188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189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51" s="13" customFormat="1" ht="12">
      <c r="A145" s="13"/>
      <c r="B145" s="238"/>
      <c r="C145" s="239"/>
      <c r="D145" s="230" t="s">
        <v>163</v>
      </c>
      <c r="E145" s="240" t="s">
        <v>1</v>
      </c>
      <c r="F145" s="241" t="s">
        <v>738</v>
      </c>
      <c r="G145" s="239"/>
      <c r="H145" s="242">
        <v>372.167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148</v>
      </c>
    </row>
    <row r="146" spans="1:51" s="13" customFormat="1" ht="12">
      <c r="A146" s="13"/>
      <c r="B146" s="238"/>
      <c r="C146" s="239"/>
      <c r="D146" s="230" t="s">
        <v>163</v>
      </c>
      <c r="E146" s="239"/>
      <c r="F146" s="241" t="s">
        <v>739</v>
      </c>
      <c r="G146" s="239"/>
      <c r="H146" s="242">
        <v>148.867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86</v>
      </c>
      <c r="AV146" s="13" t="s">
        <v>86</v>
      </c>
      <c r="AW146" s="13" t="s">
        <v>4</v>
      </c>
      <c r="AX146" s="13" t="s">
        <v>84</v>
      </c>
      <c r="AY146" s="248" t="s">
        <v>148</v>
      </c>
    </row>
    <row r="147" spans="1:65" s="2" customFormat="1" ht="33" customHeight="1">
      <c r="A147" s="37"/>
      <c r="B147" s="38"/>
      <c r="C147" s="217" t="s">
        <v>199</v>
      </c>
      <c r="D147" s="217" t="s">
        <v>150</v>
      </c>
      <c r="E147" s="218" t="s">
        <v>193</v>
      </c>
      <c r="F147" s="219" t="s">
        <v>194</v>
      </c>
      <c r="G147" s="220" t="s">
        <v>185</v>
      </c>
      <c r="H147" s="221">
        <v>111.65</v>
      </c>
      <c r="I147" s="222"/>
      <c r="J147" s="223">
        <f>ROUND(I147*H147,2)</f>
        <v>0</v>
      </c>
      <c r="K147" s="219" t="s">
        <v>186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86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740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196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86</v>
      </c>
    </row>
    <row r="149" spans="1:47" s="2" customFormat="1" ht="12">
      <c r="A149" s="37"/>
      <c r="B149" s="38"/>
      <c r="C149" s="39"/>
      <c r="D149" s="235" t="s">
        <v>159</v>
      </c>
      <c r="E149" s="39"/>
      <c r="F149" s="236" t="s">
        <v>197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159</v>
      </c>
      <c r="AU149" s="16" t="s">
        <v>86</v>
      </c>
    </row>
    <row r="150" spans="1:51" s="13" customFormat="1" ht="12">
      <c r="A150" s="13"/>
      <c r="B150" s="238"/>
      <c r="C150" s="239"/>
      <c r="D150" s="230" t="s">
        <v>163</v>
      </c>
      <c r="E150" s="240" t="s">
        <v>1</v>
      </c>
      <c r="F150" s="241" t="s">
        <v>738</v>
      </c>
      <c r="G150" s="239"/>
      <c r="H150" s="242">
        <v>372.167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32</v>
      </c>
      <c r="AX150" s="13" t="s">
        <v>84</v>
      </c>
      <c r="AY150" s="248" t="s">
        <v>148</v>
      </c>
    </row>
    <row r="151" spans="1:51" s="13" customFormat="1" ht="12">
      <c r="A151" s="13"/>
      <c r="B151" s="238"/>
      <c r="C151" s="239"/>
      <c r="D151" s="230" t="s">
        <v>163</v>
      </c>
      <c r="E151" s="239"/>
      <c r="F151" s="241" t="s">
        <v>741</v>
      </c>
      <c r="G151" s="239"/>
      <c r="H151" s="242">
        <v>111.65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4</v>
      </c>
      <c r="AX151" s="13" t="s">
        <v>84</v>
      </c>
      <c r="AY151" s="248" t="s">
        <v>148</v>
      </c>
    </row>
    <row r="152" spans="1:65" s="2" customFormat="1" ht="33" customHeight="1">
      <c r="A152" s="37"/>
      <c r="B152" s="38"/>
      <c r="C152" s="217" t="s">
        <v>205</v>
      </c>
      <c r="D152" s="217" t="s">
        <v>150</v>
      </c>
      <c r="E152" s="218" t="s">
        <v>200</v>
      </c>
      <c r="F152" s="219" t="s">
        <v>201</v>
      </c>
      <c r="G152" s="220" t="s">
        <v>185</v>
      </c>
      <c r="H152" s="221">
        <v>111.65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742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203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204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738</v>
      </c>
      <c r="G155" s="239"/>
      <c r="H155" s="242">
        <v>372.167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84</v>
      </c>
      <c r="AY155" s="248" t="s">
        <v>148</v>
      </c>
    </row>
    <row r="156" spans="1:51" s="13" customFormat="1" ht="12">
      <c r="A156" s="13"/>
      <c r="B156" s="238"/>
      <c r="C156" s="239"/>
      <c r="D156" s="230" t="s">
        <v>163</v>
      </c>
      <c r="E156" s="239"/>
      <c r="F156" s="241" t="s">
        <v>741</v>
      </c>
      <c r="G156" s="239"/>
      <c r="H156" s="242">
        <v>111.65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148</v>
      </c>
    </row>
    <row r="157" spans="1:65" s="2" customFormat="1" ht="24.15" customHeight="1">
      <c r="A157" s="37"/>
      <c r="B157" s="38"/>
      <c r="C157" s="217" t="s">
        <v>212</v>
      </c>
      <c r="D157" s="217" t="s">
        <v>150</v>
      </c>
      <c r="E157" s="218" t="s">
        <v>206</v>
      </c>
      <c r="F157" s="219" t="s">
        <v>207</v>
      </c>
      <c r="G157" s="220" t="s">
        <v>185</v>
      </c>
      <c r="H157" s="221">
        <v>11.165</v>
      </c>
      <c r="I157" s="222"/>
      <c r="J157" s="223">
        <f>ROUND(I157*H157,2)</f>
        <v>0</v>
      </c>
      <c r="K157" s="219" t="s">
        <v>154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86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743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209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86</v>
      </c>
    </row>
    <row r="159" spans="1:47" s="2" customFormat="1" ht="12">
      <c r="A159" s="37"/>
      <c r="B159" s="38"/>
      <c r="C159" s="39"/>
      <c r="D159" s="235" t="s">
        <v>159</v>
      </c>
      <c r="E159" s="39"/>
      <c r="F159" s="236" t="s">
        <v>210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86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744</v>
      </c>
      <c r="G160" s="239"/>
      <c r="H160" s="242">
        <v>11.165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84</v>
      </c>
      <c r="AY160" s="248" t="s">
        <v>148</v>
      </c>
    </row>
    <row r="161" spans="1:65" s="2" customFormat="1" ht="21.75" customHeight="1">
      <c r="A161" s="37"/>
      <c r="B161" s="38"/>
      <c r="C161" s="217" t="s">
        <v>111</v>
      </c>
      <c r="D161" s="217" t="s">
        <v>150</v>
      </c>
      <c r="E161" s="218" t="s">
        <v>213</v>
      </c>
      <c r="F161" s="219" t="s">
        <v>214</v>
      </c>
      <c r="G161" s="220" t="s">
        <v>215</v>
      </c>
      <c r="H161" s="221">
        <v>812</v>
      </c>
      <c r="I161" s="222"/>
      <c r="J161" s="223">
        <f>ROUND(I161*H161,2)</f>
        <v>0</v>
      </c>
      <c r="K161" s="219" t="s">
        <v>154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0.00084</v>
      </c>
      <c r="R161" s="226">
        <f>Q161*H161</f>
        <v>0.68208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745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47" s="2" customFormat="1" ht="12">
      <c r="A163" s="37"/>
      <c r="B163" s="38"/>
      <c r="C163" s="39"/>
      <c r="D163" s="235" t="s">
        <v>159</v>
      </c>
      <c r="E163" s="39"/>
      <c r="F163" s="236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86</v>
      </c>
    </row>
    <row r="164" spans="1:47" s="2" customFormat="1" ht="12">
      <c r="A164" s="37"/>
      <c r="B164" s="38"/>
      <c r="C164" s="39"/>
      <c r="D164" s="230" t="s">
        <v>161</v>
      </c>
      <c r="E164" s="39"/>
      <c r="F164" s="237" t="s">
        <v>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161</v>
      </c>
      <c r="AU164" s="16" t="s">
        <v>86</v>
      </c>
    </row>
    <row r="165" spans="1:51" s="13" customFormat="1" ht="12">
      <c r="A165" s="13"/>
      <c r="B165" s="238"/>
      <c r="C165" s="239"/>
      <c r="D165" s="230" t="s">
        <v>163</v>
      </c>
      <c r="E165" s="240" t="s">
        <v>1</v>
      </c>
      <c r="F165" s="241" t="s">
        <v>746</v>
      </c>
      <c r="G165" s="239"/>
      <c r="H165" s="242">
        <v>812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86</v>
      </c>
      <c r="AV165" s="13" t="s">
        <v>86</v>
      </c>
      <c r="AW165" s="13" t="s">
        <v>32</v>
      </c>
      <c r="AX165" s="13" t="s">
        <v>84</v>
      </c>
      <c r="AY165" s="248" t="s">
        <v>148</v>
      </c>
    </row>
    <row r="166" spans="1:65" s="2" customFormat="1" ht="24.15" customHeight="1">
      <c r="A166" s="37"/>
      <c r="B166" s="38"/>
      <c r="C166" s="217" t="s">
        <v>226</v>
      </c>
      <c r="D166" s="217" t="s">
        <v>150</v>
      </c>
      <c r="E166" s="218" t="s">
        <v>221</v>
      </c>
      <c r="F166" s="219" t="s">
        <v>222</v>
      </c>
      <c r="G166" s="220" t="s">
        <v>215</v>
      </c>
      <c r="H166" s="221">
        <v>812</v>
      </c>
      <c r="I166" s="222"/>
      <c r="J166" s="223">
        <f>ROUND(I166*H166,2)</f>
        <v>0</v>
      </c>
      <c r="K166" s="219" t="s">
        <v>154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155</v>
      </c>
      <c r="AT166" s="228" t="s">
        <v>150</v>
      </c>
      <c r="AU166" s="228" t="s">
        <v>86</v>
      </c>
      <c r="AY166" s="16" t="s">
        <v>148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155</v>
      </c>
      <c r="BM166" s="228" t="s">
        <v>747</v>
      </c>
    </row>
    <row r="167" spans="1:47" s="2" customFormat="1" ht="12">
      <c r="A167" s="37"/>
      <c r="B167" s="38"/>
      <c r="C167" s="39"/>
      <c r="D167" s="230" t="s">
        <v>157</v>
      </c>
      <c r="E167" s="39"/>
      <c r="F167" s="231" t="s">
        <v>224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86</v>
      </c>
    </row>
    <row r="168" spans="1:47" s="2" customFormat="1" ht="12">
      <c r="A168" s="37"/>
      <c r="B168" s="38"/>
      <c r="C168" s="39"/>
      <c r="D168" s="235" t="s">
        <v>159</v>
      </c>
      <c r="E168" s="39"/>
      <c r="F168" s="236" t="s">
        <v>225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86</v>
      </c>
    </row>
    <row r="169" spans="1:65" s="2" customFormat="1" ht="37.8" customHeight="1">
      <c r="A169" s="37"/>
      <c r="B169" s="38"/>
      <c r="C169" s="217" t="s">
        <v>114</v>
      </c>
      <c r="D169" s="217" t="s">
        <v>150</v>
      </c>
      <c r="E169" s="218" t="s">
        <v>227</v>
      </c>
      <c r="F169" s="219" t="s">
        <v>228</v>
      </c>
      <c r="G169" s="220" t="s">
        <v>185</v>
      </c>
      <c r="H169" s="221">
        <v>602.234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748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230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231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749</v>
      </c>
      <c r="G172" s="239"/>
      <c r="H172" s="242">
        <v>602.234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84</v>
      </c>
      <c r="AY172" s="248" t="s">
        <v>148</v>
      </c>
    </row>
    <row r="173" spans="1:65" s="2" customFormat="1" ht="33" customHeight="1">
      <c r="A173" s="37"/>
      <c r="B173" s="38"/>
      <c r="C173" s="217" t="s">
        <v>117</v>
      </c>
      <c r="D173" s="217" t="s">
        <v>150</v>
      </c>
      <c r="E173" s="218" t="s">
        <v>233</v>
      </c>
      <c r="F173" s="219" t="s">
        <v>234</v>
      </c>
      <c r="G173" s="220" t="s">
        <v>185</v>
      </c>
      <c r="H173" s="221">
        <v>142.1</v>
      </c>
      <c r="I173" s="222"/>
      <c r="J173" s="223">
        <f>ROUND(I173*H173,2)</f>
        <v>0</v>
      </c>
      <c r="K173" s="219" t="s">
        <v>154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86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750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86</v>
      </c>
    </row>
    <row r="175" spans="1:47" s="2" customFormat="1" ht="12">
      <c r="A175" s="37"/>
      <c r="B175" s="38"/>
      <c r="C175" s="39"/>
      <c r="D175" s="235" t="s">
        <v>159</v>
      </c>
      <c r="E175" s="39"/>
      <c r="F175" s="236" t="s">
        <v>237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86</v>
      </c>
    </row>
    <row r="176" spans="1:47" s="2" customFormat="1" ht="12">
      <c r="A176" s="37"/>
      <c r="B176" s="38"/>
      <c r="C176" s="39"/>
      <c r="D176" s="230" t="s">
        <v>161</v>
      </c>
      <c r="E176" s="39"/>
      <c r="F176" s="237" t="s">
        <v>238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8"/>
      <c r="C177" s="239"/>
      <c r="D177" s="230" t="s">
        <v>163</v>
      </c>
      <c r="E177" s="240" t="s">
        <v>1</v>
      </c>
      <c r="F177" s="241" t="s">
        <v>751</v>
      </c>
      <c r="G177" s="239"/>
      <c r="H177" s="242">
        <v>142.1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148</v>
      </c>
    </row>
    <row r="178" spans="1:65" s="2" customFormat="1" ht="37.8" customHeight="1">
      <c r="A178" s="37"/>
      <c r="B178" s="38"/>
      <c r="C178" s="217" t="s">
        <v>247</v>
      </c>
      <c r="D178" s="217" t="s">
        <v>150</v>
      </c>
      <c r="E178" s="218" t="s">
        <v>240</v>
      </c>
      <c r="F178" s="219" t="s">
        <v>241</v>
      </c>
      <c r="G178" s="220" t="s">
        <v>185</v>
      </c>
      <c r="H178" s="221">
        <v>284.2</v>
      </c>
      <c r="I178" s="222"/>
      <c r="J178" s="223">
        <f>ROUND(I178*H178,2)</f>
        <v>0</v>
      </c>
      <c r="K178" s="219" t="s">
        <v>154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155</v>
      </c>
      <c r="AT178" s="228" t="s">
        <v>150</v>
      </c>
      <c r="AU178" s="228" t="s">
        <v>86</v>
      </c>
      <c r="AY178" s="16" t="s">
        <v>148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155</v>
      </c>
      <c r="BM178" s="228" t="s">
        <v>752</v>
      </c>
    </row>
    <row r="179" spans="1:47" s="2" customFormat="1" ht="12">
      <c r="A179" s="37"/>
      <c r="B179" s="38"/>
      <c r="C179" s="39"/>
      <c r="D179" s="230" t="s">
        <v>157</v>
      </c>
      <c r="E179" s="39"/>
      <c r="F179" s="231" t="s">
        <v>243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86</v>
      </c>
    </row>
    <row r="180" spans="1:47" s="2" customFormat="1" ht="12">
      <c r="A180" s="37"/>
      <c r="B180" s="38"/>
      <c r="C180" s="39"/>
      <c r="D180" s="235" t="s">
        <v>159</v>
      </c>
      <c r="E180" s="39"/>
      <c r="F180" s="236" t="s">
        <v>244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86</v>
      </c>
    </row>
    <row r="181" spans="1:47" s="2" customFormat="1" ht="12">
      <c r="A181" s="37"/>
      <c r="B181" s="38"/>
      <c r="C181" s="39"/>
      <c r="D181" s="230" t="s">
        <v>161</v>
      </c>
      <c r="E181" s="39"/>
      <c r="F181" s="237" t="s">
        <v>238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161</v>
      </c>
      <c r="AU181" s="16" t="s">
        <v>86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753</v>
      </c>
      <c r="G182" s="239"/>
      <c r="H182" s="242">
        <v>142.1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84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39"/>
      <c r="F183" s="241" t="s">
        <v>754</v>
      </c>
      <c r="G183" s="239"/>
      <c r="H183" s="242">
        <v>284.2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4</v>
      </c>
      <c r="AX183" s="13" t="s">
        <v>84</v>
      </c>
      <c r="AY183" s="248" t="s">
        <v>148</v>
      </c>
    </row>
    <row r="184" spans="1:65" s="2" customFormat="1" ht="24.15" customHeight="1">
      <c r="A184" s="37"/>
      <c r="B184" s="38"/>
      <c r="C184" s="217" t="s">
        <v>8</v>
      </c>
      <c r="D184" s="217" t="s">
        <v>150</v>
      </c>
      <c r="E184" s="218" t="s">
        <v>248</v>
      </c>
      <c r="F184" s="219" t="s">
        <v>249</v>
      </c>
      <c r="G184" s="220" t="s">
        <v>185</v>
      </c>
      <c r="H184" s="221">
        <v>372.167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755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251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252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47" s="2" customFormat="1" ht="12">
      <c r="A187" s="37"/>
      <c r="B187" s="38"/>
      <c r="C187" s="39"/>
      <c r="D187" s="230" t="s">
        <v>161</v>
      </c>
      <c r="E187" s="39"/>
      <c r="F187" s="237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161</v>
      </c>
      <c r="AU187" s="16" t="s">
        <v>86</v>
      </c>
    </row>
    <row r="188" spans="1:65" s="2" customFormat="1" ht="24.15" customHeight="1">
      <c r="A188" s="37"/>
      <c r="B188" s="38"/>
      <c r="C188" s="217" t="s">
        <v>261</v>
      </c>
      <c r="D188" s="217" t="s">
        <v>150</v>
      </c>
      <c r="E188" s="218" t="s">
        <v>254</v>
      </c>
      <c r="F188" s="219" t="s">
        <v>255</v>
      </c>
      <c r="G188" s="220" t="s">
        <v>256</v>
      </c>
      <c r="H188" s="221">
        <v>255.78</v>
      </c>
      <c r="I188" s="222"/>
      <c r="J188" s="223">
        <f>ROUND(I188*H188,2)</f>
        <v>0</v>
      </c>
      <c r="K188" s="219" t="s">
        <v>154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155</v>
      </c>
      <c r="AT188" s="228" t="s">
        <v>150</v>
      </c>
      <c r="AU188" s="228" t="s">
        <v>86</v>
      </c>
      <c r="AY188" s="16" t="s">
        <v>148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155</v>
      </c>
      <c r="BM188" s="228" t="s">
        <v>756</v>
      </c>
    </row>
    <row r="189" spans="1:47" s="2" customFormat="1" ht="12">
      <c r="A189" s="37"/>
      <c r="B189" s="38"/>
      <c r="C189" s="39"/>
      <c r="D189" s="230" t="s">
        <v>157</v>
      </c>
      <c r="E189" s="39"/>
      <c r="F189" s="231" t="s">
        <v>258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86</v>
      </c>
    </row>
    <row r="190" spans="1:47" s="2" customFormat="1" ht="12">
      <c r="A190" s="37"/>
      <c r="B190" s="38"/>
      <c r="C190" s="39"/>
      <c r="D190" s="235" t="s">
        <v>159</v>
      </c>
      <c r="E190" s="39"/>
      <c r="F190" s="236" t="s">
        <v>259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86</v>
      </c>
    </row>
    <row r="191" spans="1:51" s="13" customFormat="1" ht="12">
      <c r="A191" s="13"/>
      <c r="B191" s="238"/>
      <c r="C191" s="239"/>
      <c r="D191" s="230" t="s">
        <v>163</v>
      </c>
      <c r="E191" s="240" t="s">
        <v>1</v>
      </c>
      <c r="F191" s="241" t="s">
        <v>753</v>
      </c>
      <c r="G191" s="239"/>
      <c r="H191" s="242">
        <v>142.1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86</v>
      </c>
      <c r="AV191" s="13" t="s">
        <v>86</v>
      </c>
      <c r="AW191" s="13" t="s">
        <v>32</v>
      </c>
      <c r="AX191" s="13" t="s">
        <v>84</v>
      </c>
      <c r="AY191" s="248" t="s">
        <v>148</v>
      </c>
    </row>
    <row r="192" spans="1:51" s="13" customFormat="1" ht="12">
      <c r="A192" s="13"/>
      <c r="B192" s="238"/>
      <c r="C192" s="239"/>
      <c r="D192" s="230" t="s">
        <v>163</v>
      </c>
      <c r="E192" s="239"/>
      <c r="F192" s="241" t="s">
        <v>757</v>
      </c>
      <c r="G192" s="239"/>
      <c r="H192" s="242">
        <v>255.78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4</v>
      </c>
      <c r="AX192" s="13" t="s">
        <v>84</v>
      </c>
      <c r="AY192" s="248" t="s">
        <v>148</v>
      </c>
    </row>
    <row r="193" spans="1:65" s="2" customFormat="1" ht="24.15" customHeight="1">
      <c r="A193" s="37"/>
      <c r="B193" s="38"/>
      <c r="C193" s="217" t="s">
        <v>273</v>
      </c>
      <c r="D193" s="217" t="s">
        <v>150</v>
      </c>
      <c r="E193" s="218" t="s">
        <v>262</v>
      </c>
      <c r="F193" s="219" t="s">
        <v>263</v>
      </c>
      <c r="G193" s="220" t="s">
        <v>185</v>
      </c>
      <c r="H193" s="221">
        <v>230.067</v>
      </c>
      <c r="I193" s="222"/>
      <c r="J193" s="223">
        <f>ROUND(I193*H193,2)</f>
        <v>0</v>
      </c>
      <c r="K193" s="219" t="s">
        <v>154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86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758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265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86</v>
      </c>
    </row>
    <row r="195" spans="1:47" s="2" customFormat="1" ht="12">
      <c r="A195" s="37"/>
      <c r="B195" s="38"/>
      <c r="C195" s="39"/>
      <c r="D195" s="235" t="s">
        <v>159</v>
      </c>
      <c r="E195" s="39"/>
      <c r="F195" s="236" t="s">
        <v>266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86</v>
      </c>
    </row>
    <row r="196" spans="1:47" s="2" customFormat="1" ht="12">
      <c r="A196" s="37"/>
      <c r="B196" s="38"/>
      <c r="C196" s="39"/>
      <c r="D196" s="230" t="s">
        <v>161</v>
      </c>
      <c r="E196" s="39"/>
      <c r="F196" s="237" t="s">
        <v>267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161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759</v>
      </c>
      <c r="G197" s="239"/>
      <c r="H197" s="242">
        <v>230.067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65" s="2" customFormat="1" ht="16.5" customHeight="1">
      <c r="A198" s="37"/>
      <c r="B198" s="38"/>
      <c r="C198" s="217" t="s">
        <v>496</v>
      </c>
      <c r="D198" s="217" t="s">
        <v>150</v>
      </c>
      <c r="E198" s="218" t="s">
        <v>270</v>
      </c>
      <c r="F198" s="219" t="s">
        <v>271</v>
      </c>
      <c r="G198" s="220" t="s">
        <v>185</v>
      </c>
      <c r="H198" s="221">
        <v>230.067</v>
      </c>
      <c r="I198" s="222"/>
      <c r="J198" s="223">
        <f>ROUND(I198*H198,2)</f>
        <v>0</v>
      </c>
      <c r="K198" s="219" t="s">
        <v>1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760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271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65" s="2" customFormat="1" ht="24.15" customHeight="1">
      <c r="A200" s="37"/>
      <c r="B200" s="38"/>
      <c r="C200" s="217" t="s">
        <v>281</v>
      </c>
      <c r="D200" s="217" t="s">
        <v>150</v>
      </c>
      <c r="E200" s="218" t="s">
        <v>274</v>
      </c>
      <c r="F200" s="219" t="s">
        <v>275</v>
      </c>
      <c r="G200" s="220" t="s">
        <v>185</v>
      </c>
      <c r="H200" s="221">
        <v>113.1</v>
      </c>
      <c r="I200" s="222"/>
      <c r="J200" s="223">
        <f>ROUND(I200*H200,2)</f>
        <v>0</v>
      </c>
      <c r="K200" s="219" t="s">
        <v>154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155</v>
      </c>
      <c r="AT200" s="228" t="s">
        <v>150</v>
      </c>
      <c r="AU200" s="228" t="s">
        <v>86</v>
      </c>
      <c r="AY200" s="16" t="s">
        <v>148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155</v>
      </c>
      <c r="BM200" s="228" t="s">
        <v>761</v>
      </c>
    </row>
    <row r="201" spans="1:47" s="2" customFormat="1" ht="12">
      <c r="A201" s="37"/>
      <c r="B201" s="38"/>
      <c r="C201" s="39"/>
      <c r="D201" s="230" t="s">
        <v>157</v>
      </c>
      <c r="E201" s="39"/>
      <c r="F201" s="231" t="s">
        <v>277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157</v>
      </c>
      <c r="AU201" s="16" t="s">
        <v>86</v>
      </c>
    </row>
    <row r="202" spans="1:47" s="2" customFormat="1" ht="12">
      <c r="A202" s="37"/>
      <c r="B202" s="38"/>
      <c r="C202" s="39"/>
      <c r="D202" s="235" t="s">
        <v>159</v>
      </c>
      <c r="E202" s="39"/>
      <c r="F202" s="236" t="s">
        <v>278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86</v>
      </c>
    </row>
    <row r="203" spans="1:47" s="2" customFormat="1" ht="12">
      <c r="A203" s="37"/>
      <c r="B203" s="38"/>
      <c r="C203" s="39"/>
      <c r="D203" s="230" t="s">
        <v>161</v>
      </c>
      <c r="E203" s="39"/>
      <c r="F203" s="237" t="s">
        <v>279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8"/>
      <c r="C204" s="239"/>
      <c r="D204" s="230" t="s">
        <v>163</v>
      </c>
      <c r="E204" s="240" t="s">
        <v>1</v>
      </c>
      <c r="F204" s="241" t="s">
        <v>762</v>
      </c>
      <c r="G204" s="239"/>
      <c r="H204" s="242">
        <v>113.1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163</v>
      </c>
      <c r="AU204" s="248" t="s">
        <v>86</v>
      </c>
      <c r="AV204" s="13" t="s">
        <v>86</v>
      </c>
      <c r="AW204" s="13" t="s">
        <v>32</v>
      </c>
      <c r="AX204" s="13" t="s">
        <v>84</v>
      </c>
      <c r="AY204" s="248" t="s">
        <v>148</v>
      </c>
    </row>
    <row r="205" spans="1:65" s="2" customFormat="1" ht="16.5" customHeight="1">
      <c r="A205" s="37"/>
      <c r="B205" s="38"/>
      <c r="C205" s="249" t="s">
        <v>288</v>
      </c>
      <c r="D205" s="249" t="s">
        <v>282</v>
      </c>
      <c r="E205" s="250" t="s">
        <v>283</v>
      </c>
      <c r="F205" s="251" t="s">
        <v>284</v>
      </c>
      <c r="G205" s="252" t="s">
        <v>256</v>
      </c>
      <c r="H205" s="253">
        <v>226.2</v>
      </c>
      <c r="I205" s="254"/>
      <c r="J205" s="255">
        <f>ROUND(I205*H205,2)</f>
        <v>0</v>
      </c>
      <c r="K205" s="251" t="s">
        <v>154</v>
      </c>
      <c r="L205" s="256"/>
      <c r="M205" s="257" t="s">
        <v>1</v>
      </c>
      <c r="N205" s="258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205</v>
      </c>
      <c r="AT205" s="228" t="s">
        <v>282</v>
      </c>
      <c r="AU205" s="228" t="s">
        <v>86</v>
      </c>
      <c r="AY205" s="16" t="s">
        <v>148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155</v>
      </c>
      <c r="BM205" s="228" t="s">
        <v>763</v>
      </c>
    </row>
    <row r="206" spans="1:47" s="2" customFormat="1" ht="12">
      <c r="A206" s="37"/>
      <c r="B206" s="38"/>
      <c r="C206" s="39"/>
      <c r="D206" s="230" t="s">
        <v>157</v>
      </c>
      <c r="E206" s="39"/>
      <c r="F206" s="231" t="s">
        <v>284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86</v>
      </c>
    </row>
    <row r="207" spans="1:51" s="13" customFormat="1" ht="12">
      <c r="A207" s="13"/>
      <c r="B207" s="238"/>
      <c r="C207" s="239"/>
      <c r="D207" s="230" t="s">
        <v>163</v>
      </c>
      <c r="E207" s="239"/>
      <c r="F207" s="241" t="s">
        <v>764</v>
      </c>
      <c r="G207" s="239"/>
      <c r="H207" s="242">
        <v>226.2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86</v>
      </c>
      <c r="AV207" s="13" t="s">
        <v>86</v>
      </c>
      <c r="AW207" s="13" t="s">
        <v>4</v>
      </c>
      <c r="AX207" s="13" t="s">
        <v>84</v>
      </c>
      <c r="AY207" s="248" t="s">
        <v>148</v>
      </c>
    </row>
    <row r="208" spans="1:63" s="12" customFormat="1" ht="22.8" customHeight="1">
      <c r="A208" s="12"/>
      <c r="B208" s="201"/>
      <c r="C208" s="202"/>
      <c r="D208" s="203" t="s">
        <v>75</v>
      </c>
      <c r="E208" s="215" t="s">
        <v>155</v>
      </c>
      <c r="F208" s="215" t="s">
        <v>287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SUM(P209:P221)</f>
        <v>0</v>
      </c>
      <c r="Q208" s="209"/>
      <c r="R208" s="210">
        <f>SUM(R209:R221)</f>
        <v>0.011502</v>
      </c>
      <c r="S208" s="209"/>
      <c r="T208" s="211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84</v>
      </c>
      <c r="AT208" s="213" t="s">
        <v>75</v>
      </c>
      <c r="AU208" s="213" t="s">
        <v>84</v>
      </c>
      <c r="AY208" s="212" t="s">
        <v>148</v>
      </c>
      <c r="BK208" s="214">
        <f>SUM(BK209:BK221)</f>
        <v>0</v>
      </c>
    </row>
    <row r="209" spans="1:65" s="2" customFormat="1" ht="24.15" customHeight="1">
      <c r="A209" s="37"/>
      <c r="B209" s="38"/>
      <c r="C209" s="217" t="s">
        <v>296</v>
      </c>
      <c r="D209" s="217" t="s">
        <v>150</v>
      </c>
      <c r="E209" s="218" t="s">
        <v>289</v>
      </c>
      <c r="F209" s="219" t="s">
        <v>290</v>
      </c>
      <c r="G209" s="220" t="s">
        <v>185</v>
      </c>
      <c r="H209" s="221">
        <v>29</v>
      </c>
      <c r="I209" s="222"/>
      <c r="J209" s="223">
        <f>ROUND(I209*H209,2)</f>
        <v>0</v>
      </c>
      <c r="K209" s="219" t="s">
        <v>154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86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765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292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86</v>
      </c>
    </row>
    <row r="211" spans="1:47" s="2" customFormat="1" ht="12">
      <c r="A211" s="37"/>
      <c r="B211" s="38"/>
      <c r="C211" s="39"/>
      <c r="D211" s="235" t="s">
        <v>159</v>
      </c>
      <c r="E211" s="39"/>
      <c r="F211" s="236" t="s">
        <v>293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86</v>
      </c>
    </row>
    <row r="212" spans="1:47" s="2" customFormat="1" ht="12">
      <c r="A212" s="37"/>
      <c r="B212" s="38"/>
      <c r="C212" s="39"/>
      <c r="D212" s="230" t="s">
        <v>161</v>
      </c>
      <c r="E212" s="39"/>
      <c r="F212" s="237" t="s">
        <v>294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8"/>
      <c r="C213" s="239"/>
      <c r="D213" s="230" t="s">
        <v>163</v>
      </c>
      <c r="E213" s="240" t="s">
        <v>1</v>
      </c>
      <c r="F213" s="241" t="s">
        <v>766</v>
      </c>
      <c r="G213" s="239"/>
      <c r="H213" s="242">
        <v>29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163</v>
      </c>
      <c r="AU213" s="248" t="s">
        <v>86</v>
      </c>
      <c r="AV213" s="13" t="s">
        <v>86</v>
      </c>
      <c r="AW213" s="13" t="s">
        <v>32</v>
      </c>
      <c r="AX213" s="13" t="s">
        <v>84</v>
      </c>
      <c r="AY213" s="248" t="s">
        <v>148</v>
      </c>
    </row>
    <row r="214" spans="1:65" s="2" customFormat="1" ht="24.15" customHeight="1">
      <c r="A214" s="37"/>
      <c r="B214" s="38"/>
      <c r="C214" s="217" t="s">
        <v>7</v>
      </c>
      <c r="D214" s="217" t="s">
        <v>150</v>
      </c>
      <c r="E214" s="218" t="s">
        <v>297</v>
      </c>
      <c r="F214" s="219" t="s">
        <v>298</v>
      </c>
      <c r="G214" s="220" t="s">
        <v>185</v>
      </c>
      <c r="H214" s="221">
        <v>0.135</v>
      </c>
      <c r="I214" s="222"/>
      <c r="J214" s="223">
        <f>ROUND(I214*H214,2)</f>
        <v>0</v>
      </c>
      <c r="K214" s="219" t="s">
        <v>186</v>
      </c>
      <c r="L214" s="43"/>
      <c r="M214" s="224" t="s">
        <v>1</v>
      </c>
      <c r="N214" s="225" t="s">
        <v>41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155</v>
      </c>
      <c r="AT214" s="228" t="s">
        <v>150</v>
      </c>
      <c r="AU214" s="228" t="s">
        <v>86</v>
      </c>
      <c r="AY214" s="16" t="s">
        <v>148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84</v>
      </c>
      <c r="BK214" s="229">
        <f>ROUND(I214*H214,2)</f>
        <v>0</v>
      </c>
      <c r="BL214" s="16" t="s">
        <v>155</v>
      </c>
      <c r="BM214" s="228" t="s">
        <v>767</v>
      </c>
    </row>
    <row r="215" spans="1:47" s="2" customFormat="1" ht="12">
      <c r="A215" s="37"/>
      <c r="B215" s="38"/>
      <c r="C215" s="39"/>
      <c r="D215" s="230" t="s">
        <v>157</v>
      </c>
      <c r="E215" s="39"/>
      <c r="F215" s="231" t="s">
        <v>300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157</v>
      </c>
      <c r="AU215" s="16" t="s">
        <v>86</v>
      </c>
    </row>
    <row r="216" spans="1:47" s="2" customFormat="1" ht="12">
      <c r="A216" s="37"/>
      <c r="B216" s="38"/>
      <c r="C216" s="39"/>
      <c r="D216" s="235" t="s">
        <v>159</v>
      </c>
      <c r="E216" s="39"/>
      <c r="F216" s="236" t="s">
        <v>301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159</v>
      </c>
      <c r="AU216" s="16" t="s">
        <v>86</v>
      </c>
    </row>
    <row r="217" spans="1:51" s="13" customFormat="1" ht="12">
      <c r="A217" s="13"/>
      <c r="B217" s="238"/>
      <c r="C217" s="239"/>
      <c r="D217" s="230" t="s">
        <v>163</v>
      </c>
      <c r="E217" s="240" t="s">
        <v>1</v>
      </c>
      <c r="F217" s="241" t="s">
        <v>768</v>
      </c>
      <c r="G217" s="239"/>
      <c r="H217" s="242">
        <v>0.135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86</v>
      </c>
      <c r="AV217" s="13" t="s">
        <v>86</v>
      </c>
      <c r="AW217" s="13" t="s">
        <v>32</v>
      </c>
      <c r="AX217" s="13" t="s">
        <v>84</v>
      </c>
      <c r="AY217" s="248" t="s">
        <v>148</v>
      </c>
    </row>
    <row r="218" spans="1:65" s="2" customFormat="1" ht="16.5" customHeight="1">
      <c r="A218" s="37"/>
      <c r="B218" s="38"/>
      <c r="C218" s="217" t="s">
        <v>310</v>
      </c>
      <c r="D218" s="217" t="s">
        <v>150</v>
      </c>
      <c r="E218" s="218" t="s">
        <v>303</v>
      </c>
      <c r="F218" s="219" t="s">
        <v>304</v>
      </c>
      <c r="G218" s="220" t="s">
        <v>215</v>
      </c>
      <c r="H218" s="221">
        <v>1.8</v>
      </c>
      <c r="I218" s="222"/>
      <c r="J218" s="223">
        <f>ROUND(I218*H218,2)</f>
        <v>0</v>
      </c>
      <c r="K218" s="219" t="s">
        <v>186</v>
      </c>
      <c r="L218" s="43"/>
      <c r="M218" s="224" t="s">
        <v>1</v>
      </c>
      <c r="N218" s="225" t="s">
        <v>41</v>
      </c>
      <c r="O218" s="90"/>
      <c r="P218" s="226">
        <f>O218*H218</f>
        <v>0</v>
      </c>
      <c r="Q218" s="226">
        <v>0.00639</v>
      </c>
      <c r="R218" s="226">
        <f>Q218*H218</f>
        <v>0.011502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155</v>
      </c>
      <c r="AT218" s="228" t="s">
        <v>150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769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306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47" s="2" customFormat="1" ht="12">
      <c r="A220" s="37"/>
      <c r="B220" s="38"/>
      <c r="C220" s="39"/>
      <c r="D220" s="235" t="s">
        <v>159</v>
      </c>
      <c r="E220" s="39"/>
      <c r="F220" s="236" t="s">
        <v>307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86</v>
      </c>
    </row>
    <row r="221" spans="1:51" s="13" customFormat="1" ht="12">
      <c r="A221" s="13"/>
      <c r="B221" s="238"/>
      <c r="C221" s="239"/>
      <c r="D221" s="230" t="s">
        <v>163</v>
      </c>
      <c r="E221" s="240" t="s">
        <v>1</v>
      </c>
      <c r="F221" s="241" t="s">
        <v>770</v>
      </c>
      <c r="G221" s="239"/>
      <c r="H221" s="242">
        <v>1.8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86</v>
      </c>
      <c r="AV221" s="13" t="s">
        <v>86</v>
      </c>
      <c r="AW221" s="13" t="s">
        <v>32</v>
      </c>
      <c r="AX221" s="13" t="s">
        <v>84</v>
      </c>
      <c r="AY221" s="248" t="s">
        <v>148</v>
      </c>
    </row>
    <row r="222" spans="1:63" s="12" customFormat="1" ht="22.8" customHeight="1">
      <c r="A222" s="12"/>
      <c r="B222" s="201"/>
      <c r="C222" s="202"/>
      <c r="D222" s="203" t="s">
        <v>75</v>
      </c>
      <c r="E222" s="215" t="s">
        <v>205</v>
      </c>
      <c r="F222" s="215" t="s">
        <v>309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SUM(P223:P318)</f>
        <v>0</v>
      </c>
      <c r="Q222" s="209"/>
      <c r="R222" s="210">
        <f>SUM(R223:R318)</f>
        <v>2.785235</v>
      </c>
      <c r="S222" s="209"/>
      <c r="T222" s="211">
        <f>SUM(T223:T318)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84</v>
      </c>
      <c r="AT222" s="213" t="s">
        <v>75</v>
      </c>
      <c r="AU222" s="213" t="s">
        <v>84</v>
      </c>
      <c r="AY222" s="212" t="s">
        <v>148</v>
      </c>
      <c r="BK222" s="214">
        <f>SUM(BK223:BK318)</f>
        <v>0</v>
      </c>
    </row>
    <row r="223" spans="1:65" s="2" customFormat="1" ht="24.15" customHeight="1">
      <c r="A223" s="37"/>
      <c r="B223" s="38"/>
      <c r="C223" s="217" t="s">
        <v>316</v>
      </c>
      <c r="D223" s="217" t="s">
        <v>150</v>
      </c>
      <c r="E223" s="218" t="s">
        <v>317</v>
      </c>
      <c r="F223" s="219" t="s">
        <v>318</v>
      </c>
      <c r="G223" s="220" t="s">
        <v>313</v>
      </c>
      <c r="H223" s="221">
        <v>3</v>
      </c>
      <c r="I223" s="222"/>
      <c r="J223" s="223">
        <f>ROUND(I223*H223,2)</f>
        <v>0</v>
      </c>
      <c r="K223" s="219" t="s">
        <v>186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0.00167</v>
      </c>
      <c r="R223" s="226">
        <f>Q223*H223</f>
        <v>0.0050100000000000006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155</v>
      </c>
      <c r="AT223" s="228" t="s">
        <v>150</v>
      </c>
      <c r="AU223" s="228" t="s">
        <v>86</v>
      </c>
      <c r="AY223" s="16" t="s">
        <v>148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155</v>
      </c>
      <c r="BM223" s="228" t="s">
        <v>771</v>
      </c>
    </row>
    <row r="224" spans="1:47" s="2" customFormat="1" ht="12">
      <c r="A224" s="37"/>
      <c r="B224" s="38"/>
      <c r="C224" s="39"/>
      <c r="D224" s="230" t="s">
        <v>157</v>
      </c>
      <c r="E224" s="39"/>
      <c r="F224" s="231" t="s">
        <v>320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157</v>
      </c>
      <c r="AU224" s="16" t="s">
        <v>86</v>
      </c>
    </row>
    <row r="225" spans="1:47" s="2" customFormat="1" ht="12">
      <c r="A225" s="37"/>
      <c r="B225" s="38"/>
      <c r="C225" s="39"/>
      <c r="D225" s="235" t="s">
        <v>159</v>
      </c>
      <c r="E225" s="39"/>
      <c r="F225" s="236" t="s">
        <v>321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159</v>
      </c>
      <c r="AU225" s="16" t="s">
        <v>86</v>
      </c>
    </row>
    <row r="226" spans="1:65" s="2" customFormat="1" ht="24.15" customHeight="1">
      <c r="A226" s="37"/>
      <c r="B226" s="38"/>
      <c r="C226" s="249" t="s">
        <v>322</v>
      </c>
      <c r="D226" s="249" t="s">
        <v>282</v>
      </c>
      <c r="E226" s="250" t="s">
        <v>323</v>
      </c>
      <c r="F226" s="251" t="s">
        <v>324</v>
      </c>
      <c r="G226" s="252" t="s">
        <v>313</v>
      </c>
      <c r="H226" s="253">
        <v>2</v>
      </c>
      <c r="I226" s="254"/>
      <c r="J226" s="255">
        <f>ROUND(I226*H226,2)</f>
        <v>0</v>
      </c>
      <c r="K226" s="251" t="s">
        <v>186</v>
      </c>
      <c r="L226" s="256"/>
      <c r="M226" s="257" t="s">
        <v>1</v>
      </c>
      <c r="N226" s="258" t="s">
        <v>41</v>
      </c>
      <c r="O226" s="90"/>
      <c r="P226" s="226">
        <f>O226*H226</f>
        <v>0</v>
      </c>
      <c r="Q226" s="226">
        <v>0.0122</v>
      </c>
      <c r="R226" s="226">
        <f>Q226*H226</f>
        <v>0.0244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205</v>
      </c>
      <c r="AT226" s="228" t="s">
        <v>282</v>
      </c>
      <c r="AU226" s="228" t="s">
        <v>86</v>
      </c>
      <c r="AY226" s="16" t="s">
        <v>148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155</v>
      </c>
      <c r="BM226" s="228" t="s">
        <v>772</v>
      </c>
    </row>
    <row r="227" spans="1:47" s="2" customFormat="1" ht="12">
      <c r="A227" s="37"/>
      <c r="B227" s="38"/>
      <c r="C227" s="39"/>
      <c r="D227" s="230" t="s">
        <v>157</v>
      </c>
      <c r="E227" s="39"/>
      <c r="F227" s="231" t="s">
        <v>324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86</v>
      </c>
    </row>
    <row r="228" spans="1:65" s="2" customFormat="1" ht="24.15" customHeight="1">
      <c r="A228" s="37"/>
      <c r="B228" s="38"/>
      <c r="C228" s="249" t="s">
        <v>326</v>
      </c>
      <c r="D228" s="249" t="s">
        <v>282</v>
      </c>
      <c r="E228" s="250" t="s">
        <v>327</v>
      </c>
      <c r="F228" s="251" t="s">
        <v>328</v>
      </c>
      <c r="G228" s="252" t="s">
        <v>313</v>
      </c>
      <c r="H228" s="253">
        <v>1</v>
      </c>
      <c r="I228" s="254"/>
      <c r="J228" s="255">
        <f>ROUND(I228*H228,2)</f>
        <v>0</v>
      </c>
      <c r="K228" s="251" t="s">
        <v>186</v>
      </c>
      <c r="L228" s="256"/>
      <c r="M228" s="257" t="s">
        <v>1</v>
      </c>
      <c r="N228" s="258" t="s">
        <v>41</v>
      </c>
      <c r="O228" s="90"/>
      <c r="P228" s="226">
        <f>O228*H228</f>
        <v>0</v>
      </c>
      <c r="Q228" s="226">
        <v>0.0087</v>
      </c>
      <c r="R228" s="226">
        <f>Q228*H228</f>
        <v>0.0087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205</v>
      </c>
      <c r="AT228" s="228" t="s">
        <v>282</v>
      </c>
      <c r="AU228" s="228" t="s">
        <v>86</v>
      </c>
      <c r="AY228" s="16" t="s">
        <v>148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155</v>
      </c>
      <c r="BM228" s="228" t="s">
        <v>773</v>
      </c>
    </row>
    <row r="229" spans="1:47" s="2" customFormat="1" ht="12">
      <c r="A229" s="37"/>
      <c r="B229" s="38"/>
      <c r="C229" s="39"/>
      <c r="D229" s="230" t="s">
        <v>157</v>
      </c>
      <c r="E229" s="39"/>
      <c r="F229" s="231" t="s">
        <v>328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157</v>
      </c>
      <c r="AU229" s="16" t="s">
        <v>86</v>
      </c>
    </row>
    <row r="230" spans="1:65" s="2" customFormat="1" ht="24.15" customHeight="1">
      <c r="A230" s="37"/>
      <c r="B230" s="38"/>
      <c r="C230" s="217" t="s">
        <v>330</v>
      </c>
      <c r="D230" s="217" t="s">
        <v>150</v>
      </c>
      <c r="E230" s="218" t="s">
        <v>343</v>
      </c>
      <c r="F230" s="219" t="s">
        <v>344</v>
      </c>
      <c r="G230" s="220" t="s">
        <v>313</v>
      </c>
      <c r="H230" s="221">
        <v>3</v>
      </c>
      <c r="I230" s="222"/>
      <c r="J230" s="223">
        <f>ROUND(I230*H230,2)</f>
        <v>0</v>
      </c>
      <c r="K230" s="219" t="s">
        <v>186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0.00171</v>
      </c>
      <c r="R230" s="226">
        <f>Q230*H230</f>
        <v>0.00513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155</v>
      </c>
      <c r="AT230" s="228" t="s">
        <v>150</v>
      </c>
      <c r="AU230" s="228" t="s">
        <v>86</v>
      </c>
      <c r="AY230" s="16" t="s">
        <v>148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155</v>
      </c>
      <c r="BM230" s="228" t="s">
        <v>774</v>
      </c>
    </row>
    <row r="231" spans="1:47" s="2" customFormat="1" ht="12">
      <c r="A231" s="37"/>
      <c r="B231" s="38"/>
      <c r="C231" s="39"/>
      <c r="D231" s="230" t="s">
        <v>157</v>
      </c>
      <c r="E231" s="39"/>
      <c r="F231" s="231" t="s">
        <v>346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157</v>
      </c>
      <c r="AU231" s="16" t="s">
        <v>86</v>
      </c>
    </row>
    <row r="232" spans="1:47" s="2" customFormat="1" ht="12">
      <c r="A232" s="37"/>
      <c r="B232" s="38"/>
      <c r="C232" s="39"/>
      <c r="D232" s="235" t="s">
        <v>159</v>
      </c>
      <c r="E232" s="39"/>
      <c r="F232" s="236" t="s">
        <v>347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159</v>
      </c>
      <c r="AU232" s="16" t="s">
        <v>86</v>
      </c>
    </row>
    <row r="233" spans="1:65" s="2" customFormat="1" ht="24.15" customHeight="1">
      <c r="A233" s="37"/>
      <c r="B233" s="38"/>
      <c r="C233" s="249" t="s">
        <v>334</v>
      </c>
      <c r="D233" s="249" t="s">
        <v>282</v>
      </c>
      <c r="E233" s="250" t="s">
        <v>349</v>
      </c>
      <c r="F233" s="251" t="s">
        <v>350</v>
      </c>
      <c r="G233" s="252" t="s">
        <v>313</v>
      </c>
      <c r="H233" s="253">
        <v>1</v>
      </c>
      <c r="I233" s="254"/>
      <c r="J233" s="255">
        <f>ROUND(I233*H233,2)</f>
        <v>0</v>
      </c>
      <c r="K233" s="251" t="s">
        <v>186</v>
      </c>
      <c r="L233" s="256"/>
      <c r="M233" s="257" t="s">
        <v>1</v>
      </c>
      <c r="N233" s="258" t="s">
        <v>41</v>
      </c>
      <c r="O233" s="90"/>
      <c r="P233" s="226">
        <f>O233*H233</f>
        <v>0</v>
      </c>
      <c r="Q233" s="226">
        <v>0.0149</v>
      </c>
      <c r="R233" s="226">
        <f>Q233*H233</f>
        <v>0.0149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205</v>
      </c>
      <c r="AT233" s="228" t="s">
        <v>282</v>
      </c>
      <c r="AU233" s="228" t="s">
        <v>86</v>
      </c>
      <c r="AY233" s="16" t="s">
        <v>148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155</v>
      </c>
      <c r="BM233" s="228" t="s">
        <v>775</v>
      </c>
    </row>
    <row r="234" spans="1:47" s="2" customFormat="1" ht="12">
      <c r="A234" s="37"/>
      <c r="B234" s="38"/>
      <c r="C234" s="39"/>
      <c r="D234" s="230" t="s">
        <v>157</v>
      </c>
      <c r="E234" s="39"/>
      <c r="F234" s="231" t="s">
        <v>350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86</v>
      </c>
    </row>
    <row r="235" spans="1:65" s="2" customFormat="1" ht="33" customHeight="1">
      <c r="A235" s="37"/>
      <c r="B235" s="38"/>
      <c r="C235" s="249" t="s">
        <v>338</v>
      </c>
      <c r="D235" s="249" t="s">
        <v>282</v>
      </c>
      <c r="E235" s="250" t="s">
        <v>353</v>
      </c>
      <c r="F235" s="251" t="s">
        <v>354</v>
      </c>
      <c r="G235" s="252" t="s">
        <v>313</v>
      </c>
      <c r="H235" s="253">
        <v>2</v>
      </c>
      <c r="I235" s="254"/>
      <c r="J235" s="255">
        <f>ROUND(I235*H235,2)</f>
        <v>0</v>
      </c>
      <c r="K235" s="251" t="s">
        <v>186</v>
      </c>
      <c r="L235" s="256"/>
      <c r="M235" s="257" t="s">
        <v>1</v>
      </c>
      <c r="N235" s="258" t="s">
        <v>41</v>
      </c>
      <c r="O235" s="90"/>
      <c r="P235" s="226">
        <f>O235*H235</f>
        <v>0</v>
      </c>
      <c r="Q235" s="226">
        <v>0.014</v>
      </c>
      <c r="R235" s="226">
        <f>Q235*H235</f>
        <v>0.028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205</v>
      </c>
      <c r="AT235" s="228" t="s">
        <v>282</v>
      </c>
      <c r="AU235" s="228" t="s">
        <v>86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776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354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86</v>
      </c>
    </row>
    <row r="237" spans="1:65" s="2" customFormat="1" ht="24.15" customHeight="1">
      <c r="A237" s="37"/>
      <c r="B237" s="38"/>
      <c r="C237" s="217" t="s">
        <v>342</v>
      </c>
      <c r="D237" s="217" t="s">
        <v>150</v>
      </c>
      <c r="E237" s="218" t="s">
        <v>408</v>
      </c>
      <c r="F237" s="219" t="s">
        <v>409</v>
      </c>
      <c r="G237" s="220" t="s">
        <v>153</v>
      </c>
      <c r="H237" s="221">
        <v>290</v>
      </c>
      <c r="I237" s="222"/>
      <c r="J237" s="223">
        <f>ROUND(I237*H237,2)</f>
        <v>0</v>
      </c>
      <c r="K237" s="219" t="s">
        <v>186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155</v>
      </c>
      <c r="AT237" s="228" t="s">
        <v>150</v>
      </c>
      <c r="AU237" s="228" t="s">
        <v>86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777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411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86</v>
      </c>
    </row>
    <row r="239" spans="1:47" s="2" customFormat="1" ht="12">
      <c r="A239" s="37"/>
      <c r="B239" s="38"/>
      <c r="C239" s="39"/>
      <c r="D239" s="235" t="s">
        <v>159</v>
      </c>
      <c r="E239" s="39"/>
      <c r="F239" s="236" t="s">
        <v>412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86</v>
      </c>
    </row>
    <row r="240" spans="1:65" s="2" customFormat="1" ht="21.75" customHeight="1">
      <c r="A240" s="37"/>
      <c r="B240" s="38"/>
      <c r="C240" s="249" t="s">
        <v>348</v>
      </c>
      <c r="D240" s="249" t="s">
        <v>282</v>
      </c>
      <c r="E240" s="250" t="s">
        <v>414</v>
      </c>
      <c r="F240" s="251" t="s">
        <v>415</v>
      </c>
      <c r="G240" s="252" t="s">
        <v>153</v>
      </c>
      <c r="H240" s="253">
        <v>294.35</v>
      </c>
      <c r="I240" s="254"/>
      <c r="J240" s="255">
        <f>ROUND(I240*H240,2)</f>
        <v>0</v>
      </c>
      <c r="K240" s="251" t="s">
        <v>186</v>
      </c>
      <c r="L240" s="256"/>
      <c r="M240" s="257" t="s">
        <v>1</v>
      </c>
      <c r="N240" s="258" t="s">
        <v>41</v>
      </c>
      <c r="O240" s="90"/>
      <c r="P240" s="226">
        <f>O240*H240</f>
        <v>0</v>
      </c>
      <c r="Q240" s="226">
        <v>0.0015</v>
      </c>
      <c r="R240" s="226">
        <f>Q240*H240</f>
        <v>0.44152500000000006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205</v>
      </c>
      <c r="AT240" s="228" t="s">
        <v>282</v>
      </c>
      <c r="AU240" s="228" t="s">
        <v>86</v>
      </c>
      <c r="AY240" s="16" t="s">
        <v>148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84</v>
      </c>
      <c r="BK240" s="229">
        <f>ROUND(I240*H240,2)</f>
        <v>0</v>
      </c>
      <c r="BL240" s="16" t="s">
        <v>155</v>
      </c>
      <c r="BM240" s="228" t="s">
        <v>778</v>
      </c>
    </row>
    <row r="241" spans="1:47" s="2" customFormat="1" ht="12">
      <c r="A241" s="37"/>
      <c r="B241" s="38"/>
      <c r="C241" s="39"/>
      <c r="D241" s="230" t="s">
        <v>157</v>
      </c>
      <c r="E241" s="39"/>
      <c r="F241" s="231" t="s">
        <v>415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157</v>
      </c>
      <c r="AU241" s="16" t="s">
        <v>86</v>
      </c>
    </row>
    <row r="242" spans="1:51" s="13" customFormat="1" ht="12">
      <c r="A242" s="13"/>
      <c r="B242" s="238"/>
      <c r="C242" s="239"/>
      <c r="D242" s="230" t="s">
        <v>163</v>
      </c>
      <c r="E242" s="239"/>
      <c r="F242" s="241" t="s">
        <v>779</v>
      </c>
      <c r="G242" s="239"/>
      <c r="H242" s="242">
        <v>294.35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163</v>
      </c>
      <c r="AU242" s="248" t="s">
        <v>86</v>
      </c>
      <c r="AV242" s="13" t="s">
        <v>86</v>
      </c>
      <c r="AW242" s="13" t="s">
        <v>4</v>
      </c>
      <c r="AX242" s="13" t="s">
        <v>84</v>
      </c>
      <c r="AY242" s="248" t="s">
        <v>148</v>
      </c>
    </row>
    <row r="243" spans="1:65" s="2" customFormat="1" ht="24.15" customHeight="1">
      <c r="A243" s="37"/>
      <c r="B243" s="38"/>
      <c r="C243" s="217" t="s">
        <v>352</v>
      </c>
      <c r="D243" s="217" t="s">
        <v>150</v>
      </c>
      <c r="E243" s="218" t="s">
        <v>440</v>
      </c>
      <c r="F243" s="219" t="s">
        <v>441</v>
      </c>
      <c r="G243" s="220" t="s">
        <v>313</v>
      </c>
      <c r="H243" s="221">
        <v>12</v>
      </c>
      <c r="I243" s="222"/>
      <c r="J243" s="223">
        <f>ROUND(I243*H243,2)</f>
        <v>0</v>
      </c>
      <c r="K243" s="219" t="s">
        <v>186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86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780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443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86</v>
      </c>
    </row>
    <row r="245" spans="1:47" s="2" customFormat="1" ht="12">
      <c r="A245" s="37"/>
      <c r="B245" s="38"/>
      <c r="C245" s="39"/>
      <c r="D245" s="235" t="s">
        <v>159</v>
      </c>
      <c r="E245" s="39"/>
      <c r="F245" s="236" t="s">
        <v>444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86</v>
      </c>
    </row>
    <row r="246" spans="1:65" s="2" customFormat="1" ht="16.5" customHeight="1">
      <c r="A246" s="37"/>
      <c r="B246" s="38"/>
      <c r="C246" s="249" t="s">
        <v>356</v>
      </c>
      <c r="D246" s="249" t="s">
        <v>282</v>
      </c>
      <c r="E246" s="250" t="s">
        <v>446</v>
      </c>
      <c r="F246" s="251" t="s">
        <v>447</v>
      </c>
      <c r="G246" s="252" t="s">
        <v>313</v>
      </c>
      <c r="H246" s="253">
        <v>12</v>
      </c>
      <c r="I246" s="254"/>
      <c r="J246" s="255">
        <f>ROUND(I246*H246,2)</f>
        <v>0</v>
      </c>
      <c r="K246" s="251" t="s">
        <v>186</v>
      </c>
      <c r="L246" s="256"/>
      <c r="M246" s="257" t="s">
        <v>1</v>
      </c>
      <c r="N246" s="258" t="s">
        <v>41</v>
      </c>
      <c r="O246" s="90"/>
      <c r="P246" s="226">
        <f>O246*H246</f>
        <v>0</v>
      </c>
      <c r="Q246" s="226">
        <v>0.00039</v>
      </c>
      <c r="R246" s="226">
        <f>Q246*H246</f>
        <v>0.00468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205</v>
      </c>
      <c r="AT246" s="228" t="s">
        <v>282</v>
      </c>
      <c r="AU246" s="228" t="s">
        <v>86</v>
      </c>
      <c r="AY246" s="16" t="s">
        <v>148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84</v>
      </c>
      <c r="BK246" s="229">
        <f>ROUND(I246*H246,2)</f>
        <v>0</v>
      </c>
      <c r="BL246" s="16" t="s">
        <v>155</v>
      </c>
      <c r="BM246" s="228" t="s">
        <v>781</v>
      </c>
    </row>
    <row r="247" spans="1:47" s="2" customFormat="1" ht="12">
      <c r="A247" s="37"/>
      <c r="B247" s="38"/>
      <c r="C247" s="39"/>
      <c r="D247" s="230" t="s">
        <v>157</v>
      </c>
      <c r="E247" s="39"/>
      <c r="F247" s="231" t="s">
        <v>447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157</v>
      </c>
      <c r="AU247" s="16" t="s">
        <v>86</v>
      </c>
    </row>
    <row r="248" spans="1:65" s="2" customFormat="1" ht="21.75" customHeight="1">
      <c r="A248" s="37"/>
      <c r="B248" s="38"/>
      <c r="C248" s="249" t="s">
        <v>362</v>
      </c>
      <c r="D248" s="249" t="s">
        <v>282</v>
      </c>
      <c r="E248" s="250" t="s">
        <v>450</v>
      </c>
      <c r="F248" s="251" t="s">
        <v>451</v>
      </c>
      <c r="G248" s="252" t="s">
        <v>313</v>
      </c>
      <c r="H248" s="253">
        <v>8</v>
      </c>
      <c r="I248" s="254"/>
      <c r="J248" s="255">
        <f>ROUND(I248*H248,2)</f>
        <v>0</v>
      </c>
      <c r="K248" s="251" t="s">
        <v>186</v>
      </c>
      <c r="L248" s="256"/>
      <c r="M248" s="257" t="s">
        <v>1</v>
      </c>
      <c r="N248" s="258" t="s">
        <v>41</v>
      </c>
      <c r="O248" s="90"/>
      <c r="P248" s="226">
        <f>O248*H248</f>
        <v>0</v>
      </c>
      <c r="Q248" s="226">
        <v>0.0036</v>
      </c>
      <c r="R248" s="226">
        <f>Q248*H248</f>
        <v>0.0288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205</v>
      </c>
      <c r="AT248" s="228" t="s">
        <v>282</v>
      </c>
      <c r="AU248" s="228" t="s">
        <v>86</v>
      </c>
      <c r="AY248" s="16" t="s">
        <v>148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84</v>
      </c>
      <c r="BK248" s="229">
        <f>ROUND(I248*H248,2)</f>
        <v>0</v>
      </c>
      <c r="BL248" s="16" t="s">
        <v>155</v>
      </c>
      <c r="BM248" s="228" t="s">
        <v>782</v>
      </c>
    </row>
    <row r="249" spans="1:47" s="2" customFormat="1" ht="12">
      <c r="A249" s="37"/>
      <c r="B249" s="38"/>
      <c r="C249" s="39"/>
      <c r="D249" s="230" t="s">
        <v>157</v>
      </c>
      <c r="E249" s="39"/>
      <c r="F249" s="231" t="s">
        <v>451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157</v>
      </c>
      <c r="AU249" s="16" t="s">
        <v>86</v>
      </c>
    </row>
    <row r="250" spans="1:65" s="2" customFormat="1" ht="16.5" customHeight="1">
      <c r="A250" s="37"/>
      <c r="B250" s="38"/>
      <c r="C250" s="249" t="s">
        <v>366</v>
      </c>
      <c r="D250" s="249" t="s">
        <v>282</v>
      </c>
      <c r="E250" s="250" t="s">
        <v>454</v>
      </c>
      <c r="F250" s="251" t="s">
        <v>455</v>
      </c>
      <c r="G250" s="252" t="s">
        <v>313</v>
      </c>
      <c r="H250" s="253">
        <v>8</v>
      </c>
      <c r="I250" s="254"/>
      <c r="J250" s="255">
        <f>ROUND(I250*H250,2)</f>
        <v>0</v>
      </c>
      <c r="K250" s="251" t="s">
        <v>186</v>
      </c>
      <c r="L250" s="256"/>
      <c r="M250" s="257" t="s">
        <v>1</v>
      </c>
      <c r="N250" s="258" t="s">
        <v>41</v>
      </c>
      <c r="O250" s="90"/>
      <c r="P250" s="226">
        <f>O250*H250</f>
        <v>0</v>
      </c>
      <c r="Q250" s="226">
        <v>0.00039</v>
      </c>
      <c r="R250" s="226">
        <f>Q250*H250</f>
        <v>0.00312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205</v>
      </c>
      <c r="AT250" s="228" t="s">
        <v>282</v>
      </c>
      <c r="AU250" s="228" t="s">
        <v>86</v>
      </c>
      <c r="AY250" s="16" t="s">
        <v>148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84</v>
      </c>
      <c r="BK250" s="229">
        <f>ROUND(I250*H250,2)</f>
        <v>0</v>
      </c>
      <c r="BL250" s="16" t="s">
        <v>155</v>
      </c>
      <c r="BM250" s="228" t="s">
        <v>783</v>
      </c>
    </row>
    <row r="251" spans="1:47" s="2" customFormat="1" ht="12">
      <c r="A251" s="37"/>
      <c r="B251" s="38"/>
      <c r="C251" s="39"/>
      <c r="D251" s="230" t="s">
        <v>157</v>
      </c>
      <c r="E251" s="39"/>
      <c r="F251" s="231" t="s">
        <v>455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157</v>
      </c>
      <c r="AU251" s="16" t="s">
        <v>86</v>
      </c>
    </row>
    <row r="252" spans="1:65" s="2" customFormat="1" ht="24.15" customHeight="1">
      <c r="A252" s="37"/>
      <c r="B252" s="38"/>
      <c r="C252" s="217" t="s">
        <v>372</v>
      </c>
      <c r="D252" s="217" t="s">
        <v>150</v>
      </c>
      <c r="E252" s="218" t="s">
        <v>458</v>
      </c>
      <c r="F252" s="219" t="s">
        <v>459</v>
      </c>
      <c r="G252" s="220" t="s">
        <v>313</v>
      </c>
      <c r="H252" s="221">
        <v>3</v>
      </c>
      <c r="I252" s="222"/>
      <c r="J252" s="223">
        <f>ROUND(I252*H252,2)</f>
        <v>0</v>
      </c>
      <c r="K252" s="219" t="s">
        <v>186</v>
      </c>
      <c r="L252" s="43"/>
      <c r="M252" s="224" t="s">
        <v>1</v>
      </c>
      <c r="N252" s="225" t="s">
        <v>41</v>
      </c>
      <c r="O252" s="90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155</v>
      </c>
      <c r="AT252" s="228" t="s">
        <v>150</v>
      </c>
      <c r="AU252" s="228" t="s">
        <v>86</v>
      </c>
      <c r="AY252" s="16" t="s">
        <v>148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84</v>
      </c>
      <c r="BK252" s="229">
        <f>ROUND(I252*H252,2)</f>
        <v>0</v>
      </c>
      <c r="BL252" s="16" t="s">
        <v>155</v>
      </c>
      <c r="BM252" s="228" t="s">
        <v>784</v>
      </c>
    </row>
    <row r="253" spans="1:47" s="2" customFormat="1" ht="12">
      <c r="A253" s="37"/>
      <c r="B253" s="38"/>
      <c r="C253" s="39"/>
      <c r="D253" s="230" t="s">
        <v>157</v>
      </c>
      <c r="E253" s="39"/>
      <c r="F253" s="231" t="s">
        <v>461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157</v>
      </c>
      <c r="AU253" s="16" t="s">
        <v>86</v>
      </c>
    </row>
    <row r="254" spans="1:47" s="2" customFormat="1" ht="12">
      <c r="A254" s="37"/>
      <c r="B254" s="38"/>
      <c r="C254" s="39"/>
      <c r="D254" s="235" t="s">
        <v>159</v>
      </c>
      <c r="E254" s="39"/>
      <c r="F254" s="236" t="s">
        <v>462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159</v>
      </c>
      <c r="AU254" s="16" t="s">
        <v>86</v>
      </c>
    </row>
    <row r="255" spans="1:65" s="2" customFormat="1" ht="16.5" customHeight="1">
      <c r="A255" s="37"/>
      <c r="B255" s="38"/>
      <c r="C255" s="249" t="s">
        <v>376</v>
      </c>
      <c r="D255" s="249" t="s">
        <v>282</v>
      </c>
      <c r="E255" s="250" t="s">
        <v>464</v>
      </c>
      <c r="F255" s="251" t="s">
        <v>465</v>
      </c>
      <c r="G255" s="252" t="s">
        <v>313</v>
      </c>
      <c r="H255" s="253">
        <v>2</v>
      </c>
      <c r="I255" s="254"/>
      <c r="J255" s="255">
        <f>ROUND(I255*H255,2)</f>
        <v>0</v>
      </c>
      <c r="K255" s="251" t="s">
        <v>186</v>
      </c>
      <c r="L255" s="256"/>
      <c r="M255" s="257" t="s">
        <v>1</v>
      </c>
      <c r="N255" s="258" t="s">
        <v>41</v>
      </c>
      <c r="O255" s="90"/>
      <c r="P255" s="226">
        <f>O255*H255</f>
        <v>0</v>
      </c>
      <c r="Q255" s="226">
        <v>0.00072</v>
      </c>
      <c r="R255" s="226">
        <f>Q255*H255</f>
        <v>0.00144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205</v>
      </c>
      <c r="AT255" s="228" t="s">
        <v>282</v>
      </c>
      <c r="AU255" s="228" t="s">
        <v>86</v>
      </c>
      <c r="AY255" s="16" t="s">
        <v>148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84</v>
      </c>
      <c r="BK255" s="229">
        <f>ROUND(I255*H255,2)</f>
        <v>0</v>
      </c>
      <c r="BL255" s="16" t="s">
        <v>155</v>
      </c>
      <c r="BM255" s="228" t="s">
        <v>785</v>
      </c>
    </row>
    <row r="256" spans="1:47" s="2" customFormat="1" ht="12">
      <c r="A256" s="37"/>
      <c r="B256" s="38"/>
      <c r="C256" s="39"/>
      <c r="D256" s="230" t="s">
        <v>157</v>
      </c>
      <c r="E256" s="39"/>
      <c r="F256" s="231" t="s">
        <v>465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157</v>
      </c>
      <c r="AU256" s="16" t="s">
        <v>86</v>
      </c>
    </row>
    <row r="257" spans="1:65" s="2" customFormat="1" ht="24.15" customHeight="1">
      <c r="A257" s="37"/>
      <c r="B257" s="38"/>
      <c r="C257" s="249" t="s">
        <v>382</v>
      </c>
      <c r="D257" s="249" t="s">
        <v>282</v>
      </c>
      <c r="E257" s="250" t="s">
        <v>786</v>
      </c>
      <c r="F257" s="251" t="s">
        <v>787</v>
      </c>
      <c r="G257" s="252" t="s">
        <v>313</v>
      </c>
      <c r="H257" s="253">
        <v>1</v>
      </c>
      <c r="I257" s="254"/>
      <c r="J257" s="255">
        <f>ROUND(I257*H257,2)</f>
        <v>0</v>
      </c>
      <c r="K257" s="251" t="s">
        <v>1</v>
      </c>
      <c r="L257" s="256"/>
      <c r="M257" s="257" t="s">
        <v>1</v>
      </c>
      <c r="N257" s="258" t="s">
        <v>41</v>
      </c>
      <c r="O257" s="90"/>
      <c r="P257" s="226">
        <f>O257*H257</f>
        <v>0</v>
      </c>
      <c r="Q257" s="226">
        <v>0.0009</v>
      </c>
      <c r="R257" s="226">
        <f>Q257*H257</f>
        <v>0.0009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205</v>
      </c>
      <c r="AT257" s="228" t="s">
        <v>282</v>
      </c>
      <c r="AU257" s="228" t="s">
        <v>86</v>
      </c>
      <c r="AY257" s="16" t="s">
        <v>148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84</v>
      </c>
      <c r="BK257" s="229">
        <f>ROUND(I257*H257,2)</f>
        <v>0</v>
      </c>
      <c r="BL257" s="16" t="s">
        <v>155</v>
      </c>
      <c r="BM257" s="228" t="s">
        <v>788</v>
      </c>
    </row>
    <row r="258" spans="1:47" s="2" customFormat="1" ht="12">
      <c r="A258" s="37"/>
      <c r="B258" s="38"/>
      <c r="C258" s="39"/>
      <c r="D258" s="230" t="s">
        <v>157</v>
      </c>
      <c r="E258" s="39"/>
      <c r="F258" s="231" t="s">
        <v>787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157</v>
      </c>
      <c r="AU258" s="16" t="s">
        <v>86</v>
      </c>
    </row>
    <row r="259" spans="1:65" s="2" customFormat="1" ht="21.75" customHeight="1">
      <c r="A259" s="37"/>
      <c r="B259" s="38"/>
      <c r="C259" s="217" t="s">
        <v>386</v>
      </c>
      <c r="D259" s="217" t="s">
        <v>150</v>
      </c>
      <c r="E259" s="218" t="s">
        <v>501</v>
      </c>
      <c r="F259" s="219" t="s">
        <v>502</v>
      </c>
      <c r="G259" s="220" t="s">
        <v>313</v>
      </c>
      <c r="H259" s="221">
        <v>4</v>
      </c>
      <c r="I259" s="222"/>
      <c r="J259" s="223">
        <f>ROUND(I259*H259,2)</f>
        <v>0</v>
      </c>
      <c r="K259" s="219" t="s">
        <v>186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0.00162</v>
      </c>
      <c r="R259" s="226">
        <f>Q259*H259</f>
        <v>0.00648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155</v>
      </c>
      <c r="AT259" s="228" t="s">
        <v>150</v>
      </c>
      <c r="AU259" s="228" t="s">
        <v>86</v>
      </c>
      <c r="AY259" s="16" t="s">
        <v>148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155</v>
      </c>
      <c r="BM259" s="228" t="s">
        <v>789</v>
      </c>
    </row>
    <row r="260" spans="1:47" s="2" customFormat="1" ht="12">
      <c r="A260" s="37"/>
      <c r="B260" s="38"/>
      <c r="C260" s="39"/>
      <c r="D260" s="230" t="s">
        <v>157</v>
      </c>
      <c r="E260" s="39"/>
      <c r="F260" s="231" t="s">
        <v>504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157</v>
      </c>
      <c r="AU260" s="16" t="s">
        <v>86</v>
      </c>
    </row>
    <row r="261" spans="1:47" s="2" customFormat="1" ht="12">
      <c r="A261" s="37"/>
      <c r="B261" s="38"/>
      <c r="C261" s="39"/>
      <c r="D261" s="235" t="s">
        <v>159</v>
      </c>
      <c r="E261" s="39"/>
      <c r="F261" s="236" t="s">
        <v>505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159</v>
      </c>
      <c r="AU261" s="16" t="s">
        <v>86</v>
      </c>
    </row>
    <row r="262" spans="1:65" s="2" customFormat="1" ht="24.15" customHeight="1">
      <c r="A262" s="37"/>
      <c r="B262" s="38"/>
      <c r="C262" s="249" t="s">
        <v>392</v>
      </c>
      <c r="D262" s="249" t="s">
        <v>282</v>
      </c>
      <c r="E262" s="250" t="s">
        <v>507</v>
      </c>
      <c r="F262" s="251" t="s">
        <v>508</v>
      </c>
      <c r="G262" s="252" t="s">
        <v>313</v>
      </c>
      <c r="H262" s="253">
        <v>4</v>
      </c>
      <c r="I262" s="254"/>
      <c r="J262" s="255">
        <f>ROUND(I262*H262,2)</f>
        <v>0</v>
      </c>
      <c r="K262" s="251" t="s">
        <v>186</v>
      </c>
      <c r="L262" s="256"/>
      <c r="M262" s="257" t="s">
        <v>1</v>
      </c>
      <c r="N262" s="258" t="s">
        <v>41</v>
      </c>
      <c r="O262" s="90"/>
      <c r="P262" s="226">
        <f>O262*H262</f>
        <v>0</v>
      </c>
      <c r="Q262" s="226">
        <v>0.018</v>
      </c>
      <c r="R262" s="226">
        <f>Q262*H262</f>
        <v>0.072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205</v>
      </c>
      <c r="AT262" s="228" t="s">
        <v>282</v>
      </c>
      <c r="AU262" s="228" t="s">
        <v>86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790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508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86</v>
      </c>
    </row>
    <row r="264" spans="1:65" s="2" customFormat="1" ht="21.75" customHeight="1">
      <c r="A264" s="37"/>
      <c r="B264" s="38"/>
      <c r="C264" s="249" t="s">
        <v>396</v>
      </c>
      <c r="D264" s="249" t="s">
        <v>282</v>
      </c>
      <c r="E264" s="250" t="s">
        <v>511</v>
      </c>
      <c r="F264" s="251" t="s">
        <v>512</v>
      </c>
      <c r="G264" s="252" t="s">
        <v>313</v>
      </c>
      <c r="H264" s="253">
        <v>4</v>
      </c>
      <c r="I264" s="254"/>
      <c r="J264" s="255">
        <f>ROUND(I264*H264,2)</f>
        <v>0</v>
      </c>
      <c r="K264" s="251" t="s">
        <v>186</v>
      </c>
      <c r="L264" s="256"/>
      <c r="M264" s="257" t="s">
        <v>1</v>
      </c>
      <c r="N264" s="258" t="s">
        <v>41</v>
      </c>
      <c r="O264" s="90"/>
      <c r="P264" s="226">
        <f>O264*H264</f>
        <v>0</v>
      </c>
      <c r="Q264" s="226">
        <v>0.0035</v>
      </c>
      <c r="R264" s="226">
        <f>Q264*H264</f>
        <v>0.014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205</v>
      </c>
      <c r="AT264" s="228" t="s">
        <v>282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791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512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65" s="2" customFormat="1" ht="16.5" customHeight="1">
      <c r="A266" s="37"/>
      <c r="B266" s="38"/>
      <c r="C266" s="217" t="s">
        <v>402</v>
      </c>
      <c r="D266" s="217" t="s">
        <v>150</v>
      </c>
      <c r="E266" s="218" t="s">
        <v>515</v>
      </c>
      <c r="F266" s="219" t="s">
        <v>516</v>
      </c>
      <c r="G266" s="220" t="s">
        <v>313</v>
      </c>
      <c r="H266" s="221">
        <v>2</v>
      </c>
      <c r="I266" s="222"/>
      <c r="J266" s="223">
        <f>ROUND(I266*H266,2)</f>
        <v>0</v>
      </c>
      <c r="K266" s="219" t="s">
        <v>154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0.00136</v>
      </c>
      <c r="R266" s="226">
        <f>Q266*H266</f>
        <v>0.00272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155</v>
      </c>
      <c r="AT266" s="228" t="s">
        <v>150</v>
      </c>
      <c r="AU266" s="228" t="s">
        <v>86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792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518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86</v>
      </c>
    </row>
    <row r="268" spans="1:47" s="2" customFormat="1" ht="12">
      <c r="A268" s="37"/>
      <c r="B268" s="38"/>
      <c r="C268" s="39"/>
      <c r="D268" s="235" t="s">
        <v>159</v>
      </c>
      <c r="E268" s="39"/>
      <c r="F268" s="236" t="s">
        <v>519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159</v>
      </c>
      <c r="AU268" s="16" t="s">
        <v>86</v>
      </c>
    </row>
    <row r="269" spans="1:47" s="2" customFormat="1" ht="12">
      <c r="A269" s="37"/>
      <c r="B269" s="38"/>
      <c r="C269" s="39"/>
      <c r="D269" s="230" t="s">
        <v>161</v>
      </c>
      <c r="E269" s="39"/>
      <c r="F269" s="237" t="s">
        <v>520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65" s="2" customFormat="1" ht="24.15" customHeight="1">
      <c r="A270" s="37"/>
      <c r="B270" s="38"/>
      <c r="C270" s="249" t="s">
        <v>407</v>
      </c>
      <c r="D270" s="249" t="s">
        <v>282</v>
      </c>
      <c r="E270" s="250" t="s">
        <v>522</v>
      </c>
      <c r="F270" s="251" t="s">
        <v>523</v>
      </c>
      <c r="G270" s="252" t="s">
        <v>313</v>
      </c>
      <c r="H270" s="253">
        <v>2</v>
      </c>
      <c r="I270" s="254"/>
      <c r="J270" s="255">
        <f>ROUND(I270*H270,2)</f>
        <v>0</v>
      </c>
      <c r="K270" s="251" t="s">
        <v>186</v>
      </c>
      <c r="L270" s="256"/>
      <c r="M270" s="257" t="s">
        <v>1</v>
      </c>
      <c r="N270" s="258" t="s">
        <v>41</v>
      </c>
      <c r="O270" s="90"/>
      <c r="P270" s="226">
        <f>O270*H270</f>
        <v>0</v>
      </c>
      <c r="Q270" s="226">
        <v>0.0425</v>
      </c>
      <c r="R270" s="226">
        <f>Q270*H270</f>
        <v>0.085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205</v>
      </c>
      <c r="AT270" s="228" t="s">
        <v>282</v>
      </c>
      <c r="AU270" s="228" t="s">
        <v>86</v>
      </c>
      <c r="AY270" s="16" t="s">
        <v>148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155</v>
      </c>
      <c r="BM270" s="228" t="s">
        <v>793</v>
      </c>
    </row>
    <row r="271" spans="1:47" s="2" customFormat="1" ht="12">
      <c r="A271" s="37"/>
      <c r="B271" s="38"/>
      <c r="C271" s="39"/>
      <c r="D271" s="230" t="s">
        <v>157</v>
      </c>
      <c r="E271" s="39"/>
      <c r="F271" s="231" t="s">
        <v>523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86</v>
      </c>
    </row>
    <row r="272" spans="1:65" s="2" customFormat="1" ht="16.5" customHeight="1">
      <c r="A272" s="37"/>
      <c r="B272" s="38"/>
      <c r="C272" s="217" t="s">
        <v>413</v>
      </c>
      <c r="D272" s="217" t="s">
        <v>150</v>
      </c>
      <c r="E272" s="218" t="s">
        <v>540</v>
      </c>
      <c r="F272" s="219" t="s">
        <v>541</v>
      </c>
      <c r="G272" s="220" t="s">
        <v>153</v>
      </c>
      <c r="H272" s="221">
        <v>290</v>
      </c>
      <c r="I272" s="222"/>
      <c r="J272" s="223">
        <f>ROUND(I272*H272,2)</f>
        <v>0</v>
      </c>
      <c r="K272" s="219" t="s">
        <v>154</v>
      </c>
      <c r="L272" s="43"/>
      <c r="M272" s="224" t="s">
        <v>1</v>
      </c>
      <c r="N272" s="225" t="s">
        <v>41</v>
      </c>
      <c r="O272" s="90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155</v>
      </c>
      <c r="AT272" s="228" t="s">
        <v>150</v>
      </c>
      <c r="AU272" s="228" t="s">
        <v>86</v>
      </c>
      <c r="AY272" s="16" t="s">
        <v>148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84</v>
      </c>
      <c r="BK272" s="229">
        <f>ROUND(I272*H272,2)</f>
        <v>0</v>
      </c>
      <c r="BL272" s="16" t="s">
        <v>155</v>
      </c>
      <c r="BM272" s="228" t="s">
        <v>794</v>
      </c>
    </row>
    <row r="273" spans="1:47" s="2" customFormat="1" ht="12">
      <c r="A273" s="37"/>
      <c r="B273" s="38"/>
      <c r="C273" s="39"/>
      <c r="D273" s="230" t="s">
        <v>157</v>
      </c>
      <c r="E273" s="39"/>
      <c r="F273" s="231" t="s">
        <v>543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157</v>
      </c>
      <c r="AU273" s="16" t="s">
        <v>86</v>
      </c>
    </row>
    <row r="274" spans="1:47" s="2" customFormat="1" ht="12">
      <c r="A274" s="37"/>
      <c r="B274" s="38"/>
      <c r="C274" s="39"/>
      <c r="D274" s="235" t="s">
        <v>159</v>
      </c>
      <c r="E274" s="39"/>
      <c r="F274" s="236" t="s">
        <v>544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159</v>
      </c>
      <c r="AU274" s="16" t="s">
        <v>86</v>
      </c>
    </row>
    <row r="275" spans="1:47" s="2" customFormat="1" ht="12">
      <c r="A275" s="37"/>
      <c r="B275" s="38"/>
      <c r="C275" s="39"/>
      <c r="D275" s="230" t="s">
        <v>161</v>
      </c>
      <c r="E275" s="39"/>
      <c r="F275" s="237" t="s">
        <v>545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161</v>
      </c>
      <c r="AU275" s="16" t="s">
        <v>86</v>
      </c>
    </row>
    <row r="276" spans="1:65" s="2" customFormat="1" ht="24.15" customHeight="1">
      <c r="A276" s="37"/>
      <c r="B276" s="38"/>
      <c r="C276" s="217" t="s">
        <v>418</v>
      </c>
      <c r="D276" s="217" t="s">
        <v>150</v>
      </c>
      <c r="E276" s="218" t="s">
        <v>547</v>
      </c>
      <c r="F276" s="219" t="s">
        <v>548</v>
      </c>
      <c r="G276" s="220" t="s">
        <v>153</v>
      </c>
      <c r="H276" s="221">
        <v>290</v>
      </c>
      <c r="I276" s="222"/>
      <c r="J276" s="223">
        <f>ROUND(I276*H276,2)</f>
        <v>0</v>
      </c>
      <c r="K276" s="219" t="s">
        <v>154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155</v>
      </c>
      <c r="AT276" s="228" t="s">
        <v>150</v>
      </c>
      <c r="AU276" s="228" t="s">
        <v>86</v>
      </c>
      <c r="AY276" s="16" t="s">
        <v>148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155</v>
      </c>
      <c r="BM276" s="228" t="s">
        <v>795</v>
      </c>
    </row>
    <row r="277" spans="1:47" s="2" customFormat="1" ht="12">
      <c r="A277" s="37"/>
      <c r="B277" s="38"/>
      <c r="C277" s="39"/>
      <c r="D277" s="230" t="s">
        <v>157</v>
      </c>
      <c r="E277" s="39"/>
      <c r="F277" s="231" t="s">
        <v>548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86</v>
      </c>
    </row>
    <row r="278" spans="1:47" s="2" customFormat="1" ht="12">
      <c r="A278" s="37"/>
      <c r="B278" s="38"/>
      <c r="C278" s="39"/>
      <c r="D278" s="235" t="s">
        <v>159</v>
      </c>
      <c r="E278" s="39"/>
      <c r="F278" s="236" t="s">
        <v>550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159</v>
      </c>
      <c r="AU278" s="16" t="s">
        <v>86</v>
      </c>
    </row>
    <row r="279" spans="1:47" s="2" customFormat="1" ht="12">
      <c r="A279" s="37"/>
      <c r="B279" s="38"/>
      <c r="C279" s="39"/>
      <c r="D279" s="230" t="s">
        <v>161</v>
      </c>
      <c r="E279" s="39"/>
      <c r="F279" s="237" t="s">
        <v>551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161</v>
      </c>
      <c r="AU279" s="16" t="s">
        <v>86</v>
      </c>
    </row>
    <row r="280" spans="1:65" s="2" customFormat="1" ht="16.5" customHeight="1">
      <c r="A280" s="37"/>
      <c r="B280" s="38"/>
      <c r="C280" s="217" t="s">
        <v>424</v>
      </c>
      <c r="D280" s="217" t="s">
        <v>150</v>
      </c>
      <c r="E280" s="218" t="s">
        <v>553</v>
      </c>
      <c r="F280" s="219" t="s">
        <v>554</v>
      </c>
      <c r="G280" s="220" t="s">
        <v>313</v>
      </c>
      <c r="H280" s="221">
        <v>4</v>
      </c>
      <c r="I280" s="222"/>
      <c r="J280" s="223">
        <f>ROUND(I280*H280,2)</f>
        <v>0</v>
      </c>
      <c r="K280" s="219" t="s">
        <v>186</v>
      </c>
      <c r="L280" s="43"/>
      <c r="M280" s="224" t="s">
        <v>1</v>
      </c>
      <c r="N280" s="225" t="s">
        <v>41</v>
      </c>
      <c r="O280" s="90"/>
      <c r="P280" s="226">
        <f>O280*H280</f>
        <v>0</v>
      </c>
      <c r="Q280" s="226">
        <v>0.12303</v>
      </c>
      <c r="R280" s="226">
        <f>Q280*H280</f>
        <v>0.49212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155</v>
      </c>
      <c r="AT280" s="228" t="s">
        <v>150</v>
      </c>
      <c r="AU280" s="228" t="s">
        <v>86</v>
      </c>
      <c r="AY280" s="16" t="s">
        <v>148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155</v>
      </c>
      <c r="BM280" s="228" t="s">
        <v>796</v>
      </c>
    </row>
    <row r="281" spans="1:47" s="2" customFormat="1" ht="12">
      <c r="A281" s="37"/>
      <c r="B281" s="38"/>
      <c r="C281" s="39"/>
      <c r="D281" s="230" t="s">
        <v>157</v>
      </c>
      <c r="E281" s="39"/>
      <c r="F281" s="231" t="s">
        <v>554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86</v>
      </c>
    </row>
    <row r="282" spans="1:47" s="2" customFormat="1" ht="12">
      <c r="A282" s="37"/>
      <c r="B282" s="38"/>
      <c r="C282" s="39"/>
      <c r="D282" s="235" t="s">
        <v>159</v>
      </c>
      <c r="E282" s="39"/>
      <c r="F282" s="236" t="s">
        <v>556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159</v>
      </c>
      <c r="AU282" s="16" t="s">
        <v>86</v>
      </c>
    </row>
    <row r="283" spans="1:65" s="2" customFormat="1" ht="24.15" customHeight="1">
      <c r="A283" s="37"/>
      <c r="B283" s="38"/>
      <c r="C283" s="249" t="s">
        <v>429</v>
      </c>
      <c r="D283" s="249" t="s">
        <v>282</v>
      </c>
      <c r="E283" s="250" t="s">
        <v>558</v>
      </c>
      <c r="F283" s="251" t="s">
        <v>559</v>
      </c>
      <c r="G283" s="252" t="s">
        <v>313</v>
      </c>
      <c r="H283" s="253">
        <v>4</v>
      </c>
      <c r="I283" s="254"/>
      <c r="J283" s="255">
        <f>ROUND(I283*H283,2)</f>
        <v>0</v>
      </c>
      <c r="K283" s="251" t="s">
        <v>186</v>
      </c>
      <c r="L283" s="256"/>
      <c r="M283" s="257" t="s">
        <v>1</v>
      </c>
      <c r="N283" s="258" t="s">
        <v>41</v>
      </c>
      <c r="O283" s="90"/>
      <c r="P283" s="226">
        <f>O283*H283</f>
        <v>0</v>
      </c>
      <c r="Q283" s="226">
        <v>0.0133</v>
      </c>
      <c r="R283" s="226">
        <f>Q283*H283</f>
        <v>0.0532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205</v>
      </c>
      <c r="AT283" s="228" t="s">
        <v>282</v>
      </c>
      <c r="AU283" s="228" t="s">
        <v>86</v>
      </c>
      <c r="AY283" s="16" t="s">
        <v>148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84</v>
      </c>
      <c r="BK283" s="229">
        <f>ROUND(I283*H283,2)</f>
        <v>0</v>
      </c>
      <c r="BL283" s="16" t="s">
        <v>155</v>
      </c>
      <c r="BM283" s="228" t="s">
        <v>797</v>
      </c>
    </row>
    <row r="284" spans="1:47" s="2" customFormat="1" ht="12">
      <c r="A284" s="37"/>
      <c r="B284" s="38"/>
      <c r="C284" s="39"/>
      <c r="D284" s="230" t="s">
        <v>157</v>
      </c>
      <c r="E284" s="39"/>
      <c r="F284" s="231" t="s">
        <v>559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157</v>
      </c>
      <c r="AU284" s="16" t="s">
        <v>86</v>
      </c>
    </row>
    <row r="285" spans="1:65" s="2" customFormat="1" ht="24.15" customHeight="1">
      <c r="A285" s="37"/>
      <c r="B285" s="38"/>
      <c r="C285" s="249" t="s">
        <v>435</v>
      </c>
      <c r="D285" s="249" t="s">
        <v>282</v>
      </c>
      <c r="E285" s="250" t="s">
        <v>562</v>
      </c>
      <c r="F285" s="251" t="s">
        <v>563</v>
      </c>
      <c r="G285" s="252" t="s">
        <v>313</v>
      </c>
      <c r="H285" s="253">
        <v>4</v>
      </c>
      <c r="I285" s="254"/>
      <c r="J285" s="255">
        <f>ROUND(I285*H285,2)</f>
        <v>0</v>
      </c>
      <c r="K285" s="251" t="s">
        <v>186</v>
      </c>
      <c r="L285" s="256"/>
      <c r="M285" s="257" t="s">
        <v>1</v>
      </c>
      <c r="N285" s="258" t="s">
        <v>41</v>
      </c>
      <c r="O285" s="90"/>
      <c r="P285" s="226">
        <f>O285*H285</f>
        <v>0</v>
      </c>
      <c r="Q285" s="226">
        <v>0.0003</v>
      </c>
      <c r="R285" s="226">
        <f>Q285*H285</f>
        <v>0.0012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205</v>
      </c>
      <c r="AT285" s="228" t="s">
        <v>282</v>
      </c>
      <c r="AU285" s="228" t="s">
        <v>86</v>
      </c>
      <c r="AY285" s="16" t="s">
        <v>148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84</v>
      </c>
      <c r="BK285" s="229">
        <f>ROUND(I285*H285,2)</f>
        <v>0</v>
      </c>
      <c r="BL285" s="16" t="s">
        <v>155</v>
      </c>
      <c r="BM285" s="228" t="s">
        <v>798</v>
      </c>
    </row>
    <row r="286" spans="1:47" s="2" customFormat="1" ht="12">
      <c r="A286" s="37"/>
      <c r="B286" s="38"/>
      <c r="C286" s="39"/>
      <c r="D286" s="230" t="s">
        <v>157</v>
      </c>
      <c r="E286" s="39"/>
      <c r="F286" s="231" t="s">
        <v>563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157</v>
      </c>
      <c r="AU286" s="16" t="s">
        <v>86</v>
      </c>
    </row>
    <row r="287" spans="1:65" s="2" customFormat="1" ht="16.5" customHeight="1">
      <c r="A287" s="37"/>
      <c r="B287" s="38"/>
      <c r="C287" s="217" t="s">
        <v>439</v>
      </c>
      <c r="D287" s="217" t="s">
        <v>150</v>
      </c>
      <c r="E287" s="218" t="s">
        <v>566</v>
      </c>
      <c r="F287" s="219" t="s">
        <v>567</v>
      </c>
      <c r="G287" s="220" t="s">
        <v>313</v>
      </c>
      <c r="H287" s="221">
        <v>2</v>
      </c>
      <c r="I287" s="222"/>
      <c r="J287" s="223">
        <f>ROUND(I287*H287,2)</f>
        <v>0</v>
      </c>
      <c r="K287" s="219" t="s">
        <v>154</v>
      </c>
      <c r="L287" s="43"/>
      <c r="M287" s="224" t="s">
        <v>1</v>
      </c>
      <c r="N287" s="225" t="s">
        <v>41</v>
      </c>
      <c r="O287" s="90"/>
      <c r="P287" s="226">
        <f>O287*H287</f>
        <v>0</v>
      </c>
      <c r="Q287" s="226">
        <v>0.32906</v>
      </c>
      <c r="R287" s="226">
        <f>Q287*H287</f>
        <v>0.65812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155</v>
      </c>
      <c r="AT287" s="228" t="s">
        <v>150</v>
      </c>
      <c r="AU287" s="228" t="s">
        <v>86</v>
      </c>
      <c r="AY287" s="16" t="s">
        <v>148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84</v>
      </c>
      <c r="BK287" s="229">
        <f>ROUND(I287*H287,2)</f>
        <v>0</v>
      </c>
      <c r="BL287" s="16" t="s">
        <v>155</v>
      </c>
      <c r="BM287" s="228" t="s">
        <v>799</v>
      </c>
    </row>
    <row r="288" spans="1:47" s="2" customFormat="1" ht="12">
      <c r="A288" s="37"/>
      <c r="B288" s="38"/>
      <c r="C288" s="39"/>
      <c r="D288" s="230" t="s">
        <v>157</v>
      </c>
      <c r="E288" s="39"/>
      <c r="F288" s="231" t="s">
        <v>567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157</v>
      </c>
      <c r="AU288" s="16" t="s">
        <v>86</v>
      </c>
    </row>
    <row r="289" spans="1:47" s="2" customFormat="1" ht="12">
      <c r="A289" s="37"/>
      <c r="B289" s="38"/>
      <c r="C289" s="39"/>
      <c r="D289" s="235" t="s">
        <v>159</v>
      </c>
      <c r="E289" s="39"/>
      <c r="F289" s="236" t="s">
        <v>569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159</v>
      </c>
      <c r="AU289" s="16" t="s">
        <v>86</v>
      </c>
    </row>
    <row r="290" spans="1:47" s="2" customFormat="1" ht="12">
      <c r="A290" s="37"/>
      <c r="B290" s="38"/>
      <c r="C290" s="39"/>
      <c r="D290" s="230" t="s">
        <v>161</v>
      </c>
      <c r="E290" s="39"/>
      <c r="F290" s="237" t="s">
        <v>570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161</v>
      </c>
      <c r="AU290" s="16" t="s">
        <v>86</v>
      </c>
    </row>
    <row r="291" spans="1:65" s="2" customFormat="1" ht="16.5" customHeight="1">
      <c r="A291" s="37"/>
      <c r="B291" s="38"/>
      <c r="C291" s="249" t="s">
        <v>445</v>
      </c>
      <c r="D291" s="249" t="s">
        <v>282</v>
      </c>
      <c r="E291" s="250" t="s">
        <v>572</v>
      </c>
      <c r="F291" s="251" t="s">
        <v>573</v>
      </c>
      <c r="G291" s="252" t="s">
        <v>313</v>
      </c>
      <c r="H291" s="253">
        <v>2</v>
      </c>
      <c r="I291" s="254"/>
      <c r="J291" s="255">
        <f>ROUND(I291*H291,2)</f>
        <v>0</v>
      </c>
      <c r="K291" s="251" t="s">
        <v>154</v>
      </c>
      <c r="L291" s="256"/>
      <c r="M291" s="257" t="s">
        <v>1</v>
      </c>
      <c r="N291" s="258" t="s">
        <v>41</v>
      </c>
      <c r="O291" s="90"/>
      <c r="P291" s="226">
        <f>O291*H291</f>
        <v>0</v>
      </c>
      <c r="Q291" s="226">
        <v>0.0295</v>
      </c>
      <c r="R291" s="226">
        <f>Q291*H291</f>
        <v>0.059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205</v>
      </c>
      <c r="AT291" s="228" t="s">
        <v>282</v>
      </c>
      <c r="AU291" s="228" t="s">
        <v>86</v>
      </c>
      <c r="AY291" s="16" t="s">
        <v>148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84</v>
      </c>
      <c r="BK291" s="229">
        <f>ROUND(I291*H291,2)</f>
        <v>0</v>
      </c>
      <c r="BL291" s="16" t="s">
        <v>155</v>
      </c>
      <c r="BM291" s="228" t="s">
        <v>800</v>
      </c>
    </row>
    <row r="292" spans="1:47" s="2" customFormat="1" ht="12">
      <c r="A292" s="37"/>
      <c r="B292" s="38"/>
      <c r="C292" s="39"/>
      <c r="D292" s="230" t="s">
        <v>157</v>
      </c>
      <c r="E292" s="39"/>
      <c r="F292" s="231" t="s">
        <v>573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157</v>
      </c>
      <c r="AU292" s="16" t="s">
        <v>86</v>
      </c>
    </row>
    <row r="293" spans="1:65" s="2" customFormat="1" ht="24.15" customHeight="1">
      <c r="A293" s="37"/>
      <c r="B293" s="38"/>
      <c r="C293" s="249" t="s">
        <v>449</v>
      </c>
      <c r="D293" s="249" t="s">
        <v>282</v>
      </c>
      <c r="E293" s="250" t="s">
        <v>576</v>
      </c>
      <c r="F293" s="251" t="s">
        <v>577</v>
      </c>
      <c r="G293" s="252" t="s">
        <v>313</v>
      </c>
      <c r="H293" s="253">
        <v>2</v>
      </c>
      <c r="I293" s="254"/>
      <c r="J293" s="255">
        <f>ROUND(I293*H293,2)</f>
        <v>0</v>
      </c>
      <c r="K293" s="251" t="s">
        <v>1</v>
      </c>
      <c r="L293" s="256"/>
      <c r="M293" s="257" t="s">
        <v>1</v>
      </c>
      <c r="N293" s="258" t="s">
        <v>41</v>
      </c>
      <c r="O293" s="90"/>
      <c r="P293" s="226">
        <f>O293*H293</f>
        <v>0</v>
      </c>
      <c r="Q293" s="226">
        <v>0.00065</v>
      </c>
      <c r="R293" s="226">
        <f>Q293*H293</f>
        <v>0.0013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205</v>
      </c>
      <c r="AT293" s="228" t="s">
        <v>282</v>
      </c>
      <c r="AU293" s="228" t="s">
        <v>86</v>
      </c>
      <c r="AY293" s="16" t="s">
        <v>148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84</v>
      </c>
      <c r="BK293" s="229">
        <f>ROUND(I293*H293,2)</f>
        <v>0</v>
      </c>
      <c r="BL293" s="16" t="s">
        <v>155</v>
      </c>
      <c r="BM293" s="228" t="s">
        <v>801</v>
      </c>
    </row>
    <row r="294" spans="1:47" s="2" customFormat="1" ht="12">
      <c r="A294" s="37"/>
      <c r="B294" s="38"/>
      <c r="C294" s="39"/>
      <c r="D294" s="230" t="s">
        <v>157</v>
      </c>
      <c r="E294" s="39"/>
      <c r="F294" s="231" t="s">
        <v>577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157</v>
      </c>
      <c r="AU294" s="16" t="s">
        <v>86</v>
      </c>
    </row>
    <row r="295" spans="1:65" s="2" customFormat="1" ht="16.5" customHeight="1">
      <c r="A295" s="37"/>
      <c r="B295" s="38"/>
      <c r="C295" s="217" t="s">
        <v>453</v>
      </c>
      <c r="D295" s="217" t="s">
        <v>150</v>
      </c>
      <c r="E295" s="218" t="s">
        <v>580</v>
      </c>
      <c r="F295" s="219" t="s">
        <v>581</v>
      </c>
      <c r="G295" s="220" t="s">
        <v>313</v>
      </c>
      <c r="H295" s="221">
        <v>6</v>
      </c>
      <c r="I295" s="222"/>
      <c r="J295" s="223">
        <f>ROUND(I295*H295,2)</f>
        <v>0</v>
      </c>
      <c r="K295" s="219" t="s">
        <v>154</v>
      </c>
      <c r="L295" s="43"/>
      <c r="M295" s="224" t="s">
        <v>1</v>
      </c>
      <c r="N295" s="225" t="s">
        <v>41</v>
      </c>
      <c r="O295" s="90"/>
      <c r="P295" s="226">
        <f>O295*H295</f>
        <v>0</v>
      </c>
      <c r="Q295" s="226">
        <v>0.00031</v>
      </c>
      <c r="R295" s="226">
        <f>Q295*H295</f>
        <v>0.00186</v>
      </c>
      <c r="S295" s="226">
        <v>0</v>
      </c>
      <c r="T295" s="22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8" t="s">
        <v>155</v>
      </c>
      <c r="AT295" s="228" t="s">
        <v>150</v>
      </c>
      <c r="AU295" s="228" t="s">
        <v>86</v>
      </c>
      <c r="AY295" s="16" t="s">
        <v>148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6" t="s">
        <v>84</v>
      </c>
      <c r="BK295" s="229">
        <f>ROUND(I295*H295,2)</f>
        <v>0</v>
      </c>
      <c r="BL295" s="16" t="s">
        <v>155</v>
      </c>
      <c r="BM295" s="228" t="s">
        <v>802</v>
      </c>
    </row>
    <row r="296" spans="1:47" s="2" customFormat="1" ht="12">
      <c r="A296" s="37"/>
      <c r="B296" s="38"/>
      <c r="C296" s="39"/>
      <c r="D296" s="230" t="s">
        <v>157</v>
      </c>
      <c r="E296" s="39"/>
      <c r="F296" s="231" t="s">
        <v>583</v>
      </c>
      <c r="G296" s="39"/>
      <c r="H296" s="39"/>
      <c r="I296" s="232"/>
      <c r="J296" s="39"/>
      <c r="K296" s="39"/>
      <c r="L296" s="43"/>
      <c r="M296" s="233"/>
      <c r="N296" s="234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157</v>
      </c>
      <c r="AU296" s="16" t="s">
        <v>86</v>
      </c>
    </row>
    <row r="297" spans="1:47" s="2" customFormat="1" ht="12">
      <c r="A297" s="37"/>
      <c r="B297" s="38"/>
      <c r="C297" s="39"/>
      <c r="D297" s="235" t="s">
        <v>159</v>
      </c>
      <c r="E297" s="39"/>
      <c r="F297" s="236" t="s">
        <v>584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159</v>
      </c>
      <c r="AU297" s="16" t="s">
        <v>86</v>
      </c>
    </row>
    <row r="298" spans="1:47" s="2" customFormat="1" ht="12">
      <c r="A298" s="37"/>
      <c r="B298" s="38"/>
      <c r="C298" s="39"/>
      <c r="D298" s="230" t="s">
        <v>161</v>
      </c>
      <c r="E298" s="39"/>
      <c r="F298" s="237" t="s">
        <v>585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161</v>
      </c>
      <c r="AU298" s="16" t="s">
        <v>86</v>
      </c>
    </row>
    <row r="299" spans="1:65" s="2" customFormat="1" ht="16.5" customHeight="1">
      <c r="A299" s="37"/>
      <c r="B299" s="38"/>
      <c r="C299" s="217" t="s">
        <v>457</v>
      </c>
      <c r="D299" s="217" t="s">
        <v>150</v>
      </c>
      <c r="E299" s="218" t="s">
        <v>587</v>
      </c>
      <c r="F299" s="219" t="s">
        <v>588</v>
      </c>
      <c r="G299" s="220" t="s">
        <v>153</v>
      </c>
      <c r="H299" s="221">
        <v>290</v>
      </c>
      <c r="I299" s="222"/>
      <c r="J299" s="223">
        <f>ROUND(I299*H299,2)</f>
        <v>0</v>
      </c>
      <c r="K299" s="219" t="s">
        <v>154</v>
      </c>
      <c r="L299" s="43"/>
      <c r="M299" s="224" t="s">
        <v>1</v>
      </c>
      <c r="N299" s="225" t="s">
        <v>41</v>
      </c>
      <c r="O299" s="90"/>
      <c r="P299" s="226">
        <f>O299*H299</f>
        <v>0</v>
      </c>
      <c r="Q299" s="226">
        <v>0.00019</v>
      </c>
      <c r="R299" s="226">
        <f>Q299*H299</f>
        <v>0.0551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155</v>
      </c>
      <c r="AT299" s="228" t="s">
        <v>150</v>
      </c>
      <c r="AU299" s="228" t="s">
        <v>86</v>
      </c>
      <c r="AY299" s="16" t="s">
        <v>148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84</v>
      </c>
      <c r="BK299" s="229">
        <f>ROUND(I299*H299,2)</f>
        <v>0</v>
      </c>
      <c r="BL299" s="16" t="s">
        <v>155</v>
      </c>
      <c r="BM299" s="228" t="s">
        <v>803</v>
      </c>
    </row>
    <row r="300" spans="1:47" s="2" customFormat="1" ht="12">
      <c r="A300" s="37"/>
      <c r="B300" s="38"/>
      <c r="C300" s="39"/>
      <c r="D300" s="230" t="s">
        <v>157</v>
      </c>
      <c r="E300" s="39"/>
      <c r="F300" s="231" t="s">
        <v>590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86</v>
      </c>
    </row>
    <row r="301" spans="1:47" s="2" customFormat="1" ht="12">
      <c r="A301" s="37"/>
      <c r="B301" s="38"/>
      <c r="C301" s="39"/>
      <c r="D301" s="235" t="s">
        <v>159</v>
      </c>
      <c r="E301" s="39"/>
      <c r="F301" s="236" t="s">
        <v>591</v>
      </c>
      <c r="G301" s="39"/>
      <c r="H301" s="39"/>
      <c r="I301" s="232"/>
      <c r="J301" s="39"/>
      <c r="K301" s="39"/>
      <c r="L301" s="43"/>
      <c r="M301" s="233"/>
      <c r="N301" s="234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159</v>
      </c>
      <c r="AU301" s="16" t="s">
        <v>86</v>
      </c>
    </row>
    <row r="302" spans="1:65" s="2" customFormat="1" ht="21.75" customHeight="1">
      <c r="A302" s="37"/>
      <c r="B302" s="38"/>
      <c r="C302" s="217" t="s">
        <v>463</v>
      </c>
      <c r="D302" s="217" t="s">
        <v>150</v>
      </c>
      <c r="E302" s="218" t="s">
        <v>593</v>
      </c>
      <c r="F302" s="219" t="s">
        <v>594</v>
      </c>
      <c r="G302" s="220" t="s">
        <v>153</v>
      </c>
      <c r="H302" s="221">
        <v>290</v>
      </c>
      <c r="I302" s="222"/>
      <c r="J302" s="223">
        <f>ROUND(I302*H302,2)</f>
        <v>0</v>
      </c>
      <c r="K302" s="219" t="s">
        <v>154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9E-05</v>
      </c>
      <c r="R302" s="226">
        <f>Q302*H302</f>
        <v>0.0261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155</v>
      </c>
      <c r="AT302" s="228" t="s">
        <v>150</v>
      </c>
      <c r="AU302" s="228" t="s">
        <v>86</v>
      </c>
      <c r="AY302" s="16" t="s">
        <v>148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155</v>
      </c>
      <c r="BM302" s="228" t="s">
        <v>804</v>
      </c>
    </row>
    <row r="303" spans="1:47" s="2" customFormat="1" ht="12">
      <c r="A303" s="37"/>
      <c r="B303" s="38"/>
      <c r="C303" s="39"/>
      <c r="D303" s="230" t="s">
        <v>157</v>
      </c>
      <c r="E303" s="39"/>
      <c r="F303" s="231" t="s">
        <v>596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157</v>
      </c>
      <c r="AU303" s="16" t="s">
        <v>86</v>
      </c>
    </row>
    <row r="304" spans="1:47" s="2" customFormat="1" ht="12">
      <c r="A304" s="37"/>
      <c r="B304" s="38"/>
      <c r="C304" s="39"/>
      <c r="D304" s="235" t="s">
        <v>159</v>
      </c>
      <c r="E304" s="39"/>
      <c r="F304" s="236" t="s">
        <v>597</v>
      </c>
      <c r="G304" s="39"/>
      <c r="H304" s="39"/>
      <c r="I304" s="232"/>
      <c r="J304" s="39"/>
      <c r="K304" s="39"/>
      <c r="L304" s="43"/>
      <c r="M304" s="233"/>
      <c r="N304" s="234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159</v>
      </c>
      <c r="AU304" s="16" t="s">
        <v>86</v>
      </c>
    </row>
    <row r="305" spans="1:65" s="2" customFormat="1" ht="16.5" customHeight="1">
      <c r="A305" s="37"/>
      <c r="B305" s="38"/>
      <c r="C305" s="217" t="s">
        <v>467</v>
      </c>
      <c r="D305" s="217" t="s">
        <v>150</v>
      </c>
      <c r="E305" s="218" t="s">
        <v>599</v>
      </c>
      <c r="F305" s="219" t="s">
        <v>600</v>
      </c>
      <c r="G305" s="220" t="s">
        <v>313</v>
      </c>
      <c r="H305" s="221">
        <v>16</v>
      </c>
      <c r="I305" s="222"/>
      <c r="J305" s="223">
        <f>ROUND(I305*H305,2)</f>
        <v>0</v>
      </c>
      <c r="K305" s="219" t="s">
        <v>1</v>
      </c>
      <c r="L305" s="43"/>
      <c r="M305" s="224" t="s">
        <v>1</v>
      </c>
      <c r="N305" s="225" t="s">
        <v>41</v>
      </c>
      <c r="O305" s="9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8" t="s">
        <v>155</v>
      </c>
      <c r="AT305" s="228" t="s">
        <v>150</v>
      </c>
      <c r="AU305" s="228" t="s">
        <v>86</v>
      </c>
      <c r="AY305" s="16" t="s">
        <v>148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6" t="s">
        <v>84</v>
      </c>
      <c r="BK305" s="229">
        <f>ROUND(I305*H305,2)</f>
        <v>0</v>
      </c>
      <c r="BL305" s="16" t="s">
        <v>155</v>
      </c>
      <c r="BM305" s="228" t="s">
        <v>805</v>
      </c>
    </row>
    <row r="306" spans="1:47" s="2" customFormat="1" ht="12">
      <c r="A306" s="37"/>
      <c r="B306" s="38"/>
      <c r="C306" s="39"/>
      <c r="D306" s="230" t="s">
        <v>157</v>
      </c>
      <c r="E306" s="39"/>
      <c r="F306" s="231" t="s">
        <v>600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157</v>
      </c>
      <c r="AU306" s="16" t="s">
        <v>86</v>
      </c>
    </row>
    <row r="307" spans="1:65" s="2" customFormat="1" ht="24.15" customHeight="1">
      <c r="A307" s="37"/>
      <c r="B307" s="38"/>
      <c r="C307" s="217" t="s">
        <v>473</v>
      </c>
      <c r="D307" s="217" t="s">
        <v>150</v>
      </c>
      <c r="E307" s="218" t="s">
        <v>603</v>
      </c>
      <c r="F307" s="219" t="s">
        <v>604</v>
      </c>
      <c r="G307" s="220" t="s">
        <v>313</v>
      </c>
      <c r="H307" s="221">
        <v>31</v>
      </c>
      <c r="I307" s="222"/>
      <c r="J307" s="223">
        <f>ROUND(I307*H307,2)</f>
        <v>0</v>
      </c>
      <c r="K307" s="219" t="s">
        <v>186</v>
      </c>
      <c r="L307" s="43"/>
      <c r="M307" s="224" t="s">
        <v>1</v>
      </c>
      <c r="N307" s="225" t="s">
        <v>41</v>
      </c>
      <c r="O307" s="90"/>
      <c r="P307" s="226">
        <f>O307*H307</f>
        <v>0</v>
      </c>
      <c r="Q307" s="226">
        <v>0.00021</v>
      </c>
      <c r="R307" s="226">
        <f>Q307*H307</f>
        <v>0.00651</v>
      </c>
      <c r="S307" s="226">
        <v>0</v>
      </c>
      <c r="T307" s="22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8" t="s">
        <v>155</v>
      </c>
      <c r="AT307" s="228" t="s">
        <v>150</v>
      </c>
      <c r="AU307" s="228" t="s">
        <v>86</v>
      </c>
      <c r="AY307" s="16" t="s">
        <v>148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6" t="s">
        <v>84</v>
      </c>
      <c r="BK307" s="229">
        <f>ROUND(I307*H307,2)</f>
        <v>0</v>
      </c>
      <c r="BL307" s="16" t="s">
        <v>155</v>
      </c>
      <c r="BM307" s="228" t="s">
        <v>806</v>
      </c>
    </row>
    <row r="308" spans="1:47" s="2" customFormat="1" ht="12">
      <c r="A308" s="37"/>
      <c r="B308" s="38"/>
      <c r="C308" s="39"/>
      <c r="D308" s="230" t="s">
        <v>157</v>
      </c>
      <c r="E308" s="39"/>
      <c r="F308" s="231" t="s">
        <v>606</v>
      </c>
      <c r="G308" s="39"/>
      <c r="H308" s="39"/>
      <c r="I308" s="232"/>
      <c r="J308" s="39"/>
      <c r="K308" s="39"/>
      <c r="L308" s="43"/>
      <c r="M308" s="233"/>
      <c r="N308" s="234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157</v>
      </c>
      <c r="AU308" s="16" t="s">
        <v>86</v>
      </c>
    </row>
    <row r="309" spans="1:47" s="2" customFormat="1" ht="12">
      <c r="A309" s="37"/>
      <c r="B309" s="38"/>
      <c r="C309" s="39"/>
      <c r="D309" s="235" t="s">
        <v>159</v>
      </c>
      <c r="E309" s="39"/>
      <c r="F309" s="236" t="s">
        <v>607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159</v>
      </c>
      <c r="AU309" s="16" t="s">
        <v>86</v>
      </c>
    </row>
    <row r="310" spans="1:65" s="2" customFormat="1" ht="21.75" customHeight="1">
      <c r="A310" s="37"/>
      <c r="B310" s="38"/>
      <c r="C310" s="217" t="s">
        <v>477</v>
      </c>
      <c r="D310" s="217" t="s">
        <v>150</v>
      </c>
      <c r="E310" s="218" t="s">
        <v>610</v>
      </c>
      <c r="F310" s="219" t="s">
        <v>611</v>
      </c>
      <c r="G310" s="220" t="s">
        <v>313</v>
      </c>
      <c r="H310" s="221">
        <v>8</v>
      </c>
      <c r="I310" s="222"/>
      <c r="J310" s="223">
        <f>ROUND(I310*H310,2)</f>
        <v>0</v>
      </c>
      <c r="K310" s="219" t="s">
        <v>186</v>
      </c>
      <c r="L310" s="43"/>
      <c r="M310" s="224" t="s">
        <v>1</v>
      </c>
      <c r="N310" s="225" t="s">
        <v>41</v>
      </c>
      <c r="O310" s="90"/>
      <c r="P310" s="226">
        <f>O310*H310</f>
        <v>0</v>
      </c>
      <c r="Q310" s="226">
        <v>0.00076</v>
      </c>
      <c r="R310" s="226">
        <f>Q310*H310</f>
        <v>0.00608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155</v>
      </c>
      <c r="AT310" s="228" t="s">
        <v>150</v>
      </c>
      <c r="AU310" s="228" t="s">
        <v>86</v>
      </c>
      <c r="AY310" s="16" t="s">
        <v>148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155</v>
      </c>
      <c r="BM310" s="228" t="s">
        <v>807</v>
      </c>
    </row>
    <row r="311" spans="1:47" s="2" customFormat="1" ht="12">
      <c r="A311" s="37"/>
      <c r="B311" s="38"/>
      <c r="C311" s="39"/>
      <c r="D311" s="230" t="s">
        <v>157</v>
      </c>
      <c r="E311" s="39"/>
      <c r="F311" s="231" t="s">
        <v>613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157</v>
      </c>
      <c r="AU311" s="16" t="s">
        <v>86</v>
      </c>
    </row>
    <row r="312" spans="1:47" s="2" customFormat="1" ht="12">
      <c r="A312" s="37"/>
      <c r="B312" s="38"/>
      <c r="C312" s="39"/>
      <c r="D312" s="235" t="s">
        <v>159</v>
      </c>
      <c r="E312" s="39"/>
      <c r="F312" s="236" t="s">
        <v>614</v>
      </c>
      <c r="G312" s="39"/>
      <c r="H312" s="39"/>
      <c r="I312" s="232"/>
      <c r="J312" s="39"/>
      <c r="K312" s="39"/>
      <c r="L312" s="43"/>
      <c r="M312" s="233"/>
      <c r="N312" s="234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159</v>
      </c>
      <c r="AU312" s="16" t="s">
        <v>86</v>
      </c>
    </row>
    <row r="313" spans="1:65" s="2" customFormat="1" ht="16.5" customHeight="1">
      <c r="A313" s="37"/>
      <c r="B313" s="38"/>
      <c r="C313" s="217" t="s">
        <v>484</v>
      </c>
      <c r="D313" s="217" t="s">
        <v>150</v>
      </c>
      <c r="E313" s="218" t="s">
        <v>616</v>
      </c>
      <c r="F313" s="219" t="s">
        <v>617</v>
      </c>
      <c r="G313" s="220" t="s">
        <v>153</v>
      </c>
      <c r="H313" s="221">
        <v>18.5</v>
      </c>
      <c r="I313" s="222"/>
      <c r="J313" s="223">
        <f>ROUND(I313*H313,2)</f>
        <v>0</v>
      </c>
      <c r="K313" s="219" t="s">
        <v>186</v>
      </c>
      <c r="L313" s="43"/>
      <c r="M313" s="224" t="s">
        <v>1</v>
      </c>
      <c r="N313" s="225" t="s">
        <v>41</v>
      </c>
      <c r="O313" s="90"/>
      <c r="P313" s="226">
        <f>O313*H313</f>
        <v>0</v>
      </c>
      <c r="Q313" s="226">
        <v>0.00052</v>
      </c>
      <c r="R313" s="226">
        <f>Q313*H313</f>
        <v>0.009619999999999998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155</v>
      </c>
      <c r="AT313" s="228" t="s">
        <v>150</v>
      </c>
      <c r="AU313" s="228" t="s">
        <v>86</v>
      </c>
      <c r="AY313" s="16" t="s">
        <v>148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84</v>
      </c>
      <c r="BK313" s="229">
        <f>ROUND(I313*H313,2)</f>
        <v>0</v>
      </c>
      <c r="BL313" s="16" t="s">
        <v>155</v>
      </c>
      <c r="BM313" s="228" t="s">
        <v>808</v>
      </c>
    </row>
    <row r="314" spans="1:47" s="2" customFormat="1" ht="12">
      <c r="A314" s="37"/>
      <c r="B314" s="38"/>
      <c r="C314" s="39"/>
      <c r="D314" s="230" t="s">
        <v>157</v>
      </c>
      <c r="E314" s="39"/>
      <c r="F314" s="231" t="s">
        <v>619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157</v>
      </c>
      <c r="AU314" s="16" t="s">
        <v>86</v>
      </c>
    </row>
    <row r="315" spans="1:47" s="2" customFormat="1" ht="12">
      <c r="A315" s="37"/>
      <c r="B315" s="38"/>
      <c r="C315" s="39"/>
      <c r="D315" s="235" t="s">
        <v>159</v>
      </c>
      <c r="E315" s="39"/>
      <c r="F315" s="236" t="s">
        <v>620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159</v>
      </c>
      <c r="AU315" s="16" t="s">
        <v>86</v>
      </c>
    </row>
    <row r="316" spans="1:65" s="2" customFormat="1" ht="24.15" customHeight="1">
      <c r="A316" s="37"/>
      <c r="B316" s="38"/>
      <c r="C316" s="249" t="s">
        <v>488</v>
      </c>
      <c r="D316" s="249" t="s">
        <v>282</v>
      </c>
      <c r="E316" s="250" t="s">
        <v>623</v>
      </c>
      <c r="F316" s="251" t="s">
        <v>624</v>
      </c>
      <c r="G316" s="252" t="s">
        <v>153</v>
      </c>
      <c r="H316" s="253">
        <v>18.5</v>
      </c>
      <c r="I316" s="254"/>
      <c r="J316" s="255">
        <f>ROUND(I316*H316,2)</f>
        <v>0</v>
      </c>
      <c r="K316" s="251" t="s">
        <v>186</v>
      </c>
      <c r="L316" s="256"/>
      <c r="M316" s="257" t="s">
        <v>1</v>
      </c>
      <c r="N316" s="258" t="s">
        <v>41</v>
      </c>
      <c r="O316" s="90"/>
      <c r="P316" s="226">
        <f>O316*H316</f>
        <v>0</v>
      </c>
      <c r="Q316" s="226">
        <v>0.03612</v>
      </c>
      <c r="R316" s="226">
        <f>Q316*H316</f>
        <v>0.66822</v>
      </c>
      <c r="S316" s="226">
        <v>0</v>
      </c>
      <c r="T316" s="227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8" t="s">
        <v>205</v>
      </c>
      <c r="AT316" s="228" t="s">
        <v>282</v>
      </c>
      <c r="AU316" s="228" t="s">
        <v>86</v>
      </c>
      <c r="AY316" s="16" t="s">
        <v>148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6" t="s">
        <v>84</v>
      </c>
      <c r="BK316" s="229">
        <f>ROUND(I316*H316,2)</f>
        <v>0</v>
      </c>
      <c r="BL316" s="16" t="s">
        <v>155</v>
      </c>
      <c r="BM316" s="228" t="s">
        <v>809</v>
      </c>
    </row>
    <row r="317" spans="1:47" s="2" customFormat="1" ht="12">
      <c r="A317" s="37"/>
      <c r="B317" s="38"/>
      <c r="C317" s="39"/>
      <c r="D317" s="230" t="s">
        <v>157</v>
      </c>
      <c r="E317" s="39"/>
      <c r="F317" s="231" t="s">
        <v>624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157</v>
      </c>
      <c r="AU317" s="16" t="s">
        <v>86</v>
      </c>
    </row>
    <row r="318" spans="1:47" s="2" customFormat="1" ht="12">
      <c r="A318" s="37"/>
      <c r="B318" s="38"/>
      <c r="C318" s="39"/>
      <c r="D318" s="230" t="s">
        <v>626</v>
      </c>
      <c r="E318" s="39"/>
      <c r="F318" s="237" t="s">
        <v>627</v>
      </c>
      <c r="G318" s="39"/>
      <c r="H318" s="39"/>
      <c r="I318" s="232"/>
      <c r="J318" s="39"/>
      <c r="K318" s="39"/>
      <c r="L318" s="43"/>
      <c r="M318" s="233"/>
      <c r="N318" s="23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626</v>
      </c>
      <c r="AU318" s="16" t="s">
        <v>86</v>
      </c>
    </row>
    <row r="319" spans="1:63" s="12" customFormat="1" ht="22.8" customHeight="1">
      <c r="A319" s="12"/>
      <c r="B319" s="201"/>
      <c r="C319" s="202"/>
      <c r="D319" s="203" t="s">
        <v>75</v>
      </c>
      <c r="E319" s="215" t="s">
        <v>628</v>
      </c>
      <c r="F319" s="215" t="s">
        <v>629</v>
      </c>
      <c r="G319" s="202"/>
      <c r="H319" s="202"/>
      <c r="I319" s="205"/>
      <c r="J319" s="216">
        <f>BK319</f>
        <v>0</v>
      </c>
      <c r="K319" s="202"/>
      <c r="L319" s="207"/>
      <c r="M319" s="208"/>
      <c r="N319" s="209"/>
      <c r="O319" s="209"/>
      <c r="P319" s="210">
        <f>SUM(P320:P323)</f>
        <v>0</v>
      </c>
      <c r="Q319" s="209"/>
      <c r="R319" s="210">
        <f>SUM(R320:R323)</f>
        <v>0</v>
      </c>
      <c r="S319" s="209"/>
      <c r="T319" s="211">
        <f>SUM(T320:T323)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2" t="s">
        <v>84</v>
      </c>
      <c r="AT319" s="213" t="s">
        <v>75</v>
      </c>
      <c r="AU319" s="213" t="s">
        <v>84</v>
      </c>
      <c r="AY319" s="212" t="s">
        <v>148</v>
      </c>
      <c r="BK319" s="214">
        <f>SUM(BK320:BK323)</f>
        <v>0</v>
      </c>
    </row>
    <row r="320" spans="1:65" s="2" customFormat="1" ht="24.15" customHeight="1">
      <c r="A320" s="37"/>
      <c r="B320" s="38"/>
      <c r="C320" s="217" t="s">
        <v>492</v>
      </c>
      <c r="D320" s="217" t="s">
        <v>150</v>
      </c>
      <c r="E320" s="218" t="s">
        <v>631</v>
      </c>
      <c r="F320" s="219" t="s">
        <v>632</v>
      </c>
      <c r="G320" s="220" t="s">
        <v>256</v>
      </c>
      <c r="H320" s="221">
        <v>3.954</v>
      </c>
      <c r="I320" s="222"/>
      <c r="J320" s="223">
        <f>ROUND(I320*H320,2)</f>
        <v>0</v>
      </c>
      <c r="K320" s="219" t="s">
        <v>154</v>
      </c>
      <c r="L320" s="43"/>
      <c r="M320" s="224" t="s">
        <v>1</v>
      </c>
      <c r="N320" s="225" t="s">
        <v>41</v>
      </c>
      <c r="O320" s="90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8" t="s">
        <v>155</v>
      </c>
      <c r="AT320" s="228" t="s">
        <v>150</v>
      </c>
      <c r="AU320" s="228" t="s">
        <v>86</v>
      </c>
      <c r="AY320" s="16" t="s">
        <v>148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6" t="s">
        <v>84</v>
      </c>
      <c r="BK320" s="229">
        <f>ROUND(I320*H320,2)</f>
        <v>0</v>
      </c>
      <c r="BL320" s="16" t="s">
        <v>155</v>
      </c>
      <c r="BM320" s="228" t="s">
        <v>810</v>
      </c>
    </row>
    <row r="321" spans="1:47" s="2" customFormat="1" ht="12">
      <c r="A321" s="37"/>
      <c r="B321" s="38"/>
      <c r="C321" s="39"/>
      <c r="D321" s="230" t="s">
        <v>157</v>
      </c>
      <c r="E321" s="39"/>
      <c r="F321" s="231" t="s">
        <v>634</v>
      </c>
      <c r="G321" s="39"/>
      <c r="H321" s="39"/>
      <c r="I321" s="232"/>
      <c r="J321" s="39"/>
      <c r="K321" s="39"/>
      <c r="L321" s="43"/>
      <c r="M321" s="233"/>
      <c r="N321" s="234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157</v>
      </c>
      <c r="AU321" s="16" t="s">
        <v>86</v>
      </c>
    </row>
    <row r="322" spans="1:47" s="2" customFormat="1" ht="12">
      <c r="A322" s="37"/>
      <c r="B322" s="38"/>
      <c r="C322" s="39"/>
      <c r="D322" s="235" t="s">
        <v>159</v>
      </c>
      <c r="E322" s="39"/>
      <c r="F322" s="236" t="s">
        <v>635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159</v>
      </c>
      <c r="AU322" s="16" t="s">
        <v>86</v>
      </c>
    </row>
    <row r="323" spans="1:47" s="2" customFormat="1" ht="12">
      <c r="A323" s="37"/>
      <c r="B323" s="38"/>
      <c r="C323" s="39"/>
      <c r="D323" s="230" t="s">
        <v>161</v>
      </c>
      <c r="E323" s="39"/>
      <c r="F323" s="237" t="s">
        <v>636</v>
      </c>
      <c r="G323" s="39"/>
      <c r="H323" s="39"/>
      <c r="I323" s="232"/>
      <c r="J323" s="39"/>
      <c r="K323" s="39"/>
      <c r="L323" s="43"/>
      <c r="M323" s="259"/>
      <c r="N323" s="260"/>
      <c r="O323" s="261"/>
      <c r="P323" s="261"/>
      <c r="Q323" s="261"/>
      <c r="R323" s="261"/>
      <c r="S323" s="261"/>
      <c r="T323" s="262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161</v>
      </c>
      <c r="AU323" s="16" t="s">
        <v>86</v>
      </c>
    </row>
    <row r="324" spans="1:31" s="2" customFormat="1" ht="6.95" customHeight="1">
      <c r="A324" s="37"/>
      <c r="B324" s="65"/>
      <c r="C324" s="66"/>
      <c r="D324" s="66"/>
      <c r="E324" s="66"/>
      <c r="F324" s="66"/>
      <c r="G324" s="66"/>
      <c r="H324" s="66"/>
      <c r="I324" s="66"/>
      <c r="J324" s="66"/>
      <c r="K324" s="66"/>
      <c r="L324" s="43"/>
      <c r="M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</sheetData>
  <sheetProtection password="CC35" sheet="1" objects="1" scenarios="1" formatColumns="0" formatRows="0" autoFilter="0"/>
  <autoFilter ref="C120:K32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4" r:id="rId3" display="https://podminky.urs.cz/item/CS_URS_2022_01/119003132"/>
    <hyperlink ref="F138" r:id="rId4" display="https://podminky.urs.cz/item/CS_URS_2022_01/119004111"/>
    <hyperlink ref="F141" r:id="rId5" display="https://podminky.urs.cz/item/CS_URS_2022_01/119004112"/>
    <hyperlink ref="F144" r:id="rId6" display="https://podminky.urs.cz/item/CS_URS_2022_02/132251255"/>
    <hyperlink ref="F149" r:id="rId7" display="https://podminky.urs.cz/item/CS_URS_2022_02/132351255"/>
    <hyperlink ref="F154" r:id="rId8" display="https://podminky.urs.cz/item/CS_URS_2022_02/132451255"/>
    <hyperlink ref="F159" r:id="rId9" display="https://podminky.urs.cz/item/CS_URS_2022_01/139001101"/>
    <hyperlink ref="F163" r:id="rId10" display="https://podminky.urs.cz/item/CS_URS_2022_01/151101101"/>
    <hyperlink ref="F168" r:id="rId11" display="https://podminky.urs.cz/item/CS_URS_2022_01/151101111"/>
    <hyperlink ref="F171" r:id="rId12" display="https://podminky.urs.cz/item/CS_URS_2022_01/162351123"/>
    <hyperlink ref="F175" r:id="rId13" display="https://podminky.urs.cz/item/CS_URS_2022_01/162751117"/>
    <hyperlink ref="F180" r:id="rId14" display="https://podminky.urs.cz/item/CS_URS_2022_01/162751119"/>
    <hyperlink ref="F186" r:id="rId15" display="https://podminky.urs.cz/item/CS_URS_2022_01/167151111"/>
    <hyperlink ref="F190" r:id="rId16" display="https://podminky.urs.cz/item/CS_URS_2022_01/171201221"/>
    <hyperlink ref="F195" r:id="rId17" display="https://podminky.urs.cz/item/CS_URS_2022_01/174101101"/>
    <hyperlink ref="F202" r:id="rId18" display="https://podminky.urs.cz/item/CS_URS_2022_01/175151101"/>
    <hyperlink ref="F211" r:id="rId19" display="https://podminky.urs.cz/item/CS_URS_2022_01/451572111"/>
    <hyperlink ref="F216" r:id="rId20" display="https://podminky.urs.cz/item/CS_URS_2022_02/452313131"/>
    <hyperlink ref="F220" r:id="rId21" display="https://podminky.urs.cz/item/CS_URS_2022_02/452353101"/>
    <hyperlink ref="F225" r:id="rId22" display="https://podminky.urs.cz/item/CS_URS_2022_02/857242122"/>
    <hyperlink ref="F232" r:id="rId23" display="https://podminky.urs.cz/item/CS_URS_2022_02/857244122"/>
    <hyperlink ref="F239" r:id="rId24" display="https://podminky.urs.cz/item/CS_URS_2022_02/871241221"/>
    <hyperlink ref="F245" r:id="rId25" display="https://podminky.urs.cz/item/CS_URS_2022_02/877241101"/>
    <hyperlink ref="F254" r:id="rId26" display="https://podminky.urs.cz/item/CS_URS_2022_02/877241110"/>
    <hyperlink ref="F261" r:id="rId27" display="https://podminky.urs.cz/item/CS_URS_2022_02/891241112"/>
    <hyperlink ref="F268" r:id="rId28" display="https://podminky.urs.cz/item/CS_URS_2022_01/891247111"/>
    <hyperlink ref="F274" r:id="rId29" display="https://podminky.urs.cz/item/CS_URS_2022_01/892241111"/>
    <hyperlink ref="F278" r:id="rId30" display="https://podminky.urs.cz/item/CS_URS_2022_01/892273122"/>
    <hyperlink ref="F282" r:id="rId31" display="https://podminky.urs.cz/item/CS_URS_2022_02/899401112"/>
    <hyperlink ref="F289" r:id="rId32" display="https://podminky.urs.cz/item/CS_URS_2022_01/899401113"/>
    <hyperlink ref="F297" r:id="rId33" display="https://podminky.urs.cz/item/CS_URS_2022_01/899712111"/>
    <hyperlink ref="F301" r:id="rId34" display="https://podminky.urs.cz/item/CS_URS_2022_01/899721111"/>
    <hyperlink ref="F304" r:id="rId35" display="https://podminky.urs.cz/item/CS_URS_2022_01/899722113"/>
    <hyperlink ref="F309" r:id="rId36" display="https://podminky.urs.cz/item/CS_URS_2022_02/899911122"/>
    <hyperlink ref="F312" r:id="rId37" display="https://podminky.urs.cz/item/CS_URS_2022_02/899913142"/>
    <hyperlink ref="F315" r:id="rId38" display="https://podminky.urs.cz/item/CS_URS_2022_02/899914112"/>
    <hyperlink ref="F322" r:id="rId39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ROUND((SUM(BE121:BE295)),2)</f>
        <v>0</v>
      </c>
      <c r="G33" s="37"/>
      <c r="H33" s="37"/>
      <c r="I33" s="154">
        <v>0.21</v>
      </c>
      <c r="J33" s="153">
        <f>ROUND(((SUM(BE121:BE295))*I33),2)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ROUND((SUM(BF121:BF295)),2)</f>
        <v>0</v>
      </c>
      <c r="G34" s="37"/>
      <c r="H34" s="37"/>
      <c r="I34" s="154">
        <v>0.15</v>
      </c>
      <c r="J34" s="153">
        <f>ROUND(((SUM(BF121:BF295))*I34),2)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ROUND((SUM(BG121:BG295)),2)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ROUND((SUM(BH121:BH295)),2)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ROUND((SUM(BI121:BI295)),2)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IO 04 Vodovodní řad A1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J222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J291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04 - IO 04 Vodovodní řad A1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1.2907758999999999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P123+P208+P222+P291</f>
        <v>0</v>
      </c>
      <c r="Q122" s="209"/>
      <c r="R122" s="210">
        <f>R123+R208+R222+R291</f>
        <v>1.2907758999999999</v>
      </c>
      <c r="S122" s="209"/>
      <c r="T122" s="211">
        <f>T123+T208+T222+T291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BK123+BK208+BK222+BK291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SUM(P124:P207)</f>
        <v>0</v>
      </c>
      <c r="Q123" s="209"/>
      <c r="R123" s="210">
        <f>SUM(R124:R207)</f>
        <v>0.54175</v>
      </c>
      <c r="S123" s="209"/>
      <c r="T123" s="211">
        <f>SUM(T124:T207)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SUM(BK124:BK207)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1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0.0369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812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290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0.1624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813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814</v>
      </c>
      <c r="G131" s="239"/>
      <c r="H131" s="242">
        <v>290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84</v>
      </c>
      <c r="AY131" s="248" t="s">
        <v>148</v>
      </c>
    </row>
    <row r="132" spans="1:65" s="2" customFormat="1" ht="21.75" customHeight="1">
      <c r="A132" s="37"/>
      <c r="B132" s="38"/>
      <c r="C132" s="217" t="s">
        <v>170</v>
      </c>
      <c r="D132" s="217" t="s">
        <v>150</v>
      </c>
      <c r="E132" s="218" t="s">
        <v>165</v>
      </c>
      <c r="F132" s="219" t="s">
        <v>166</v>
      </c>
      <c r="G132" s="220" t="s">
        <v>153</v>
      </c>
      <c r="H132" s="221">
        <v>290</v>
      </c>
      <c r="I132" s="222"/>
      <c r="J132" s="223">
        <f>ROUND(I132*H132,2)</f>
        <v>0</v>
      </c>
      <c r="K132" s="219" t="s">
        <v>154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155</v>
      </c>
      <c r="AT132" s="228" t="s">
        <v>150</v>
      </c>
      <c r="AU132" s="228" t="s">
        <v>86</v>
      </c>
      <c r="AY132" s="16" t="s">
        <v>148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155</v>
      </c>
      <c r="BM132" s="228" t="s">
        <v>815</v>
      </c>
    </row>
    <row r="133" spans="1:47" s="2" customFormat="1" ht="12">
      <c r="A133" s="37"/>
      <c r="B133" s="38"/>
      <c r="C133" s="39"/>
      <c r="D133" s="230" t="s">
        <v>157</v>
      </c>
      <c r="E133" s="39"/>
      <c r="F133" s="231" t="s">
        <v>168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86</v>
      </c>
    </row>
    <row r="134" spans="1:47" s="2" customFormat="1" ht="12">
      <c r="A134" s="37"/>
      <c r="B134" s="38"/>
      <c r="C134" s="39"/>
      <c r="D134" s="235" t="s">
        <v>159</v>
      </c>
      <c r="E134" s="39"/>
      <c r="F134" s="236" t="s">
        <v>169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86</v>
      </c>
    </row>
    <row r="135" spans="1:47" s="2" customFormat="1" ht="12">
      <c r="A135" s="37"/>
      <c r="B135" s="38"/>
      <c r="C135" s="39"/>
      <c r="D135" s="230" t="s">
        <v>161</v>
      </c>
      <c r="E135" s="39"/>
      <c r="F135" s="237" t="s">
        <v>162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161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171</v>
      </c>
      <c r="F136" s="219" t="s">
        <v>172</v>
      </c>
      <c r="G136" s="220" t="s">
        <v>153</v>
      </c>
      <c r="H136" s="221">
        <v>3</v>
      </c>
      <c r="I136" s="222"/>
      <c r="J136" s="223">
        <f>ROUND(I136*H136,2)</f>
        <v>0</v>
      </c>
      <c r="K136" s="219" t="s">
        <v>154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0.00047</v>
      </c>
      <c r="R136" s="226">
        <f>Q136*H136</f>
        <v>0.00141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816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174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175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65" s="2" customFormat="1" ht="24.15" customHeight="1">
      <c r="A139" s="37"/>
      <c r="B139" s="38"/>
      <c r="C139" s="217" t="s">
        <v>182</v>
      </c>
      <c r="D139" s="217" t="s">
        <v>150</v>
      </c>
      <c r="E139" s="218" t="s">
        <v>177</v>
      </c>
      <c r="F139" s="219" t="s">
        <v>178</v>
      </c>
      <c r="G139" s="220" t="s">
        <v>153</v>
      </c>
      <c r="H139" s="221">
        <v>3</v>
      </c>
      <c r="I139" s="222"/>
      <c r="J139" s="223">
        <f>ROUND(I139*H139,2)</f>
        <v>0</v>
      </c>
      <c r="K139" s="219" t="s">
        <v>154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86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817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86</v>
      </c>
    </row>
    <row r="141" spans="1:47" s="2" customFormat="1" ht="12">
      <c r="A141" s="37"/>
      <c r="B141" s="38"/>
      <c r="C141" s="39"/>
      <c r="D141" s="235" t="s">
        <v>159</v>
      </c>
      <c r="E141" s="39"/>
      <c r="F141" s="236" t="s">
        <v>181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159</v>
      </c>
      <c r="AU141" s="16" t="s">
        <v>86</v>
      </c>
    </row>
    <row r="142" spans="1:65" s="2" customFormat="1" ht="33" customHeight="1">
      <c r="A142" s="37"/>
      <c r="B142" s="38"/>
      <c r="C142" s="217" t="s">
        <v>192</v>
      </c>
      <c r="D142" s="217" t="s">
        <v>150</v>
      </c>
      <c r="E142" s="218" t="s">
        <v>183</v>
      </c>
      <c r="F142" s="219" t="s">
        <v>184</v>
      </c>
      <c r="G142" s="220" t="s">
        <v>185</v>
      </c>
      <c r="H142" s="221">
        <v>58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818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188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189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51" s="13" customFormat="1" ht="12">
      <c r="A145" s="13"/>
      <c r="B145" s="238"/>
      <c r="C145" s="239"/>
      <c r="D145" s="230" t="s">
        <v>163</v>
      </c>
      <c r="E145" s="240" t="s">
        <v>1</v>
      </c>
      <c r="F145" s="241" t="s">
        <v>819</v>
      </c>
      <c r="G145" s="239"/>
      <c r="H145" s="242">
        <v>145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148</v>
      </c>
    </row>
    <row r="146" spans="1:51" s="13" customFormat="1" ht="12">
      <c r="A146" s="13"/>
      <c r="B146" s="238"/>
      <c r="C146" s="239"/>
      <c r="D146" s="230" t="s">
        <v>163</v>
      </c>
      <c r="E146" s="239"/>
      <c r="F146" s="241" t="s">
        <v>820</v>
      </c>
      <c r="G146" s="239"/>
      <c r="H146" s="242">
        <v>58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86</v>
      </c>
      <c r="AV146" s="13" t="s">
        <v>86</v>
      </c>
      <c r="AW146" s="13" t="s">
        <v>4</v>
      </c>
      <c r="AX146" s="13" t="s">
        <v>84</v>
      </c>
      <c r="AY146" s="248" t="s">
        <v>148</v>
      </c>
    </row>
    <row r="147" spans="1:65" s="2" customFormat="1" ht="33" customHeight="1">
      <c r="A147" s="37"/>
      <c r="B147" s="38"/>
      <c r="C147" s="217" t="s">
        <v>199</v>
      </c>
      <c r="D147" s="217" t="s">
        <v>150</v>
      </c>
      <c r="E147" s="218" t="s">
        <v>193</v>
      </c>
      <c r="F147" s="219" t="s">
        <v>194</v>
      </c>
      <c r="G147" s="220" t="s">
        <v>185</v>
      </c>
      <c r="H147" s="221">
        <v>43.5</v>
      </c>
      <c r="I147" s="222"/>
      <c r="J147" s="223">
        <f>ROUND(I147*H147,2)</f>
        <v>0</v>
      </c>
      <c r="K147" s="219" t="s">
        <v>186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86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821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196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86</v>
      </c>
    </row>
    <row r="149" spans="1:47" s="2" customFormat="1" ht="12">
      <c r="A149" s="37"/>
      <c r="B149" s="38"/>
      <c r="C149" s="39"/>
      <c r="D149" s="235" t="s">
        <v>159</v>
      </c>
      <c r="E149" s="39"/>
      <c r="F149" s="236" t="s">
        <v>197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159</v>
      </c>
      <c r="AU149" s="16" t="s">
        <v>86</v>
      </c>
    </row>
    <row r="150" spans="1:51" s="13" customFormat="1" ht="12">
      <c r="A150" s="13"/>
      <c r="B150" s="238"/>
      <c r="C150" s="239"/>
      <c r="D150" s="230" t="s">
        <v>163</v>
      </c>
      <c r="E150" s="240" t="s">
        <v>1</v>
      </c>
      <c r="F150" s="241" t="s">
        <v>822</v>
      </c>
      <c r="G150" s="239"/>
      <c r="H150" s="242">
        <v>145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32</v>
      </c>
      <c r="AX150" s="13" t="s">
        <v>84</v>
      </c>
      <c r="AY150" s="248" t="s">
        <v>148</v>
      </c>
    </row>
    <row r="151" spans="1:51" s="13" customFormat="1" ht="12">
      <c r="A151" s="13"/>
      <c r="B151" s="238"/>
      <c r="C151" s="239"/>
      <c r="D151" s="230" t="s">
        <v>163</v>
      </c>
      <c r="E151" s="239"/>
      <c r="F151" s="241" t="s">
        <v>823</v>
      </c>
      <c r="G151" s="239"/>
      <c r="H151" s="242">
        <v>43.5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4</v>
      </c>
      <c r="AX151" s="13" t="s">
        <v>84</v>
      </c>
      <c r="AY151" s="248" t="s">
        <v>148</v>
      </c>
    </row>
    <row r="152" spans="1:65" s="2" customFormat="1" ht="33" customHeight="1">
      <c r="A152" s="37"/>
      <c r="B152" s="38"/>
      <c r="C152" s="217" t="s">
        <v>205</v>
      </c>
      <c r="D152" s="217" t="s">
        <v>150</v>
      </c>
      <c r="E152" s="218" t="s">
        <v>200</v>
      </c>
      <c r="F152" s="219" t="s">
        <v>201</v>
      </c>
      <c r="G152" s="220" t="s">
        <v>185</v>
      </c>
      <c r="H152" s="221">
        <v>43.5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824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203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204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822</v>
      </c>
      <c r="G155" s="239"/>
      <c r="H155" s="242">
        <v>145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84</v>
      </c>
      <c r="AY155" s="248" t="s">
        <v>148</v>
      </c>
    </row>
    <row r="156" spans="1:51" s="13" customFormat="1" ht="12">
      <c r="A156" s="13"/>
      <c r="B156" s="238"/>
      <c r="C156" s="239"/>
      <c r="D156" s="230" t="s">
        <v>163</v>
      </c>
      <c r="E156" s="239"/>
      <c r="F156" s="241" t="s">
        <v>823</v>
      </c>
      <c r="G156" s="239"/>
      <c r="H156" s="242">
        <v>43.5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148</v>
      </c>
    </row>
    <row r="157" spans="1:65" s="2" customFormat="1" ht="24.15" customHeight="1">
      <c r="A157" s="37"/>
      <c r="B157" s="38"/>
      <c r="C157" s="217" t="s">
        <v>212</v>
      </c>
      <c r="D157" s="217" t="s">
        <v>150</v>
      </c>
      <c r="E157" s="218" t="s">
        <v>206</v>
      </c>
      <c r="F157" s="219" t="s">
        <v>207</v>
      </c>
      <c r="G157" s="220" t="s">
        <v>185</v>
      </c>
      <c r="H157" s="221">
        <v>4.35</v>
      </c>
      <c r="I157" s="222"/>
      <c r="J157" s="223">
        <f>ROUND(I157*H157,2)</f>
        <v>0</v>
      </c>
      <c r="K157" s="219" t="s">
        <v>154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86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825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209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86</v>
      </c>
    </row>
    <row r="159" spans="1:47" s="2" customFormat="1" ht="12">
      <c r="A159" s="37"/>
      <c r="B159" s="38"/>
      <c r="C159" s="39"/>
      <c r="D159" s="235" t="s">
        <v>159</v>
      </c>
      <c r="E159" s="39"/>
      <c r="F159" s="236" t="s">
        <v>210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86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826</v>
      </c>
      <c r="G160" s="239"/>
      <c r="H160" s="242">
        <v>4.35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84</v>
      </c>
      <c r="AY160" s="248" t="s">
        <v>148</v>
      </c>
    </row>
    <row r="161" spans="1:65" s="2" customFormat="1" ht="21.75" customHeight="1">
      <c r="A161" s="37"/>
      <c r="B161" s="38"/>
      <c r="C161" s="217" t="s">
        <v>111</v>
      </c>
      <c r="D161" s="217" t="s">
        <v>150</v>
      </c>
      <c r="E161" s="218" t="s">
        <v>213</v>
      </c>
      <c r="F161" s="219" t="s">
        <v>214</v>
      </c>
      <c r="G161" s="220" t="s">
        <v>215</v>
      </c>
      <c r="H161" s="221">
        <v>406</v>
      </c>
      <c r="I161" s="222"/>
      <c r="J161" s="223">
        <f>ROUND(I161*H161,2)</f>
        <v>0</v>
      </c>
      <c r="K161" s="219" t="s">
        <v>154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0.00084</v>
      </c>
      <c r="R161" s="226">
        <f>Q161*H161</f>
        <v>0.34104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827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47" s="2" customFormat="1" ht="12">
      <c r="A163" s="37"/>
      <c r="B163" s="38"/>
      <c r="C163" s="39"/>
      <c r="D163" s="235" t="s">
        <v>159</v>
      </c>
      <c r="E163" s="39"/>
      <c r="F163" s="236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86</v>
      </c>
    </row>
    <row r="164" spans="1:47" s="2" customFormat="1" ht="12">
      <c r="A164" s="37"/>
      <c r="B164" s="38"/>
      <c r="C164" s="39"/>
      <c r="D164" s="230" t="s">
        <v>161</v>
      </c>
      <c r="E164" s="39"/>
      <c r="F164" s="237" t="s">
        <v>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161</v>
      </c>
      <c r="AU164" s="16" t="s">
        <v>86</v>
      </c>
    </row>
    <row r="165" spans="1:51" s="13" customFormat="1" ht="12">
      <c r="A165" s="13"/>
      <c r="B165" s="238"/>
      <c r="C165" s="239"/>
      <c r="D165" s="230" t="s">
        <v>163</v>
      </c>
      <c r="E165" s="240" t="s">
        <v>1</v>
      </c>
      <c r="F165" s="241" t="s">
        <v>828</v>
      </c>
      <c r="G165" s="239"/>
      <c r="H165" s="242">
        <v>406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86</v>
      </c>
      <c r="AV165" s="13" t="s">
        <v>86</v>
      </c>
      <c r="AW165" s="13" t="s">
        <v>32</v>
      </c>
      <c r="AX165" s="13" t="s">
        <v>84</v>
      </c>
      <c r="AY165" s="248" t="s">
        <v>148</v>
      </c>
    </row>
    <row r="166" spans="1:65" s="2" customFormat="1" ht="24.15" customHeight="1">
      <c r="A166" s="37"/>
      <c r="B166" s="38"/>
      <c r="C166" s="217" t="s">
        <v>226</v>
      </c>
      <c r="D166" s="217" t="s">
        <v>150</v>
      </c>
      <c r="E166" s="218" t="s">
        <v>221</v>
      </c>
      <c r="F166" s="219" t="s">
        <v>222</v>
      </c>
      <c r="G166" s="220" t="s">
        <v>215</v>
      </c>
      <c r="H166" s="221">
        <v>60</v>
      </c>
      <c r="I166" s="222"/>
      <c r="J166" s="223">
        <f>ROUND(I166*H166,2)</f>
        <v>0</v>
      </c>
      <c r="K166" s="219" t="s">
        <v>154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155</v>
      </c>
      <c r="AT166" s="228" t="s">
        <v>150</v>
      </c>
      <c r="AU166" s="228" t="s">
        <v>86</v>
      </c>
      <c r="AY166" s="16" t="s">
        <v>148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155</v>
      </c>
      <c r="BM166" s="228" t="s">
        <v>829</v>
      </c>
    </row>
    <row r="167" spans="1:47" s="2" customFormat="1" ht="12">
      <c r="A167" s="37"/>
      <c r="B167" s="38"/>
      <c r="C167" s="39"/>
      <c r="D167" s="230" t="s">
        <v>157</v>
      </c>
      <c r="E167" s="39"/>
      <c r="F167" s="231" t="s">
        <v>224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86</v>
      </c>
    </row>
    <row r="168" spans="1:47" s="2" customFormat="1" ht="12">
      <c r="A168" s="37"/>
      <c r="B168" s="38"/>
      <c r="C168" s="39"/>
      <c r="D168" s="235" t="s">
        <v>159</v>
      </c>
      <c r="E168" s="39"/>
      <c r="F168" s="236" t="s">
        <v>225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86</v>
      </c>
    </row>
    <row r="169" spans="1:65" s="2" customFormat="1" ht="37.8" customHeight="1">
      <c r="A169" s="37"/>
      <c r="B169" s="38"/>
      <c r="C169" s="217" t="s">
        <v>114</v>
      </c>
      <c r="D169" s="217" t="s">
        <v>150</v>
      </c>
      <c r="E169" s="218" t="s">
        <v>227</v>
      </c>
      <c r="F169" s="219" t="s">
        <v>228</v>
      </c>
      <c r="G169" s="220" t="s">
        <v>185</v>
      </c>
      <c r="H169" s="221">
        <v>222.865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830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230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231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831</v>
      </c>
      <c r="G172" s="239"/>
      <c r="H172" s="242">
        <v>222.865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84</v>
      </c>
      <c r="AY172" s="248" t="s">
        <v>148</v>
      </c>
    </row>
    <row r="173" spans="1:65" s="2" customFormat="1" ht="33" customHeight="1">
      <c r="A173" s="37"/>
      <c r="B173" s="38"/>
      <c r="C173" s="217" t="s">
        <v>117</v>
      </c>
      <c r="D173" s="217" t="s">
        <v>150</v>
      </c>
      <c r="E173" s="218" t="s">
        <v>233</v>
      </c>
      <c r="F173" s="219" t="s">
        <v>234</v>
      </c>
      <c r="G173" s="220" t="s">
        <v>185</v>
      </c>
      <c r="H173" s="221">
        <v>67.135</v>
      </c>
      <c r="I173" s="222"/>
      <c r="J173" s="223">
        <f>ROUND(I173*H173,2)</f>
        <v>0</v>
      </c>
      <c r="K173" s="219" t="s">
        <v>154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86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832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86</v>
      </c>
    </row>
    <row r="175" spans="1:47" s="2" customFormat="1" ht="12">
      <c r="A175" s="37"/>
      <c r="B175" s="38"/>
      <c r="C175" s="39"/>
      <c r="D175" s="235" t="s">
        <v>159</v>
      </c>
      <c r="E175" s="39"/>
      <c r="F175" s="236" t="s">
        <v>237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86</v>
      </c>
    </row>
    <row r="176" spans="1:47" s="2" customFormat="1" ht="12">
      <c r="A176" s="37"/>
      <c r="B176" s="38"/>
      <c r="C176" s="39"/>
      <c r="D176" s="230" t="s">
        <v>161</v>
      </c>
      <c r="E176" s="39"/>
      <c r="F176" s="237" t="s">
        <v>238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8"/>
      <c r="C177" s="239"/>
      <c r="D177" s="230" t="s">
        <v>163</v>
      </c>
      <c r="E177" s="240" t="s">
        <v>1</v>
      </c>
      <c r="F177" s="241" t="s">
        <v>833</v>
      </c>
      <c r="G177" s="239"/>
      <c r="H177" s="242">
        <v>67.135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148</v>
      </c>
    </row>
    <row r="178" spans="1:65" s="2" customFormat="1" ht="37.8" customHeight="1">
      <c r="A178" s="37"/>
      <c r="B178" s="38"/>
      <c r="C178" s="217" t="s">
        <v>247</v>
      </c>
      <c r="D178" s="217" t="s">
        <v>150</v>
      </c>
      <c r="E178" s="218" t="s">
        <v>240</v>
      </c>
      <c r="F178" s="219" t="s">
        <v>241</v>
      </c>
      <c r="G178" s="220" t="s">
        <v>185</v>
      </c>
      <c r="H178" s="221">
        <v>134.27</v>
      </c>
      <c r="I178" s="222"/>
      <c r="J178" s="223">
        <f>ROUND(I178*H178,2)</f>
        <v>0</v>
      </c>
      <c r="K178" s="219" t="s">
        <v>154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155</v>
      </c>
      <c r="AT178" s="228" t="s">
        <v>150</v>
      </c>
      <c r="AU178" s="228" t="s">
        <v>86</v>
      </c>
      <c r="AY178" s="16" t="s">
        <v>148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155</v>
      </c>
      <c r="BM178" s="228" t="s">
        <v>834</v>
      </c>
    </row>
    <row r="179" spans="1:47" s="2" customFormat="1" ht="12">
      <c r="A179" s="37"/>
      <c r="B179" s="38"/>
      <c r="C179" s="39"/>
      <c r="D179" s="230" t="s">
        <v>157</v>
      </c>
      <c r="E179" s="39"/>
      <c r="F179" s="231" t="s">
        <v>243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86</v>
      </c>
    </row>
    <row r="180" spans="1:47" s="2" customFormat="1" ht="12">
      <c r="A180" s="37"/>
      <c r="B180" s="38"/>
      <c r="C180" s="39"/>
      <c r="D180" s="235" t="s">
        <v>159</v>
      </c>
      <c r="E180" s="39"/>
      <c r="F180" s="236" t="s">
        <v>244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86</v>
      </c>
    </row>
    <row r="181" spans="1:47" s="2" customFormat="1" ht="12">
      <c r="A181" s="37"/>
      <c r="B181" s="38"/>
      <c r="C181" s="39"/>
      <c r="D181" s="230" t="s">
        <v>161</v>
      </c>
      <c r="E181" s="39"/>
      <c r="F181" s="237" t="s">
        <v>238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161</v>
      </c>
      <c r="AU181" s="16" t="s">
        <v>86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835</v>
      </c>
      <c r="G182" s="239"/>
      <c r="H182" s="242">
        <v>67.135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84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39"/>
      <c r="F183" s="241" t="s">
        <v>836</v>
      </c>
      <c r="G183" s="239"/>
      <c r="H183" s="242">
        <v>134.27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4</v>
      </c>
      <c r="AX183" s="13" t="s">
        <v>84</v>
      </c>
      <c r="AY183" s="248" t="s">
        <v>148</v>
      </c>
    </row>
    <row r="184" spans="1:65" s="2" customFormat="1" ht="24.15" customHeight="1">
      <c r="A184" s="37"/>
      <c r="B184" s="38"/>
      <c r="C184" s="217" t="s">
        <v>8</v>
      </c>
      <c r="D184" s="217" t="s">
        <v>150</v>
      </c>
      <c r="E184" s="218" t="s">
        <v>248</v>
      </c>
      <c r="F184" s="219" t="s">
        <v>249</v>
      </c>
      <c r="G184" s="220" t="s">
        <v>185</v>
      </c>
      <c r="H184" s="221">
        <v>145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837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251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252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47" s="2" customFormat="1" ht="12">
      <c r="A187" s="37"/>
      <c r="B187" s="38"/>
      <c r="C187" s="39"/>
      <c r="D187" s="230" t="s">
        <v>161</v>
      </c>
      <c r="E187" s="39"/>
      <c r="F187" s="237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161</v>
      </c>
      <c r="AU187" s="16" t="s">
        <v>86</v>
      </c>
    </row>
    <row r="188" spans="1:65" s="2" customFormat="1" ht="24.15" customHeight="1">
      <c r="A188" s="37"/>
      <c r="B188" s="38"/>
      <c r="C188" s="217" t="s">
        <v>261</v>
      </c>
      <c r="D188" s="217" t="s">
        <v>150</v>
      </c>
      <c r="E188" s="218" t="s">
        <v>254</v>
      </c>
      <c r="F188" s="219" t="s">
        <v>255</v>
      </c>
      <c r="G188" s="220" t="s">
        <v>256</v>
      </c>
      <c r="H188" s="221">
        <v>120.843</v>
      </c>
      <c r="I188" s="222"/>
      <c r="J188" s="223">
        <f>ROUND(I188*H188,2)</f>
        <v>0</v>
      </c>
      <c r="K188" s="219" t="s">
        <v>154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155</v>
      </c>
      <c r="AT188" s="228" t="s">
        <v>150</v>
      </c>
      <c r="AU188" s="228" t="s">
        <v>86</v>
      </c>
      <c r="AY188" s="16" t="s">
        <v>148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155</v>
      </c>
      <c r="BM188" s="228" t="s">
        <v>838</v>
      </c>
    </row>
    <row r="189" spans="1:47" s="2" customFormat="1" ht="12">
      <c r="A189" s="37"/>
      <c r="B189" s="38"/>
      <c r="C189" s="39"/>
      <c r="D189" s="230" t="s">
        <v>157</v>
      </c>
      <c r="E189" s="39"/>
      <c r="F189" s="231" t="s">
        <v>258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86</v>
      </c>
    </row>
    <row r="190" spans="1:47" s="2" customFormat="1" ht="12">
      <c r="A190" s="37"/>
      <c r="B190" s="38"/>
      <c r="C190" s="39"/>
      <c r="D190" s="235" t="s">
        <v>159</v>
      </c>
      <c r="E190" s="39"/>
      <c r="F190" s="236" t="s">
        <v>259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86</v>
      </c>
    </row>
    <row r="191" spans="1:51" s="13" customFormat="1" ht="12">
      <c r="A191" s="13"/>
      <c r="B191" s="238"/>
      <c r="C191" s="239"/>
      <c r="D191" s="230" t="s">
        <v>163</v>
      </c>
      <c r="E191" s="240" t="s">
        <v>1</v>
      </c>
      <c r="F191" s="241" t="s">
        <v>835</v>
      </c>
      <c r="G191" s="239"/>
      <c r="H191" s="242">
        <v>67.135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86</v>
      </c>
      <c r="AV191" s="13" t="s">
        <v>86</v>
      </c>
      <c r="AW191" s="13" t="s">
        <v>32</v>
      </c>
      <c r="AX191" s="13" t="s">
        <v>84</v>
      </c>
      <c r="AY191" s="248" t="s">
        <v>148</v>
      </c>
    </row>
    <row r="192" spans="1:51" s="13" customFormat="1" ht="12">
      <c r="A192" s="13"/>
      <c r="B192" s="238"/>
      <c r="C192" s="239"/>
      <c r="D192" s="230" t="s">
        <v>163</v>
      </c>
      <c r="E192" s="239"/>
      <c r="F192" s="241" t="s">
        <v>839</v>
      </c>
      <c r="G192" s="239"/>
      <c r="H192" s="242">
        <v>120.843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4</v>
      </c>
      <c r="AX192" s="13" t="s">
        <v>84</v>
      </c>
      <c r="AY192" s="248" t="s">
        <v>148</v>
      </c>
    </row>
    <row r="193" spans="1:65" s="2" customFormat="1" ht="24.15" customHeight="1">
      <c r="A193" s="37"/>
      <c r="B193" s="38"/>
      <c r="C193" s="217" t="s">
        <v>273</v>
      </c>
      <c r="D193" s="217" t="s">
        <v>150</v>
      </c>
      <c r="E193" s="218" t="s">
        <v>262</v>
      </c>
      <c r="F193" s="219" t="s">
        <v>263</v>
      </c>
      <c r="G193" s="220" t="s">
        <v>185</v>
      </c>
      <c r="H193" s="221">
        <v>77.865</v>
      </c>
      <c r="I193" s="222"/>
      <c r="J193" s="223">
        <f>ROUND(I193*H193,2)</f>
        <v>0</v>
      </c>
      <c r="K193" s="219" t="s">
        <v>154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86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840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265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86</v>
      </c>
    </row>
    <row r="195" spans="1:47" s="2" customFormat="1" ht="12">
      <c r="A195" s="37"/>
      <c r="B195" s="38"/>
      <c r="C195" s="39"/>
      <c r="D195" s="235" t="s">
        <v>159</v>
      </c>
      <c r="E195" s="39"/>
      <c r="F195" s="236" t="s">
        <v>266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86</v>
      </c>
    </row>
    <row r="196" spans="1:47" s="2" customFormat="1" ht="12">
      <c r="A196" s="37"/>
      <c r="B196" s="38"/>
      <c r="C196" s="39"/>
      <c r="D196" s="230" t="s">
        <v>161</v>
      </c>
      <c r="E196" s="39"/>
      <c r="F196" s="237" t="s">
        <v>267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161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841</v>
      </c>
      <c r="G197" s="239"/>
      <c r="H197" s="242">
        <v>77.865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65" s="2" customFormat="1" ht="16.5" customHeight="1">
      <c r="A198" s="37"/>
      <c r="B198" s="38"/>
      <c r="C198" s="217" t="s">
        <v>445</v>
      </c>
      <c r="D198" s="217" t="s">
        <v>150</v>
      </c>
      <c r="E198" s="218" t="s">
        <v>270</v>
      </c>
      <c r="F198" s="219" t="s">
        <v>271</v>
      </c>
      <c r="G198" s="220" t="s">
        <v>185</v>
      </c>
      <c r="H198" s="221">
        <v>77.865</v>
      </c>
      <c r="I198" s="222"/>
      <c r="J198" s="223">
        <f>ROUND(I198*H198,2)</f>
        <v>0</v>
      </c>
      <c r="K198" s="219" t="s">
        <v>1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842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271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65" s="2" customFormat="1" ht="24.15" customHeight="1">
      <c r="A200" s="37"/>
      <c r="B200" s="38"/>
      <c r="C200" s="217" t="s">
        <v>281</v>
      </c>
      <c r="D200" s="217" t="s">
        <v>150</v>
      </c>
      <c r="E200" s="218" t="s">
        <v>274</v>
      </c>
      <c r="F200" s="219" t="s">
        <v>275</v>
      </c>
      <c r="G200" s="220" t="s">
        <v>185</v>
      </c>
      <c r="H200" s="221">
        <v>52.635</v>
      </c>
      <c r="I200" s="222"/>
      <c r="J200" s="223">
        <f>ROUND(I200*H200,2)</f>
        <v>0</v>
      </c>
      <c r="K200" s="219" t="s">
        <v>154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155</v>
      </c>
      <c r="AT200" s="228" t="s">
        <v>150</v>
      </c>
      <c r="AU200" s="228" t="s">
        <v>86</v>
      </c>
      <c r="AY200" s="16" t="s">
        <v>148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155</v>
      </c>
      <c r="BM200" s="228" t="s">
        <v>843</v>
      </c>
    </row>
    <row r="201" spans="1:47" s="2" customFormat="1" ht="12">
      <c r="A201" s="37"/>
      <c r="B201" s="38"/>
      <c r="C201" s="39"/>
      <c r="D201" s="230" t="s">
        <v>157</v>
      </c>
      <c r="E201" s="39"/>
      <c r="F201" s="231" t="s">
        <v>277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157</v>
      </c>
      <c r="AU201" s="16" t="s">
        <v>86</v>
      </c>
    </row>
    <row r="202" spans="1:47" s="2" customFormat="1" ht="12">
      <c r="A202" s="37"/>
      <c r="B202" s="38"/>
      <c r="C202" s="39"/>
      <c r="D202" s="235" t="s">
        <v>159</v>
      </c>
      <c r="E202" s="39"/>
      <c r="F202" s="236" t="s">
        <v>278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86</v>
      </c>
    </row>
    <row r="203" spans="1:47" s="2" customFormat="1" ht="12">
      <c r="A203" s="37"/>
      <c r="B203" s="38"/>
      <c r="C203" s="39"/>
      <c r="D203" s="230" t="s">
        <v>161</v>
      </c>
      <c r="E203" s="39"/>
      <c r="F203" s="237" t="s">
        <v>279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8"/>
      <c r="C204" s="239"/>
      <c r="D204" s="230" t="s">
        <v>163</v>
      </c>
      <c r="E204" s="240" t="s">
        <v>1</v>
      </c>
      <c r="F204" s="241" t="s">
        <v>844</v>
      </c>
      <c r="G204" s="239"/>
      <c r="H204" s="242">
        <v>52.635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163</v>
      </c>
      <c r="AU204" s="248" t="s">
        <v>86</v>
      </c>
      <c r="AV204" s="13" t="s">
        <v>86</v>
      </c>
      <c r="AW204" s="13" t="s">
        <v>32</v>
      </c>
      <c r="AX204" s="13" t="s">
        <v>84</v>
      </c>
      <c r="AY204" s="248" t="s">
        <v>148</v>
      </c>
    </row>
    <row r="205" spans="1:65" s="2" customFormat="1" ht="16.5" customHeight="1">
      <c r="A205" s="37"/>
      <c r="B205" s="38"/>
      <c r="C205" s="249" t="s">
        <v>288</v>
      </c>
      <c r="D205" s="249" t="s">
        <v>282</v>
      </c>
      <c r="E205" s="250" t="s">
        <v>283</v>
      </c>
      <c r="F205" s="251" t="s">
        <v>284</v>
      </c>
      <c r="G205" s="252" t="s">
        <v>256</v>
      </c>
      <c r="H205" s="253">
        <v>105.27</v>
      </c>
      <c r="I205" s="254"/>
      <c r="J205" s="255">
        <f>ROUND(I205*H205,2)</f>
        <v>0</v>
      </c>
      <c r="K205" s="251" t="s">
        <v>154</v>
      </c>
      <c r="L205" s="256"/>
      <c r="M205" s="257" t="s">
        <v>1</v>
      </c>
      <c r="N205" s="258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205</v>
      </c>
      <c r="AT205" s="228" t="s">
        <v>282</v>
      </c>
      <c r="AU205" s="228" t="s">
        <v>86</v>
      </c>
      <c r="AY205" s="16" t="s">
        <v>148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155</v>
      </c>
      <c r="BM205" s="228" t="s">
        <v>845</v>
      </c>
    </row>
    <row r="206" spans="1:47" s="2" customFormat="1" ht="12">
      <c r="A206" s="37"/>
      <c r="B206" s="38"/>
      <c r="C206" s="39"/>
      <c r="D206" s="230" t="s">
        <v>157</v>
      </c>
      <c r="E206" s="39"/>
      <c r="F206" s="231" t="s">
        <v>284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86</v>
      </c>
    </row>
    <row r="207" spans="1:51" s="13" customFormat="1" ht="12">
      <c r="A207" s="13"/>
      <c r="B207" s="238"/>
      <c r="C207" s="239"/>
      <c r="D207" s="230" t="s">
        <v>163</v>
      </c>
      <c r="E207" s="239"/>
      <c r="F207" s="241" t="s">
        <v>846</v>
      </c>
      <c r="G207" s="239"/>
      <c r="H207" s="242">
        <v>105.27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86</v>
      </c>
      <c r="AV207" s="13" t="s">
        <v>86</v>
      </c>
      <c r="AW207" s="13" t="s">
        <v>4</v>
      </c>
      <c r="AX207" s="13" t="s">
        <v>84</v>
      </c>
      <c r="AY207" s="248" t="s">
        <v>148</v>
      </c>
    </row>
    <row r="208" spans="1:63" s="12" customFormat="1" ht="22.8" customHeight="1">
      <c r="A208" s="12"/>
      <c r="B208" s="201"/>
      <c r="C208" s="202"/>
      <c r="D208" s="203" t="s">
        <v>75</v>
      </c>
      <c r="E208" s="215" t="s">
        <v>155</v>
      </c>
      <c r="F208" s="215" t="s">
        <v>287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SUM(P209:P221)</f>
        <v>0</v>
      </c>
      <c r="Q208" s="209"/>
      <c r="R208" s="210">
        <f>SUM(R209:R221)</f>
        <v>0.0023003999999999998</v>
      </c>
      <c r="S208" s="209"/>
      <c r="T208" s="211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84</v>
      </c>
      <c r="AT208" s="213" t="s">
        <v>75</v>
      </c>
      <c r="AU208" s="213" t="s">
        <v>84</v>
      </c>
      <c r="AY208" s="212" t="s">
        <v>148</v>
      </c>
      <c r="BK208" s="214">
        <f>SUM(BK209:BK221)</f>
        <v>0</v>
      </c>
    </row>
    <row r="209" spans="1:65" s="2" customFormat="1" ht="24.15" customHeight="1">
      <c r="A209" s="37"/>
      <c r="B209" s="38"/>
      <c r="C209" s="217" t="s">
        <v>296</v>
      </c>
      <c r="D209" s="217" t="s">
        <v>150</v>
      </c>
      <c r="E209" s="218" t="s">
        <v>289</v>
      </c>
      <c r="F209" s="219" t="s">
        <v>290</v>
      </c>
      <c r="G209" s="220" t="s">
        <v>185</v>
      </c>
      <c r="H209" s="221">
        <v>14.5</v>
      </c>
      <c r="I209" s="222"/>
      <c r="J209" s="223">
        <f>ROUND(I209*H209,2)</f>
        <v>0</v>
      </c>
      <c r="K209" s="219" t="s">
        <v>154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86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847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292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86</v>
      </c>
    </row>
    <row r="211" spans="1:47" s="2" customFormat="1" ht="12">
      <c r="A211" s="37"/>
      <c r="B211" s="38"/>
      <c r="C211" s="39"/>
      <c r="D211" s="235" t="s">
        <v>159</v>
      </c>
      <c r="E211" s="39"/>
      <c r="F211" s="236" t="s">
        <v>293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86</v>
      </c>
    </row>
    <row r="212" spans="1:47" s="2" customFormat="1" ht="12">
      <c r="A212" s="37"/>
      <c r="B212" s="38"/>
      <c r="C212" s="39"/>
      <c r="D212" s="230" t="s">
        <v>161</v>
      </c>
      <c r="E212" s="39"/>
      <c r="F212" s="237" t="s">
        <v>294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8"/>
      <c r="C213" s="239"/>
      <c r="D213" s="230" t="s">
        <v>163</v>
      </c>
      <c r="E213" s="240" t="s">
        <v>1</v>
      </c>
      <c r="F213" s="241" t="s">
        <v>848</v>
      </c>
      <c r="G213" s="239"/>
      <c r="H213" s="242">
        <v>14.5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163</v>
      </c>
      <c r="AU213" s="248" t="s">
        <v>86</v>
      </c>
      <c r="AV213" s="13" t="s">
        <v>86</v>
      </c>
      <c r="AW213" s="13" t="s">
        <v>32</v>
      </c>
      <c r="AX213" s="13" t="s">
        <v>84</v>
      </c>
      <c r="AY213" s="248" t="s">
        <v>148</v>
      </c>
    </row>
    <row r="214" spans="1:65" s="2" customFormat="1" ht="24.15" customHeight="1">
      <c r="A214" s="37"/>
      <c r="B214" s="38"/>
      <c r="C214" s="217" t="s">
        <v>7</v>
      </c>
      <c r="D214" s="217" t="s">
        <v>150</v>
      </c>
      <c r="E214" s="218" t="s">
        <v>297</v>
      </c>
      <c r="F214" s="219" t="s">
        <v>298</v>
      </c>
      <c r="G214" s="220" t="s">
        <v>185</v>
      </c>
      <c r="H214" s="221">
        <v>0.027</v>
      </c>
      <c r="I214" s="222"/>
      <c r="J214" s="223">
        <f>ROUND(I214*H214,2)</f>
        <v>0</v>
      </c>
      <c r="K214" s="219" t="s">
        <v>186</v>
      </c>
      <c r="L214" s="43"/>
      <c r="M214" s="224" t="s">
        <v>1</v>
      </c>
      <c r="N214" s="225" t="s">
        <v>41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155</v>
      </c>
      <c r="AT214" s="228" t="s">
        <v>150</v>
      </c>
      <c r="AU214" s="228" t="s">
        <v>86</v>
      </c>
      <c r="AY214" s="16" t="s">
        <v>148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84</v>
      </c>
      <c r="BK214" s="229">
        <f>ROUND(I214*H214,2)</f>
        <v>0</v>
      </c>
      <c r="BL214" s="16" t="s">
        <v>155</v>
      </c>
      <c r="BM214" s="228" t="s">
        <v>849</v>
      </c>
    </row>
    <row r="215" spans="1:47" s="2" customFormat="1" ht="12">
      <c r="A215" s="37"/>
      <c r="B215" s="38"/>
      <c r="C215" s="39"/>
      <c r="D215" s="230" t="s">
        <v>157</v>
      </c>
      <c r="E215" s="39"/>
      <c r="F215" s="231" t="s">
        <v>300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157</v>
      </c>
      <c r="AU215" s="16" t="s">
        <v>86</v>
      </c>
    </row>
    <row r="216" spans="1:47" s="2" customFormat="1" ht="12">
      <c r="A216" s="37"/>
      <c r="B216" s="38"/>
      <c r="C216" s="39"/>
      <c r="D216" s="235" t="s">
        <v>159</v>
      </c>
      <c r="E216" s="39"/>
      <c r="F216" s="236" t="s">
        <v>301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159</v>
      </c>
      <c r="AU216" s="16" t="s">
        <v>86</v>
      </c>
    </row>
    <row r="217" spans="1:51" s="13" customFormat="1" ht="12">
      <c r="A217" s="13"/>
      <c r="B217" s="238"/>
      <c r="C217" s="239"/>
      <c r="D217" s="230" t="s">
        <v>163</v>
      </c>
      <c r="E217" s="240" t="s">
        <v>1</v>
      </c>
      <c r="F217" s="241" t="s">
        <v>850</v>
      </c>
      <c r="G217" s="239"/>
      <c r="H217" s="242">
        <v>0.027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86</v>
      </c>
      <c r="AV217" s="13" t="s">
        <v>86</v>
      </c>
      <c r="AW217" s="13" t="s">
        <v>32</v>
      </c>
      <c r="AX217" s="13" t="s">
        <v>84</v>
      </c>
      <c r="AY217" s="248" t="s">
        <v>148</v>
      </c>
    </row>
    <row r="218" spans="1:65" s="2" customFormat="1" ht="16.5" customHeight="1">
      <c r="A218" s="37"/>
      <c r="B218" s="38"/>
      <c r="C218" s="217" t="s">
        <v>310</v>
      </c>
      <c r="D218" s="217" t="s">
        <v>150</v>
      </c>
      <c r="E218" s="218" t="s">
        <v>303</v>
      </c>
      <c r="F218" s="219" t="s">
        <v>304</v>
      </c>
      <c r="G218" s="220" t="s">
        <v>215</v>
      </c>
      <c r="H218" s="221">
        <v>0.36</v>
      </c>
      <c r="I218" s="222"/>
      <c r="J218" s="223">
        <f>ROUND(I218*H218,2)</f>
        <v>0</v>
      </c>
      <c r="K218" s="219" t="s">
        <v>186</v>
      </c>
      <c r="L218" s="43"/>
      <c r="M218" s="224" t="s">
        <v>1</v>
      </c>
      <c r="N218" s="225" t="s">
        <v>41</v>
      </c>
      <c r="O218" s="90"/>
      <c r="P218" s="226">
        <f>O218*H218</f>
        <v>0</v>
      </c>
      <c r="Q218" s="226">
        <v>0.00639</v>
      </c>
      <c r="R218" s="226">
        <f>Q218*H218</f>
        <v>0.0023003999999999998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155</v>
      </c>
      <c r="AT218" s="228" t="s">
        <v>150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851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306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47" s="2" customFormat="1" ht="12">
      <c r="A220" s="37"/>
      <c r="B220" s="38"/>
      <c r="C220" s="39"/>
      <c r="D220" s="235" t="s">
        <v>159</v>
      </c>
      <c r="E220" s="39"/>
      <c r="F220" s="236" t="s">
        <v>307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86</v>
      </c>
    </row>
    <row r="221" spans="1:51" s="13" customFormat="1" ht="12">
      <c r="A221" s="13"/>
      <c r="B221" s="238"/>
      <c r="C221" s="239"/>
      <c r="D221" s="230" t="s">
        <v>163</v>
      </c>
      <c r="E221" s="240" t="s">
        <v>1</v>
      </c>
      <c r="F221" s="241" t="s">
        <v>852</v>
      </c>
      <c r="G221" s="239"/>
      <c r="H221" s="242">
        <v>0.36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86</v>
      </c>
      <c r="AV221" s="13" t="s">
        <v>86</v>
      </c>
      <c r="AW221" s="13" t="s">
        <v>32</v>
      </c>
      <c r="AX221" s="13" t="s">
        <v>84</v>
      </c>
      <c r="AY221" s="248" t="s">
        <v>148</v>
      </c>
    </row>
    <row r="222" spans="1:63" s="12" customFormat="1" ht="22.8" customHeight="1">
      <c r="A222" s="12"/>
      <c r="B222" s="201"/>
      <c r="C222" s="202"/>
      <c r="D222" s="203" t="s">
        <v>75</v>
      </c>
      <c r="E222" s="215" t="s">
        <v>205</v>
      </c>
      <c r="F222" s="215" t="s">
        <v>309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SUM(P223:P290)</f>
        <v>0</v>
      </c>
      <c r="Q222" s="209"/>
      <c r="R222" s="210">
        <f>SUM(R223:R290)</f>
        <v>0.7467255</v>
      </c>
      <c r="S222" s="209"/>
      <c r="T222" s="211">
        <f>SUM(T223:T290)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84</v>
      </c>
      <c r="AT222" s="213" t="s">
        <v>75</v>
      </c>
      <c r="AU222" s="213" t="s">
        <v>84</v>
      </c>
      <c r="AY222" s="212" t="s">
        <v>148</v>
      </c>
      <c r="BK222" s="214">
        <f>SUM(BK223:BK290)</f>
        <v>0</v>
      </c>
    </row>
    <row r="223" spans="1:65" s="2" customFormat="1" ht="24.15" customHeight="1">
      <c r="A223" s="37"/>
      <c r="B223" s="38"/>
      <c r="C223" s="217" t="s">
        <v>316</v>
      </c>
      <c r="D223" s="217" t="s">
        <v>150</v>
      </c>
      <c r="E223" s="218" t="s">
        <v>343</v>
      </c>
      <c r="F223" s="219" t="s">
        <v>344</v>
      </c>
      <c r="G223" s="220" t="s">
        <v>313</v>
      </c>
      <c r="H223" s="221">
        <v>1</v>
      </c>
      <c r="I223" s="222"/>
      <c r="J223" s="223">
        <f>ROUND(I223*H223,2)</f>
        <v>0</v>
      </c>
      <c r="K223" s="219" t="s">
        <v>186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0.00171</v>
      </c>
      <c r="R223" s="226">
        <f>Q223*H223</f>
        <v>0.00171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155</v>
      </c>
      <c r="AT223" s="228" t="s">
        <v>150</v>
      </c>
      <c r="AU223" s="228" t="s">
        <v>86</v>
      </c>
      <c r="AY223" s="16" t="s">
        <v>148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155</v>
      </c>
      <c r="BM223" s="228" t="s">
        <v>853</v>
      </c>
    </row>
    <row r="224" spans="1:47" s="2" customFormat="1" ht="12">
      <c r="A224" s="37"/>
      <c r="B224" s="38"/>
      <c r="C224" s="39"/>
      <c r="D224" s="230" t="s">
        <v>157</v>
      </c>
      <c r="E224" s="39"/>
      <c r="F224" s="231" t="s">
        <v>346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157</v>
      </c>
      <c r="AU224" s="16" t="s">
        <v>86</v>
      </c>
    </row>
    <row r="225" spans="1:47" s="2" customFormat="1" ht="12">
      <c r="A225" s="37"/>
      <c r="B225" s="38"/>
      <c r="C225" s="39"/>
      <c r="D225" s="235" t="s">
        <v>159</v>
      </c>
      <c r="E225" s="39"/>
      <c r="F225" s="236" t="s">
        <v>347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159</v>
      </c>
      <c r="AU225" s="16" t="s">
        <v>86</v>
      </c>
    </row>
    <row r="226" spans="1:65" s="2" customFormat="1" ht="33" customHeight="1">
      <c r="A226" s="37"/>
      <c r="B226" s="38"/>
      <c r="C226" s="249" t="s">
        <v>322</v>
      </c>
      <c r="D226" s="249" t="s">
        <v>282</v>
      </c>
      <c r="E226" s="250" t="s">
        <v>854</v>
      </c>
      <c r="F226" s="251" t="s">
        <v>855</v>
      </c>
      <c r="G226" s="252" t="s">
        <v>313</v>
      </c>
      <c r="H226" s="253">
        <v>1</v>
      </c>
      <c r="I226" s="254"/>
      <c r="J226" s="255">
        <f>ROUND(I226*H226,2)</f>
        <v>0</v>
      </c>
      <c r="K226" s="251" t="s">
        <v>186</v>
      </c>
      <c r="L226" s="256"/>
      <c r="M226" s="257" t="s">
        <v>1</v>
      </c>
      <c r="N226" s="258" t="s">
        <v>41</v>
      </c>
      <c r="O226" s="90"/>
      <c r="P226" s="226">
        <f>O226*H226</f>
        <v>0</v>
      </c>
      <c r="Q226" s="226">
        <v>0.0121</v>
      </c>
      <c r="R226" s="226">
        <f>Q226*H226</f>
        <v>0.0121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205</v>
      </c>
      <c r="AT226" s="228" t="s">
        <v>282</v>
      </c>
      <c r="AU226" s="228" t="s">
        <v>86</v>
      </c>
      <c r="AY226" s="16" t="s">
        <v>148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155</v>
      </c>
      <c r="BM226" s="228" t="s">
        <v>856</v>
      </c>
    </row>
    <row r="227" spans="1:47" s="2" customFormat="1" ht="12">
      <c r="A227" s="37"/>
      <c r="B227" s="38"/>
      <c r="C227" s="39"/>
      <c r="D227" s="230" t="s">
        <v>157</v>
      </c>
      <c r="E227" s="39"/>
      <c r="F227" s="231" t="s">
        <v>855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86</v>
      </c>
    </row>
    <row r="228" spans="1:65" s="2" customFormat="1" ht="24.15" customHeight="1">
      <c r="A228" s="37"/>
      <c r="B228" s="38"/>
      <c r="C228" s="217" t="s">
        <v>326</v>
      </c>
      <c r="D228" s="217" t="s">
        <v>150</v>
      </c>
      <c r="E228" s="218" t="s">
        <v>679</v>
      </c>
      <c r="F228" s="219" t="s">
        <v>680</v>
      </c>
      <c r="G228" s="220" t="s">
        <v>153</v>
      </c>
      <c r="H228" s="221">
        <v>145</v>
      </c>
      <c r="I228" s="222"/>
      <c r="J228" s="223">
        <f>ROUND(I228*H228,2)</f>
        <v>0</v>
      </c>
      <c r="K228" s="219" t="s">
        <v>186</v>
      </c>
      <c r="L228" s="43"/>
      <c r="M228" s="224" t="s">
        <v>1</v>
      </c>
      <c r="N228" s="225" t="s">
        <v>41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155</v>
      </c>
      <c r="AT228" s="228" t="s">
        <v>150</v>
      </c>
      <c r="AU228" s="228" t="s">
        <v>86</v>
      </c>
      <c r="AY228" s="16" t="s">
        <v>148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155</v>
      </c>
      <c r="BM228" s="228" t="s">
        <v>857</v>
      </c>
    </row>
    <row r="229" spans="1:47" s="2" customFormat="1" ht="12">
      <c r="A229" s="37"/>
      <c r="B229" s="38"/>
      <c r="C229" s="39"/>
      <c r="D229" s="230" t="s">
        <v>157</v>
      </c>
      <c r="E229" s="39"/>
      <c r="F229" s="231" t="s">
        <v>682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157</v>
      </c>
      <c r="AU229" s="16" t="s">
        <v>86</v>
      </c>
    </row>
    <row r="230" spans="1:47" s="2" customFormat="1" ht="12">
      <c r="A230" s="37"/>
      <c r="B230" s="38"/>
      <c r="C230" s="39"/>
      <c r="D230" s="235" t="s">
        <v>159</v>
      </c>
      <c r="E230" s="39"/>
      <c r="F230" s="236" t="s">
        <v>683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159</v>
      </c>
      <c r="AU230" s="16" t="s">
        <v>86</v>
      </c>
    </row>
    <row r="231" spans="1:65" s="2" customFormat="1" ht="24.15" customHeight="1">
      <c r="A231" s="37"/>
      <c r="B231" s="38"/>
      <c r="C231" s="249" t="s">
        <v>330</v>
      </c>
      <c r="D231" s="249" t="s">
        <v>282</v>
      </c>
      <c r="E231" s="250" t="s">
        <v>684</v>
      </c>
      <c r="F231" s="251" t="s">
        <v>685</v>
      </c>
      <c r="G231" s="252" t="s">
        <v>153</v>
      </c>
      <c r="H231" s="253">
        <v>147.175</v>
      </c>
      <c r="I231" s="254"/>
      <c r="J231" s="255">
        <f>ROUND(I231*H231,2)</f>
        <v>0</v>
      </c>
      <c r="K231" s="251" t="s">
        <v>186</v>
      </c>
      <c r="L231" s="256"/>
      <c r="M231" s="257" t="s">
        <v>1</v>
      </c>
      <c r="N231" s="258" t="s">
        <v>41</v>
      </c>
      <c r="O231" s="90"/>
      <c r="P231" s="226">
        <f>O231*H231</f>
        <v>0</v>
      </c>
      <c r="Q231" s="226">
        <v>0.00106</v>
      </c>
      <c r="R231" s="226">
        <f>Q231*H231</f>
        <v>0.15600550000000002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205</v>
      </c>
      <c r="AT231" s="228" t="s">
        <v>282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858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685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51" s="13" customFormat="1" ht="12">
      <c r="A233" s="13"/>
      <c r="B233" s="238"/>
      <c r="C233" s="239"/>
      <c r="D233" s="230" t="s">
        <v>163</v>
      </c>
      <c r="E233" s="239"/>
      <c r="F233" s="241" t="s">
        <v>859</v>
      </c>
      <c r="G233" s="239"/>
      <c r="H233" s="242">
        <v>147.175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163</v>
      </c>
      <c r="AU233" s="248" t="s">
        <v>86</v>
      </c>
      <c r="AV233" s="13" t="s">
        <v>86</v>
      </c>
      <c r="AW233" s="13" t="s">
        <v>4</v>
      </c>
      <c r="AX233" s="13" t="s">
        <v>84</v>
      </c>
      <c r="AY233" s="248" t="s">
        <v>148</v>
      </c>
    </row>
    <row r="234" spans="1:65" s="2" customFormat="1" ht="24.15" customHeight="1">
      <c r="A234" s="37"/>
      <c r="B234" s="38"/>
      <c r="C234" s="217" t="s">
        <v>334</v>
      </c>
      <c r="D234" s="217" t="s">
        <v>150</v>
      </c>
      <c r="E234" s="218" t="s">
        <v>688</v>
      </c>
      <c r="F234" s="219" t="s">
        <v>689</v>
      </c>
      <c r="G234" s="220" t="s">
        <v>313</v>
      </c>
      <c r="H234" s="221">
        <v>5</v>
      </c>
      <c r="I234" s="222"/>
      <c r="J234" s="223">
        <f>ROUND(I234*H234,2)</f>
        <v>0</v>
      </c>
      <c r="K234" s="219" t="s">
        <v>186</v>
      </c>
      <c r="L234" s="43"/>
      <c r="M234" s="224" t="s">
        <v>1</v>
      </c>
      <c r="N234" s="225" t="s">
        <v>41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155</v>
      </c>
      <c r="AT234" s="228" t="s">
        <v>150</v>
      </c>
      <c r="AU234" s="228" t="s">
        <v>86</v>
      </c>
      <c r="AY234" s="16" t="s">
        <v>148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155</v>
      </c>
      <c r="BM234" s="228" t="s">
        <v>860</v>
      </c>
    </row>
    <row r="235" spans="1:47" s="2" customFormat="1" ht="12">
      <c r="A235" s="37"/>
      <c r="B235" s="38"/>
      <c r="C235" s="39"/>
      <c r="D235" s="230" t="s">
        <v>157</v>
      </c>
      <c r="E235" s="39"/>
      <c r="F235" s="231" t="s">
        <v>691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157</v>
      </c>
      <c r="AU235" s="16" t="s">
        <v>86</v>
      </c>
    </row>
    <row r="236" spans="1:47" s="2" customFormat="1" ht="12">
      <c r="A236" s="37"/>
      <c r="B236" s="38"/>
      <c r="C236" s="39"/>
      <c r="D236" s="235" t="s">
        <v>159</v>
      </c>
      <c r="E236" s="39"/>
      <c r="F236" s="236" t="s">
        <v>692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159</v>
      </c>
      <c r="AU236" s="16" t="s">
        <v>86</v>
      </c>
    </row>
    <row r="237" spans="1:65" s="2" customFormat="1" ht="16.5" customHeight="1">
      <c r="A237" s="37"/>
      <c r="B237" s="38"/>
      <c r="C237" s="249" t="s">
        <v>338</v>
      </c>
      <c r="D237" s="249" t="s">
        <v>282</v>
      </c>
      <c r="E237" s="250" t="s">
        <v>693</v>
      </c>
      <c r="F237" s="251" t="s">
        <v>694</v>
      </c>
      <c r="G237" s="252" t="s">
        <v>313</v>
      </c>
      <c r="H237" s="253">
        <v>5</v>
      </c>
      <c r="I237" s="254"/>
      <c r="J237" s="255">
        <f>ROUND(I237*H237,2)</f>
        <v>0</v>
      </c>
      <c r="K237" s="251" t="s">
        <v>186</v>
      </c>
      <c r="L237" s="256"/>
      <c r="M237" s="257" t="s">
        <v>1</v>
      </c>
      <c r="N237" s="258" t="s">
        <v>41</v>
      </c>
      <c r="O237" s="90"/>
      <c r="P237" s="226">
        <f>O237*H237</f>
        <v>0</v>
      </c>
      <c r="Q237" s="226">
        <v>0.00022</v>
      </c>
      <c r="R237" s="226">
        <f>Q237*H237</f>
        <v>0.0011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205</v>
      </c>
      <c r="AT237" s="228" t="s">
        <v>282</v>
      </c>
      <c r="AU237" s="228" t="s">
        <v>86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861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694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86</v>
      </c>
    </row>
    <row r="239" spans="1:65" s="2" customFormat="1" ht="16.5" customHeight="1">
      <c r="A239" s="37"/>
      <c r="B239" s="38"/>
      <c r="C239" s="249" t="s">
        <v>342</v>
      </c>
      <c r="D239" s="249" t="s">
        <v>282</v>
      </c>
      <c r="E239" s="250" t="s">
        <v>696</v>
      </c>
      <c r="F239" s="251" t="s">
        <v>697</v>
      </c>
      <c r="G239" s="252" t="s">
        <v>313</v>
      </c>
      <c r="H239" s="253">
        <v>3</v>
      </c>
      <c r="I239" s="254"/>
      <c r="J239" s="255">
        <f>ROUND(I239*H239,2)</f>
        <v>0</v>
      </c>
      <c r="K239" s="251" t="s">
        <v>186</v>
      </c>
      <c r="L239" s="256"/>
      <c r="M239" s="257" t="s">
        <v>1</v>
      </c>
      <c r="N239" s="258" t="s">
        <v>41</v>
      </c>
      <c r="O239" s="90"/>
      <c r="P239" s="226">
        <f>O239*H239</f>
        <v>0</v>
      </c>
      <c r="Q239" s="226">
        <v>0.00019</v>
      </c>
      <c r="R239" s="226">
        <f>Q239*H239</f>
        <v>0.00057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205</v>
      </c>
      <c r="AT239" s="228" t="s">
        <v>282</v>
      </c>
      <c r="AU239" s="228" t="s">
        <v>86</v>
      </c>
      <c r="AY239" s="16" t="s">
        <v>148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155</v>
      </c>
      <c r="BM239" s="228" t="s">
        <v>862</v>
      </c>
    </row>
    <row r="240" spans="1:47" s="2" customFormat="1" ht="12">
      <c r="A240" s="37"/>
      <c r="B240" s="38"/>
      <c r="C240" s="39"/>
      <c r="D240" s="230" t="s">
        <v>157</v>
      </c>
      <c r="E240" s="39"/>
      <c r="F240" s="231" t="s">
        <v>697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86</v>
      </c>
    </row>
    <row r="241" spans="1:65" s="2" customFormat="1" ht="21.75" customHeight="1">
      <c r="A241" s="37"/>
      <c r="B241" s="38"/>
      <c r="C241" s="249" t="s">
        <v>348</v>
      </c>
      <c r="D241" s="249" t="s">
        <v>282</v>
      </c>
      <c r="E241" s="250" t="s">
        <v>699</v>
      </c>
      <c r="F241" s="251" t="s">
        <v>700</v>
      </c>
      <c r="G241" s="252" t="s">
        <v>313</v>
      </c>
      <c r="H241" s="253">
        <v>3</v>
      </c>
      <c r="I241" s="254"/>
      <c r="J241" s="255">
        <f>ROUND(I241*H241,2)</f>
        <v>0</v>
      </c>
      <c r="K241" s="251" t="s">
        <v>186</v>
      </c>
      <c r="L241" s="256"/>
      <c r="M241" s="257" t="s">
        <v>1</v>
      </c>
      <c r="N241" s="258" t="s">
        <v>41</v>
      </c>
      <c r="O241" s="90"/>
      <c r="P241" s="226">
        <f>O241*H241</f>
        <v>0</v>
      </c>
      <c r="Q241" s="226">
        <v>0.0022</v>
      </c>
      <c r="R241" s="226">
        <f>Q241*H241</f>
        <v>0.0066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205</v>
      </c>
      <c r="AT241" s="228" t="s">
        <v>282</v>
      </c>
      <c r="AU241" s="228" t="s">
        <v>86</v>
      </c>
      <c r="AY241" s="16" t="s">
        <v>148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155</v>
      </c>
      <c r="BM241" s="228" t="s">
        <v>863</v>
      </c>
    </row>
    <row r="242" spans="1:47" s="2" customFormat="1" ht="12">
      <c r="A242" s="37"/>
      <c r="B242" s="38"/>
      <c r="C242" s="39"/>
      <c r="D242" s="230" t="s">
        <v>157</v>
      </c>
      <c r="E242" s="39"/>
      <c r="F242" s="231" t="s">
        <v>700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157</v>
      </c>
      <c r="AU242" s="16" t="s">
        <v>86</v>
      </c>
    </row>
    <row r="243" spans="1:65" s="2" customFormat="1" ht="21.75" customHeight="1">
      <c r="A243" s="37"/>
      <c r="B243" s="38"/>
      <c r="C243" s="217" t="s">
        <v>352</v>
      </c>
      <c r="D243" s="217" t="s">
        <v>150</v>
      </c>
      <c r="E243" s="218" t="s">
        <v>702</v>
      </c>
      <c r="F243" s="219" t="s">
        <v>703</v>
      </c>
      <c r="G243" s="220" t="s">
        <v>313</v>
      </c>
      <c r="H243" s="221">
        <v>1</v>
      </c>
      <c r="I243" s="222"/>
      <c r="J243" s="223">
        <f>ROUND(I243*H243,2)</f>
        <v>0</v>
      </c>
      <c r="K243" s="219" t="s">
        <v>186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0.00072</v>
      </c>
      <c r="R243" s="226">
        <f>Q243*H243</f>
        <v>0.00072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86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864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705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86</v>
      </c>
    </row>
    <row r="245" spans="1:47" s="2" customFormat="1" ht="12">
      <c r="A245" s="37"/>
      <c r="B245" s="38"/>
      <c r="C245" s="39"/>
      <c r="D245" s="235" t="s">
        <v>159</v>
      </c>
      <c r="E245" s="39"/>
      <c r="F245" s="236" t="s">
        <v>706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86</v>
      </c>
    </row>
    <row r="246" spans="1:65" s="2" customFormat="1" ht="24.15" customHeight="1">
      <c r="A246" s="37"/>
      <c r="B246" s="38"/>
      <c r="C246" s="249" t="s">
        <v>356</v>
      </c>
      <c r="D246" s="249" t="s">
        <v>282</v>
      </c>
      <c r="E246" s="250" t="s">
        <v>707</v>
      </c>
      <c r="F246" s="251" t="s">
        <v>708</v>
      </c>
      <c r="G246" s="252" t="s">
        <v>313</v>
      </c>
      <c r="H246" s="253">
        <v>1</v>
      </c>
      <c r="I246" s="254"/>
      <c r="J246" s="255">
        <f>ROUND(I246*H246,2)</f>
        <v>0</v>
      </c>
      <c r="K246" s="251" t="s">
        <v>186</v>
      </c>
      <c r="L246" s="256"/>
      <c r="M246" s="257" t="s">
        <v>1</v>
      </c>
      <c r="N246" s="258" t="s">
        <v>41</v>
      </c>
      <c r="O246" s="90"/>
      <c r="P246" s="226">
        <f>O246*H246</f>
        <v>0</v>
      </c>
      <c r="Q246" s="226">
        <v>0.012</v>
      </c>
      <c r="R246" s="226">
        <f>Q246*H246</f>
        <v>0.012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205</v>
      </c>
      <c r="AT246" s="228" t="s">
        <v>282</v>
      </c>
      <c r="AU246" s="228" t="s">
        <v>86</v>
      </c>
      <c r="AY246" s="16" t="s">
        <v>148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84</v>
      </c>
      <c r="BK246" s="229">
        <f>ROUND(I246*H246,2)</f>
        <v>0</v>
      </c>
      <c r="BL246" s="16" t="s">
        <v>155</v>
      </c>
      <c r="BM246" s="228" t="s">
        <v>865</v>
      </c>
    </row>
    <row r="247" spans="1:47" s="2" customFormat="1" ht="12">
      <c r="A247" s="37"/>
      <c r="B247" s="38"/>
      <c r="C247" s="39"/>
      <c r="D247" s="230" t="s">
        <v>157</v>
      </c>
      <c r="E247" s="39"/>
      <c r="F247" s="231" t="s">
        <v>708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157</v>
      </c>
      <c r="AU247" s="16" t="s">
        <v>86</v>
      </c>
    </row>
    <row r="248" spans="1:65" s="2" customFormat="1" ht="21.75" customHeight="1">
      <c r="A248" s="37"/>
      <c r="B248" s="38"/>
      <c r="C248" s="249" t="s">
        <v>362</v>
      </c>
      <c r="D248" s="249" t="s">
        <v>282</v>
      </c>
      <c r="E248" s="250" t="s">
        <v>710</v>
      </c>
      <c r="F248" s="251" t="s">
        <v>711</v>
      </c>
      <c r="G248" s="252" t="s">
        <v>313</v>
      </c>
      <c r="H248" s="253">
        <v>1</v>
      </c>
      <c r="I248" s="254"/>
      <c r="J248" s="255">
        <f>ROUND(I248*H248,2)</f>
        <v>0</v>
      </c>
      <c r="K248" s="251" t="s">
        <v>186</v>
      </c>
      <c r="L248" s="256"/>
      <c r="M248" s="257" t="s">
        <v>1</v>
      </c>
      <c r="N248" s="258" t="s">
        <v>41</v>
      </c>
      <c r="O248" s="90"/>
      <c r="P248" s="226">
        <f>O248*H248</f>
        <v>0</v>
      </c>
      <c r="Q248" s="226">
        <v>0.0035</v>
      </c>
      <c r="R248" s="226">
        <f>Q248*H248</f>
        <v>0.0035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205</v>
      </c>
      <c r="AT248" s="228" t="s">
        <v>282</v>
      </c>
      <c r="AU248" s="228" t="s">
        <v>86</v>
      </c>
      <c r="AY248" s="16" t="s">
        <v>148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84</v>
      </c>
      <c r="BK248" s="229">
        <f>ROUND(I248*H248,2)</f>
        <v>0</v>
      </c>
      <c r="BL248" s="16" t="s">
        <v>155</v>
      </c>
      <c r="BM248" s="228" t="s">
        <v>866</v>
      </c>
    </row>
    <row r="249" spans="1:47" s="2" customFormat="1" ht="12">
      <c r="A249" s="37"/>
      <c r="B249" s="38"/>
      <c r="C249" s="39"/>
      <c r="D249" s="230" t="s">
        <v>157</v>
      </c>
      <c r="E249" s="39"/>
      <c r="F249" s="231" t="s">
        <v>711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157</v>
      </c>
      <c r="AU249" s="16" t="s">
        <v>86</v>
      </c>
    </row>
    <row r="250" spans="1:65" s="2" customFormat="1" ht="16.5" customHeight="1">
      <c r="A250" s="37"/>
      <c r="B250" s="38"/>
      <c r="C250" s="217" t="s">
        <v>366</v>
      </c>
      <c r="D250" s="217" t="s">
        <v>150</v>
      </c>
      <c r="E250" s="218" t="s">
        <v>515</v>
      </c>
      <c r="F250" s="219" t="s">
        <v>516</v>
      </c>
      <c r="G250" s="220" t="s">
        <v>313</v>
      </c>
      <c r="H250" s="221">
        <v>1</v>
      </c>
      <c r="I250" s="222"/>
      <c r="J250" s="223">
        <f>ROUND(I250*H250,2)</f>
        <v>0</v>
      </c>
      <c r="K250" s="219" t="s">
        <v>154</v>
      </c>
      <c r="L250" s="43"/>
      <c r="M250" s="224" t="s">
        <v>1</v>
      </c>
      <c r="N250" s="225" t="s">
        <v>41</v>
      </c>
      <c r="O250" s="90"/>
      <c r="P250" s="226">
        <f>O250*H250</f>
        <v>0</v>
      </c>
      <c r="Q250" s="226">
        <v>0.00136</v>
      </c>
      <c r="R250" s="226">
        <f>Q250*H250</f>
        <v>0.00136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155</v>
      </c>
      <c r="AT250" s="228" t="s">
        <v>150</v>
      </c>
      <c r="AU250" s="228" t="s">
        <v>86</v>
      </c>
      <c r="AY250" s="16" t="s">
        <v>148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84</v>
      </c>
      <c r="BK250" s="229">
        <f>ROUND(I250*H250,2)</f>
        <v>0</v>
      </c>
      <c r="BL250" s="16" t="s">
        <v>155</v>
      </c>
      <c r="BM250" s="228" t="s">
        <v>867</v>
      </c>
    </row>
    <row r="251" spans="1:47" s="2" customFormat="1" ht="12">
      <c r="A251" s="37"/>
      <c r="B251" s="38"/>
      <c r="C251" s="39"/>
      <c r="D251" s="230" t="s">
        <v>157</v>
      </c>
      <c r="E251" s="39"/>
      <c r="F251" s="231" t="s">
        <v>518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157</v>
      </c>
      <c r="AU251" s="16" t="s">
        <v>86</v>
      </c>
    </row>
    <row r="252" spans="1:47" s="2" customFormat="1" ht="12">
      <c r="A252" s="37"/>
      <c r="B252" s="38"/>
      <c r="C252" s="39"/>
      <c r="D252" s="235" t="s">
        <v>159</v>
      </c>
      <c r="E252" s="39"/>
      <c r="F252" s="236" t="s">
        <v>519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159</v>
      </c>
      <c r="AU252" s="16" t="s">
        <v>86</v>
      </c>
    </row>
    <row r="253" spans="1:47" s="2" customFormat="1" ht="12">
      <c r="A253" s="37"/>
      <c r="B253" s="38"/>
      <c r="C253" s="39"/>
      <c r="D253" s="230" t="s">
        <v>161</v>
      </c>
      <c r="E253" s="39"/>
      <c r="F253" s="237" t="s">
        <v>520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161</v>
      </c>
      <c r="AU253" s="16" t="s">
        <v>86</v>
      </c>
    </row>
    <row r="254" spans="1:65" s="2" customFormat="1" ht="24.15" customHeight="1">
      <c r="A254" s="37"/>
      <c r="B254" s="38"/>
      <c r="C254" s="249" t="s">
        <v>372</v>
      </c>
      <c r="D254" s="249" t="s">
        <v>282</v>
      </c>
      <c r="E254" s="250" t="s">
        <v>714</v>
      </c>
      <c r="F254" s="251" t="s">
        <v>715</v>
      </c>
      <c r="G254" s="252" t="s">
        <v>313</v>
      </c>
      <c r="H254" s="253">
        <v>1</v>
      </c>
      <c r="I254" s="254"/>
      <c r="J254" s="255">
        <f>ROUND(I254*H254,2)</f>
        <v>0</v>
      </c>
      <c r="K254" s="251" t="s">
        <v>1</v>
      </c>
      <c r="L254" s="256"/>
      <c r="M254" s="257" t="s">
        <v>1</v>
      </c>
      <c r="N254" s="258" t="s">
        <v>41</v>
      </c>
      <c r="O254" s="90"/>
      <c r="P254" s="226">
        <f>O254*H254</f>
        <v>0</v>
      </c>
      <c r="Q254" s="226">
        <v>0.014</v>
      </c>
      <c r="R254" s="226">
        <f>Q254*H254</f>
        <v>0.014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205</v>
      </c>
      <c r="AT254" s="228" t="s">
        <v>282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868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715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65" s="2" customFormat="1" ht="16.5" customHeight="1">
      <c r="A256" s="37"/>
      <c r="B256" s="38"/>
      <c r="C256" s="217" t="s">
        <v>376</v>
      </c>
      <c r="D256" s="217" t="s">
        <v>150</v>
      </c>
      <c r="E256" s="218" t="s">
        <v>540</v>
      </c>
      <c r="F256" s="219" t="s">
        <v>541</v>
      </c>
      <c r="G256" s="220" t="s">
        <v>153</v>
      </c>
      <c r="H256" s="221">
        <v>145</v>
      </c>
      <c r="I256" s="222"/>
      <c r="J256" s="223">
        <f>ROUND(I256*H256,2)</f>
        <v>0</v>
      </c>
      <c r="K256" s="219" t="s">
        <v>154</v>
      </c>
      <c r="L256" s="43"/>
      <c r="M256" s="224" t="s">
        <v>1</v>
      </c>
      <c r="N256" s="225" t="s">
        <v>41</v>
      </c>
      <c r="O256" s="9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155</v>
      </c>
      <c r="AT256" s="228" t="s">
        <v>150</v>
      </c>
      <c r="AU256" s="228" t="s">
        <v>86</v>
      </c>
      <c r="AY256" s="16" t="s">
        <v>148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155</v>
      </c>
      <c r="BM256" s="228" t="s">
        <v>869</v>
      </c>
    </row>
    <row r="257" spans="1:47" s="2" customFormat="1" ht="12">
      <c r="A257" s="37"/>
      <c r="B257" s="38"/>
      <c r="C257" s="39"/>
      <c r="D257" s="230" t="s">
        <v>157</v>
      </c>
      <c r="E257" s="39"/>
      <c r="F257" s="231" t="s">
        <v>543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86</v>
      </c>
    </row>
    <row r="258" spans="1:47" s="2" customFormat="1" ht="12">
      <c r="A258" s="37"/>
      <c r="B258" s="38"/>
      <c r="C258" s="39"/>
      <c r="D258" s="235" t="s">
        <v>159</v>
      </c>
      <c r="E258" s="39"/>
      <c r="F258" s="236" t="s">
        <v>544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159</v>
      </c>
      <c r="AU258" s="16" t="s">
        <v>86</v>
      </c>
    </row>
    <row r="259" spans="1:47" s="2" customFormat="1" ht="12">
      <c r="A259" s="37"/>
      <c r="B259" s="38"/>
      <c r="C259" s="39"/>
      <c r="D259" s="230" t="s">
        <v>161</v>
      </c>
      <c r="E259" s="39"/>
      <c r="F259" s="237" t="s">
        <v>545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161</v>
      </c>
      <c r="AU259" s="16" t="s">
        <v>86</v>
      </c>
    </row>
    <row r="260" spans="1:65" s="2" customFormat="1" ht="24.15" customHeight="1">
      <c r="A260" s="37"/>
      <c r="B260" s="38"/>
      <c r="C260" s="217" t="s">
        <v>382</v>
      </c>
      <c r="D260" s="217" t="s">
        <v>150</v>
      </c>
      <c r="E260" s="218" t="s">
        <v>547</v>
      </c>
      <c r="F260" s="219" t="s">
        <v>548</v>
      </c>
      <c r="G260" s="220" t="s">
        <v>153</v>
      </c>
      <c r="H260" s="221">
        <v>145</v>
      </c>
      <c r="I260" s="222"/>
      <c r="J260" s="223">
        <f>ROUND(I260*H260,2)</f>
        <v>0</v>
      </c>
      <c r="K260" s="219" t="s">
        <v>154</v>
      </c>
      <c r="L260" s="43"/>
      <c r="M260" s="224" t="s">
        <v>1</v>
      </c>
      <c r="N260" s="225" t="s">
        <v>41</v>
      </c>
      <c r="O260" s="9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155</v>
      </c>
      <c r="AT260" s="228" t="s">
        <v>150</v>
      </c>
      <c r="AU260" s="228" t="s">
        <v>86</v>
      </c>
      <c r="AY260" s="16" t="s">
        <v>148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84</v>
      </c>
      <c r="BK260" s="229">
        <f>ROUND(I260*H260,2)</f>
        <v>0</v>
      </c>
      <c r="BL260" s="16" t="s">
        <v>155</v>
      </c>
      <c r="BM260" s="228" t="s">
        <v>870</v>
      </c>
    </row>
    <row r="261" spans="1:47" s="2" customFormat="1" ht="12">
      <c r="A261" s="37"/>
      <c r="B261" s="38"/>
      <c r="C261" s="39"/>
      <c r="D261" s="230" t="s">
        <v>157</v>
      </c>
      <c r="E261" s="39"/>
      <c r="F261" s="231" t="s">
        <v>548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157</v>
      </c>
      <c r="AU261" s="16" t="s">
        <v>86</v>
      </c>
    </row>
    <row r="262" spans="1:47" s="2" customFormat="1" ht="12">
      <c r="A262" s="37"/>
      <c r="B262" s="38"/>
      <c r="C262" s="39"/>
      <c r="D262" s="235" t="s">
        <v>159</v>
      </c>
      <c r="E262" s="39"/>
      <c r="F262" s="236" t="s">
        <v>550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159</v>
      </c>
      <c r="AU262" s="16" t="s">
        <v>86</v>
      </c>
    </row>
    <row r="263" spans="1:47" s="2" customFormat="1" ht="12">
      <c r="A263" s="37"/>
      <c r="B263" s="38"/>
      <c r="C263" s="39"/>
      <c r="D263" s="230" t="s">
        <v>161</v>
      </c>
      <c r="E263" s="39"/>
      <c r="F263" s="237" t="s">
        <v>551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161</v>
      </c>
      <c r="AU263" s="16" t="s">
        <v>86</v>
      </c>
    </row>
    <row r="264" spans="1:65" s="2" customFormat="1" ht="16.5" customHeight="1">
      <c r="A264" s="37"/>
      <c r="B264" s="38"/>
      <c r="C264" s="217" t="s">
        <v>386</v>
      </c>
      <c r="D264" s="217" t="s">
        <v>150</v>
      </c>
      <c r="E264" s="218" t="s">
        <v>553</v>
      </c>
      <c r="F264" s="219" t="s">
        <v>554</v>
      </c>
      <c r="G264" s="220" t="s">
        <v>313</v>
      </c>
      <c r="H264" s="221">
        <v>1</v>
      </c>
      <c r="I264" s="222"/>
      <c r="J264" s="223">
        <f>ROUND(I264*H264,2)</f>
        <v>0</v>
      </c>
      <c r="K264" s="219" t="s">
        <v>186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0.12303</v>
      </c>
      <c r="R264" s="226">
        <f>Q264*H264</f>
        <v>0.12303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155</v>
      </c>
      <c r="AT264" s="228" t="s">
        <v>150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871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554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47" s="2" customFormat="1" ht="12">
      <c r="A266" s="37"/>
      <c r="B266" s="38"/>
      <c r="C266" s="39"/>
      <c r="D266" s="235" t="s">
        <v>159</v>
      </c>
      <c r="E266" s="39"/>
      <c r="F266" s="236" t="s">
        <v>556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159</v>
      </c>
      <c r="AU266" s="16" t="s">
        <v>86</v>
      </c>
    </row>
    <row r="267" spans="1:65" s="2" customFormat="1" ht="24.15" customHeight="1">
      <c r="A267" s="37"/>
      <c r="B267" s="38"/>
      <c r="C267" s="249" t="s">
        <v>392</v>
      </c>
      <c r="D267" s="249" t="s">
        <v>282</v>
      </c>
      <c r="E267" s="250" t="s">
        <v>558</v>
      </c>
      <c r="F267" s="251" t="s">
        <v>559</v>
      </c>
      <c r="G267" s="252" t="s">
        <v>313</v>
      </c>
      <c r="H267" s="253">
        <v>1</v>
      </c>
      <c r="I267" s="254"/>
      <c r="J267" s="255">
        <f>ROUND(I267*H267,2)</f>
        <v>0</v>
      </c>
      <c r="K267" s="251" t="s">
        <v>186</v>
      </c>
      <c r="L267" s="256"/>
      <c r="M267" s="257" t="s">
        <v>1</v>
      </c>
      <c r="N267" s="258" t="s">
        <v>41</v>
      </c>
      <c r="O267" s="90"/>
      <c r="P267" s="226">
        <f>O267*H267</f>
        <v>0</v>
      </c>
      <c r="Q267" s="226">
        <v>0.0133</v>
      </c>
      <c r="R267" s="226">
        <f>Q267*H267</f>
        <v>0.0133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205</v>
      </c>
      <c r="AT267" s="228" t="s">
        <v>282</v>
      </c>
      <c r="AU267" s="228" t="s">
        <v>86</v>
      </c>
      <c r="AY267" s="16" t="s">
        <v>148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155</v>
      </c>
      <c r="BM267" s="228" t="s">
        <v>872</v>
      </c>
    </row>
    <row r="268" spans="1:47" s="2" customFormat="1" ht="12">
      <c r="A268" s="37"/>
      <c r="B268" s="38"/>
      <c r="C268" s="39"/>
      <c r="D268" s="230" t="s">
        <v>157</v>
      </c>
      <c r="E268" s="39"/>
      <c r="F268" s="231" t="s">
        <v>559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157</v>
      </c>
      <c r="AU268" s="16" t="s">
        <v>86</v>
      </c>
    </row>
    <row r="269" spans="1:65" s="2" customFormat="1" ht="24.15" customHeight="1">
      <c r="A269" s="37"/>
      <c r="B269" s="38"/>
      <c r="C269" s="249" t="s">
        <v>396</v>
      </c>
      <c r="D269" s="249" t="s">
        <v>282</v>
      </c>
      <c r="E269" s="250" t="s">
        <v>562</v>
      </c>
      <c r="F269" s="251" t="s">
        <v>563</v>
      </c>
      <c r="G269" s="252" t="s">
        <v>313</v>
      </c>
      <c r="H269" s="253">
        <v>1</v>
      </c>
      <c r="I269" s="254"/>
      <c r="J269" s="255">
        <f>ROUND(I269*H269,2)</f>
        <v>0</v>
      </c>
      <c r="K269" s="251" t="s">
        <v>186</v>
      </c>
      <c r="L269" s="256"/>
      <c r="M269" s="257" t="s">
        <v>1</v>
      </c>
      <c r="N269" s="258" t="s">
        <v>41</v>
      </c>
      <c r="O269" s="90"/>
      <c r="P269" s="226">
        <f>O269*H269</f>
        <v>0</v>
      </c>
      <c r="Q269" s="226">
        <v>0.0003</v>
      </c>
      <c r="R269" s="226">
        <f>Q269*H269</f>
        <v>0.0003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205</v>
      </c>
      <c r="AT269" s="228" t="s">
        <v>282</v>
      </c>
      <c r="AU269" s="228" t="s">
        <v>86</v>
      </c>
      <c r="AY269" s="16" t="s">
        <v>148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84</v>
      </c>
      <c r="BK269" s="229">
        <f>ROUND(I269*H269,2)</f>
        <v>0</v>
      </c>
      <c r="BL269" s="16" t="s">
        <v>155</v>
      </c>
      <c r="BM269" s="228" t="s">
        <v>873</v>
      </c>
    </row>
    <row r="270" spans="1:47" s="2" customFormat="1" ht="12">
      <c r="A270" s="37"/>
      <c r="B270" s="38"/>
      <c r="C270" s="39"/>
      <c r="D270" s="230" t="s">
        <v>157</v>
      </c>
      <c r="E270" s="39"/>
      <c r="F270" s="231" t="s">
        <v>563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157</v>
      </c>
      <c r="AU270" s="16" t="s">
        <v>86</v>
      </c>
    </row>
    <row r="271" spans="1:65" s="2" customFormat="1" ht="16.5" customHeight="1">
      <c r="A271" s="37"/>
      <c r="B271" s="38"/>
      <c r="C271" s="217" t="s">
        <v>402</v>
      </c>
      <c r="D271" s="217" t="s">
        <v>150</v>
      </c>
      <c r="E271" s="218" t="s">
        <v>566</v>
      </c>
      <c r="F271" s="219" t="s">
        <v>567</v>
      </c>
      <c r="G271" s="220" t="s">
        <v>313</v>
      </c>
      <c r="H271" s="221">
        <v>1</v>
      </c>
      <c r="I271" s="222"/>
      <c r="J271" s="223">
        <f>ROUND(I271*H271,2)</f>
        <v>0</v>
      </c>
      <c r="K271" s="219" t="s">
        <v>154</v>
      </c>
      <c r="L271" s="43"/>
      <c r="M271" s="224" t="s">
        <v>1</v>
      </c>
      <c r="N271" s="225" t="s">
        <v>41</v>
      </c>
      <c r="O271" s="90"/>
      <c r="P271" s="226">
        <f>O271*H271</f>
        <v>0</v>
      </c>
      <c r="Q271" s="226">
        <v>0.32906</v>
      </c>
      <c r="R271" s="226">
        <f>Q271*H271</f>
        <v>0.32906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155</v>
      </c>
      <c r="AT271" s="228" t="s">
        <v>150</v>
      </c>
      <c r="AU271" s="228" t="s">
        <v>86</v>
      </c>
      <c r="AY271" s="16" t="s">
        <v>148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84</v>
      </c>
      <c r="BK271" s="229">
        <f>ROUND(I271*H271,2)</f>
        <v>0</v>
      </c>
      <c r="BL271" s="16" t="s">
        <v>155</v>
      </c>
      <c r="BM271" s="228" t="s">
        <v>874</v>
      </c>
    </row>
    <row r="272" spans="1:47" s="2" customFormat="1" ht="12">
      <c r="A272" s="37"/>
      <c r="B272" s="38"/>
      <c r="C272" s="39"/>
      <c r="D272" s="230" t="s">
        <v>157</v>
      </c>
      <c r="E272" s="39"/>
      <c r="F272" s="231" t="s">
        <v>567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157</v>
      </c>
      <c r="AU272" s="16" t="s">
        <v>86</v>
      </c>
    </row>
    <row r="273" spans="1:47" s="2" customFormat="1" ht="12">
      <c r="A273" s="37"/>
      <c r="B273" s="38"/>
      <c r="C273" s="39"/>
      <c r="D273" s="235" t="s">
        <v>159</v>
      </c>
      <c r="E273" s="39"/>
      <c r="F273" s="236" t="s">
        <v>569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159</v>
      </c>
      <c r="AU273" s="16" t="s">
        <v>86</v>
      </c>
    </row>
    <row r="274" spans="1:47" s="2" customFormat="1" ht="12">
      <c r="A274" s="37"/>
      <c r="B274" s="38"/>
      <c r="C274" s="39"/>
      <c r="D274" s="230" t="s">
        <v>161</v>
      </c>
      <c r="E274" s="39"/>
      <c r="F274" s="237" t="s">
        <v>570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161</v>
      </c>
      <c r="AU274" s="16" t="s">
        <v>86</v>
      </c>
    </row>
    <row r="275" spans="1:65" s="2" customFormat="1" ht="16.5" customHeight="1">
      <c r="A275" s="37"/>
      <c r="B275" s="38"/>
      <c r="C275" s="249" t="s">
        <v>407</v>
      </c>
      <c r="D275" s="249" t="s">
        <v>282</v>
      </c>
      <c r="E275" s="250" t="s">
        <v>572</v>
      </c>
      <c r="F275" s="251" t="s">
        <v>573</v>
      </c>
      <c r="G275" s="252" t="s">
        <v>313</v>
      </c>
      <c r="H275" s="253">
        <v>1</v>
      </c>
      <c r="I275" s="254"/>
      <c r="J275" s="255">
        <f>ROUND(I275*H275,2)</f>
        <v>0</v>
      </c>
      <c r="K275" s="251" t="s">
        <v>154</v>
      </c>
      <c r="L275" s="256"/>
      <c r="M275" s="257" t="s">
        <v>1</v>
      </c>
      <c r="N275" s="258" t="s">
        <v>41</v>
      </c>
      <c r="O275" s="90"/>
      <c r="P275" s="226">
        <f>O275*H275</f>
        <v>0</v>
      </c>
      <c r="Q275" s="226">
        <v>0.0295</v>
      </c>
      <c r="R275" s="226">
        <f>Q275*H275</f>
        <v>0.0295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205</v>
      </c>
      <c r="AT275" s="228" t="s">
        <v>282</v>
      </c>
      <c r="AU275" s="228" t="s">
        <v>86</v>
      </c>
      <c r="AY275" s="16" t="s">
        <v>148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84</v>
      </c>
      <c r="BK275" s="229">
        <f>ROUND(I275*H275,2)</f>
        <v>0</v>
      </c>
      <c r="BL275" s="16" t="s">
        <v>155</v>
      </c>
      <c r="BM275" s="228" t="s">
        <v>875</v>
      </c>
    </row>
    <row r="276" spans="1:47" s="2" customFormat="1" ht="12">
      <c r="A276" s="37"/>
      <c r="B276" s="38"/>
      <c r="C276" s="39"/>
      <c r="D276" s="230" t="s">
        <v>157</v>
      </c>
      <c r="E276" s="39"/>
      <c r="F276" s="231" t="s">
        <v>573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157</v>
      </c>
      <c r="AU276" s="16" t="s">
        <v>86</v>
      </c>
    </row>
    <row r="277" spans="1:65" s="2" customFormat="1" ht="24.15" customHeight="1">
      <c r="A277" s="37"/>
      <c r="B277" s="38"/>
      <c r="C277" s="249" t="s">
        <v>413</v>
      </c>
      <c r="D277" s="249" t="s">
        <v>282</v>
      </c>
      <c r="E277" s="250" t="s">
        <v>576</v>
      </c>
      <c r="F277" s="251" t="s">
        <v>577</v>
      </c>
      <c r="G277" s="252" t="s">
        <v>313</v>
      </c>
      <c r="H277" s="253">
        <v>1</v>
      </c>
      <c r="I277" s="254"/>
      <c r="J277" s="255">
        <f>ROUND(I277*H277,2)</f>
        <v>0</v>
      </c>
      <c r="K277" s="251" t="s">
        <v>1</v>
      </c>
      <c r="L277" s="256"/>
      <c r="M277" s="257" t="s">
        <v>1</v>
      </c>
      <c r="N277" s="258" t="s">
        <v>41</v>
      </c>
      <c r="O277" s="90"/>
      <c r="P277" s="226">
        <f>O277*H277</f>
        <v>0</v>
      </c>
      <c r="Q277" s="226">
        <v>0.00065</v>
      </c>
      <c r="R277" s="226">
        <f>Q277*H277</f>
        <v>0.00065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205</v>
      </c>
      <c r="AT277" s="228" t="s">
        <v>282</v>
      </c>
      <c r="AU277" s="228" t="s">
        <v>86</v>
      </c>
      <c r="AY277" s="16" t="s">
        <v>148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84</v>
      </c>
      <c r="BK277" s="229">
        <f>ROUND(I277*H277,2)</f>
        <v>0</v>
      </c>
      <c r="BL277" s="16" t="s">
        <v>155</v>
      </c>
      <c r="BM277" s="228" t="s">
        <v>876</v>
      </c>
    </row>
    <row r="278" spans="1:47" s="2" customFormat="1" ht="12">
      <c r="A278" s="37"/>
      <c r="B278" s="38"/>
      <c r="C278" s="39"/>
      <c r="D278" s="230" t="s">
        <v>157</v>
      </c>
      <c r="E278" s="39"/>
      <c r="F278" s="231" t="s">
        <v>577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157</v>
      </c>
      <c r="AU278" s="16" t="s">
        <v>86</v>
      </c>
    </row>
    <row r="279" spans="1:65" s="2" customFormat="1" ht="16.5" customHeight="1">
      <c r="A279" s="37"/>
      <c r="B279" s="38"/>
      <c r="C279" s="217" t="s">
        <v>418</v>
      </c>
      <c r="D279" s="217" t="s">
        <v>150</v>
      </c>
      <c r="E279" s="218" t="s">
        <v>580</v>
      </c>
      <c r="F279" s="219" t="s">
        <v>581</v>
      </c>
      <c r="G279" s="220" t="s">
        <v>313</v>
      </c>
      <c r="H279" s="221">
        <v>2</v>
      </c>
      <c r="I279" s="222"/>
      <c r="J279" s="223">
        <f>ROUND(I279*H279,2)</f>
        <v>0</v>
      </c>
      <c r="K279" s="219" t="s">
        <v>154</v>
      </c>
      <c r="L279" s="43"/>
      <c r="M279" s="224" t="s">
        <v>1</v>
      </c>
      <c r="N279" s="225" t="s">
        <v>41</v>
      </c>
      <c r="O279" s="90"/>
      <c r="P279" s="226">
        <f>O279*H279</f>
        <v>0</v>
      </c>
      <c r="Q279" s="226">
        <v>0.00031</v>
      </c>
      <c r="R279" s="226">
        <f>Q279*H279</f>
        <v>0.00062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155</v>
      </c>
      <c r="AT279" s="228" t="s">
        <v>150</v>
      </c>
      <c r="AU279" s="228" t="s">
        <v>86</v>
      </c>
      <c r="AY279" s="16" t="s">
        <v>148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84</v>
      </c>
      <c r="BK279" s="229">
        <f>ROUND(I279*H279,2)</f>
        <v>0</v>
      </c>
      <c r="BL279" s="16" t="s">
        <v>155</v>
      </c>
      <c r="BM279" s="228" t="s">
        <v>877</v>
      </c>
    </row>
    <row r="280" spans="1:47" s="2" customFormat="1" ht="12">
      <c r="A280" s="37"/>
      <c r="B280" s="38"/>
      <c r="C280" s="39"/>
      <c r="D280" s="230" t="s">
        <v>157</v>
      </c>
      <c r="E280" s="39"/>
      <c r="F280" s="231" t="s">
        <v>583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157</v>
      </c>
      <c r="AU280" s="16" t="s">
        <v>86</v>
      </c>
    </row>
    <row r="281" spans="1:47" s="2" customFormat="1" ht="12">
      <c r="A281" s="37"/>
      <c r="B281" s="38"/>
      <c r="C281" s="39"/>
      <c r="D281" s="235" t="s">
        <v>159</v>
      </c>
      <c r="E281" s="39"/>
      <c r="F281" s="236" t="s">
        <v>584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159</v>
      </c>
      <c r="AU281" s="16" t="s">
        <v>86</v>
      </c>
    </row>
    <row r="282" spans="1:47" s="2" customFormat="1" ht="12">
      <c r="A282" s="37"/>
      <c r="B282" s="38"/>
      <c r="C282" s="39"/>
      <c r="D282" s="230" t="s">
        <v>161</v>
      </c>
      <c r="E282" s="39"/>
      <c r="F282" s="237" t="s">
        <v>585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161</v>
      </c>
      <c r="AU282" s="16" t="s">
        <v>86</v>
      </c>
    </row>
    <row r="283" spans="1:65" s="2" customFormat="1" ht="16.5" customHeight="1">
      <c r="A283" s="37"/>
      <c r="B283" s="38"/>
      <c r="C283" s="217" t="s">
        <v>424</v>
      </c>
      <c r="D283" s="217" t="s">
        <v>150</v>
      </c>
      <c r="E283" s="218" t="s">
        <v>587</v>
      </c>
      <c r="F283" s="219" t="s">
        <v>588</v>
      </c>
      <c r="G283" s="220" t="s">
        <v>153</v>
      </c>
      <c r="H283" s="221">
        <v>145</v>
      </c>
      <c r="I283" s="222"/>
      <c r="J283" s="223">
        <f>ROUND(I283*H283,2)</f>
        <v>0</v>
      </c>
      <c r="K283" s="219" t="s">
        <v>154</v>
      </c>
      <c r="L283" s="43"/>
      <c r="M283" s="224" t="s">
        <v>1</v>
      </c>
      <c r="N283" s="225" t="s">
        <v>41</v>
      </c>
      <c r="O283" s="90"/>
      <c r="P283" s="226">
        <f>O283*H283</f>
        <v>0</v>
      </c>
      <c r="Q283" s="226">
        <v>0.00019</v>
      </c>
      <c r="R283" s="226">
        <f>Q283*H283</f>
        <v>0.02755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155</v>
      </c>
      <c r="AT283" s="228" t="s">
        <v>150</v>
      </c>
      <c r="AU283" s="228" t="s">
        <v>86</v>
      </c>
      <c r="AY283" s="16" t="s">
        <v>148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84</v>
      </c>
      <c r="BK283" s="229">
        <f>ROUND(I283*H283,2)</f>
        <v>0</v>
      </c>
      <c r="BL283" s="16" t="s">
        <v>155</v>
      </c>
      <c r="BM283" s="228" t="s">
        <v>878</v>
      </c>
    </row>
    <row r="284" spans="1:47" s="2" customFormat="1" ht="12">
      <c r="A284" s="37"/>
      <c r="B284" s="38"/>
      <c r="C284" s="39"/>
      <c r="D284" s="230" t="s">
        <v>157</v>
      </c>
      <c r="E284" s="39"/>
      <c r="F284" s="231" t="s">
        <v>590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157</v>
      </c>
      <c r="AU284" s="16" t="s">
        <v>86</v>
      </c>
    </row>
    <row r="285" spans="1:47" s="2" customFormat="1" ht="12">
      <c r="A285" s="37"/>
      <c r="B285" s="38"/>
      <c r="C285" s="39"/>
      <c r="D285" s="235" t="s">
        <v>159</v>
      </c>
      <c r="E285" s="39"/>
      <c r="F285" s="236" t="s">
        <v>591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159</v>
      </c>
      <c r="AU285" s="16" t="s">
        <v>86</v>
      </c>
    </row>
    <row r="286" spans="1:65" s="2" customFormat="1" ht="21.75" customHeight="1">
      <c r="A286" s="37"/>
      <c r="B286" s="38"/>
      <c r="C286" s="217" t="s">
        <v>429</v>
      </c>
      <c r="D286" s="217" t="s">
        <v>150</v>
      </c>
      <c r="E286" s="218" t="s">
        <v>593</v>
      </c>
      <c r="F286" s="219" t="s">
        <v>594</v>
      </c>
      <c r="G286" s="220" t="s">
        <v>153</v>
      </c>
      <c r="H286" s="221">
        <v>145</v>
      </c>
      <c r="I286" s="222"/>
      <c r="J286" s="223">
        <f>ROUND(I286*H286,2)</f>
        <v>0</v>
      </c>
      <c r="K286" s="219" t="s">
        <v>154</v>
      </c>
      <c r="L286" s="43"/>
      <c r="M286" s="224" t="s">
        <v>1</v>
      </c>
      <c r="N286" s="225" t="s">
        <v>41</v>
      </c>
      <c r="O286" s="90"/>
      <c r="P286" s="226">
        <f>O286*H286</f>
        <v>0</v>
      </c>
      <c r="Q286" s="226">
        <v>9E-05</v>
      </c>
      <c r="R286" s="226">
        <f>Q286*H286</f>
        <v>0.01305</v>
      </c>
      <c r="S286" s="226">
        <v>0</v>
      </c>
      <c r="T286" s="22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8" t="s">
        <v>155</v>
      </c>
      <c r="AT286" s="228" t="s">
        <v>150</v>
      </c>
      <c r="AU286" s="228" t="s">
        <v>86</v>
      </c>
      <c r="AY286" s="16" t="s">
        <v>148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6" t="s">
        <v>84</v>
      </c>
      <c r="BK286" s="229">
        <f>ROUND(I286*H286,2)</f>
        <v>0</v>
      </c>
      <c r="BL286" s="16" t="s">
        <v>155</v>
      </c>
      <c r="BM286" s="228" t="s">
        <v>879</v>
      </c>
    </row>
    <row r="287" spans="1:47" s="2" customFormat="1" ht="12">
      <c r="A287" s="37"/>
      <c r="B287" s="38"/>
      <c r="C287" s="39"/>
      <c r="D287" s="230" t="s">
        <v>157</v>
      </c>
      <c r="E287" s="39"/>
      <c r="F287" s="231" t="s">
        <v>596</v>
      </c>
      <c r="G287" s="39"/>
      <c r="H287" s="39"/>
      <c r="I287" s="232"/>
      <c r="J287" s="39"/>
      <c r="K287" s="39"/>
      <c r="L287" s="43"/>
      <c r="M287" s="233"/>
      <c r="N287" s="234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157</v>
      </c>
      <c r="AU287" s="16" t="s">
        <v>86</v>
      </c>
    </row>
    <row r="288" spans="1:47" s="2" customFormat="1" ht="12">
      <c r="A288" s="37"/>
      <c r="B288" s="38"/>
      <c r="C288" s="39"/>
      <c r="D288" s="235" t="s">
        <v>159</v>
      </c>
      <c r="E288" s="39"/>
      <c r="F288" s="236" t="s">
        <v>597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159</v>
      </c>
      <c r="AU288" s="16" t="s">
        <v>86</v>
      </c>
    </row>
    <row r="289" spans="1:65" s="2" customFormat="1" ht="16.5" customHeight="1">
      <c r="A289" s="37"/>
      <c r="B289" s="38"/>
      <c r="C289" s="217" t="s">
        <v>435</v>
      </c>
      <c r="D289" s="217" t="s">
        <v>150</v>
      </c>
      <c r="E289" s="218" t="s">
        <v>599</v>
      </c>
      <c r="F289" s="219" t="s">
        <v>600</v>
      </c>
      <c r="G289" s="220" t="s">
        <v>313</v>
      </c>
      <c r="H289" s="221">
        <v>4</v>
      </c>
      <c r="I289" s="222"/>
      <c r="J289" s="223">
        <f>ROUND(I289*H289,2)</f>
        <v>0</v>
      </c>
      <c r="K289" s="219" t="s">
        <v>1</v>
      </c>
      <c r="L289" s="43"/>
      <c r="M289" s="224" t="s">
        <v>1</v>
      </c>
      <c r="N289" s="225" t="s">
        <v>41</v>
      </c>
      <c r="O289" s="90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155</v>
      </c>
      <c r="AT289" s="228" t="s">
        <v>150</v>
      </c>
      <c r="AU289" s="228" t="s">
        <v>86</v>
      </c>
      <c r="AY289" s="16" t="s">
        <v>148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84</v>
      </c>
      <c r="BK289" s="229">
        <f>ROUND(I289*H289,2)</f>
        <v>0</v>
      </c>
      <c r="BL289" s="16" t="s">
        <v>155</v>
      </c>
      <c r="BM289" s="228" t="s">
        <v>880</v>
      </c>
    </row>
    <row r="290" spans="1:47" s="2" customFormat="1" ht="12">
      <c r="A290" s="37"/>
      <c r="B290" s="38"/>
      <c r="C290" s="39"/>
      <c r="D290" s="230" t="s">
        <v>157</v>
      </c>
      <c r="E290" s="39"/>
      <c r="F290" s="231" t="s">
        <v>600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157</v>
      </c>
      <c r="AU290" s="16" t="s">
        <v>86</v>
      </c>
    </row>
    <row r="291" spans="1:63" s="12" customFormat="1" ht="22.8" customHeight="1">
      <c r="A291" s="12"/>
      <c r="B291" s="201"/>
      <c r="C291" s="202"/>
      <c r="D291" s="203" t="s">
        <v>75</v>
      </c>
      <c r="E291" s="215" t="s">
        <v>628</v>
      </c>
      <c r="F291" s="215" t="s">
        <v>629</v>
      </c>
      <c r="G291" s="202"/>
      <c r="H291" s="202"/>
      <c r="I291" s="205"/>
      <c r="J291" s="216">
        <f>BK291</f>
        <v>0</v>
      </c>
      <c r="K291" s="202"/>
      <c r="L291" s="207"/>
      <c r="M291" s="208"/>
      <c r="N291" s="209"/>
      <c r="O291" s="209"/>
      <c r="P291" s="210">
        <f>SUM(P292:P295)</f>
        <v>0</v>
      </c>
      <c r="Q291" s="209"/>
      <c r="R291" s="210">
        <f>SUM(R292:R295)</f>
        <v>0</v>
      </c>
      <c r="S291" s="209"/>
      <c r="T291" s="211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2" t="s">
        <v>84</v>
      </c>
      <c r="AT291" s="213" t="s">
        <v>75</v>
      </c>
      <c r="AU291" s="213" t="s">
        <v>84</v>
      </c>
      <c r="AY291" s="212" t="s">
        <v>148</v>
      </c>
      <c r="BK291" s="214">
        <f>SUM(BK292:BK295)</f>
        <v>0</v>
      </c>
    </row>
    <row r="292" spans="1:65" s="2" customFormat="1" ht="24.15" customHeight="1">
      <c r="A292" s="37"/>
      <c r="B292" s="38"/>
      <c r="C292" s="217" t="s">
        <v>439</v>
      </c>
      <c r="D292" s="217" t="s">
        <v>150</v>
      </c>
      <c r="E292" s="218" t="s">
        <v>631</v>
      </c>
      <c r="F292" s="219" t="s">
        <v>632</v>
      </c>
      <c r="G292" s="220" t="s">
        <v>256</v>
      </c>
      <c r="H292" s="221">
        <v>1.291</v>
      </c>
      <c r="I292" s="222"/>
      <c r="J292" s="223">
        <f>ROUND(I292*H292,2)</f>
        <v>0</v>
      </c>
      <c r="K292" s="219" t="s">
        <v>154</v>
      </c>
      <c r="L292" s="43"/>
      <c r="M292" s="224" t="s">
        <v>1</v>
      </c>
      <c r="N292" s="225" t="s">
        <v>41</v>
      </c>
      <c r="O292" s="9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155</v>
      </c>
      <c r="AT292" s="228" t="s">
        <v>150</v>
      </c>
      <c r="AU292" s="228" t="s">
        <v>86</v>
      </c>
      <c r="AY292" s="16" t="s">
        <v>148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155</v>
      </c>
      <c r="BM292" s="228" t="s">
        <v>881</v>
      </c>
    </row>
    <row r="293" spans="1:47" s="2" customFormat="1" ht="12">
      <c r="A293" s="37"/>
      <c r="B293" s="38"/>
      <c r="C293" s="39"/>
      <c r="D293" s="230" t="s">
        <v>157</v>
      </c>
      <c r="E293" s="39"/>
      <c r="F293" s="231" t="s">
        <v>634</v>
      </c>
      <c r="G293" s="39"/>
      <c r="H293" s="39"/>
      <c r="I293" s="232"/>
      <c r="J293" s="39"/>
      <c r="K293" s="39"/>
      <c r="L293" s="43"/>
      <c r="M293" s="233"/>
      <c r="N293" s="234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86</v>
      </c>
    </row>
    <row r="294" spans="1:47" s="2" customFormat="1" ht="12">
      <c r="A294" s="37"/>
      <c r="B294" s="38"/>
      <c r="C294" s="39"/>
      <c r="D294" s="235" t="s">
        <v>159</v>
      </c>
      <c r="E294" s="39"/>
      <c r="F294" s="236" t="s">
        <v>635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159</v>
      </c>
      <c r="AU294" s="16" t="s">
        <v>86</v>
      </c>
    </row>
    <row r="295" spans="1:47" s="2" customFormat="1" ht="12">
      <c r="A295" s="37"/>
      <c r="B295" s="38"/>
      <c r="C295" s="39"/>
      <c r="D295" s="230" t="s">
        <v>161</v>
      </c>
      <c r="E295" s="39"/>
      <c r="F295" s="237" t="s">
        <v>636</v>
      </c>
      <c r="G295" s="39"/>
      <c r="H295" s="39"/>
      <c r="I295" s="232"/>
      <c r="J295" s="39"/>
      <c r="K295" s="39"/>
      <c r="L295" s="43"/>
      <c r="M295" s="259"/>
      <c r="N295" s="260"/>
      <c r="O295" s="261"/>
      <c r="P295" s="261"/>
      <c r="Q295" s="261"/>
      <c r="R295" s="261"/>
      <c r="S295" s="261"/>
      <c r="T295" s="262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161</v>
      </c>
      <c r="AU295" s="16" t="s">
        <v>86</v>
      </c>
    </row>
    <row r="296" spans="1:31" s="2" customFormat="1" ht="6.95" customHeight="1">
      <c r="A296" s="37"/>
      <c r="B296" s="65"/>
      <c r="C296" s="66"/>
      <c r="D296" s="66"/>
      <c r="E296" s="66"/>
      <c r="F296" s="66"/>
      <c r="G296" s="66"/>
      <c r="H296" s="66"/>
      <c r="I296" s="66"/>
      <c r="J296" s="66"/>
      <c r="K296" s="66"/>
      <c r="L296" s="43"/>
      <c r="M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</sheetData>
  <sheetProtection password="CC35" sheet="1" objects="1" scenarios="1" formatColumns="0" formatRows="0" autoFilter="0"/>
  <autoFilter ref="C120:K29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4" r:id="rId3" display="https://podminky.urs.cz/item/CS_URS_2022_01/119003132"/>
    <hyperlink ref="F138" r:id="rId4" display="https://podminky.urs.cz/item/CS_URS_2022_01/119004111"/>
    <hyperlink ref="F141" r:id="rId5" display="https://podminky.urs.cz/item/CS_URS_2022_01/119004112"/>
    <hyperlink ref="F144" r:id="rId6" display="https://podminky.urs.cz/item/CS_URS_2022_02/132251255"/>
    <hyperlink ref="F149" r:id="rId7" display="https://podminky.urs.cz/item/CS_URS_2022_02/132351255"/>
    <hyperlink ref="F154" r:id="rId8" display="https://podminky.urs.cz/item/CS_URS_2022_02/132451255"/>
    <hyperlink ref="F159" r:id="rId9" display="https://podminky.urs.cz/item/CS_URS_2022_01/139001101"/>
    <hyperlink ref="F163" r:id="rId10" display="https://podminky.urs.cz/item/CS_URS_2022_01/151101101"/>
    <hyperlink ref="F168" r:id="rId11" display="https://podminky.urs.cz/item/CS_URS_2022_01/151101111"/>
    <hyperlink ref="F171" r:id="rId12" display="https://podminky.urs.cz/item/CS_URS_2022_01/162351123"/>
    <hyperlink ref="F175" r:id="rId13" display="https://podminky.urs.cz/item/CS_URS_2022_01/162751117"/>
    <hyperlink ref="F180" r:id="rId14" display="https://podminky.urs.cz/item/CS_URS_2022_01/162751119"/>
    <hyperlink ref="F186" r:id="rId15" display="https://podminky.urs.cz/item/CS_URS_2022_01/167151111"/>
    <hyperlink ref="F190" r:id="rId16" display="https://podminky.urs.cz/item/CS_URS_2022_01/171201221"/>
    <hyperlink ref="F195" r:id="rId17" display="https://podminky.urs.cz/item/CS_URS_2022_01/174101101"/>
    <hyperlink ref="F202" r:id="rId18" display="https://podminky.urs.cz/item/CS_URS_2022_01/175151101"/>
    <hyperlink ref="F211" r:id="rId19" display="https://podminky.urs.cz/item/CS_URS_2022_01/451572111"/>
    <hyperlink ref="F216" r:id="rId20" display="https://podminky.urs.cz/item/CS_URS_2022_02/452313131"/>
    <hyperlink ref="F220" r:id="rId21" display="https://podminky.urs.cz/item/CS_URS_2022_02/452353101"/>
    <hyperlink ref="F225" r:id="rId22" display="https://podminky.urs.cz/item/CS_URS_2022_02/857244122"/>
    <hyperlink ref="F230" r:id="rId23" display="https://podminky.urs.cz/item/CS_URS_2022_02/871211141"/>
    <hyperlink ref="F236" r:id="rId24" display="https://podminky.urs.cz/item/CS_URS_2022_02/877211101"/>
    <hyperlink ref="F245" r:id="rId25" display="https://podminky.urs.cz/item/CS_URS_2022_02/891211112"/>
    <hyperlink ref="F252" r:id="rId26" display="https://podminky.urs.cz/item/CS_URS_2022_01/891247111"/>
    <hyperlink ref="F258" r:id="rId27" display="https://podminky.urs.cz/item/CS_URS_2022_01/892241111"/>
    <hyperlink ref="F262" r:id="rId28" display="https://podminky.urs.cz/item/CS_URS_2022_01/892273122"/>
    <hyperlink ref="F266" r:id="rId29" display="https://podminky.urs.cz/item/CS_URS_2022_02/899401112"/>
    <hyperlink ref="F273" r:id="rId30" display="https://podminky.urs.cz/item/CS_URS_2022_01/899401113"/>
    <hyperlink ref="F281" r:id="rId31" display="https://podminky.urs.cz/item/CS_URS_2022_01/899712111"/>
    <hyperlink ref="F285" r:id="rId32" display="https://podminky.urs.cz/item/CS_URS_2022_01/899721111"/>
    <hyperlink ref="F288" r:id="rId33" display="https://podminky.urs.cz/item/CS_URS_2022_01/899722113"/>
    <hyperlink ref="F294" r:id="rId34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ROUND((SUM(BE121:BE282)),2)</f>
        <v>0</v>
      </c>
      <c r="G33" s="37"/>
      <c r="H33" s="37"/>
      <c r="I33" s="154">
        <v>0.21</v>
      </c>
      <c r="J33" s="153">
        <f>ROUND(((SUM(BE121:BE282))*I33),2)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ROUND((SUM(BF121:BF282)),2)</f>
        <v>0</v>
      </c>
      <c r="G34" s="37"/>
      <c r="H34" s="37"/>
      <c r="I34" s="154">
        <v>0.15</v>
      </c>
      <c r="J34" s="153">
        <f>ROUND(((SUM(BF121:BF282))*I34),2)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ROUND((SUM(BG121:BG282)),2)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ROUND((SUM(BH121:BH282)),2)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ROUND((SUM(BI121:BI282)),2)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05 - IO 05 vodovodní řad A1a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J214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J278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05 - IO 05 vodovodní řad A1a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1.0794342000000001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P123+P208+P214+P278</f>
        <v>0</v>
      </c>
      <c r="Q122" s="209"/>
      <c r="R122" s="210">
        <f>R123+R208+R214+R278</f>
        <v>1.0794342000000001</v>
      </c>
      <c r="S122" s="209"/>
      <c r="T122" s="211">
        <f>T123+T208+T214+T278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BK123+BK208+BK214+BK278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SUM(P124:P207)</f>
        <v>0</v>
      </c>
      <c r="Q123" s="209"/>
      <c r="R123" s="210">
        <f>SUM(R124:R207)</f>
        <v>0.415466</v>
      </c>
      <c r="S123" s="209"/>
      <c r="T123" s="211">
        <f>SUM(T124:T207)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SUM(BK124:BK207)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2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0.0738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883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196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0.10976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884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885</v>
      </c>
      <c r="G131" s="239"/>
      <c r="H131" s="242">
        <v>196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84</v>
      </c>
      <c r="AY131" s="248" t="s">
        <v>148</v>
      </c>
    </row>
    <row r="132" spans="1:65" s="2" customFormat="1" ht="21.75" customHeight="1">
      <c r="A132" s="37"/>
      <c r="B132" s="38"/>
      <c r="C132" s="217" t="s">
        <v>170</v>
      </c>
      <c r="D132" s="217" t="s">
        <v>150</v>
      </c>
      <c r="E132" s="218" t="s">
        <v>165</v>
      </c>
      <c r="F132" s="219" t="s">
        <v>166</v>
      </c>
      <c r="G132" s="220" t="s">
        <v>153</v>
      </c>
      <c r="H132" s="221">
        <v>196</v>
      </c>
      <c r="I132" s="222"/>
      <c r="J132" s="223">
        <f>ROUND(I132*H132,2)</f>
        <v>0</v>
      </c>
      <c r="K132" s="219" t="s">
        <v>154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155</v>
      </c>
      <c r="AT132" s="228" t="s">
        <v>150</v>
      </c>
      <c r="AU132" s="228" t="s">
        <v>86</v>
      </c>
      <c r="AY132" s="16" t="s">
        <v>148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155</v>
      </c>
      <c r="BM132" s="228" t="s">
        <v>886</v>
      </c>
    </row>
    <row r="133" spans="1:47" s="2" customFormat="1" ht="12">
      <c r="A133" s="37"/>
      <c r="B133" s="38"/>
      <c r="C133" s="39"/>
      <c r="D133" s="230" t="s">
        <v>157</v>
      </c>
      <c r="E133" s="39"/>
      <c r="F133" s="231" t="s">
        <v>168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86</v>
      </c>
    </row>
    <row r="134" spans="1:47" s="2" customFormat="1" ht="12">
      <c r="A134" s="37"/>
      <c r="B134" s="38"/>
      <c r="C134" s="39"/>
      <c r="D134" s="235" t="s">
        <v>159</v>
      </c>
      <c r="E134" s="39"/>
      <c r="F134" s="236" t="s">
        <v>169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86</v>
      </c>
    </row>
    <row r="135" spans="1:47" s="2" customFormat="1" ht="12">
      <c r="A135" s="37"/>
      <c r="B135" s="38"/>
      <c r="C135" s="39"/>
      <c r="D135" s="230" t="s">
        <v>161</v>
      </c>
      <c r="E135" s="39"/>
      <c r="F135" s="237" t="s">
        <v>162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161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171</v>
      </c>
      <c r="F136" s="219" t="s">
        <v>172</v>
      </c>
      <c r="G136" s="220" t="s">
        <v>153</v>
      </c>
      <c r="H136" s="221">
        <v>3</v>
      </c>
      <c r="I136" s="222"/>
      <c r="J136" s="223">
        <f>ROUND(I136*H136,2)</f>
        <v>0</v>
      </c>
      <c r="K136" s="219" t="s">
        <v>154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0.00047</v>
      </c>
      <c r="R136" s="226">
        <f>Q136*H136</f>
        <v>0.00141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887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174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175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65" s="2" customFormat="1" ht="24.15" customHeight="1">
      <c r="A139" s="37"/>
      <c r="B139" s="38"/>
      <c r="C139" s="217" t="s">
        <v>182</v>
      </c>
      <c r="D139" s="217" t="s">
        <v>150</v>
      </c>
      <c r="E139" s="218" t="s">
        <v>177</v>
      </c>
      <c r="F139" s="219" t="s">
        <v>178</v>
      </c>
      <c r="G139" s="220" t="s">
        <v>153</v>
      </c>
      <c r="H139" s="221">
        <v>3</v>
      </c>
      <c r="I139" s="222"/>
      <c r="J139" s="223">
        <f>ROUND(I139*H139,2)</f>
        <v>0</v>
      </c>
      <c r="K139" s="219" t="s">
        <v>154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86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888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86</v>
      </c>
    </row>
    <row r="141" spans="1:47" s="2" customFormat="1" ht="12">
      <c r="A141" s="37"/>
      <c r="B141" s="38"/>
      <c r="C141" s="39"/>
      <c r="D141" s="235" t="s">
        <v>159</v>
      </c>
      <c r="E141" s="39"/>
      <c r="F141" s="236" t="s">
        <v>181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159</v>
      </c>
      <c r="AU141" s="16" t="s">
        <v>86</v>
      </c>
    </row>
    <row r="142" spans="1:65" s="2" customFormat="1" ht="33" customHeight="1">
      <c r="A142" s="37"/>
      <c r="B142" s="38"/>
      <c r="C142" s="217" t="s">
        <v>192</v>
      </c>
      <c r="D142" s="217" t="s">
        <v>150</v>
      </c>
      <c r="E142" s="218" t="s">
        <v>183</v>
      </c>
      <c r="F142" s="219" t="s">
        <v>184</v>
      </c>
      <c r="G142" s="220" t="s">
        <v>185</v>
      </c>
      <c r="H142" s="221">
        <v>39.2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889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188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189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51" s="13" customFormat="1" ht="12">
      <c r="A145" s="13"/>
      <c r="B145" s="238"/>
      <c r="C145" s="239"/>
      <c r="D145" s="230" t="s">
        <v>163</v>
      </c>
      <c r="E145" s="240" t="s">
        <v>1</v>
      </c>
      <c r="F145" s="241" t="s">
        <v>890</v>
      </c>
      <c r="G145" s="239"/>
      <c r="H145" s="242">
        <v>98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148</v>
      </c>
    </row>
    <row r="146" spans="1:51" s="13" customFormat="1" ht="12">
      <c r="A146" s="13"/>
      <c r="B146" s="238"/>
      <c r="C146" s="239"/>
      <c r="D146" s="230" t="s">
        <v>163</v>
      </c>
      <c r="E146" s="239"/>
      <c r="F146" s="241" t="s">
        <v>891</v>
      </c>
      <c r="G146" s="239"/>
      <c r="H146" s="242">
        <v>39.2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86</v>
      </c>
      <c r="AV146" s="13" t="s">
        <v>86</v>
      </c>
      <c r="AW146" s="13" t="s">
        <v>4</v>
      </c>
      <c r="AX146" s="13" t="s">
        <v>84</v>
      </c>
      <c r="AY146" s="248" t="s">
        <v>148</v>
      </c>
    </row>
    <row r="147" spans="1:65" s="2" customFormat="1" ht="33" customHeight="1">
      <c r="A147" s="37"/>
      <c r="B147" s="38"/>
      <c r="C147" s="217" t="s">
        <v>199</v>
      </c>
      <c r="D147" s="217" t="s">
        <v>150</v>
      </c>
      <c r="E147" s="218" t="s">
        <v>193</v>
      </c>
      <c r="F147" s="219" t="s">
        <v>194</v>
      </c>
      <c r="G147" s="220" t="s">
        <v>185</v>
      </c>
      <c r="H147" s="221">
        <v>29.4</v>
      </c>
      <c r="I147" s="222"/>
      <c r="J147" s="223">
        <f>ROUND(I147*H147,2)</f>
        <v>0</v>
      </c>
      <c r="K147" s="219" t="s">
        <v>186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86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892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196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86</v>
      </c>
    </row>
    <row r="149" spans="1:47" s="2" customFormat="1" ht="12">
      <c r="A149" s="37"/>
      <c r="B149" s="38"/>
      <c r="C149" s="39"/>
      <c r="D149" s="235" t="s">
        <v>159</v>
      </c>
      <c r="E149" s="39"/>
      <c r="F149" s="236" t="s">
        <v>197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159</v>
      </c>
      <c r="AU149" s="16" t="s">
        <v>86</v>
      </c>
    </row>
    <row r="150" spans="1:51" s="13" customFormat="1" ht="12">
      <c r="A150" s="13"/>
      <c r="B150" s="238"/>
      <c r="C150" s="239"/>
      <c r="D150" s="230" t="s">
        <v>163</v>
      </c>
      <c r="E150" s="240" t="s">
        <v>1</v>
      </c>
      <c r="F150" s="241" t="s">
        <v>893</v>
      </c>
      <c r="G150" s="239"/>
      <c r="H150" s="242">
        <v>98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32</v>
      </c>
      <c r="AX150" s="13" t="s">
        <v>84</v>
      </c>
      <c r="AY150" s="248" t="s">
        <v>148</v>
      </c>
    </row>
    <row r="151" spans="1:51" s="13" customFormat="1" ht="12">
      <c r="A151" s="13"/>
      <c r="B151" s="238"/>
      <c r="C151" s="239"/>
      <c r="D151" s="230" t="s">
        <v>163</v>
      </c>
      <c r="E151" s="239"/>
      <c r="F151" s="241" t="s">
        <v>894</v>
      </c>
      <c r="G151" s="239"/>
      <c r="H151" s="242">
        <v>29.4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4</v>
      </c>
      <c r="AX151" s="13" t="s">
        <v>84</v>
      </c>
      <c r="AY151" s="248" t="s">
        <v>148</v>
      </c>
    </row>
    <row r="152" spans="1:65" s="2" customFormat="1" ht="33" customHeight="1">
      <c r="A152" s="37"/>
      <c r="B152" s="38"/>
      <c r="C152" s="217" t="s">
        <v>205</v>
      </c>
      <c r="D152" s="217" t="s">
        <v>150</v>
      </c>
      <c r="E152" s="218" t="s">
        <v>200</v>
      </c>
      <c r="F152" s="219" t="s">
        <v>201</v>
      </c>
      <c r="G152" s="220" t="s">
        <v>185</v>
      </c>
      <c r="H152" s="221">
        <v>29.4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895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203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204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893</v>
      </c>
      <c r="G155" s="239"/>
      <c r="H155" s="242">
        <v>98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84</v>
      </c>
      <c r="AY155" s="248" t="s">
        <v>148</v>
      </c>
    </row>
    <row r="156" spans="1:51" s="13" customFormat="1" ht="12">
      <c r="A156" s="13"/>
      <c r="B156" s="238"/>
      <c r="C156" s="239"/>
      <c r="D156" s="230" t="s">
        <v>163</v>
      </c>
      <c r="E156" s="239"/>
      <c r="F156" s="241" t="s">
        <v>894</v>
      </c>
      <c r="G156" s="239"/>
      <c r="H156" s="242">
        <v>29.4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148</v>
      </c>
    </row>
    <row r="157" spans="1:65" s="2" customFormat="1" ht="24.15" customHeight="1">
      <c r="A157" s="37"/>
      <c r="B157" s="38"/>
      <c r="C157" s="217" t="s">
        <v>212</v>
      </c>
      <c r="D157" s="217" t="s">
        <v>150</v>
      </c>
      <c r="E157" s="218" t="s">
        <v>206</v>
      </c>
      <c r="F157" s="219" t="s">
        <v>207</v>
      </c>
      <c r="G157" s="220" t="s">
        <v>185</v>
      </c>
      <c r="H157" s="221">
        <v>2.94</v>
      </c>
      <c r="I157" s="222"/>
      <c r="J157" s="223">
        <f>ROUND(I157*H157,2)</f>
        <v>0</v>
      </c>
      <c r="K157" s="219" t="s">
        <v>154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86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896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209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86</v>
      </c>
    </row>
    <row r="159" spans="1:47" s="2" customFormat="1" ht="12">
      <c r="A159" s="37"/>
      <c r="B159" s="38"/>
      <c r="C159" s="39"/>
      <c r="D159" s="235" t="s">
        <v>159</v>
      </c>
      <c r="E159" s="39"/>
      <c r="F159" s="236" t="s">
        <v>210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86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897</v>
      </c>
      <c r="G160" s="239"/>
      <c r="H160" s="242">
        <v>2.94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84</v>
      </c>
      <c r="AY160" s="248" t="s">
        <v>148</v>
      </c>
    </row>
    <row r="161" spans="1:65" s="2" customFormat="1" ht="21.75" customHeight="1">
      <c r="A161" s="37"/>
      <c r="B161" s="38"/>
      <c r="C161" s="217" t="s">
        <v>111</v>
      </c>
      <c r="D161" s="217" t="s">
        <v>150</v>
      </c>
      <c r="E161" s="218" t="s">
        <v>213</v>
      </c>
      <c r="F161" s="219" t="s">
        <v>214</v>
      </c>
      <c r="G161" s="220" t="s">
        <v>215</v>
      </c>
      <c r="H161" s="221">
        <v>274.4</v>
      </c>
      <c r="I161" s="222"/>
      <c r="J161" s="223">
        <f>ROUND(I161*H161,2)</f>
        <v>0</v>
      </c>
      <c r="K161" s="219" t="s">
        <v>154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0.00084</v>
      </c>
      <c r="R161" s="226">
        <f>Q161*H161</f>
        <v>0.23049599999999998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898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47" s="2" customFormat="1" ht="12">
      <c r="A163" s="37"/>
      <c r="B163" s="38"/>
      <c r="C163" s="39"/>
      <c r="D163" s="235" t="s">
        <v>159</v>
      </c>
      <c r="E163" s="39"/>
      <c r="F163" s="236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86</v>
      </c>
    </row>
    <row r="164" spans="1:47" s="2" customFormat="1" ht="12">
      <c r="A164" s="37"/>
      <c r="B164" s="38"/>
      <c r="C164" s="39"/>
      <c r="D164" s="230" t="s">
        <v>161</v>
      </c>
      <c r="E164" s="39"/>
      <c r="F164" s="237" t="s">
        <v>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161</v>
      </c>
      <c r="AU164" s="16" t="s">
        <v>86</v>
      </c>
    </row>
    <row r="165" spans="1:51" s="13" customFormat="1" ht="12">
      <c r="A165" s="13"/>
      <c r="B165" s="238"/>
      <c r="C165" s="239"/>
      <c r="D165" s="230" t="s">
        <v>163</v>
      </c>
      <c r="E165" s="240" t="s">
        <v>1</v>
      </c>
      <c r="F165" s="241" t="s">
        <v>899</v>
      </c>
      <c r="G165" s="239"/>
      <c r="H165" s="242">
        <v>274.4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86</v>
      </c>
      <c r="AV165" s="13" t="s">
        <v>86</v>
      </c>
      <c r="AW165" s="13" t="s">
        <v>32</v>
      </c>
      <c r="AX165" s="13" t="s">
        <v>84</v>
      </c>
      <c r="AY165" s="248" t="s">
        <v>148</v>
      </c>
    </row>
    <row r="166" spans="1:65" s="2" customFormat="1" ht="24.15" customHeight="1">
      <c r="A166" s="37"/>
      <c r="B166" s="38"/>
      <c r="C166" s="217" t="s">
        <v>226</v>
      </c>
      <c r="D166" s="217" t="s">
        <v>150</v>
      </c>
      <c r="E166" s="218" t="s">
        <v>221</v>
      </c>
      <c r="F166" s="219" t="s">
        <v>222</v>
      </c>
      <c r="G166" s="220" t="s">
        <v>215</v>
      </c>
      <c r="H166" s="221">
        <v>274.4</v>
      </c>
      <c r="I166" s="222"/>
      <c r="J166" s="223">
        <f>ROUND(I166*H166,2)</f>
        <v>0</v>
      </c>
      <c r="K166" s="219" t="s">
        <v>154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155</v>
      </c>
      <c r="AT166" s="228" t="s">
        <v>150</v>
      </c>
      <c r="AU166" s="228" t="s">
        <v>86</v>
      </c>
      <c r="AY166" s="16" t="s">
        <v>148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155</v>
      </c>
      <c r="BM166" s="228" t="s">
        <v>900</v>
      </c>
    </row>
    <row r="167" spans="1:47" s="2" customFormat="1" ht="12">
      <c r="A167" s="37"/>
      <c r="B167" s="38"/>
      <c r="C167" s="39"/>
      <c r="D167" s="230" t="s">
        <v>157</v>
      </c>
      <c r="E167" s="39"/>
      <c r="F167" s="231" t="s">
        <v>224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86</v>
      </c>
    </row>
    <row r="168" spans="1:47" s="2" customFormat="1" ht="12">
      <c r="A168" s="37"/>
      <c r="B168" s="38"/>
      <c r="C168" s="39"/>
      <c r="D168" s="235" t="s">
        <v>159</v>
      </c>
      <c r="E168" s="39"/>
      <c r="F168" s="236" t="s">
        <v>225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86</v>
      </c>
    </row>
    <row r="169" spans="1:65" s="2" customFormat="1" ht="37.8" customHeight="1">
      <c r="A169" s="37"/>
      <c r="B169" s="38"/>
      <c r="C169" s="217" t="s">
        <v>114</v>
      </c>
      <c r="D169" s="217" t="s">
        <v>150</v>
      </c>
      <c r="E169" s="218" t="s">
        <v>227</v>
      </c>
      <c r="F169" s="219" t="s">
        <v>228</v>
      </c>
      <c r="G169" s="220" t="s">
        <v>185</v>
      </c>
      <c r="H169" s="221">
        <v>150.626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901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230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231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902</v>
      </c>
      <c r="G172" s="239"/>
      <c r="H172" s="242">
        <v>150.626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84</v>
      </c>
      <c r="AY172" s="248" t="s">
        <v>148</v>
      </c>
    </row>
    <row r="173" spans="1:65" s="2" customFormat="1" ht="33" customHeight="1">
      <c r="A173" s="37"/>
      <c r="B173" s="38"/>
      <c r="C173" s="217" t="s">
        <v>117</v>
      </c>
      <c r="D173" s="217" t="s">
        <v>150</v>
      </c>
      <c r="E173" s="218" t="s">
        <v>233</v>
      </c>
      <c r="F173" s="219" t="s">
        <v>234</v>
      </c>
      <c r="G173" s="220" t="s">
        <v>185</v>
      </c>
      <c r="H173" s="221">
        <v>45.374</v>
      </c>
      <c r="I173" s="222"/>
      <c r="J173" s="223">
        <f>ROUND(I173*H173,2)</f>
        <v>0</v>
      </c>
      <c r="K173" s="219" t="s">
        <v>154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86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903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86</v>
      </c>
    </row>
    <row r="175" spans="1:47" s="2" customFormat="1" ht="12">
      <c r="A175" s="37"/>
      <c r="B175" s="38"/>
      <c r="C175" s="39"/>
      <c r="D175" s="235" t="s">
        <v>159</v>
      </c>
      <c r="E175" s="39"/>
      <c r="F175" s="236" t="s">
        <v>237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86</v>
      </c>
    </row>
    <row r="176" spans="1:47" s="2" customFormat="1" ht="12">
      <c r="A176" s="37"/>
      <c r="B176" s="38"/>
      <c r="C176" s="39"/>
      <c r="D176" s="230" t="s">
        <v>161</v>
      </c>
      <c r="E176" s="39"/>
      <c r="F176" s="237" t="s">
        <v>238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8"/>
      <c r="C177" s="239"/>
      <c r="D177" s="230" t="s">
        <v>163</v>
      </c>
      <c r="E177" s="240" t="s">
        <v>1</v>
      </c>
      <c r="F177" s="241" t="s">
        <v>904</v>
      </c>
      <c r="G177" s="239"/>
      <c r="H177" s="242">
        <v>45.374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148</v>
      </c>
    </row>
    <row r="178" spans="1:65" s="2" customFormat="1" ht="37.8" customHeight="1">
      <c r="A178" s="37"/>
      <c r="B178" s="38"/>
      <c r="C178" s="217" t="s">
        <v>247</v>
      </c>
      <c r="D178" s="217" t="s">
        <v>150</v>
      </c>
      <c r="E178" s="218" t="s">
        <v>240</v>
      </c>
      <c r="F178" s="219" t="s">
        <v>241</v>
      </c>
      <c r="G178" s="220" t="s">
        <v>185</v>
      </c>
      <c r="H178" s="221">
        <v>90.748</v>
      </c>
      <c r="I178" s="222"/>
      <c r="J178" s="223">
        <f>ROUND(I178*H178,2)</f>
        <v>0</v>
      </c>
      <c r="K178" s="219" t="s">
        <v>154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155</v>
      </c>
      <c r="AT178" s="228" t="s">
        <v>150</v>
      </c>
      <c r="AU178" s="228" t="s">
        <v>86</v>
      </c>
      <c r="AY178" s="16" t="s">
        <v>148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155</v>
      </c>
      <c r="BM178" s="228" t="s">
        <v>905</v>
      </c>
    </row>
    <row r="179" spans="1:47" s="2" customFormat="1" ht="12">
      <c r="A179" s="37"/>
      <c r="B179" s="38"/>
      <c r="C179" s="39"/>
      <c r="D179" s="230" t="s">
        <v>157</v>
      </c>
      <c r="E179" s="39"/>
      <c r="F179" s="231" t="s">
        <v>243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86</v>
      </c>
    </row>
    <row r="180" spans="1:47" s="2" customFormat="1" ht="12">
      <c r="A180" s="37"/>
      <c r="B180" s="38"/>
      <c r="C180" s="39"/>
      <c r="D180" s="235" t="s">
        <v>159</v>
      </c>
      <c r="E180" s="39"/>
      <c r="F180" s="236" t="s">
        <v>244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86</v>
      </c>
    </row>
    <row r="181" spans="1:47" s="2" customFormat="1" ht="12">
      <c r="A181" s="37"/>
      <c r="B181" s="38"/>
      <c r="C181" s="39"/>
      <c r="D181" s="230" t="s">
        <v>161</v>
      </c>
      <c r="E181" s="39"/>
      <c r="F181" s="237" t="s">
        <v>238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161</v>
      </c>
      <c r="AU181" s="16" t="s">
        <v>86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906</v>
      </c>
      <c r="G182" s="239"/>
      <c r="H182" s="242">
        <v>45.374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84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39"/>
      <c r="F183" s="241" t="s">
        <v>907</v>
      </c>
      <c r="G183" s="239"/>
      <c r="H183" s="242">
        <v>90.748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4</v>
      </c>
      <c r="AX183" s="13" t="s">
        <v>84</v>
      </c>
      <c r="AY183" s="248" t="s">
        <v>148</v>
      </c>
    </row>
    <row r="184" spans="1:65" s="2" customFormat="1" ht="24.15" customHeight="1">
      <c r="A184" s="37"/>
      <c r="B184" s="38"/>
      <c r="C184" s="217" t="s">
        <v>8</v>
      </c>
      <c r="D184" s="217" t="s">
        <v>150</v>
      </c>
      <c r="E184" s="218" t="s">
        <v>248</v>
      </c>
      <c r="F184" s="219" t="s">
        <v>249</v>
      </c>
      <c r="G184" s="220" t="s">
        <v>185</v>
      </c>
      <c r="H184" s="221">
        <v>98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908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251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252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47" s="2" customFormat="1" ht="12">
      <c r="A187" s="37"/>
      <c r="B187" s="38"/>
      <c r="C187" s="39"/>
      <c r="D187" s="230" t="s">
        <v>161</v>
      </c>
      <c r="E187" s="39"/>
      <c r="F187" s="237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161</v>
      </c>
      <c r="AU187" s="16" t="s">
        <v>86</v>
      </c>
    </row>
    <row r="188" spans="1:65" s="2" customFormat="1" ht="24.15" customHeight="1">
      <c r="A188" s="37"/>
      <c r="B188" s="38"/>
      <c r="C188" s="217" t="s">
        <v>261</v>
      </c>
      <c r="D188" s="217" t="s">
        <v>150</v>
      </c>
      <c r="E188" s="218" t="s">
        <v>254</v>
      </c>
      <c r="F188" s="219" t="s">
        <v>255</v>
      </c>
      <c r="G188" s="220" t="s">
        <v>256</v>
      </c>
      <c r="H188" s="221">
        <v>81.673</v>
      </c>
      <c r="I188" s="222"/>
      <c r="J188" s="223">
        <f>ROUND(I188*H188,2)</f>
        <v>0</v>
      </c>
      <c r="K188" s="219" t="s">
        <v>154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155</v>
      </c>
      <c r="AT188" s="228" t="s">
        <v>150</v>
      </c>
      <c r="AU188" s="228" t="s">
        <v>86</v>
      </c>
      <c r="AY188" s="16" t="s">
        <v>148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155</v>
      </c>
      <c r="BM188" s="228" t="s">
        <v>909</v>
      </c>
    </row>
    <row r="189" spans="1:47" s="2" customFormat="1" ht="12">
      <c r="A189" s="37"/>
      <c r="B189" s="38"/>
      <c r="C189" s="39"/>
      <c r="D189" s="230" t="s">
        <v>157</v>
      </c>
      <c r="E189" s="39"/>
      <c r="F189" s="231" t="s">
        <v>258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86</v>
      </c>
    </row>
    <row r="190" spans="1:47" s="2" customFormat="1" ht="12">
      <c r="A190" s="37"/>
      <c r="B190" s="38"/>
      <c r="C190" s="39"/>
      <c r="D190" s="235" t="s">
        <v>159</v>
      </c>
      <c r="E190" s="39"/>
      <c r="F190" s="236" t="s">
        <v>259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86</v>
      </c>
    </row>
    <row r="191" spans="1:51" s="13" customFormat="1" ht="12">
      <c r="A191" s="13"/>
      <c r="B191" s="238"/>
      <c r="C191" s="239"/>
      <c r="D191" s="230" t="s">
        <v>163</v>
      </c>
      <c r="E191" s="240" t="s">
        <v>1</v>
      </c>
      <c r="F191" s="241" t="s">
        <v>906</v>
      </c>
      <c r="G191" s="239"/>
      <c r="H191" s="242">
        <v>45.374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86</v>
      </c>
      <c r="AV191" s="13" t="s">
        <v>86</v>
      </c>
      <c r="AW191" s="13" t="s">
        <v>32</v>
      </c>
      <c r="AX191" s="13" t="s">
        <v>84</v>
      </c>
      <c r="AY191" s="248" t="s">
        <v>148</v>
      </c>
    </row>
    <row r="192" spans="1:51" s="13" customFormat="1" ht="12">
      <c r="A192" s="13"/>
      <c r="B192" s="238"/>
      <c r="C192" s="239"/>
      <c r="D192" s="230" t="s">
        <v>163</v>
      </c>
      <c r="E192" s="239"/>
      <c r="F192" s="241" t="s">
        <v>910</v>
      </c>
      <c r="G192" s="239"/>
      <c r="H192" s="242">
        <v>81.673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4</v>
      </c>
      <c r="AX192" s="13" t="s">
        <v>84</v>
      </c>
      <c r="AY192" s="248" t="s">
        <v>148</v>
      </c>
    </row>
    <row r="193" spans="1:65" s="2" customFormat="1" ht="24.15" customHeight="1">
      <c r="A193" s="37"/>
      <c r="B193" s="38"/>
      <c r="C193" s="217" t="s">
        <v>273</v>
      </c>
      <c r="D193" s="217" t="s">
        <v>150</v>
      </c>
      <c r="E193" s="218" t="s">
        <v>262</v>
      </c>
      <c r="F193" s="219" t="s">
        <v>263</v>
      </c>
      <c r="G193" s="220" t="s">
        <v>185</v>
      </c>
      <c r="H193" s="221">
        <v>52.626</v>
      </c>
      <c r="I193" s="222"/>
      <c r="J193" s="223">
        <f>ROUND(I193*H193,2)</f>
        <v>0</v>
      </c>
      <c r="K193" s="219" t="s">
        <v>154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86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911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265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86</v>
      </c>
    </row>
    <row r="195" spans="1:47" s="2" customFormat="1" ht="12">
      <c r="A195" s="37"/>
      <c r="B195" s="38"/>
      <c r="C195" s="39"/>
      <c r="D195" s="235" t="s">
        <v>159</v>
      </c>
      <c r="E195" s="39"/>
      <c r="F195" s="236" t="s">
        <v>266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86</v>
      </c>
    </row>
    <row r="196" spans="1:47" s="2" customFormat="1" ht="12">
      <c r="A196" s="37"/>
      <c r="B196" s="38"/>
      <c r="C196" s="39"/>
      <c r="D196" s="230" t="s">
        <v>161</v>
      </c>
      <c r="E196" s="39"/>
      <c r="F196" s="237" t="s">
        <v>267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161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912</v>
      </c>
      <c r="G197" s="239"/>
      <c r="H197" s="242">
        <v>52.626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65" s="2" customFormat="1" ht="16.5" customHeight="1">
      <c r="A198" s="37"/>
      <c r="B198" s="38"/>
      <c r="C198" s="217" t="s">
        <v>424</v>
      </c>
      <c r="D198" s="217" t="s">
        <v>150</v>
      </c>
      <c r="E198" s="218" t="s">
        <v>270</v>
      </c>
      <c r="F198" s="219" t="s">
        <v>271</v>
      </c>
      <c r="G198" s="220" t="s">
        <v>185</v>
      </c>
      <c r="H198" s="221">
        <v>52.626</v>
      </c>
      <c r="I198" s="222"/>
      <c r="J198" s="223">
        <f>ROUND(I198*H198,2)</f>
        <v>0</v>
      </c>
      <c r="K198" s="219" t="s">
        <v>1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913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271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65" s="2" customFormat="1" ht="24.15" customHeight="1">
      <c r="A200" s="37"/>
      <c r="B200" s="38"/>
      <c r="C200" s="217" t="s">
        <v>281</v>
      </c>
      <c r="D200" s="217" t="s">
        <v>150</v>
      </c>
      <c r="E200" s="218" t="s">
        <v>274</v>
      </c>
      <c r="F200" s="219" t="s">
        <v>275</v>
      </c>
      <c r="G200" s="220" t="s">
        <v>185</v>
      </c>
      <c r="H200" s="221">
        <v>35.574</v>
      </c>
      <c r="I200" s="222"/>
      <c r="J200" s="223">
        <f>ROUND(I200*H200,2)</f>
        <v>0</v>
      </c>
      <c r="K200" s="219" t="s">
        <v>154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155</v>
      </c>
      <c r="AT200" s="228" t="s">
        <v>150</v>
      </c>
      <c r="AU200" s="228" t="s">
        <v>86</v>
      </c>
      <c r="AY200" s="16" t="s">
        <v>148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155</v>
      </c>
      <c r="BM200" s="228" t="s">
        <v>914</v>
      </c>
    </row>
    <row r="201" spans="1:47" s="2" customFormat="1" ht="12">
      <c r="A201" s="37"/>
      <c r="B201" s="38"/>
      <c r="C201" s="39"/>
      <c r="D201" s="230" t="s">
        <v>157</v>
      </c>
      <c r="E201" s="39"/>
      <c r="F201" s="231" t="s">
        <v>277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157</v>
      </c>
      <c r="AU201" s="16" t="s">
        <v>86</v>
      </c>
    </row>
    <row r="202" spans="1:47" s="2" customFormat="1" ht="12">
      <c r="A202" s="37"/>
      <c r="B202" s="38"/>
      <c r="C202" s="39"/>
      <c r="D202" s="235" t="s">
        <v>159</v>
      </c>
      <c r="E202" s="39"/>
      <c r="F202" s="236" t="s">
        <v>278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86</v>
      </c>
    </row>
    <row r="203" spans="1:47" s="2" customFormat="1" ht="12">
      <c r="A203" s="37"/>
      <c r="B203" s="38"/>
      <c r="C203" s="39"/>
      <c r="D203" s="230" t="s">
        <v>161</v>
      </c>
      <c r="E203" s="39"/>
      <c r="F203" s="237" t="s">
        <v>279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8"/>
      <c r="C204" s="239"/>
      <c r="D204" s="230" t="s">
        <v>163</v>
      </c>
      <c r="E204" s="240" t="s">
        <v>1</v>
      </c>
      <c r="F204" s="241" t="s">
        <v>915</v>
      </c>
      <c r="G204" s="239"/>
      <c r="H204" s="242">
        <v>35.574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163</v>
      </c>
      <c r="AU204" s="248" t="s">
        <v>86</v>
      </c>
      <c r="AV204" s="13" t="s">
        <v>86</v>
      </c>
      <c r="AW204" s="13" t="s">
        <v>32</v>
      </c>
      <c r="AX204" s="13" t="s">
        <v>84</v>
      </c>
      <c r="AY204" s="248" t="s">
        <v>148</v>
      </c>
    </row>
    <row r="205" spans="1:65" s="2" customFormat="1" ht="16.5" customHeight="1">
      <c r="A205" s="37"/>
      <c r="B205" s="38"/>
      <c r="C205" s="249" t="s">
        <v>288</v>
      </c>
      <c r="D205" s="249" t="s">
        <v>282</v>
      </c>
      <c r="E205" s="250" t="s">
        <v>283</v>
      </c>
      <c r="F205" s="251" t="s">
        <v>284</v>
      </c>
      <c r="G205" s="252" t="s">
        <v>256</v>
      </c>
      <c r="H205" s="253">
        <v>71.148</v>
      </c>
      <c r="I205" s="254"/>
      <c r="J205" s="255">
        <f>ROUND(I205*H205,2)</f>
        <v>0</v>
      </c>
      <c r="K205" s="251" t="s">
        <v>154</v>
      </c>
      <c r="L205" s="256"/>
      <c r="M205" s="257" t="s">
        <v>1</v>
      </c>
      <c r="N205" s="258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205</v>
      </c>
      <c r="AT205" s="228" t="s">
        <v>282</v>
      </c>
      <c r="AU205" s="228" t="s">
        <v>86</v>
      </c>
      <c r="AY205" s="16" t="s">
        <v>148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155</v>
      </c>
      <c r="BM205" s="228" t="s">
        <v>916</v>
      </c>
    </row>
    <row r="206" spans="1:47" s="2" customFormat="1" ht="12">
      <c r="A206" s="37"/>
      <c r="B206" s="38"/>
      <c r="C206" s="39"/>
      <c r="D206" s="230" t="s">
        <v>157</v>
      </c>
      <c r="E206" s="39"/>
      <c r="F206" s="231" t="s">
        <v>284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86</v>
      </c>
    </row>
    <row r="207" spans="1:51" s="13" customFormat="1" ht="12">
      <c r="A207" s="13"/>
      <c r="B207" s="238"/>
      <c r="C207" s="239"/>
      <c r="D207" s="230" t="s">
        <v>163</v>
      </c>
      <c r="E207" s="239"/>
      <c r="F207" s="241" t="s">
        <v>917</v>
      </c>
      <c r="G207" s="239"/>
      <c r="H207" s="242">
        <v>71.148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86</v>
      </c>
      <c r="AV207" s="13" t="s">
        <v>86</v>
      </c>
      <c r="AW207" s="13" t="s">
        <v>4</v>
      </c>
      <c r="AX207" s="13" t="s">
        <v>84</v>
      </c>
      <c r="AY207" s="248" t="s">
        <v>148</v>
      </c>
    </row>
    <row r="208" spans="1:63" s="12" customFormat="1" ht="22.8" customHeight="1">
      <c r="A208" s="12"/>
      <c r="B208" s="201"/>
      <c r="C208" s="202"/>
      <c r="D208" s="203" t="s">
        <v>75</v>
      </c>
      <c r="E208" s="215" t="s">
        <v>155</v>
      </c>
      <c r="F208" s="215" t="s">
        <v>287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SUM(P209:P213)</f>
        <v>0</v>
      </c>
      <c r="Q208" s="209"/>
      <c r="R208" s="210">
        <f>SUM(R209:R213)</f>
        <v>0</v>
      </c>
      <c r="S208" s="209"/>
      <c r="T208" s="211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84</v>
      </c>
      <c r="AT208" s="213" t="s">
        <v>75</v>
      </c>
      <c r="AU208" s="213" t="s">
        <v>84</v>
      </c>
      <c r="AY208" s="212" t="s">
        <v>148</v>
      </c>
      <c r="BK208" s="214">
        <f>SUM(BK209:BK213)</f>
        <v>0</v>
      </c>
    </row>
    <row r="209" spans="1:65" s="2" customFormat="1" ht="24.15" customHeight="1">
      <c r="A209" s="37"/>
      <c r="B209" s="38"/>
      <c r="C209" s="217" t="s">
        <v>296</v>
      </c>
      <c r="D209" s="217" t="s">
        <v>150</v>
      </c>
      <c r="E209" s="218" t="s">
        <v>289</v>
      </c>
      <c r="F209" s="219" t="s">
        <v>290</v>
      </c>
      <c r="G209" s="220" t="s">
        <v>185</v>
      </c>
      <c r="H209" s="221">
        <v>9.8</v>
      </c>
      <c r="I209" s="222"/>
      <c r="J209" s="223">
        <f>ROUND(I209*H209,2)</f>
        <v>0</v>
      </c>
      <c r="K209" s="219" t="s">
        <v>154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86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918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292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86</v>
      </c>
    </row>
    <row r="211" spans="1:47" s="2" customFormat="1" ht="12">
      <c r="A211" s="37"/>
      <c r="B211" s="38"/>
      <c r="C211" s="39"/>
      <c r="D211" s="235" t="s">
        <v>159</v>
      </c>
      <c r="E211" s="39"/>
      <c r="F211" s="236" t="s">
        <v>293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86</v>
      </c>
    </row>
    <row r="212" spans="1:47" s="2" customFormat="1" ht="12">
      <c r="A212" s="37"/>
      <c r="B212" s="38"/>
      <c r="C212" s="39"/>
      <c r="D212" s="230" t="s">
        <v>161</v>
      </c>
      <c r="E212" s="39"/>
      <c r="F212" s="237" t="s">
        <v>294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8"/>
      <c r="C213" s="239"/>
      <c r="D213" s="230" t="s">
        <v>163</v>
      </c>
      <c r="E213" s="240" t="s">
        <v>1</v>
      </c>
      <c r="F213" s="241" t="s">
        <v>919</v>
      </c>
      <c r="G213" s="239"/>
      <c r="H213" s="242">
        <v>9.8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163</v>
      </c>
      <c r="AU213" s="248" t="s">
        <v>86</v>
      </c>
      <c r="AV213" s="13" t="s">
        <v>86</v>
      </c>
      <c r="AW213" s="13" t="s">
        <v>32</v>
      </c>
      <c r="AX213" s="13" t="s">
        <v>84</v>
      </c>
      <c r="AY213" s="248" t="s">
        <v>148</v>
      </c>
    </row>
    <row r="214" spans="1:63" s="12" customFormat="1" ht="22.8" customHeight="1">
      <c r="A214" s="12"/>
      <c r="B214" s="201"/>
      <c r="C214" s="202"/>
      <c r="D214" s="203" t="s">
        <v>75</v>
      </c>
      <c r="E214" s="215" t="s">
        <v>205</v>
      </c>
      <c r="F214" s="215" t="s">
        <v>309</v>
      </c>
      <c r="G214" s="202"/>
      <c r="H214" s="202"/>
      <c r="I214" s="205"/>
      <c r="J214" s="216">
        <f>BK214</f>
        <v>0</v>
      </c>
      <c r="K214" s="202"/>
      <c r="L214" s="207"/>
      <c r="M214" s="208"/>
      <c r="N214" s="209"/>
      <c r="O214" s="209"/>
      <c r="P214" s="210">
        <f>SUM(P215:P277)</f>
        <v>0</v>
      </c>
      <c r="Q214" s="209"/>
      <c r="R214" s="210">
        <f>SUM(R215:R277)</f>
        <v>0.6639682000000001</v>
      </c>
      <c r="S214" s="209"/>
      <c r="T214" s="211">
        <f>SUM(T215:T277)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84</v>
      </c>
      <c r="AT214" s="213" t="s">
        <v>75</v>
      </c>
      <c r="AU214" s="213" t="s">
        <v>84</v>
      </c>
      <c r="AY214" s="212" t="s">
        <v>148</v>
      </c>
      <c r="BK214" s="214">
        <f>SUM(BK215:BK277)</f>
        <v>0</v>
      </c>
    </row>
    <row r="215" spans="1:65" s="2" customFormat="1" ht="24.15" customHeight="1">
      <c r="A215" s="37"/>
      <c r="B215" s="38"/>
      <c r="C215" s="217" t="s">
        <v>7</v>
      </c>
      <c r="D215" s="217" t="s">
        <v>150</v>
      </c>
      <c r="E215" s="218" t="s">
        <v>679</v>
      </c>
      <c r="F215" s="219" t="s">
        <v>680</v>
      </c>
      <c r="G215" s="220" t="s">
        <v>153</v>
      </c>
      <c r="H215" s="221">
        <v>98</v>
      </c>
      <c r="I215" s="222"/>
      <c r="J215" s="223">
        <f>ROUND(I215*H215,2)</f>
        <v>0</v>
      </c>
      <c r="K215" s="219" t="s">
        <v>186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155</v>
      </c>
      <c r="AT215" s="228" t="s">
        <v>150</v>
      </c>
      <c r="AU215" s="228" t="s">
        <v>86</v>
      </c>
      <c r="AY215" s="16" t="s">
        <v>148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155</v>
      </c>
      <c r="BM215" s="228" t="s">
        <v>920</v>
      </c>
    </row>
    <row r="216" spans="1:47" s="2" customFormat="1" ht="12">
      <c r="A216" s="37"/>
      <c r="B216" s="38"/>
      <c r="C216" s="39"/>
      <c r="D216" s="230" t="s">
        <v>157</v>
      </c>
      <c r="E216" s="39"/>
      <c r="F216" s="231" t="s">
        <v>682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86</v>
      </c>
    </row>
    <row r="217" spans="1:47" s="2" customFormat="1" ht="12">
      <c r="A217" s="37"/>
      <c r="B217" s="38"/>
      <c r="C217" s="39"/>
      <c r="D217" s="235" t="s">
        <v>159</v>
      </c>
      <c r="E217" s="39"/>
      <c r="F217" s="236" t="s">
        <v>683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86</v>
      </c>
    </row>
    <row r="218" spans="1:65" s="2" customFormat="1" ht="24.15" customHeight="1">
      <c r="A218" s="37"/>
      <c r="B218" s="38"/>
      <c r="C218" s="249" t="s">
        <v>310</v>
      </c>
      <c r="D218" s="249" t="s">
        <v>282</v>
      </c>
      <c r="E218" s="250" t="s">
        <v>684</v>
      </c>
      <c r="F218" s="251" t="s">
        <v>685</v>
      </c>
      <c r="G218" s="252" t="s">
        <v>153</v>
      </c>
      <c r="H218" s="253">
        <v>99.47</v>
      </c>
      <c r="I218" s="254"/>
      <c r="J218" s="255">
        <f>ROUND(I218*H218,2)</f>
        <v>0</v>
      </c>
      <c r="K218" s="251" t="s">
        <v>186</v>
      </c>
      <c r="L218" s="256"/>
      <c r="M218" s="257" t="s">
        <v>1</v>
      </c>
      <c r="N218" s="258" t="s">
        <v>41</v>
      </c>
      <c r="O218" s="90"/>
      <c r="P218" s="226">
        <f>O218*H218</f>
        <v>0</v>
      </c>
      <c r="Q218" s="226">
        <v>0.00106</v>
      </c>
      <c r="R218" s="226">
        <f>Q218*H218</f>
        <v>0.1054382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205</v>
      </c>
      <c r="AT218" s="228" t="s">
        <v>282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921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685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51" s="13" customFormat="1" ht="12">
      <c r="A220" s="13"/>
      <c r="B220" s="238"/>
      <c r="C220" s="239"/>
      <c r="D220" s="230" t="s">
        <v>163</v>
      </c>
      <c r="E220" s="239"/>
      <c r="F220" s="241" t="s">
        <v>922</v>
      </c>
      <c r="G220" s="239"/>
      <c r="H220" s="242">
        <v>99.47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86</v>
      </c>
      <c r="AV220" s="13" t="s">
        <v>86</v>
      </c>
      <c r="AW220" s="13" t="s">
        <v>4</v>
      </c>
      <c r="AX220" s="13" t="s">
        <v>84</v>
      </c>
      <c r="AY220" s="248" t="s">
        <v>148</v>
      </c>
    </row>
    <row r="221" spans="1:65" s="2" customFormat="1" ht="24.15" customHeight="1">
      <c r="A221" s="37"/>
      <c r="B221" s="38"/>
      <c r="C221" s="217" t="s">
        <v>316</v>
      </c>
      <c r="D221" s="217" t="s">
        <v>150</v>
      </c>
      <c r="E221" s="218" t="s">
        <v>688</v>
      </c>
      <c r="F221" s="219" t="s">
        <v>689</v>
      </c>
      <c r="G221" s="220" t="s">
        <v>313</v>
      </c>
      <c r="H221" s="221">
        <v>3</v>
      </c>
      <c r="I221" s="222"/>
      <c r="J221" s="223">
        <f>ROUND(I221*H221,2)</f>
        <v>0</v>
      </c>
      <c r="K221" s="219" t="s">
        <v>186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155</v>
      </c>
      <c r="AT221" s="228" t="s">
        <v>150</v>
      </c>
      <c r="AU221" s="228" t="s">
        <v>86</v>
      </c>
      <c r="AY221" s="16" t="s">
        <v>148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155</v>
      </c>
      <c r="BM221" s="228" t="s">
        <v>923</v>
      </c>
    </row>
    <row r="222" spans="1:47" s="2" customFormat="1" ht="12">
      <c r="A222" s="37"/>
      <c r="B222" s="38"/>
      <c r="C222" s="39"/>
      <c r="D222" s="230" t="s">
        <v>157</v>
      </c>
      <c r="E222" s="39"/>
      <c r="F222" s="231" t="s">
        <v>691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86</v>
      </c>
    </row>
    <row r="223" spans="1:47" s="2" customFormat="1" ht="12">
      <c r="A223" s="37"/>
      <c r="B223" s="38"/>
      <c r="C223" s="39"/>
      <c r="D223" s="235" t="s">
        <v>159</v>
      </c>
      <c r="E223" s="39"/>
      <c r="F223" s="236" t="s">
        <v>692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159</v>
      </c>
      <c r="AU223" s="16" t="s">
        <v>86</v>
      </c>
    </row>
    <row r="224" spans="1:65" s="2" customFormat="1" ht="16.5" customHeight="1">
      <c r="A224" s="37"/>
      <c r="B224" s="38"/>
      <c r="C224" s="249" t="s">
        <v>322</v>
      </c>
      <c r="D224" s="249" t="s">
        <v>282</v>
      </c>
      <c r="E224" s="250" t="s">
        <v>693</v>
      </c>
      <c r="F224" s="251" t="s">
        <v>694</v>
      </c>
      <c r="G224" s="252" t="s">
        <v>313</v>
      </c>
      <c r="H224" s="253">
        <v>3</v>
      </c>
      <c r="I224" s="254"/>
      <c r="J224" s="255">
        <f>ROUND(I224*H224,2)</f>
        <v>0</v>
      </c>
      <c r="K224" s="251" t="s">
        <v>186</v>
      </c>
      <c r="L224" s="256"/>
      <c r="M224" s="257" t="s">
        <v>1</v>
      </c>
      <c r="N224" s="258" t="s">
        <v>41</v>
      </c>
      <c r="O224" s="90"/>
      <c r="P224" s="226">
        <f>O224*H224</f>
        <v>0</v>
      </c>
      <c r="Q224" s="226">
        <v>0.00022</v>
      </c>
      <c r="R224" s="226">
        <f>Q224*H224</f>
        <v>0.00066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205</v>
      </c>
      <c r="AT224" s="228" t="s">
        <v>282</v>
      </c>
      <c r="AU224" s="228" t="s">
        <v>86</v>
      </c>
      <c r="AY224" s="16" t="s">
        <v>148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84</v>
      </c>
      <c r="BK224" s="229">
        <f>ROUND(I224*H224,2)</f>
        <v>0</v>
      </c>
      <c r="BL224" s="16" t="s">
        <v>155</v>
      </c>
      <c r="BM224" s="228" t="s">
        <v>924</v>
      </c>
    </row>
    <row r="225" spans="1:47" s="2" customFormat="1" ht="12">
      <c r="A225" s="37"/>
      <c r="B225" s="38"/>
      <c r="C225" s="39"/>
      <c r="D225" s="230" t="s">
        <v>157</v>
      </c>
      <c r="E225" s="39"/>
      <c r="F225" s="231" t="s">
        <v>694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86</v>
      </c>
    </row>
    <row r="226" spans="1:65" s="2" customFormat="1" ht="16.5" customHeight="1">
      <c r="A226" s="37"/>
      <c r="B226" s="38"/>
      <c r="C226" s="249" t="s">
        <v>326</v>
      </c>
      <c r="D226" s="249" t="s">
        <v>282</v>
      </c>
      <c r="E226" s="250" t="s">
        <v>696</v>
      </c>
      <c r="F226" s="251" t="s">
        <v>697</v>
      </c>
      <c r="G226" s="252" t="s">
        <v>313</v>
      </c>
      <c r="H226" s="253">
        <v>1</v>
      </c>
      <c r="I226" s="254"/>
      <c r="J226" s="255">
        <f>ROUND(I226*H226,2)</f>
        <v>0</v>
      </c>
      <c r="K226" s="251" t="s">
        <v>186</v>
      </c>
      <c r="L226" s="256"/>
      <c r="M226" s="257" t="s">
        <v>1</v>
      </c>
      <c r="N226" s="258" t="s">
        <v>41</v>
      </c>
      <c r="O226" s="90"/>
      <c r="P226" s="226">
        <f>O226*H226</f>
        <v>0</v>
      </c>
      <c r="Q226" s="226">
        <v>0.00019</v>
      </c>
      <c r="R226" s="226">
        <f>Q226*H226</f>
        <v>0.00019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205</v>
      </c>
      <c r="AT226" s="228" t="s">
        <v>282</v>
      </c>
      <c r="AU226" s="228" t="s">
        <v>86</v>
      </c>
      <c r="AY226" s="16" t="s">
        <v>148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155</v>
      </c>
      <c r="BM226" s="228" t="s">
        <v>925</v>
      </c>
    </row>
    <row r="227" spans="1:47" s="2" customFormat="1" ht="12">
      <c r="A227" s="37"/>
      <c r="B227" s="38"/>
      <c r="C227" s="39"/>
      <c r="D227" s="230" t="s">
        <v>157</v>
      </c>
      <c r="E227" s="39"/>
      <c r="F227" s="231" t="s">
        <v>697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86</v>
      </c>
    </row>
    <row r="228" spans="1:65" s="2" customFormat="1" ht="21.75" customHeight="1">
      <c r="A228" s="37"/>
      <c r="B228" s="38"/>
      <c r="C228" s="249" t="s">
        <v>330</v>
      </c>
      <c r="D228" s="249" t="s">
        <v>282</v>
      </c>
      <c r="E228" s="250" t="s">
        <v>699</v>
      </c>
      <c r="F228" s="251" t="s">
        <v>700</v>
      </c>
      <c r="G228" s="252" t="s">
        <v>313</v>
      </c>
      <c r="H228" s="253">
        <v>1</v>
      </c>
      <c r="I228" s="254"/>
      <c r="J228" s="255">
        <f>ROUND(I228*H228,2)</f>
        <v>0</v>
      </c>
      <c r="K228" s="251" t="s">
        <v>186</v>
      </c>
      <c r="L228" s="256"/>
      <c r="M228" s="257" t="s">
        <v>1</v>
      </c>
      <c r="N228" s="258" t="s">
        <v>41</v>
      </c>
      <c r="O228" s="90"/>
      <c r="P228" s="226">
        <f>O228*H228</f>
        <v>0</v>
      </c>
      <c r="Q228" s="226">
        <v>0.0022</v>
      </c>
      <c r="R228" s="226">
        <f>Q228*H228</f>
        <v>0.0022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205</v>
      </c>
      <c r="AT228" s="228" t="s">
        <v>282</v>
      </c>
      <c r="AU228" s="228" t="s">
        <v>86</v>
      </c>
      <c r="AY228" s="16" t="s">
        <v>148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155</v>
      </c>
      <c r="BM228" s="228" t="s">
        <v>926</v>
      </c>
    </row>
    <row r="229" spans="1:47" s="2" customFormat="1" ht="12">
      <c r="A229" s="37"/>
      <c r="B229" s="38"/>
      <c r="C229" s="39"/>
      <c r="D229" s="230" t="s">
        <v>157</v>
      </c>
      <c r="E229" s="39"/>
      <c r="F229" s="231" t="s">
        <v>700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157</v>
      </c>
      <c r="AU229" s="16" t="s">
        <v>86</v>
      </c>
    </row>
    <row r="230" spans="1:65" s="2" customFormat="1" ht="21.75" customHeight="1">
      <c r="A230" s="37"/>
      <c r="B230" s="38"/>
      <c r="C230" s="217" t="s">
        <v>334</v>
      </c>
      <c r="D230" s="217" t="s">
        <v>150</v>
      </c>
      <c r="E230" s="218" t="s">
        <v>702</v>
      </c>
      <c r="F230" s="219" t="s">
        <v>703</v>
      </c>
      <c r="G230" s="220" t="s">
        <v>313</v>
      </c>
      <c r="H230" s="221">
        <v>1</v>
      </c>
      <c r="I230" s="222"/>
      <c r="J230" s="223">
        <f>ROUND(I230*H230,2)</f>
        <v>0</v>
      </c>
      <c r="K230" s="219" t="s">
        <v>186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0.00072</v>
      </c>
      <c r="R230" s="226">
        <f>Q230*H230</f>
        <v>0.00072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155</v>
      </c>
      <c r="AT230" s="228" t="s">
        <v>150</v>
      </c>
      <c r="AU230" s="228" t="s">
        <v>86</v>
      </c>
      <c r="AY230" s="16" t="s">
        <v>148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155</v>
      </c>
      <c r="BM230" s="228" t="s">
        <v>927</v>
      </c>
    </row>
    <row r="231" spans="1:47" s="2" customFormat="1" ht="12">
      <c r="A231" s="37"/>
      <c r="B231" s="38"/>
      <c r="C231" s="39"/>
      <c r="D231" s="230" t="s">
        <v>157</v>
      </c>
      <c r="E231" s="39"/>
      <c r="F231" s="231" t="s">
        <v>705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157</v>
      </c>
      <c r="AU231" s="16" t="s">
        <v>86</v>
      </c>
    </row>
    <row r="232" spans="1:47" s="2" customFormat="1" ht="12">
      <c r="A232" s="37"/>
      <c r="B232" s="38"/>
      <c r="C232" s="39"/>
      <c r="D232" s="235" t="s">
        <v>159</v>
      </c>
      <c r="E232" s="39"/>
      <c r="F232" s="236" t="s">
        <v>706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159</v>
      </c>
      <c r="AU232" s="16" t="s">
        <v>86</v>
      </c>
    </row>
    <row r="233" spans="1:65" s="2" customFormat="1" ht="24.15" customHeight="1">
      <c r="A233" s="37"/>
      <c r="B233" s="38"/>
      <c r="C233" s="249" t="s">
        <v>338</v>
      </c>
      <c r="D233" s="249" t="s">
        <v>282</v>
      </c>
      <c r="E233" s="250" t="s">
        <v>707</v>
      </c>
      <c r="F233" s="251" t="s">
        <v>708</v>
      </c>
      <c r="G233" s="252" t="s">
        <v>313</v>
      </c>
      <c r="H233" s="253">
        <v>1</v>
      </c>
      <c r="I233" s="254"/>
      <c r="J233" s="255">
        <f>ROUND(I233*H233,2)</f>
        <v>0</v>
      </c>
      <c r="K233" s="251" t="s">
        <v>186</v>
      </c>
      <c r="L233" s="256"/>
      <c r="M233" s="257" t="s">
        <v>1</v>
      </c>
      <c r="N233" s="258" t="s">
        <v>41</v>
      </c>
      <c r="O233" s="90"/>
      <c r="P233" s="226">
        <f>O233*H233</f>
        <v>0</v>
      </c>
      <c r="Q233" s="226">
        <v>0.012</v>
      </c>
      <c r="R233" s="226">
        <f>Q233*H233</f>
        <v>0.012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205</v>
      </c>
      <c r="AT233" s="228" t="s">
        <v>282</v>
      </c>
      <c r="AU233" s="228" t="s">
        <v>86</v>
      </c>
      <c r="AY233" s="16" t="s">
        <v>148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155</v>
      </c>
      <c r="BM233" s="228" t="s">
        <v>928</v>
      </c>
    </row>
    <row r="234" spans="1:47" s="2" customFormat="1" ht="12">
      <c r="A234" s="37"/>
      <c r="B234" s="38"/>
      <c r="C234" s="39"/>
      <c r="D234" s="230" t="s">
        <v>157</v>
      </c>
      <c r="E234" s="39"/>
      <c r="F234" s="231" t="s">
        <v>708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86</v>
      </c>
    </row>
    <row r="235" spans="1:65" s="2" customFormat="1" ht="21.75" customHeight="1">
      <c r="A235" s="37"/>
      <c r="B235" s="38"/>
      <c r="C235" s="249" t="s">
        <v>342</v>
      </c>
      <c r="D235" s="249" t="s">
        <v>282</v>
      </c>
      <c r="E235" s="250" t="s">
        <v>710</v>
      </c>
      <c r="F235" s="251" t="s">
        <v>711</v>
      </c>
      <c r="G235" s="252" t="s">
        <v>313</v>
      </c>
      <c r="H235" s="253">
        <v>1</v>
      </c>
      <c r="I235" s="254"/>
      <c r="J235" s="255">
        <f>ROUND(I235*H235,2)</f>
        <v>0</v>
      </c>
      <c r="K235" s="251" t="s">
        <v>186</v>
      </c>
      <c r="L235" s="256"/>
      <c r="M235" s="257" t="s">
        <v>1</v>
      </c>
      <c r="N235" s="258" t="s">
        <v>41</v>
      </c>
      <c r="O235" s="90"/>
      <c r="P235" s="226">
        <f>O235*H235</f>
        <v>0</v>
      </c>
      <c r="Q235" s="226">
        <v>0.0035</v>
      </c>
      <c r="R235" s="226">
        <f>Q235*H235</f>
        <v>0.0035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205</v>
      </c>
      <c r="AT235" s="228" t="s">
        <v>282</v>
      </c>
      <c r="AU235" s="228" t="s">
        <v>86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929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711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86</v>
      </c>
    </row>
    <row r="237" spans="1:65" s="2" customFormat="1" ht="16.5" customHeight="1">
      <c r="A237" s="37"/>
      <c r="B237" s="38"/>
      <c r="C237" s="217" t="s">
        <v>348</v>
      </c>
      <c r="D237" s="217" t="s">
        <v>150</v>
      </c>
      <c r="E237" s="218" t="s">
        <v>515</v>
      </c>
      <c r="F237" s="219" t="s">
        <v>516</v>
      </c>
      <c r="G237" s="220" t="s">
        <v>313</v>
      </c>
      <c r="H237" s="221">
        <v>1</v>
      </c>
      <c r="I237" s="222"/>
      <c r="J237" s="223">
        <f>ROUND(I237*H237,2)</f>
        <v>0</v>
      </c>
      <c r="K237" s="219" t="s">
        <v>154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0.00136</v>
      </c>
      <c r="R237" s="226">
        <f>Q237*H237</f>
        <v>0.00136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155</v>
      </c>
      <c r="AT237" s="228" t="s">
        <v>150</v>
      </c>
      <c r="AU237" s="228" t="s">
        <v>86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930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518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86</v>
      </c>
    </row>
    <row r="239" spans="1:47" s="2" customFormat="1" ht="12">
      <c r="A239" s="37"/>
      <c r="B239" s="38"/>
      <c r="C239" s="39"/>
      <c r="D239" s="235" t="s">
        <v>159</v>
      </c>
      <c r="E239" s="39"/>
      <c r="F239" s="236" t="s">
        <v>519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86</v>
      </c>
    </row>
    <row r="240" spans="1:47" s="2" customFormat="1" ht="12">
      <c r="A240" s="37"/>
      <c r="B240" s="38"/>
      <c r="C240" s="39"/>
      <c r="D240" s="230" t="s">
        <v>161</v>
      </c>
      <c r="E240" s="39"/>
      <c r="F240" s="237" t="s">
        <v>520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161</v>
      </c>
      <c r="AU240" s="16" t="s">
        <v>86</v>
      </c>
    </row>
    <row r="241" spans="1:65" s="2" customFormat="1" ht="24.15" customHeight="1">
      <c r="A241" s="37"/>
      <c r="B241" s="38"/>
      <c r="C241" s="249" t="s">
        <v>352</v>
      </c>
      <c r="D241" s="249" t="s">
        <v>282</v>
      </c>
      <c r="E241" s="250" t="s">
        <v>714</v>
      </c>
      <c r="F241" s="251" t="s">
        <v>715</v>
      </c>
      <c r="G241" s="252" t="s">
        <v>313</v>
      </c>
      <c r="H241" s="253">
        <v>1</v>
      </c>
      <c r="I241" s="254"/>
      <c r="J241" s="255">
        <f>ROUND(I241*H241,2)</f>
        <v>0</v>
      </c>
      <c r="K241" s="251" t="s">
        <v>1</v>
      </c>
      <c r="L241" s="256"/>
      <c r="M241" s="257" t="s">
        <v>1</v>
      </c>
      <c r="N241" s="258" t="s">
        <v>41</v>
      </c>
      <c r="O241" s="90"/>
      <c r="P241" s="226">
        <f>O241*H241</f>
        <v>0</v>
      </c>
      <c r="Q241" s="226">
        <v>0.014</v>
      </c>
      <c r="R241" s="226">
        <f>Q241*H241</f>
        <v>0.014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205</v>
      </c>
      <c r="AT241" s="228" t="s">
        <v>282</v>
      </c>
      <c r="AU241" s="228" t="s">
        <v>86</v>
      </c>
      <c r="AY241" s="16" t="s">
        <v>148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155</v>
      </c>
      <c r="BM241" s="228" t="s">
        <v>931</v>
      </c>
    </row>
    <row r="242" spans="1:47" s="2" customFormat="1" ht="12">
      <c r="A242" s="37"/>
      <c r="B242" s="38"/>
      <c r="C242" s="39"/>
      <c r="D242" s="230" t="s">
        <v>157</v>
      </c>
      <c r="E242" s="39"/>
      <c r="F242" s="231" t="s">
        <v>715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157</v>
      </c>
      <c r="AU242" s="16" t="s">
        <v>86</v>
      </c>
    </row>
    <row r="243" spans="1:65" s="2" customFormat="1" ht="16.5" customHeight="1">
      <c r="A243" s="37"/>
      <c r="B243" s="38"/>
      <c r="C243" s="217" t="s">
        <v>356</v>
      </c>
      <c r="D243" s="217" t="s">
        <v>150</v>
      </c>
      <c r="E243" s="218" t="s">
        <v>540</v>
      </c>
      <c r="F243" s="219" t="s">
        <v>541</v>
      </c>
      <c r="G243" s="220" t="s">
        <v>153</v>
      </c>
      <c r="H243" s="221">
        <v>98</v>
      </c>
      <c r="I243" s="222"/>
      <c r="J243" s="223">
        <f>ROUND(I243*H243,2)</f>
        <v>0</v>
      </c>
      <c r="K243" s="219" t="s">
        <v>154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86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932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543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86</v>
      </c>
    </row>
    <row r="245" spans="1:47" s="2" customFormat="1" ht="12">
      <c r="A245" s="37"/>
      <c r="B245" s="38"/>
      <c r="C245" s="39"/>
      <c r="D245" s="235" t="s">
        <v>159</v>
      </c>
      <c r="E245" s="39"/>
      <c r="F245" s="236" t="s">
        <v>544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86</v>
      </c>
    </row>
    <row r="246" spans="1:47" s="2" customFormat="1" ht="12">
      <c r="A246" s="37"/>
      <c r="B246" s="38"/>
      <c r="C246" s="39"/>
      <c r="D246" s="230" t="s">
        <v>161</v>
      </c>
      <c r="E246" s="39"/>
      <c r="F246" s="237" t="s">
        <v>545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161</v>
      </c>
      <c r="AU246" s="16" t="s">
        <v>86</v>
      </c>
    </row>
    <row r="247" spans="1:65" s="2" customFormat="1" ht="24.15" customHeight="1">
      <c r="A247" s="37"/>
      <c r="B247" s="38"/>
      <c r="C247" s="217" t="s">
        <v>362</v>
      </c>
      <c r="D247" s="217" t="s">
        <v>150</v>
      </c>
      <c r="E247" s="218" t="s">
        <v>547</v>
      </c>
      <c r="F247" s="219" t="s">
        <v>548</v>
      </c>
      <c r="G247" s="220" t="s">
        <v>153</v>
      </c>
      <c r="H247" s="221">
        <v>98</v>
      </c>
      <c r="I247" s="222"/>
      <c r="J247" s="223">
        <f>ROUND(I247*H247,2)</f>
        <v>0</v>
      </c>
      <c r="K247" s="219" t="s">
        <v>154</v>
      </c>
      <c r="L247" s="43"/>
      <c r="M247" s="224" t="s">
        <v>1</v>
      </c>
      <c r="N247" s="225" t="s">
        <v>41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155</v>
      </c>
      <c r="AT247" s="228" t="s">
        <v>150</v>
      </c>
      <c r="AU247" s="228" t="s">
        <v>86</v>
      </c>
      <c r="AY247" s="16" t="s">
        <v>148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155</v>
      </c>
      <c r="BM247" s="228" t="s">
        <v>933</v>
      </c>
    </row>
    <row r="248" spans="1:47" s="2" customFormat="1" ht="12">
      <c r="A248" s="37"/>
      <c r="B248" s="38"/>
      <c r="C248" s="39"/>
      <c r="D248" s="230" t="s">
        <v>157</v>
      </c>
      <c r="E248" s="39"/>
      <c r="F248" s="231" t="s">
        <v>548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86</v>
      </c>
    </row>
    <row r="249" spans="1:47" s="2" customFormat="1" ht="12">
      <c r="A249" s="37"/>
      <c r="B249" s="38"/>
      <c r="C249" s="39"/>
      <c r="D249" s="235" t="s">
        <v>159</v>
      </c>
      <c r="E249" s="39"/>
      <c r="F249" s="236" t="s">
        <v>550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159</v>
      </c>
      <c r="AU249" s="16" t="s">
        <v>86</v>
      </c>
    </row>
    <row r="250" spans="1:47" s="2" customFormat="1" ht="12">
      <c r="A250" s="37"/>
      <c r="B250" s="38"/>
      <c r="C250" s="39"/>
      <c r="D250" s="230" t="s">
        <v>161</v>
      </c>
      <c r="E250" s="39"/>
      <c r="F250" s="237" t="s">
        <v>551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161</v>
      </c>
      <c r="AU250" s="16" t="s">
        <v>86</v>
      </c>
    </row>
    <row r="251" spans="1:65" s="2" customFormat="1" ht="16.5" customHeight="1">
      <c r="A251" s="37"/>
      <c r="B251" s="38"/>
      <c r="C251" s="217" t="s">
        <v>366</v>
      </c>
      <c r="D251" s="217" t="s">
        <v>150</v>
      </c>
      <c r="E251" s="218" t="s">
        <v>553</v>
      </c>
      <c r="F251" s="219" t="s">
        <v>554</v>
      </c>
      <c r="G251" s="220" t="s">
        <v>313</v>
      </c>
      <c r="H251" s="221">
        <v>1</v>
      </c>
      <c r="I251" s="222"/>
      <c r="J251" s="223">
        <f>ROUND(I251*H251,2)</f>
        <v>0</v>
      </c>
      <c r="K251" s="219" t="s">
        <v>186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0.12303</v>
      </c>
      <c r="R251" s="226">
        <f>Q251*H251</f>
        <v>0.12303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155</v>
      </c>
      <c r="AT251" s="228" t="s">
        <v>150</v>
      </c>
      <c r="AU251" s="228" t="s">
        <v>86</v>
      </c>
      <c r="AY251" s="16" t="s">
        <v>148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155</v>
      </c>
      <c r="BM251" s="228" t="s">
        <v>934</v>
      </c>
    </row>
    <row r="252" spans="1:47" s="2" customFormat="1" ht="12">
      <c r="A252" s="37"/>
      <c r="B252" s="38"/>
      <c r="C252" s="39"/>
      <c r="D252" s="230" t="s">
        <v>157</v>
      </c>
      <c r="E252" s="39"/>
      <c r="F252" s="231" t="s">
        <v>554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157</v>
      </c>
      <c r="AU252" s="16" t="s">
        <v>86</v>
      </c>
    </row>
    <row r="253" spans="1:47" s="2" customFormat="1" ht="12">
      <c r="A253" s="37"/>
      <c r="B253" s="38"/>
      <c r="C253" s="39"/>
      <c r="D253" s="235" t="s">
        <v>159</v>
      </c>
      <c r="E253" s="39"/>
      <c r="F253" s="236" t="s">
        <v>556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159</v>
      </c>
      <c r="AU253" s="16" t="s">
        <v>86</v>
      </c>
    </row>
    <row r="254" spans="1:65" s="2" customFormat="1" ht="24.15" customHeight="1">
      <c r="A254" s="37"/>
      <c r="B254" s="38"/>
      <c r="C254" s="249" t="s">
        <v>372</v>
      </c>
      <c r="D254" s="249" t="s">
        <v>282</v>
      </c>
      <c r="E254" s="250" t="s">
        <v>558</v>
      </c>
      <c r="F254" s="251" t="s">
        <v>559</v>
      </c>
      <c r="G254" s="252" t="s">
        <v>313</v>
      </c>
      <c r="H254" s="253">
        <v>1</v>
      </c>
      <c r="I254" s="254"/>
      <c r="J254" s="255">
        <f>ROUND(I254*H254,2)</f>
        <v>0</v>
      </c>
      <c r="K254" s="251" t="s">
        <v>186</v>
      </c>
      <c r="L254" s="256"/>
      <c r="M254" s="257" t="s">
        <v>1</v>
      </c>
      <c r="N254" s="258" t="s">
        <v>41</v>
      </c>
      <c r="O254" s="90"/>
      <c r="P254" s="226">
        <f>O254*H254</f>
        <v>0</v>
      </c>
      <c r="Q254" s="226">
        <v>0.0133</v>
      </c>
      <c r="R254" s="226">
        <f>Q254*H254</f>
        <v>0.0133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205</v>
      </c>
      <c r="AT254" s="228" t="s">
        <v>282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935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559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65" s="2" customFormat="1" ht="24.15" customHeight="1">
      <c r="A256" s="37"/>
      <c r="B256" s="38"/>
      <c r="C256" s="249" t="s">
        <v>376</v>
      </c>
      <c r="D256" s="249" t="s">
        <v>282</v>
      </c>
      <c r="E256" s="250" t="s">
        <v>562</v>
      </c>
      <c r="F256" s="251" t="s">
        <v>563</v>
      </c>
      <c r="G256" s="252" t="s">
        <v>313</v>
      </c>
      <c r="H256" s="253">
        <v>1</v>
      </c>
      <c r="I256" s="254"/>
      <c r="J256" s="255">
        <f>ROUND(I256*H256,2)</f>
        <v>0</v>
      </c>
      <c r="K256" s="251" t="s">
        <v>186</v>
      </c>
      <c r="L256" s="256"/>
      <c r="M256" s="257" t="s">
        <v>1</v>
      </c>
      <c r="N256" s="258" t="s">
        <v>41</v>
      </c>
      <c r="O256" s="90"/>
      <c r="P256" s="226">
        <f>O256*H256</f>
        <v>0</v>
      </c>
      <c r="Q256" s="226">
        <v>0.0003</v>
      </c>
      <c r="R256" s="226">
        <f>Q256*H256</f>
        <v>0.0003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205</v>
      </c>
      <c r="AT256" s="228" t="s">
        <v>282</v>
      </c>
      <c r="AU256" s="228" t="s">
        <v>86</v>
      </c>
      <c r="AY256" s="16" t="s">
        <v>148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155</v>
      </c>
      <c r="BM256" s="228" t="s">
        <v>936</v>
      </c>
    </row>
    <row r="257" spans="1:47" s="2" customFormat="1" ht="12">
      <c r="A257" s="37"/>
      <c r="B257" s="38"/>
      <c r="C257" s="39"/>
      <c r="D257" s="230" t="s">
        <v>157</v>
      </c>
      <c r="E257" s="39"/>
      <c r="F257" s="231" t="s">
        <v>563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86</v>
      </c>
    </row>
    <row r="258" spans="1:65" s="2" customFormat="1" ht="16.5" customHeight="1">
      <c r="A258" s="37"/>
      <c r="B258" s="38"/>
      <c r="C258" s="217" t="s">
        <v>382</v>
      </c>
      <c r="D258" s="217" t="s">
        <v>150</v>
      </c>
      <c r="E258" s="218" t="s">
        <v>566</v>
      </c>
      <c r="F258" s="219" t="s">
        <v>567</v>
      </c>
      <c r="G258" s="220" t="s">
        <v>313</v>
      </c>
      <c r="H258" s="221">
        <v>1</v>
      </c>
      <c r="I258" s="222"/>
      <c r="J258" s="223">
        <f>ROUND(I258*H258,2)</f>
        <v>0</v>
      </c>
      <c r="K258" s="219" t="s">
        <v>154</v>
      </c>
      <c r="L258" s="43"/>
      <c r="M258" s="224" t="s">
        <v>1</v>
      </c>
      <c r="N258" s="225" t="s">
        <v>41</v>
      </c>
      <c r="O258" s="90"/>
      <c r="P258" s="226">
        <f>O258*H258</f>
        <v>0</v>
      </c>
      <c r="Q258" s="226">
        <v>0.32906</v>
      </c>
      <c r="R258" s="226">
        <f>Q258*H258</f>
        <v>0.32906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155</v>
      </c>
      <c r="AT258" s="228" t="s">
        <v>150</v>
      </c>
      <c r="AU258" s="228" t="s">
        <v>86</v>
      </c>
      <c r="AY258" s="16" t="s">
        <v>148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84</v>
      </c>
      <c r="BK258" s="229">
        <f>ROUND(I258*H258,2)</f>
        <v>0</v>
      </c>
      <c r="BL258" s="16" t="s">
        <v>155</v>
      </c>
      <c r="BM258" s="228" t="s">
        <v>937</v>
      </c>
    </row>
    <row r="259" spans="1:47" s="2" customFormat="1" ht="12">
      <c r="A259" s="37"/>
      <c r="B259" s="38"/>
      <c r="C259" s="39"/>
      <c r="D259" s="230" t="s">
        <v>157</v>
      </c>
      <c r="E259" s="39"/>
      <c r="F259" s="231" t="s">
        <v>567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157</v>
      </c>
      <c r="AU259" s="16" t="s">
        <v>86</v>
      </c>
    </row>
    <row r="260" spans="1:47" s="2" customFormat="1" ht="12">
      <c r="A260" s="37"/>
      <c r="B260" s="38"/>
      <c r="C260" s="39"/>
      <c r="D260" s="235" t="s">
        <v>159</v>
      </c>
      <c r="E260" s="39"/>
      <c r="F260" s="236" t="s">
        <v>569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159</v>
      </c>
      <c r="AU260" s="16" t="s">
        <v>86</v>
      </c>
    </row>
    <row r="261" spans="1:47" s="2" customFormat="1" ht="12">
      <c r="A261" s="37"/>
      <c r="B261" s="38"/>
      <c r="C261" s="39"/>
      <c r="D261" s="230" t="s">
        <v>161</v>
      </c>
      <c r="E261" s="39"/>
      <c r="F261" s="237" t="s">
        <v>570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65" s="2" customFormat="1" ht="16.5" customHeight="1">
      <c r="A262" s="37"/>
      <c r="B262" s="38"/>
      <c r="C262" s="249" t="s">
        <v>386</v>
      </c>
      <c r="D262" s="249" t="s">
        <v>282</v>
      </c>
      <c r="E262" s="250" t="s">
        <v>572</v>
      </c>
      <c r="F262" s="251" t="s">
        <v>573</v>
      </c>
      <c r="G262" s="252" t="s">
        <v>313</v>
      </c>
      <c r="H262" s="253">
        <v>1</v>
      </c>
      <c r="I262" s="254"/>
      <c r="J262" s="255">
        <f>ROUND(I262*H262,2)</f>
        <v>0</v>
      </c>
      <c r="K262" s="251" t="s">
        <v>154</v>
      </c>
      <c r="L262" s="256"/>
      <c r="M262" s="257" t="s">
        <v>1</v>
      </c>
      <c r="N262" s="258" t="s">
        <v>41</v>
      </c>
      <c r="O262" s="90"/>
      <c r="P262" s="226">
        <f>O262*H262</f>
        <v>0</v>
      </c>
      <c r="Q262" s="226">
        <v>0.0295</v>
      </c>
      <c r="R262" s="226">
        <f>Q262*H262</f>
        <v>0.0295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205</v>
      </c>
      <c r="AT262" s="228" t="s">
        <v>282</v>
      </c>
      <c r="AU262" s="228" t="s">
        <v>86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938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573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86</v>
      </c>
    </row>
    <row r="264" spans="1:65" s="2" customFormat="1" ht="24.15" customHeight="1">
      <c r="A264" s="37"/>
      <c r="B264" s="38"/>
      <c r="C264" s="249" t="s">
        <v>392</v>
      </c>
      <c r="D264" s="249" t="s">
        <v>282</v>
      </c>
      <c r="E264" s="250" t="s">
        <v>576</v>
      </c>
      <c r="F264" s="251" t="s">
        <v>577</v>
      </c>
      <c r="G264" s="252" t="s">
        <v>313</v>
      </c>
      <c r="H264" s="253">
        <v>1</v>
      </c>
      <c r="I264" s="254"/>
      <c r="J264" s="255">
        <f>ROUND(I264*H264,2)</f>
        <v>0</v>
      </c>
      <c r="K264" s="251" t="s">
        <v>1</v>
      </c>
      <c r="L264" s="256"/>
      <c r="M264" s="257" t="s">
        <v>1</v>
      </c>
      <c r="N264" s="258" t="s">
        <v>41</v>
      </c>
      <c r="O264" s="90"/>
      <c r="P264" s="226">
        <f>O264*H264</f>
        <v>0</v>
      </c>
      <c r="Q264" s="226">
        <v>0.00065</v>
      </c>
      <c r="R264" s="226">
        <f>Q264*H264</f>
        <v>0.00065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205</v>
      </c>
      <c r="AT264" s="228" t="s">
        <v>282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939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577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65" s="2" customFormat="1" ht="16.5" customHeight="1">
      <c r="A266" s="37"/>
      <c r="B266" s="38"/>
      <c r="C266" s="217" t="s">
        <v>396</v>
      </c>
      <c r="D266" s="217" t="s">
        <v>150</v>
      </c>
      <c r="E266" s="218" t="s">
        <v>580</v>
      </c>
      <c r="F266" s="219" t="s">
        <v>581</v>
      </c>
      <c r="G266" s="220" t="s">
        <v>313</v>
      </c>
      <c r="H266" s="221">
        <v>2</v>
      </c>
      <c r="I266" s="222"/>
      <c r="J266" s="223">
        <f>ROUND(I266*H266,2)</f>
        <v>0</v>
      </c>
      <c r="K266" s="219" t="s">
        <v>154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0.00031</v>
      </c>
      <c r="R266" s="226">
        <f>Q266*H266</f>
        <v>0.00062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155</v>
      </c>
      <c r="AT266" s="228" t="s">
        <v>150</v>
      </c>
      <c r="AU266" s="228" t="s">
        <v>86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940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583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86</v>
      </c>
    </row>
    <row r="268" spans="1:47" s="2" customFormat="1" ht="12">
      <c r="A268" s="37"/>
      <c r="B268" s="38"/>
      <c r="C268" s="39"/>
      <c r="D268" s="235" t="s">
        <v>159</v>
      </c>
      <c r="E268" s="39"/>
      <c r="F268" s="236" t="s">
        <v>584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159</v>
      </c>
      <c r="AU268" s="16" t="s">
        <v>86</v>
      </c>
    </row>
    <row r="269" spans="1:47" s="2" customFormat="1" ht="12">
      <c r="A269" s="37"/>
      <c r="B269" s="38"/>
      <c r="C269" s="39"/>
      <c r="D269" s="230" t="s">
        <v>161</v>
      </c>
      <c r="E269" s="39"/>
      <c r="F269" s="237" t="s">
        <v>585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65" s="2" customFormat="1" ht="16.5" customHeight="1">
      <c r="A270" s="37"/>
      <c r="B270" s="38"/>
      <c r="C270" s="217" t="s">
        <v>402</v>
      </c>
      <c r="D270" s="217" t="s">
        <v>150</v>
      </c>
      <c r="E270" s="218" t="s">
        <v>587</v>
      </c>
      <c r="F270" s="219" t="s">
        <v>588</v>
      </c>
      <c r="G270" s="220" t="s">
        <v>153</v>
      </c>
      <c r="H270" s="221">
        <v>98</v>
      </c>
      <c r="I270" s="222"/>
      <c r="J270" s="223">
        <f>ROUND(I270*H270,2)</f>
        <v>0</v>
      </c>
      <c r="K270" s="219" t="s">
        <v>154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0.00019</v>
      </c>
      <c r="R270" s="226">
        <f>Q270*H270</f>
        <v>0.01862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155</v>
      </c>
      <c r="AT270" s="228" t="s">
        <v>150</v>
      </c>
      <c r="AU270" s="228" t="s">
        <v>86</v>
      </c>
      <c r="AY270" s="16" t="s">
        <v>148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155</v>
      </c>
      <c r="BM270" s="228" t="s">
        <v>941</v>
      </c>
    </row>
    <row r="271" spans="1:47" s="2" customFormat="1" ht="12">
      <c r="A271" s="37"/>
      <c r="B271" s="38"/>
      <c r="C271" s="39"/>
      <c r="D271" s="230" t="s">
        <v>157</v>
      </c>
      <c r="E271" s="39"/>
      <c r="F271" s="231" t="s">
        <v>590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86</v>
      </c>
    </row>
    <row r="272" spans="1:47" s="2" customFormat="1" ht="12">
      <c r="A272" s="37"/>
      <c r="B272" s="38"/>
      <c r="C272" s="39"/>
      <c r="D272" s="235" t="s">
        <v>159</v>
      </c>
      <c r="E272" s="39"/>
      <c r="F272" s="236" t="s">
        <v>591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159</v>
      </c>
      <c r="AU272" s="16" t="s">
        <v>86</v>
      </c>
    </row>
    <row r="273" spans="1:65" s="2" customFormat="1" ht="21.75" customHeight="1">
      <c r="A273" s="37"/>
      <c r="B273" s="38"/>
      <c r="C273" s="217" t="s">
        <v>407</v>
      </c>
      <c r="D273" s="217" t="s">
        <v>150</v>
      </c>
      <c r="E273" s="218" t="s">
        <v>593</v>
      </c>
      <c r="F273" s="219" t="s">
        <v>594</v>
      </c>
      <c r="G273" s="220" t="s">
        <v>153</v>
      </c>
      <c r="H273" s="221">
        <v>98</v>
      </c>
      <c r="I273" s="222"/>
      <c r="J273" s="223">
        <f>ROUND(I273*H273,2)</f>
        <v>0</v>
      </c>
      <c r="K273" s="219" t="s">
        <v>154</v>
      </c>
      <c r="L273" s="43"/>
      <c r="M273" s="224" t="s">
        <v>1</v>
      </c>
      <c r="N273" s="225" t="s">
        <v>41</v>
      </c>
      <c r="O273" s="90"/>
      <c r="P273" s="226">
        <f>O273*H273</f>
        <v>0</v>
      </c>
      <c r="Q273" s="226">
        <v>9E-05</v>
      </c>
      <c r="R273" s="226">
        <f>Q273*H273</f>
        <v>0.00882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155</v>
      </c>
      <c r="AT273" s="228" t="s">
        <v>150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942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596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47" s="2" customFormat="1" ht="12">
      <c r="A275" s="37"/>
      <c r="B275" s="38"/>
      <c r="C275" s="39"/>
      <c r="D275" s="235" t="s">
        <v>159</v>
      </c>
      <c r="E275" s="39"/>
      <c r="F275" s="236" t="s">
        <v>597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159</v>
      </c>
      <c r="AU275" s="16" t="s">
        <v>86</v>
      </c>
    </row>
    <row r="276" spans="1:65" s="2" customFormat="1" ht="16.5" customHeight="1">
      <c r="A276" s="37"/>
      <c r="B276" s="38"/>
      <c r="C276" s="217" t="s">
        <v>413</v>
      </c>
      <c r="D276" s="217" t="s">
        <v>150</v>
      </c>
      <c r="E276" s="218" t="s">
        <v>599</v>
      </c>
      <c r="F276" s="219" t="s">
        <v>600</v>
      </c>
      <c r="G276" s="220" t="s">
        <v>313</v>
      </c>
      <c r="H276" s="221">
        <v>2</v>
      </c>
      <c r="I276" s="222"/>
      <c r="J276" s="223">
        <f>ROUND(I276*H276,2)</f>
        <v>0</v>
      </c>
      <c r="K276" s="219" t="s">
        <v>1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155</v>
      </c>
      <c r="AT276" s="228" t="s">
        <v>150</v>
      </c>
      <c r="AU276" s="228" t="s">
        <v>86</v>
      </c>
      <c r="AY276" s="16" t="s">
        <v>148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155</v>
      </c>
      <c r="BM276" s="228" t="s">
        <v>943</v>
      </c>
    </row>
    <row r="277" spans="1:47" s="2" customFormat="1" ht="12">
      <c r="A277" s="37"/>
      <c r="B277" s="38"/>
      <c r="C277" s="39"/>
      <c r="D277" s="230" t="s">
        <v>157</v>
      </c>
      <c r="E277" s="39"/>
      <c r="F277" s="231" t="s">
        <v>600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86</v>
      </c>
    </row>
    <row r="278" spans="1:63" s="12" customFormat="1" ht="22.8" customHeight="1">
      <c r="A278" s="12"/>
      <c r="B278" s="201"/>
      <c r="C278" s="202"/>
      <c r="D278" s="203" t="s">
        <v>75</v>
      </c>
      <c r="E278" s="215" t="s">
        <v>628</v>
      </c>
      <c r="F278" s="215" t="s">
        <v>629</v>
      </c>
      <c r="G278" s="202"/>
      <c r="H278" s="202"/>
      <c r="I278" s="205"/>
      <c r="J278" s="216">
        <f>BK278</f>
        <v>0</v>
      </c>
      <c r="K278" s="202"/>
      <c r="L278" s="207"/>
      <c r="M278" s="208"/>
      <c r="N278" s="209"/>
      <c r="O278" s="209"/>
      <c r="P278" s="210">
        <f>SUM(P279:P282)</f>
        <v>0</v>
      </c>
      <c r="Q278" s="209"/>
      <c r="R278" s="210">
        <f>SUM(R279:R282)</f>
        <v>0</v>
      </c>
      <c r="S278" s="209"/>
      <c r="T278" s="211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2" t="s">
        <v>84</v>
      </c>
      <c r="AT278" s="213" t="s">
        <v>75</v>
      </c>
      <c r="AU278" s="213" t="s">
        <v>84</v>
      </c>
      <c r="AY278" s="212" t="s">
        <v>148</v>
      </c>
      <c r="BK278" s="214">
        <f>SUM(BK279:BK282)</f>
        <v>0</v>
      </c>
    </row>
    <row r="279" spans="1:65" s="2" customFormat="1" ht="24.15" customHeight="1">
      <c r="A279" s="37"/>
      <c r="B279" s="38"/>
      <c r="C279" s="217" t="s">
        <v>418</v>
      </c>
      <c r="D279" s="217" t="s">
        <v>150</v>
      </c>
      <c r="E279" s="218" t="s">
        <v>631</v>
      </c>
      <c r="F279" s="219" t="s">
        <v>632</v>
      </c>
      <c r="G279" s="220" t="s">
        <v>256</v>
      </c>
      <c r="H279" s="221">
        <v>1.079</v>
      </c>
      <c r="I279" s="222"/>
      <c r="J279" s="223">
        <f>ROUND(I279*H279,2)</f>
        <v>0</v>
      </c>
      <c r="K279" s="219" t="s">
        <v>154</v>
      </c>
      <c r="L279" s="43"/>
      <c r="M279" s="224" t="s">
        <v>1</v>
      </c>
      <c r="N279" s="225" t="s">
        <v>41</v>
      </c>
      <c r="O279" s="90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155</v>
      </c>
      <c r="AT279" s="228" t="s">
        <v>150</v>
      </c>
      <c r="AU279" s="228" t="s">
        <v>86</v>
      </c>
      <c r="AY279" s="16" t="s">
        <v>148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84</v>
      </c>
      <c r="BK279" s="229">
        <f>ROUND(I279*H279,2)</f>
        <v>0</v>
      </c>
      <c r="BL279" s="16" t="s">
        <v>155</v>
      </c>
      <c r="BM279" s="228" t="s">
        <v>944</v>
      </c>
    </row>
    <row r="280" spans="1:47" s="2" customFormat="1" ht="12">
      <c r="A280" s="37"/>
      <c r="B280" s="38"/>
      <c r="C280" s="39"/>
      <c r="D280" s="230" t="s">
        <v>157</v>
      </c>
      <c r="E280" s="39"/>
      <c r="F280" s="231" t="s">
        <v>634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157</v>
      </c>
      <c r="AU280" s="16" t="s">
        <v>86</v>
      </c>
    </row>
    <row r="281" spans="1:47" s="2" customFormat="1" ht="12">
      <c r="A281" s="37"/>
      <c r="B281" s="38"/>
      <c r="C281" s="39"/>
      <c r="D281" s="235" t="s">
        <v>159</v>
      </c>
      <c r="E281" s="39"/>
      <c r="F281" s="236" t="s">
        <v>635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159</v>
      </c>
      <c r="AU281" s="16" t="s">
        <v>86</v>
      </c>
    </row>
    <row r="282" spans="1:47" s="2" customFormat="1" ht="12">
      <c r="A282" s="37"/>
      <c r="B282" s="38"/>
      <c r="C282" s="39"/>
      <c r="D282" s="230" t="s">
        <v>161</v>
      </c>
      <c r="E282" s="39"/>
      <c r="F282" s="237" t="s">
        <v>636</v>
      </c>
      <c r="G282" s="39"/>
      <c r="H282" s="39"/>
      <c r="I282" s="232"/>
      <c r="J282" s="39"/>
      <c r="K282" s="39"/>
      <c r="L282" s="43"/>
      <c r="M282" s="259"/>
      <c r="N282" s="260"/>
      <c r="O282" s="261"/>
      <c r="P282" s="261"/>
      <c r="Q282" s="261"/>
      <c r="R282" s="261"/>
      <c r="S282" s="261"/>
      <c r="T282" s="262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161</v>
      </c>
      <c r="AU282" s="16" t="s">
        <v>86</v>
      </c>
    </row>
    <row r="283" spans="1:31" s="2" customFormat="1" ht="6.95" customHeight="1">
      <c r="A283" s="37"/>
      <c r="B283" s="65"/>
      <c r="C283" s="66"/>
      <c r="D283" s="66"/>
      <c r="E283" s="66"/>
      <c r="F283" s="66"/>
      <c r="G283" s="66"/>
      <c r="H283" s="66"/>
      <c r="I283" s="66"/>
      <c r="J283" s="66"/>
      <c r="K283" s="66"/>
      <c r="L283" s="43"/>
      <c r="M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</sheetData>
  <sheetProtection password="CC35" sheet="1" objects="1" scenarios="1" formatColumns="0" formatRows="0" autoFilter="0"/>
  <autoFilter ref="C120:K2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4" r:id="rId3" display="https://podminky.urs.cz/item/CS_URS_2022_01/119003132"/>
    <hyperlink ref="F138" r:id="rId4" display="https://podminky.urs.cz/item/CS_URS_2022_01/119004111"/>
    <hyperlink ref="F141" r:id="rId5" display="https://podminky.urs.cz/item/CS_URS_2022_01/119004112"/>
    <hyperlink ref="F144" r:id="rId6" display="https://podminky.urs.cz/item/CS_URS_2022_02/132251255"/>
    <hyperlink ref="F149" r:id="rId7" display="https://podminky.urs.cz/item/CS_URS_2022_02/132351255"/>
    <hyperlink ref="F154" r:id="rId8" display="https://podminky.urs.cz/item/CS_URS_2022_02/132451255"/>
    <hyperlink ref="F159" r:id="rId9" display="https://podminky.urs.cz/item/CS_URS_2022_01/139001101"/>
    <hyperlink ref="F163" r:id="rId10" display="https://podminky.urs.cz/item/CS_URS_2022_01/151101101"/>
    <hyperlink ref="F168" r:id="rId11" display="https://podminky.urs.cz/item/CS_URS_2022_01/151101111"/>
    <hyperlink ref="F171" r:id="rId12" display="https://podminky.urs.cz/item/CS_URS_2022_01/162351123"/>
    <hyperlink ref="F175" r:id="rId13" display="https://podminky.urs.cz/item/CS_URS_2022_01/162751117"/>
    <hyperlink ref="F180" r:id="rId14" display="https://podminky.urs.cz/item/CS_URS_2022_01/162751119"/>
    <hyperlink ref="F186" r:id="rId15" display="https://podminky.urs.cz/item/CS_URS_2022_01/167151111"/>
    <hyperlink ref="F190" r:id="rId16" display="https://podminky.urs.cz/item/CS_URS_2022_01/171201221"/>
    <hyperlink ref="F195" r:id="rId17" display="https://podminky.urs.cz/item/CS_URS_2022_01/174101101"/>
    <hyperlink ref="F202" r:id="rId18" display="https://podminky.urs.cz/item/CS_URS_2022_01/175151101"/>
    <hyperlink ref="F211" r:id="rId19" display="https://podminky.urs.cz/item/CS_URS_2022_01/451572111"/>
    <hyperlink ref="F217" r:id="rId20" display="https://podminky.urs.cz/item/CS_URS_2022_02/871211141"/>
    <hyperlink ref="F223" r:id="rId21" display="https://podminky.urs.cz/item/CS_URS_2022_02/877211101"/>
    <hyperlink ref="F232" r:id="rId22" display="https://podminky.urs.cz/item/CS_URS_2022_02/891211112"/>
    <hyperlink ref="F239" r:id="rId23" display="https://podminky.urs.cz/item/CS_URS_2022_01/891247111"/>
    <hyperlink ref="F245" r:id="rId24" display="https://podminky.urs.cz/item/CS_URS_2022_01/892241111"/>
    <hyperlink ref="F249" r:id="rId25" display="https://podminky.urs.cz/item/CS_URS_2022_01/892273122"/>
    <hyperlink ref="F253" r:id="rId26" display="https://podminky.urs.cz/item/CS_URS_2022_02/899401112"/>
    <hyperlink ref="F260" r:id="rId27" display="https://podminky.urs.cz/item/CS_URS_2022_01/899401113"/>
    <hyperlink ref="F268" r:id="rId28" display="https://podminky.urs.cz/item/CS_URS_2022_01/899712111"/>
    <hyperlink ref="F272" r:id="rId29" display="https://podminky.urs.cz/item/CS_URS_2022_01/899721111"/>
    <hyperlink ref="F275" r:id="rId30" display="https://podminky.urs.cz/item/CS_URS_2022_01/899722113"/>
    <hyperlink ref="F281" r:id="rId3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ROUND((SUM(BE121:BE320)),2)</f>
        <v>0</v>
      </c>
      <c r="G33" s="37"/>
      <c r="H33" s="37"/>
      <c r="I33" s="154">
        <v>0.21</v>
      </c>
      <c r="J33" s="153">
        <f>ROUND(((SUM(BE121:BE320))*I33),2)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ROUND((SUM(BF121:BF320)),2)</f>
        <v>0</v>
      </c>
      <c r="G34" s="37"/>
      <c r="H34" s="37"/>
      <c r="I34" s="154">
        <v>0.15</v>
      </c>
      <c r="J34" s="153">
        <f>ROUND(((SUM(BF121:BF320))*I34),2)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ROUND((SUM(BG121:BG320)),2)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ROUND((SUM(BH121:BH320)),2)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ROUND((SUM(BI121:BI320)),2)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06 - IO 06 Vodovodní řad A2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J216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J316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06 - IO 06 Vodovodní řad A2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1.8769343999999997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P123+P216+P230+P316</f>
        <v>0</v>
      </c>
      <c r="Q122" s="209"/>
      <c r="R122" s="210">
        <f>R123+R216+R230+R316</f>
        <v>1.8769343999999997</v>
      </c>
      <c r="S122" s="209"/>
      <c r="T122" s="211">
        <f>T123+T216+T230+T316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BK123+BK216+BK230+BK316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SUM(P124:P215)</f>
        <v>0</v>
      </c>
      <c r="Q123" s="209"/>
      <c r="R123" s="210">
        <f>SUM(R124:R215)</f>
        <v>0.47631499999999993</v>
      </c>
      <c r="S123" s="209"/>
      <c r="T123" s="211">
        <f>SUM(T124:T215)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SUM(BK124:BK215)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2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0.0738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946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220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0.12319999999999999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947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948</v>
      </c>
      <c r="G131" s="239"/>
      <c r="H131" s="242">
        <v>160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76</v>
      </c>
      <c r="AY131" s="248" t="s">
        <v>148</v>
      </c>
    </row>
    <row r="132" spans="1:51" s="13" customFormat="1" ht="12">
      <c r="A132" s="13"/>
      <c r="B132" s="238"/>
      <c r="C132" s="239"/>
      <c r="D132" s="230" t="s">
        <v>163</v>
      </c>
      <c r="E132" s="240" t="s">
        <v>1</v>
      </c>
      <c r="F132" s="241" t="s">
        <v>949</v>
      </c>
      <c r="G132" s="239"/>
      <c r="H132" s="242">
        <v>60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163</v>
      </c>
      <c r="AU132" s="248" t="s">
        <v>86</v>
      </c>
      <c r="AV132" s="13" t="s">
        <v>86</v>
      </c>
      <c r="AW132" s="13" t="s">
        <v>32</v>
      </c>
      <c r="AX132" s="13" t="s">
        <v>76</v>
      </c>
      <c r="AY132" s="248" t="s">
        <v>148</v>
      </c>
    </row>
    <row r="133" spans="1:51" s="14" customFormat="1" ht="12">
      <c r="A133" s="14"/>
      <c r="B133" s="263"/>
      <c r="C133" s="264"/>
      <c r="D133" s="230" t="s">
        <v>163</v>
      </c>
      <c r="E133" s="265" t="s">
        <v>1</v>
      </c>
      <c r="F133" s="266" t="s">
        <v>950</v>
      </c>
      <c r="G133" s="264"/>
      <c r="H133" s="267">
        <v>220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3" t="s">
        <v>163</v>
      </c>
      <c r="AU133" s="273" t="s">
        <v>86</v>
      </c>
      <c r="AV133" s="14" t="s">
        <v>155</v>
      </c>
      <c r="AW133" s="14" t="s">
        <v>32</v>
      </c>
      <c r="AX133" s="14" t="s">
        <v>84</v>
      </c>
      <c r="AY133" s="273" t="s">
        <v>148</v>
      </c>
    </row>
    <row r="134" spans="1:65" s="2" customFormat="1" ht="21.75" customHeight="1">
      <c r="A134" s="37"/>
      <c r="B134" s="38"/>
      <c r="C134" s="217" t="s">
        <v>170</v>
      </c>
      <c r="D134" s="217" t="s">
        <v>150</v>
      </c>
      <c r="E134" s="218" t="s">
        <v>165</v>
      </c>
      <c r="F134" s="219" t="s">
        <v>166</v>
      </c>
      <c r="G134" s="220" t="s">
        <v>153</v>
      </c>
      <c r="H134" s="221">
        <v>220</v>
      </c>
      <c r="I134" s="222"/>
      <c r="J134" s="223">
        <f>ROUND(I134*H134,2)</f>
        <v>0</v>
      </c>
      <c r="K134" s="219" t="s">
        <v>154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155</v>
      </c>
      <c r="AT134" s="228" t="s">
        <v>150</v>
      </c>
      <c r="AU134" s="228" t="s">
        <v>86</v>
      </c>
      <c r="AY134" s="16" t="s">
        <v>148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155</v>
      </c>
      <c r="BM134" s="228" t="s">
        <v>951</v>
      </c>
    </row>
    <row r="135" spans="1:47" s="2" customFormat="1" ht="12">
      <c r="A135" s="37"/>
      <c r="B135" s="38"/>
      <c r="C135" s="39"/>
      <c r="D135" s="230" t="s">
        <v>157</v>
      </c>
      <c r="E135" s="39"/>
      <c r="F135" s="231" t="s">
        <v>168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86</v>
      </c>
    </row>
    <row r="136" spans="1:47" s="2" customFormat="1" ht="12">
      <c r="A136" s="37"/>
      <c r="B136" s="38"/>
      <c r="C136" s="39"/>
      <c r="D136" s="235" t="s">
        <v>159</v>
      </c>
      <c r="E136" s="39"/>
      <c r="F136" s="236" t="s">
        <v>169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159</v>
      </c>
      <c r="AU136" s="16" t="s">
        <v>86</v>
      </c>
    </row>
    <row r="137" spans="1:47" s="2" customFormat="1" ht="12">
      <c r="A137" s="37"/>
      <c r="B137" s="38"/>
      <c r="C137" s="39"/>
      <c r="D137" s="230" t="s">
        <v>161</v>
      </c>
      <c r="E137" s="39"/>
      <c r="F137" s="237" t="s">
        <v>162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161</v>
      </c>
      <c r="AU137" s="16" t="s">
        <v>86</v>
      </c>
    </row>
    <row r="138" spans="1:65" s="2" customFormat="1" ht="24.15" customHeight="1">
      <c r="A138" s="37"/>
      <c r="B138" s="38"/>
      <c r="C138" s="217" t="s">
        <v>155</v>
      </c>
      <c r="D138" s="217" t="s">
        <v>150</v>
      </c>
      <c r="E138" s="218" t="s">
        <v>171</v>
      </c>
      <c r="F138" s="219" t="s">
        <v>172</v>
      </c>
      <c r="G138" s="220" t="s">
        <v>153</v>
      </c>
      <c r="H138" s="221">
        <v>4.5</v>
      </c>
      <c r="I138" s="222"/>
      <c r="J138" s="223">
        <f>ROUND(I138*H138,2)</f>
        <v>0</v>
      </c>
      <c r="K138" s="219" t="s">
        <v>154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0.00047</v>
      </c>
      <c r="R138" s="226">
        <f>Q138*H138</f>
        <v>0.002115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155</v>
      </c>
      <c r="AT138" s="228" t="s">
        <v>150</v>
      </c>
      <c r="AU138" s="228" t="s">
        <v>86</v>
      </c>
      <c r="AY138" s="16" t="s">
        <v>148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155</v>
      </c>
      <c r="BM138" s="228" t="s">
        <v>952</v>
      </c>
    </row>
    <row r="139" spans="1:47" s="2" customFormat="1" ht="12">
      <c r="A139" s="37"/>
      <c r="B139" s="38"/>
      <c r="C139" s="39"/>
      <c r="D139" s="230" t="s">
        <v>157</v>
      </c>
      <c r="E139" s="39"/>
      <c r="F139" s="231" t="s">
        <v>174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86</v>
      </c>
    </row>
    <row r="140" spans="1:47" s="2" customFormat="1" ht="12">
      <c r="A140" s="37"/>
      <c r="B140" s="38"/>
      <c r="C140" s="39"/>
      <c r="D140" s="235" t="s">
        <v>159</v>
      </c>
      <c r="E140" s="39"/>
      <c r="F140" s="236" t="s">
        <v>175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159</v>
      </c>
      <c r="AU140" s="16" t="s">
        <v>86</v>
      </c>
    </row>
    <row r="141" spans="1:65" s="2" customFormat="1" ht="24.15" customHeight="1">
      <c r="A141" s="37"/>
      <c r="B141" s="38"/>
      <c r="C141" s="217" t="s">
        <v>182</v>
      </c>
      <c r="D141" s="217" t="s">
        <v>150</v>
      </c>
      <c r="E141" s="218" t="s">
        <v>177</v>
      </c>
      <c r="F141" s="219" t="s">
        <v>178</v>
      </c>
      <c r="G141" s="220" t="s">
        <v>153</v>
      </c>
      <c r="H141" s="221">
        <v>4.5</v>
      </c>
      <c r="I141" s="222"/>
      <c r="J141" s="223">
        <f>ROUND(I141*H141,2)</f>
        <v>0</v>
      </c>
      <c r="K141" s="219" t="s">
        <v>154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155</v>
      </c>
      <c r="AT141" s="228" t="s">
        <v>150</v>
      </c>
      <c r="AU141" s="228" t="s">
        <v>86</v>
      </c>
      <c r="AY141" s="16" t="s">
        <v>148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155</v>
      </c>
      <c r="BM141" s="228" t="s">
        <v>953</v>
      </c>
    </row>
    <row r="142" spans="1:47" s="2" customFormat="1" ht="12">
      <c r="A142" s="37"/>
      <c r="B142" s="38"/>
      <c r="C142" s="39"/>
      <c r="D142" s="230" t="s">
        <v>157</v>
      </c>
      <c r="E142" s="39"/>
      <c r="F142" s="231" t="s">
        <v>180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86</v>
      </c>
    </row>
    <row r="143" spans="1:47" s="2" customFormat="1" ht="12">
      <c r="A143" s="37"/>
      <c r="B143" s="38"/>
      <c r="C143" s="39"/>
      <c r="D143" s="235" t="s">
        <v>159</v>
      </c>
      <c r="E143" s="39"/>
      <c r="F143" s="236" t="s">
        <v>181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86</v>
      </c>
    </row>
    <row r="144" spans="1:65" s="2" customFormat="1" ht="33" customHeight="1">
      <c r="A144" s="37"/>
      <c r="B144" s="38"/>
      <c r="C144" s="217" t="s">
        <v>192</v>
      </c>
      <c r="D144" s="217" t="s">
        <v>150</v>
      </c>
      <c r="E144" s="218" t="s">
        <v>183</v>
      </c>
      <c r="F144" s="219" t="s">
        <v>184</v>
      </c>
      <c r="G144" s="220" t="s">
        <v>185</v>
      </c>
      <c r="H144" s="221">
        <v>49.432</v>
      </c>
      <c r="I144" s="222"/>
      <c r="J144" s="223">
        <f>ROUND(I144*H144,2)</f>
        <v>0</v>
      </c>
      <c r="K144" s="219" t="s">
        <v>186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155</v>
      </c>
      <c r="AT144" s="228" t="s">
        <v>150</v>
      </c>
      <c r="AU144" s="228" t="s">
        <v>86</v>
      </c>
      <c r="AY144" s="16" t="s">
        <v>148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155</v>
      </c>
      <c r="BM144" s="228" t="s">
        <v>954</v>
      </c>
    </row>
    <row r="145" spans="1:47" s="2" customFormat="1" ht="12">
      <c r="A145" s="37"/>
      <c r="B145" s="38"/>
      <c r="C145" s="39"/>
      <c r="D145" s="230" t="s">
        <v>157</v>
      </c>
      <c r="E145" s="39"/>
      <c r="F145" s="231" t="s">
        <v>188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86</v>
      </c>
    </row>
    <row r="146" spans="1:47" s="2" customFormat="1" ht="12">
      <c r="A146" s="37"/>
      <c r="B146" s="38"/>
      <c r="C146" s="39"/>
      <c r="D146" s="235" t="s">
        <v>159</v>
      </c>
      <c r="E146" s="39"/>
      <c r="F146" s="236" t="s">
        <v>189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159</v>
      </c>
      <c r="AU146" s="16" t="s">
        <v>86</v>
      </c>
    </row>
    <row r="147" spans="1:51" s="13" customFormat="1" ht="12">
      <c r="A147" s="13"/>
      <c r="B147" s="238"/>
      <c r="C147" s="239"/>
      <c r="D147" s="230" t="s">
        <v>163</v>
      </c>
      <c r="E147" s="240" t="s">
        <v>1</v>
      </c>
      <c r="F147" s="241" t="s">
        <v>955</v>
      </c>
      <c r="G147" s="239"/>
      <c r="H147" s="242">
        <v>90.08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163</v>
      </c>
      <c r="AU147" s="248" t="s">
        <v>86</v>
      </c>
      <c r="AV147" s="13" t="s">
        <v>86</v>
      </c>
      <c r="AW147" s="13" t="s">
        <v>32</v>
      </c>
      <c r="AX147" s="13" t="s">
        <v>76</v>
      </c>
      <c r="AY147" s="248" t="s">
        <v>148</v>
      </c>
    </row>
    <row r="148" spans="1:51" s="13" customFormat="1" ht="12">
      <c r="A148" s="13"/>
      <c r="B148" s="238"/>
      <c r="C148" s="239"/>
      <c r="D148" s="230" t="s">
        <v>163</v>
      </c>
      <c r="E148" s="240" t="s">
        <v>1</v>
      </c>
      <c r="F148" s="241" t="s">
        <v>956</v>
      </c>
      <c r="G148" s="239"/>
      <c r="H148" s="242">
        <v>33.5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163</v>
      </c>
      <c r="AU148" s="248" t="s">
        <v>86</v>
      </c>
      <c r="AV148" s="13" t="s">
        <v>86</v>
      </c>
      <c r="AW148" s="13" t="s">
        <v>32</v>
      </c>
      <c r="AX148" s="13" t="s">
        <v>76</v>
      </c>
      <c r="AY148" s="248" t="s">
        <v>148</v>
      </c>
    </row>
    <row r="149" spans="1:51" s="14" customFormat="1" ht="12">
      <c r="A149" s="14"/>
      <c r="B149" s="263"/>
      <c r="C149" s="264"/>
      <c r="D149" s="230" t="s">
        <v>163</v>
      </c>
      <c r="E149" s="265" t="s">
        <v>1</v>
      </c>
      <c r="F149" s="266" t="s">
        <v>950</v>
      </c>
      <c r="G149" s="264"/>
      <c r="H149" s="267">
        <v>123.58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3" t="s">
        <v>163</v>
      </c>
      <c r="AU149" s="273" t="s">
        <v>86</v>
      </c>
      <c r="AV149" s="14" t="s">
        <v>155</v>
      </c>
      <c r="AW149" s="14" t="s">
        <v>32</v>
      </c>
      <c r="AX149" s="14" t="s">
        <v>84</v>
      </c>
      <c r="AY149" s="273" t="s">
        <v>148</v>
      </c>
    </row>
    <row r="150" spans="1:51" s="13" customFormat="1" ht="12">
      <c r="A150" s="13"/>
      <c r="B150" s="238"/>
      <c r="C150" s="239"/>
      <c r="D150" s="230" t="s">
        <v>163</v>
      </c>
      <c r="E150" s="239"/>
      <c r="F150" s="241" t="s">
        <v>957</v>
      </c>
      <c r="G150" s="239"/>
      <c r="H150" s="242">
        <v>49.432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4</v>
      </c>
      <c r="AX150" s="13" t="s">
        <v>84</v>
      </c>
      <c r="AY150" s="248" t="s">
        <v>148</v>
      </c>
    </row>
    <row r="151" spans="1:65" s="2" customFormat="1" ht="33" customHeight="1">
      <c r="A151" s="37"/>
      <c r="B151" s="38"/>
      <c r="C151" s="217" t="s">
        <v>199</v>
      </c>
      <c r="D151" s="217" t="s">
        <v>150</v>
      </c>
      <c r="E151" s="218" t="s">
        <v>193</v>
      </c>
      <c r="F151" s="219" t="s">
        <v>194</v>
      </c>
      <c r="G151" s="220" t="s">
        <v>185</v>
      </c>
      <c r="H151" s="221">
        <v>37.074</v>
      </c>
      <c r="I151" s="222"/>
      <c r="J151" s="223">
        <f>ROUND(I151*H151,2)</f>
        <v>0</v>
      </c>
      <c r="K151" s="219" t="s">
        <v>186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155</v>
      </c>
      <c r="AT151" s="228" t="s">
        <v>150</v>
      </c>
      <c r="AU151" s="228" t="s">
        <v>86</v>
      </c>
      <c r="AY151" s="16" t="s">
        <v>148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155</v>
      </c>
      <c r="BM151" s="228" t="s">
        <v>958</v>
      </c>
    </row>
    <row r="152" spans="1:47" s="2" customFormat="1" ht="12">
      <c r="A152" s="37"/>
      <c r="B152" s="38"/>
      <c r="C152" s="39"/>
      <c r="D152" s="230" t="s">
        <v>157</v>
      </c>
      <c r="E152" s="39"/>
      <c r="F152" s="231" t="s">
        <v>196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157</v>
      </c>
      <c r="AU152" s="16" t="s">
        <v>86</v>
      </c>
    </row>
    <row r="153" spans="1:47" s="2" customFormat="1" ht="12">
      <c r="A153" s="37"/>
      <c r="B153" s="38"/>
      <c r="C153" s="39"/>
      <c r="D153" s="235" t="s">
        <v>159</v>
      </c>
      <c r="E153" s="39"/>
      <c r="F153" s="236" t="s">
        <v>197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159</v>
      </c>
      <c r="AU153" s="16" t="s">
        <v>86</v>
      </c>
    </row>
    <row r="154" spans="1:51" s="13" customFormat="1" ht="12">
      <c r="A154" s="13"/>
      <c r="B154" s="238"/>
      <c r="C154" s="239"/>
      <c r="D154" s="230" t="s">
        <v>163</v>
      </c>
      <c r="E154" s="240" t="s">
        <v>1</v>
      </c>
      <c r="F154" s="241" t="s">
        <v>955</v>
      </c>
      <c r="G154" s="239"/>
      <c r="H154" s="242">
        <v>90.08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163</v>
      </c>
      <c r="AU154" s="248" t="s">
        <v>86</v>
      </c>
      <c r="AV154" s="13" t="s">
        <v>86</v>
      </c>
      <c r="AW154" s="13" t="s">
        <v>32</v>
      </c>
      <c r="AX154" s="13" t="s">
        <v>76</v>
      </c>
      <c r="AY154" s="248" t="s">
        <v>148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956</v>
      </c>
      <c r="G155" s="239"/>
      <c r="H155" s="242">
        <v>33.5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76</v>
      </c>
      <c r="AY155" s="248" t="s">
        <v>148</v>
      </c>
    </row>
    <row r="156" spans="1:51" s="14" customFormat="1" ht="12">
      <c r="A156" s="14"/>
      <c r="B156" s="263"/>
      <c r="C156" s="264"/>
      <c r="D156" s="230" t="s">
        <v>163</v>
      </c>
      <c r="E156" s="265" t="s">
        <v>1</v>
      </c>
      <c r="F156" s="266" t="s">
        <v>950</v>
      </c>
      <c r="G156" s="264"/>
      <c r="H156" s="267">
        <v>123.58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3" t="s">
        <v>163</v>
      </c>
      <c r="AU156" s="273" t="s">
        <v>86</v>
      </c>
      <c r="AV156" s="14" t="s">
        <v>155</v>
      </c>
      <c r="AW156" s="14" t="s">
        <v>32</v>
      </c>
      <c r="AX156" s="14" t="s">
        <v>84</v>
      </c>
      <c r="AY156" s="273" t="s">
        <v>148</v>
      </c>
    </row>
    <row r="157" spans="1:51" s="13" customFormat="1" ht="12">
      <c r="A157" s="13"/>
      <c r="B157" s="238"/>
      <c r="C157" s="239"/>
      <c r="D157" s="230" t="s">
        <v>163</v>
      </c>
      <c r="E157" s="239"/>
      <c r="F157" s="241" t="s">
        <v>959</v>
      </c>
      <c r="G157" s="239"/>
      <c r="H157" s="242">
        <v>37.074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163</v>
      </c>
      <c r="AU157" s="248" t="s">
        <v>86</v>
      </c>
      <c r="AV157" s="13" t="s">
        <v>86</v>
      </c>
      <c r="AW157" s="13" t="s">
        <v>4</v>
      </c>
      <c r="AX157" s="13" t="s">
        <v>84</v>
      </c>
      <c r="AY157" s="248" t="s">
        <v>148</v>
      </c>
    </row>
    <row r="158" spans="1:65" s="2" customFormat="1" ht="33" customHeight="1">
      <c r="A158" s="37"/>
      <c r="B158" s="38"/>
      <c r="C158" s="217" t="s">
        <v>205</v>
      </c>
      <c r="D158" s="217" t="s">
        <v>150</v>
      </c>
      <c r="E158" s="218" t="s">
        <v>200</v>
      </c>
      <c r="F158" s="219" t="s">
        <v>201</v>
      </c>
      <c r="G158" s="220" t="s">
        <v>185</v>
      </c>
      <c r="H158" s="221">
        <v>37.074</v>
      </c>
      <c r="I158" s="222"/>
      <c r="J158" s="223">
        <f>ROUND(I158*H158,2)</f>
        <v>0</v>
      </c>
      <c r="K158" s="219" t="s">
        <v>186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155</v>
      </c>
      <c r="AT158" s="228" t="s">
        <v>150</v>
      </c>
      <c r="AU158" s="228" t="s">
        <v>86</v>
      </c>
      <c r="AY158" s="16" t="s">
        <v>148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155</v>
      </c>
      <c r="BM158" s="228" t="s">
        <v>960</v>
      </c>
    </row>
    <row r="159" spans="1:47" s="2" customFormat="1" ht="12">
      <c r="A159" s="37"/>
      <c r="B159" s="38"/>
      <c r="C159" s="39"/>
      <c r="D159" s="230" t="s">
        <v>157</v>
      </c>
      <c r="E159" s="39"/>
      <c r="F159" s="231" t="s">
        <v>203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157</v>
      </c>
      <c r="AU159" s="16" t="s">
        <v>86</v>
      </c>
    </row>
    <row r="160" spans="1:47" s="2" customFormat="1" ht="12">
      <c r="A160" s="37"/>
      <c r="B160" s="38"/>
      <c r="C160" s="39"/>
      <c r="D160" s="235" t="s">
        <v>159</v>
      </c>
      <c r="E160" s="39"/>
      <c r="F160" s="236" t="s">
        <v>204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159</v>
      </c>
      <c r="AU160" s="16" t="s">
        <v>86</v>
      </c>
    </row>
    <row r="161" spans="1:51" s="13" customFormat="1" ht="12">
      <c r="A161" s="13"/>
      <c r="B161" s="238"/>
      <c r="C161" s="239"/>
      <c r="D161" s="230" t="s">
        <v>163</v>
      </c>
      <c r="E161" s="240" t="s">
        <v>1</v>
      </c>
      <c r="F161" s="241" t="s">
        <v>955</v>
      </c>
      <c r="G161" s="239"/>
      <c r="H161" s="242">
        <v>90.08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86</v>
      </c>
      <c r="AV161" s="13" t="s">
        <v>86</v>
      </c>
      <c r="AW161" s="13" t="s">
        <v>32</v>
      </c>
      <c r="AX161" s="13" t="s">
        <v>76</v>
      </c>
      <c r="AY161" s="248" t="s">
        <v>148</v>
      </c>
    </row>
    <row r="162" spans="1:51" s="13" customFormat="1" ht="12">
      <c r="A162" s="13"/>
      <c r="B162" s="238"/>
      <c r="C162" s="239"/>
      <c r="D162" s="230" t="s">
        <v>163</v>
      </c>
      <c r="E162" s="240" t="s">
        <v>1</v>
      </c>
      <c r="F162" s="241" t="s">
        <v>956</v>
      </c>
      <c r="G162" s="239"/>
      <c r="H162" s="242">
        <v>33.5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163</v>
      </c>
      <c r="AU162" s="248" t="s">
        <v>86</v>
      </c>
      <c r="AV162" s="13" t="s">
        <v>86</v>
      </c>
      <c r="AW162" s="13" t="s">
        <v>32</v>
      </c>
      <c r="AX162" s="13" t="s">
        <v>76</v>
      </c>
      <c r="AY162" s="248" t="s">
        <v>148</v>
      </c>
    </row>
    <row r="163" spans="1:51" s="14" customFormat="1" ht="12">
      <c r="A163" s="14"/>
      <c r="B163" s="263"/>
      <c r="C163" s="264"/>
      <c r="D163" s="230" t="s">
        <v>163</v>
      </c>
      <c r="E163" s="265" t="s">
        <v>1</v>
      </c>
      <c r="F163" s="266" t="s">
        <v>950</v>
      </c>
      <c r="G163" s="264"/>
      <c r="H163" s="267">
        <v>123.58</v>
      </c>
      <c r="I163" s="268"/>
      <c r="J163" s="264"/>
      <c r="K163" s="264"/>
      <c r="L163" s="269"/>
      <c r="M163" s="270"/>
      <c r="N163" s="271"/>
      <c r="O163" s="271"/>
      <c r="P163" s="271"/>
      <c r="Q163" s="271"/>
      <c r="R163" s="271"/>
      <c r="S163" s="271"/>
      <c r="T163" s="27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3" t="s">
        <v>163</v>
      </c>
      <c r="AU163" s="273" t="s">
        <v>86</v>
      </c>
      <c r="AV163" s="14" t="s">
        <v>155</v>
      </c>
      <c r="AW163" s="14" t="s">
        <v>32</v>
      </c>
      <c r="AX163" s="14" t="s">
        <v>84</v>
      </c>
      <c r="AY163" s="273" t="s">
        <v>148</v>
      </c>
    </row>
    <row r="164" spans="1:51" s="13" customFormat="1" ht="12">
      <c r="A164" s="13"/>
      <c r="B164" s="238"/>
      <c r="C164" s="239"/>
      <c r="D164" s="230" t="s">
        <v>163</v>
      </c>
      <c r="E164" s="239"/>
      <c r="F164" s="241" t="s">
        <v>959</v>
      </c>
      <c r="G164" s="239"/>
      <c r="H164" s="242">
        <v>37.074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163</v>
      </c>
      <c r="AU164" s="248" t="s">
        <v>86</v>
      </c>
      <c r="AV164" s="13" t="s">
        <v>86</v>
      </c>
      <c r="AW164" s="13" t="s">
        <v>4</v>
      </c>
      <c r="AX164" s="13" t="s">
        <v>84</v>
      </c>
      <c r="AY164" s="248" t="s">
        <v>148</v>
      </c>
    </row>
    <row r="165" spans="1:65" s="2" customFormat="1" ht="24.15" customHeight="1">
      <c r="A165" s="37"/>
      <c r="B165" s="38"/>
      <c r="C165" s="217" t="s">
        <v>212</v>
      </c>
      <c r="D165" s="217" t="s">
        <v>150</v>
      </c>
      <c r="E165" s="218" t="s">
        <v>206</v>
      </c>
      <c r="F165" s="219" t="s">
        <v>207</v>
      </c>
      <c r="G165" s="220" t="s">
        <v>185</v>
      </c>
      <c r="H165" s="221">
        <v>3.707</v>
      </c>
      <c r="I165" s="222"/>
      <c r="J165" s="223">
        <f>ROUND(I165*H165,2)</f>
        <v>0</v>
      </c>
      <c r="K165" s="219" t="s">
        <v>154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155</v>
      </c>
      <c r="AT165" s="228" t="s">
        <v>150</v>
      </c>
      <c r="AU165" s="228" t="s">
        <v>86</v>
      </c>
      <c r="AY165" s="16" t="s">
        <v>148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155</v>
      </c>
      <c r="BM165" s="228" t="s">
        <v>961</v>
      </c>
    </row>
    <row r="166" spans="1:47" s="2" customFormat="1" ht="12">
      <c r="A166" s="37"/>
      <c r="B166" s="38"/>
      <c r="C166" s="39"/>
      <c r="D166" s="230" t="s">
        <v>157</v>
      </c>
      <c r="E166" s="39"/>
      <c r="F166" s="231" t="s">
        <v>209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157</v>
      </c>
      <c r="AU166" s="16" t="s">
        <v>86</v>
      </c>
    </row>
    <row r="167" spans="1:47" s="2" customFormat="1" ht="12">
      <c r="A167" s="37"/>
      <c r="B167" s="38"/>
      <c r="C167" s="39"/>
      <c r="D167" s="235" t="s">
        <v>159</v>
      </c>
      <c r="E167" s="39"/>
      <c r="F167" s="236" t="s">
        <v>210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159</v>
      </c>
      <c r="AU167" s="16" t="s">
        <v>86</v>
      </c>
    </row>
    <row r="168" spans="1:51" s="13" customFormat="1" ht="12">
      <c r="A168" s="13"/>
      <c r="B168" s="238"/>
      <c r="C168" s="239"/>
      <c r="D168" s="230" t="s">
        <v>163</v>
      </c>
      <c r="E168" s="240" t="s">
        <v>1</v>
      </c>
      <c r="F168" s="241" t="s">
        <v>962</v>
      </c>
      <c r="G168" s="239"/>
      <c r="H168" s="242">
        <v>3.707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163</v>
      </c>
      <c r="AU168" s="248" t="s">
        <v>86</v>
      </c>
      <c r="AV168" s="13" t="s">
        <v>86</v>
      </c>
      <c r="AW168" s="13" t="s">
        <v>32</v>
      </c>
      <c r="AX168" s="13" t="s">
        <v>84</v>
      </c>
      <c r="AY168" s="248" t="s">
        <v>148</v>
      </c>
    </row>
    <row r="169" spans="1:65" s="2" customFormat="1" ht="21.75" customHeight="1">
      <c r="A169" s="37"/>
      <c r="B169" s="38"/>
      <c r="C169" s="217" t="s">
        <v>111</v>
      </c>
      <c r="D169" s="217" t="s">
        <v>150</v>
      </c>
      <c r="E169" s="218" t="s">
        <v>213</v>
      </c>
      <c r="F169" s="219" t="s">
        <v>214</v>
      </c>
      <c r="G169" s="220" t="s">
        <v>215</v>
      </c>
      <c r="H169" s="221">
        <v>330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0.00084</v>
      </c>
      <c r="R169" s="226">
        <f>Q169*H169</f>
        <v>0.2772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963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217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218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47" s="2" customFormat="1" ht="12">
      <c r="A172" s="37"/>
      <c r="B172" s="38"/>
      <c r="C172" s="39"/>
      <c r="D172" s="230" t="s">
        <v>161</v>
      </c>
      <c r="E172" s="39"/>
      <c r="F172" s="237" t="s">
        <v>219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161</v>
      </c>
      <c r="AU172" s="16" t="s">
        <v>86</v>
      </c>
    </row>
    <row r="173" spans="1:51" s="13" customFormat="1" ht="12">
      <c r="A173" s="13"/>
      <c r="B173" s="238"/>
      <c r="C173" s="239"/>
      <c r="D173" s="230" t="s">
        <v>163</v>
      </c>
      <c r="E173" s="240" t="s">
        <v>1</v>
      </c>
      <c r="F173" s="241" t="s">
        <v>964</v>
      </c>
      <c r="G173" s="239"/>
      <c r="H173" s="242">
        <v>330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163</v>
      </c>
      <c r="AU173" s="248" t="s">
        <v>86</v>
      </c>
      <c r="AV173" s="13" t="s">
        <v>86</v>
      </c>
      <c r="AW173" s="13" t="s">
        <v>32</v>
      </c>
      <c r="AX173" s="13" t="s">
        <v>84</v>
      </c>
      <c r="AY173" s="248" t="s">
        <v>148</v>
      </c>
    </row>
    <row r="174" spans="1:65" s="2" customFormat="1" ht="24.15" customHeight="1">
      <c r="A174" s="37"/>
      <c r="B174" s="38"/>
      <c r="C174" s="217" t="s">
        <v>226</v>
      </c>
      <c r="D174" s="217" t="s">
        <v>150</v>
      </c>
      <c r="E174" s="218" t="s">
        <v>221</v>
      </c>
      <c r="F174" s="219" t="s">
        <v>222</v>
      </c>
      <c r="G174" s="220" t="s">
        <v>215</v>
      </c>
      <c r="H174" s="221">
        <v>330</v>
      </c>
      <c r="I174" s="222"/>
      <c r="J174" s="223">
        <f>ROUND(I174*H174,2)</f>
        <v>0</v>
      </c>
      <c r="K174" s="219" t="s">
        <v>154</v>
      </c>
      <c r="L174" s="43"/>
      <c r="M174" s="224" t="s">
        <v>1</v>
      </c>
      <c r="N174" s="225" t="s">
        <v>41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155</v>
      </c>
      <c r="AT174" s="228" t="s">
        <v>150</v>
      </c>
      <c r="AU174" s="228" t="s">
        <v>86</v>
      </c>
      <c r="AY174" s="16" t="s">
        <v>148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84</v>
      </c>
      <c r="BK174" s="229">
        <f>ROUND(I174*H174,2)</f>
        <v>0</v>
      </c>
      <c r="BL174" s="16" t="s">
        <v>155</v>
      </c>
      <c r="BM174" s="228" t="s">
        <v>965</v>
      </c>
    </row>
    <row r="175" spans="1:47" s="2" customFormat="1" ht="12">
      <c r="A175" s="37"/>
      <c r="B175" s="38"/>
      <c r="C175" s="39"/>
      <c r="D175" s="230" t="s">
        <v>157</v>
      </c>
      <c r="E175" s="39"/>
      <c r="F175" s="231" t="s">
        <v>224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157</v>
      </c>
      <c r="AU175" s="16" t="s">
        <v>86</v>
      </c>
    </row>
    <row r="176" spans="1:47" s="2" customFormat="1" ht="12">
      <c r="A176" s="37"/>
      <c r="B176" s="38"/>
      <c r="C176" s="39"/>
      <c r="D176" s="235" t="s">
        <v>159</v>
      </c>
      <c r="E176" s="39"/>
      <c r="F176" s="236" t="s">
        <v>225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159</v>
      </c>
      <c r="AU176" s="16" t="s">
        <v>86</v>
      </c>
    </row>
    <row r="177" spans="1:65" s="2" customFormat="1" ht="37.8" customHeight="1">
      <c r="A177" s="37"/>
      <c r="B177" s="38"/>
      <c r="C177" s="217" t="s">
        <v>114</v>
      </c>
      <c r="D177" s="217" t="s">
        <v>150</v>
      </c>
      <c r="E177" s="218" t="s">
        <v>227</v>
      </c>
      <c r="F177" s="219" t="s">
        <v>228</v>
      </c>
      <c r="G177" s="220" t="s">
        <v>185</v>
      </c>
      <c r="H177" s="221">
        <v>196.23</v>
      </c>
      <c r="I177" s="222"/>
      <c r="J177" s="223">
        <f>ROUND(I177*H177,2)</f>
        <v>0</v>
      </c>
      <c r="K177" s="219" t="s">
        <v>154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155</v>
      </c>
      <c r="AT177" s="228" t="s">
        <v>150</v>
      </c>
      <c r="AU177" s="228" t="s">
        <v>86</v>
      </c>
      <c r="AY177" s="16" t="s">
        <v>148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155</v>
      </c>
      <c r="BM177" s="228" t="s">
        <v>966</v>
      </c>
    </row>
    <row r="178" spans="1:47" s="2" customFormat="1" ht="12">
      <c r="A178" s="37"/>
      <c r="B178" s="38"/>
      <c r="C178" s="39"/>
      <c r="D178" s="230" t="s">
        <v>157</v>
      </c>
      <c r="E178" s="39"/>
      <c r="F178" s="231" t="s">
        <v>230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157</v>
      </c>
      <c r="AU178" s="16" t="s">
        <v>86</v>
      </c>
    </row>
    <row r="179" spans="1:47" s="2" customFormat="1" ht="12">
      <c r="A179" s="37"/>
      <c r="B179" s="38"/>
      <c r="C179" s="39"/>
      <c r="D179" s="235" t="s">
        <v>159</v>
      </c>
      <c r="E179" s="39"/>
      <c r="F179" s="236" t="s">
        <v>231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159</v>
      </c>
      <c r="AU179" s="16" t="s">
        <v>86</v>
      </c>
    </row>
    <row r="180" spans="1:51" s="13" customFormat="1" ht="12">
      <c r="A180" s="13"/>
      <c r="B180" s="238"/>
      <c r="C180" s="239"/>
      <c r="D180" s="230" t="s">
        <v>163</v>
      </c>
      <c r="E180" s="240" t="s">
        <v>1</v>
      </c>
      <c r="F180" s="241" t="s">
        <v>967</v>
      </c>
      <c r="G180" s="239"/>
      <c r="H180" s="242">
        <v>196.23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86</v>
      </c>
      <c r="AV180" s="13" t="s">
        <v>86</v>
      </c>
      <c r="AW180" s="13" t="s">
        <v>32</v>
      </c>
      <c r="AX180" s="13" t="s">
        <v>84</v>
      </c>
      <c r="AY180" s="248" t="s">
        <v>148</v>
      </c>
    </row>
    <row r="181" spans="1:65" s="2" customFormat="1" ht="33" customHeight="1">
      <c r="A181" s="37"/>
      <c r="B181" s="38"/>
      <c r="C181" s="217" t="s">
        <v>117</v>
      </c>
      <c r="D181" s="217" t="s">
        <v>150</v>
      </c>
      <c r="E181" s="218" t="s">
        <v>233</v>
      </c>
      <c r="F181" s="219" t="s">
        <v>234</v>
      </c>
      <c r="G181" s="220" t="s">
        <v>185</v>
      </c>
      <c r="H181" s="221">
        <v>50.93</v>
      </c>
      <c r="I181" s="222"/>
      <c r="J181" s="223">
        <f>ROUND(I181*H181,2)</f>
        <v>0</v>
      </c>
      <c r="K181" s="219" t="s">
        <v>154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155</v>
      </c>
      <c r="AT181" s="228" t="s">
        <v>150</v>
      </c>
      <c r="AU181" s="228" t="s">
        <v>86</v>
      </c>
      <c r="AY181" s="16" t="s">
        <v>148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155</v>
      </c>
      <c r="BM181" s="228" t="s">
        <v>968</v>
      </c>
    </row>
    <row r="182" spans="1:47" s="2" customFormat="1" ht="12">
      <c r="A182" s="37"/>
      <c r="B182" s="38"/>
      <c r="C182" s="39"/>
      <c r="D182" s="230" t="s">
        <v>157</v>
      </c>
      <c r="E182" s="39"/>
      <c r="F182" s="231" t="s">
        <v>236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86</v>
      </c>
    </row>
    <row r="183" spans="1:47" s="2" customFormat="1" ht="12">
      <c r="A183" s="37"/>
      <c r="B183" s="38"/>
      <c r="C183" s="39"/>
      <c r="D183" s="235" t="s">
        <v>159</v>
      </c>
      <c r="E183" s="39"/>
      <c r="F183" s="236" t="s">
        <v>237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159</v>
      </c>
      <c r="AU183" s="16" t="s">
        <v>86</v>
      </c>
    </row>
    <row r="184" spans="1:47" s="2" customFormat="1" ht="12">
      <c r="A184" s="37"/>
      <c r="B184" s="38"/>
      <c r="C184" s="39"/>
      <c r="D184" s="230" t="s">
        <v>161</v>
      </c>
      <c r="E184" s="39"/>
      <c r="F184" s="237" t="s">
        <v>238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161</v>
      </c>
      <c r="AU184" s="16" t="s">
        <v>86</v>
      </c>
    </row>
    <row r="185" spans="1:51" s="13" customFormat="1" ht="12">
      <c r="A185" s="13"/>
      <c r="B185" s="238"/>
      <c r="C185" s="239"/>
      <c r="D185" s="230" t="s">
        <v>163</v>
      </c>
      <c r="E185" s="240" t="s">
        <v>1</v>
      </c>
      <c r="F185" s="241" t="s">
        <v>969</v>
      </c>
      <c r="G185" s="239"/>
      <c r="H185" s="242">
        <v>50.93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163</v>
      </c>
      <c r="AU185" s="248" t="s">
        <v>86</v>
      </c>
      <c r="AV185" s="13" t="s">
        <v>86</v>
      </c>
      <c r="AW185" s="13" t="s">
        <v>32</v>
      </c>
      <c r="AX185" s="13" t="s">
        <v>84</v>
      </c>
      <c r="AY185" s="248" t="s">
        <v>148</v>
      </c>
    </row>
    <row r="186" spans="1:65" s="2" customFormat="1" ht="37.8" customHeight="1">
      <c r="A186" s="37"/>
      <c r="B186" s="38"/>
      <c r="C186" s="217" t="s">
        <v>247</v>
      </c>
      <c r="D186" s="217" t="s">
        <v>150</v>
      </c>
      <c r="E186" s="218" t="s">
        <v>240</v>
      </c>
      <c r="F186" s="219" t="s">
        <v>241</v>
      </c>
      <c r="G186" s="220" t="s">
        <v>185</v>
      </c>
      <c r="H186" s="221">
        <v>101.86</v>
      </c>
      <c r="I186" s="222"/>
      <c r="J186" s="223">
        <f>ROUND(I186*H186,2)</f>
        <v>0</v>
      </c>
      <c r="K186" s="219" t="s">
        <v>154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155</v>
      </c>
      <c r="AT186" s="228" t="s">
        <v>150</v>
      </c>
      <c r="AU186" s="228" t="s">
        <v>86</v>
      </c>
      <c r="AY186" s="16" t="s">
        <v>148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155</v>
      </c>
      <c r="BM186" s="228" t="s">
        <v>970</v>
      </c>
    </row>
    <row r="187" spans="1:47" s="2" customFormat="1" ht="12">
      <c r="A187" s="37"/>
      <c r="B187" s="38"/>
      <c r="C187" s="39"/>
      <c r="D187" s="230" t="s">
        <v>157</v>
      </c>
      <c r="E187" s="39"/>
      <c r="F187" s="231" t="s">
        <v>243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157</v>
      </c>
      <c r="AU187" s="16" t="s">
        <v>86</v>
      </c>
    </row>
    <row r="188" spans="1:47" s="2" customFormat="1" ht="12">
      <c r="A188" s="37"/>
      <c r="B188" s="38"/>
      <c r="C188" s="39"/>
      <c r="D188" s="235" t="s">
        <v>159</v>
      </c>
      <c r="E188" s="39"/>
      <c r="F188" s="236" t="s">
        <v>244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159</v>
      </c>
      <c r="AU188" s="16" t="s">
        <v>86</v>
      </c>
    </row>
    <row r="189" spans="1:47" s="2" customFormat="1" ht="12">
      <c r="A189" s="37"/>
      <c r="B189" s="38"/>
      <c r="C189" s="39"/>
      <c r="D189" s="230" t="s">
        <v>161</v>
      </c>
      <c r="E189" s="39"/>
      <c r="F189" s="237" t="s">
        <v>238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161</v>
      </c>
      <c r="AU189" s="16" t="s">
        <v>86</v>
      </c>
    </row>
    <row r="190" spans="1:51" s="13" customFormat="1" ht="12">
      <c r="A190" s="13"/>
      <c r="B190" s="238"/>
      <c r="C190" s="239"/>
      <c r="D190" s="230" t="s">
        <v>163</v>
      </c>
      <c r="E190" s="240" t="s">
        <v>1</v>
      </c>
      <c r="F190" s="241" t="s">
        <v>971</v>
      </c>
      <c r="G190" s="239"/>
      <c r="H190" s="242">
        <v>50.93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163</v>
      </c>
      <c r="AU190" s="248" t="s">
        <v>86</v>
      </c>
      <c r="AV190" s="13" t="s">
        <v>86</v>
      </c>
      <c r="AW190" s="13" t="s">
        <v>32</v>
      </c>
      <c r="AX190" s="13" t="s">
        <v>84</v>
      </c>
      <c r="AY190" s="248" t="s">
        <v>148</v>
      </c>
    </row>
    <row r="191" spans="1:51" s="13" customFormat="1" ht="12">
      <c r="A191" s="13"/>
      <c r="B191" s="238"/>
      <c r="C191" s="239"/>
      <c r="D191" s="230" t="s">
        <v>163</v>
      </c>
      <c r="E191" s="239"/>
      <c r="F191" s="241" t="s">
        <v>972</v>
      </c>
      <c r="G191" s="239"/>
      <c r="H191" s="242">
        <v>101.86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86</v>
      </c>
      <c r="AV191" s="13" t="s">
        <v>86</v>
      </c>
      <c r="AW191" s="13" t="s">
        <v>4</v>
      </c>
      <c r="AX191" s="13" t="s">
        <v>84</v>
      </c>
      <c r="AY191" s="248" t="s">
        <v>148</v>
      </c>
    </row>
    <row r="192" spans="1:65" s="2" customFormat="1" ht="24.15" customHeight="1">
      <c r="A192" s="37"/>
      <c r="B192" s="38"/>
      <c r="C192" s="217" t="s">
        <v>8</v>
      </c>
      <c r="D192" s="217" t="s">
        <v>150</v>
      </c>
      <c r="E192" s="218" t="s">
        <v>248</v>
      </c>
      <c r="F192" s="219" t="s">
        <v>249</v>
      </c>
      <c r="G192" s="220" t="s">
        <v>185</v>
      </c>
      <c r="H192" s="221">
        <v>123.58</v>
      </c>
      <c r="I192" s="222"/>
      <c r="J192" s="223">
        <f>ROUND(I192*H192,2)</f>
        <v>0</v>
      </c>
      <c r="K192" s="219" t="s">
        <v>154</v>
      </c>
      <c r="L192" s="43"/>
      <c r="M192" s="224" t="s">
        <v>1</v>
      </c>
      <c r="N192" s="225" t="s">
        <v>41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155</v>
      </c>
      <c r="AT192" s="228" t="s">
        <v>150</v>
      </c>
      <c r="AU192" s="228" t="s">
        <v>86</v>
      </c>
      <c r="AY192" s="16" t="s">
        <v>148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84</v>
      </c>
      <c r="BK192" s="229">
        <f>ROUND(I192*H192,2)</f>
        <v>0</v>
      </c>
      <c r="BL192" s="16" t="s">
        <v>155</v>
      </c>
      <c r="BM192" s="228" t="s">
        <v>973</v>
      </c>
    </row>
    <row r="193" spans="1:47" s="2" customFormat="1" ht="12">
      <c r="A193" s="37"/>
      <c r="B193" s="38"/>
      <c r="C193" s="39"/>
      <c r="D193" s="230" t="s">
        <v>157</v>
      </c>
      <c r="E193" s="39"/>
      <c r="F193" s="231" t="s">
        <v>251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157</v>
      </c>
      <c r="AU193" s="16" t="s">
        <v>86</v>
      </c>
    </row>
    <row r="194" spans="1:47" s="2" customFormat="1" ht="12">
      <c r="A194" s="37"/>
      <c r="B194" s="38"/>
      <c r="C194" s="39"/>
      <c r="D194" s="235" t="s">
        <v>159</v>
      </c>
      <c r="E194" s="39"/>
      <c r="F194" s="236" t="s">
        <v>252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159</v>
      </c>
      <c r="AU194" s="16" t="s">
        <v>86</v>
      </c>
    </row>
    <row r="195" spans="1:47" s="2" customFormat="1" ht="12">
      <c r="A195" s="37"/>
      <c r="B195" s="38"/>
      <c r="C195" s="39"/>
      <c r="D195" s="230" t="s">
        <v>161</v>
      </c>
      <c r="E195" s="39"/>
      <c r="F195" s="237" t="s">
        <v>253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161</v>
      </c>
      <c r="AU195" s="16" t="s">
        <v>86</v>
      </c>
    </row>
    <row r="196" spans="1:65" s="2" customFormat="1" ht="24.15" customHeight="1">
      <c r="A196" s="37"/>
      <c r="B196" s="38"/>
      <c r="C196" s="217" t="s">
        <v>261</v>
      </c>
      <c r="D196" s="217" t="s">
        <v>150</v>
      </c>
      <c r="E196" s="218" t="s">
        <v>254</v>
      </c>
      <c r="F196" s="219" t="s">
        <v>255</v>
      </c>
      <c r="G196" s="220" t="s">
        <v>256</v>
      </c>
      <c r="H196" s="221">
        <v>91.674</v>
      </c>
      <c r="I196" s="222"/>
      <c r="J196" s="223">
        <f>ROUND(I196*H196,2)</f>
        <v>0</v>
      </c>
      <c r="K196" s="219" t="s">
        <v>154</v>
      </c>
      <c r="L196" s="43"/>
      <c r="M196" s="224" t="s">
        <v>1</v>
      </c>
      <c r="N196" s="225" t="s">
        <v>41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155</v>
      </c>
      <c r="AT196" s="228" t="s">
        <v>150</v>
      </c>
      <c r="AU196" s="228" t="s">
        <v>86</v>
      </c>
      <c r="AY196" s="16" t="s">
        <v>148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84</v>
      </c>
      <c r="BK196" s="229">
        <f>ROUND(I196*H196,2)</f>
        <v>0</v>
      </c>
      <c r="BL196" s="16" t="s">
        <v>155</v>
      </c>
      <c r="BM196" s="228" t="s">
        <v>974</v>
      </c>
    </row>
    <row r="197" spans="1:47" s="2" customFormat="1" ht="12">
      <c r="A197" s="37"/>
      <c r="B197" s="38"/>
      <c r="C197" s="39"/>
      <c r="D197" s="230" t="s">
        <v>157</v>
      </c>
      <c r="E197" s="39"/>
      <c r="F197" s="231" t="s">
        <v>258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157</v>
      </c>
      <c r="AU197" s="16" t="s">
        <v>86</v>
      </c>
    </row>
    <row r="198" spans="1:47" s="2" customFormat="1" ht="12">
      <c r="A198" s="37"/>
      <c r="B198" s="38"/>
      <c r="C198" s="39"/>
      <c r="D198" s="235" t="s">
        <v>159</v>
      </c>
      <c r="E198" s="39"/>
      <c r="F198" s="236" t="s">
        <v>259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159</v>
      </c>
      <c r="AU198" s="16" t="s">
        <v>86</v>
      </c>
    </row>
    <row r="199" spans="1:51" s="13" customFormat="1" ht="12">
      <c r="A199" s="13"/>
      <c r="B199" s="238"/>
      <c r="C199" s="239"/>
      <c r="D199" s="230" t="s">
        <v>163</v>
      </c>
      <c r="E199" s="240" t="s">
        <v>1</v>
      </c>
      <c r="F199" s="241" t="s">
        <v>971</v>
      </c>
      <c r="G199" s="239"/>
      <c r="H199" s="242">
        <v>50.93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163</v>
      </c>
      <c r="AU199" s="248" t="s">
        <v>86</v>
      </c>
      <c r="AV199" s="13" t="s">
        <v>86</v>
      </c>
      <c r="AW199" s="13" t="s">
        <v>32</v>
      </c>
      <c r="AX199" s="13" t="s">
        <v>84</v>
      </c>
      <c r="AY199" s="248" t="s">
        <v>148</v>
      </c>
    </row>
    <row r="200" spans="1:51" s="13" customFormat="1" ht="12">
      <c r="A200" s="13"/>
      <c r="B200" s="238"/>
      <c r="C200" s="239"/>
      <c r="D200" s="230" t="s">
        <v>163</v>
      </c>
      <c r="E200" s="239"/>
      <c r="F200" s="241" t="s">
        <v>975</v>
      </c>
      <c r="G200" s="239"/>
      <c r="H200" s="242">
        <v>91.674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163</v>
      </c>
      <c r="AU200" s="248" t="s">
        <v>86</v>
      </c>
      <c r="AV200" s="13" t="s">
        <v>86</v>
      </c>
      <c r="AW200" s="13" t="s">
        <v>4</v>
      </c>
      <c r="AX200" s="13" t="s">
        <v>84</v>
      </c>
      <c r="AY200" s="248" t="s">
        <v>148</v>
      </c>
    </row>
    <row r="201" spans="1:65" s="2" customFormat="1" ht="24.15" customHeight="1">
      <c r="A201" s="37"/>
      <c r="B201" s="38"/>
      <c r="C201" s="217" t="s">
        <v>273</v>
      </c>
      <c r="D201" s="217" t="s">
        <v>150</v>
      </c>
      <c r="E201" s="218" t="s">
        <v>262</v>
      </c>
      <c r="F201" s="219" t="s">
        <v>263</v>
      </c>
      <c r="G201" s="220" t="s">
        <v>185</v>
      </c>
      <c r="H201" s="221">
        <v>72.65</v>
      </c>
      <c r="I201" s="222"/>
      <c r="J201" s="223">
        <f>ROUND(I201*H201,2)</f>
        <v>0</v>
      </c>
      <c r="K201" s="219" t="s">
        <v>154</v>
      </c>
      <c r="L201" s="43"/>
      <c r="M201" s="224" t="s">
        <v>1</v>
      </c>
      <c r="N201" s="225" t="s">
        <v>41</v>
      </c>
      <c r="O201" s="9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155</v>
      </c>
      <c r="AT201" s="228" t="s">
        <v>150</v>
      </c>
      <c r="AU201" s="228" t="s">
        <v>86</v>
      </c>
      <c r="AY201" s="16" t="s">
        <v>148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84</v>
      </c>
      <c r="BK201" s="229">
        <f>ROUND(I201*H201,2)</f>
        <v>0</v>
      </c>
      <c r="BL201" s="16" t="s">
        <v>155</v>
      </c>
      <c r="BM201" s="228" t="s">
        <v>976</v>
      </c>
    </row>
    <row r="202" spans="1:47" s="2" customFormat="1" ht="12">
      <c r="A202" s="37"/>
      <c r="B202" s="38"/>
      <c r="C202" s="39"/>
      <c r="D202" s="230" t="s">
        <v>157</v>
      </c>
      <c r="E202" s="39"/>
      <c r="F202" s="231" t="s">
        <v>265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86</v>
      </c>
    </row>
    <row r="203" spans="1:47" s="2" customFormat="1" ht="12">
      <c r="A203" s="37"/>
      <c r="B203" s="38"/>
      <c r="C203" s="39"/>
      <c r="D203" s="235" t="s">
        <v>159</v>
      </c>
      <c r="E203" s="39"/>
      <c r="F203" s="236" t="s">
        <v>266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159</v>
      </c>
      <c r="AU203" s="16" t="s">
        <v>86</v>
      </c>
    </row>
    <row r="204" spans="1:47" s="2" customFormat="1" ht="12">
      <c r="A204" s="37"/>
      <c r="B204" s="38"/>
      <c r="C204" s="39"/>
      <c r="D204" s="230" t="s">
        <v>161</v>
      </c>
      <c r="E204" s="39"/>
      <c r="F204" s="237" t="s">
        <v>267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86</v>
      </c>
    </row>
    <row r="205" spans="1:51" s="13" customFormat="1" ht="12">
      <c r="A205" s="13"/>
      <c r="B205" s="238"/>
      <c r="C205" s="239"/>
      <c r="D205" s="230" t="s">
        <v>163</v>
      </c>
      <c r="E205" s="240" t="s">
        <v>1</v>
      </c>
      <c r="F205" s="241" t="s">
        <v>977</v>
      </c>
      <c r="G205" s="239"/>
      <c r="H205" s="242">
        <v>72.65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163</v>
      </c>
      <c r="AU205" s="248" t="s">
        <v>86</v>
      </c>
      <c r="AV205" s="13" t="s">
        <v>86</v>
      </c>
      <c r="AW205" s="13" t="s">
        <v>32</v>
      </c>
      <c r="AX205" s="13" t="s">
        <v>84</v>
      </c>
      <c r="AY205" s="248" t="s">
        <v>148</v>
      </c>
    </row>
    <row r="206" spans="1:65" s="2" customFormat="1" ht="16.5" customHeight="1">
      <c r="A206" s="37"/>
      <c r="B206" s="38"/>
      <c r="C206" s="217" t="s">
        <v>473</v>
      </c>
      <c r="D206" s="217" t="s">
        <v>150</v>
      </c>
      <c r="E206" s="218" t="s">
        <v>270</v>
      </c>
      <c r="F206" s="219" t="s">
        <v>271</v>
      </c>
      <c r="G206" s="220" t="s">
        <v>185</v>
      </c>
      <c r="H206" s="221">
        <v>72.65</v>
      </c>
      <c r="I206" s="222"/>
      <c r="J206" s="223">
        <f>ROUND(I206*H206,2)</f>
        <v>0</v>
      </c>
      <c r="K206" s="219" t="s">
        <v>1</v>
      </c>
      <c r="L206" s="43"/>
      <c r="M206" s="224" t="s">
        <v>1</v>
      </c>
      <c r="N206" s="225" t="s">
        <v>41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155</v>
      </c>
      <c r="AT206" s="228" t="s">
        <v>150</v>
      </c>
      <c r="AU206" s="228" t="s">
        <v>86</v>
      </c>
      <c r="AY206" s="16" t="s">
        <v>148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84</v>
      </c>
      <c r="BK206" s="229">
        <f>ROUND(I206*H206,2)</f>
        <v>0</v>
      </c>
      <c r="BL206" s="16" t="s">
        <v>155</v>
      </c>
      <c r="BM206" s="228" t="s">
        <v>978</v>
      </c>
    </row>
    <row r="207" spans="1:47" s="2" customFormat="1" ht="12">
      <c r="A207" s="37"/>
      <c r="B207" s="38"/>
      <c r="C207" s="39"/>
      <c r="D207" s="230" t="s">
        <v>157</v>
      </c>
      <c r="E207" s="39"/>
      <c r="F207" s="231" t="s">
        <v>271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157</v>
      </c>
      <c r="AU207" s="16" t="s">
        <v>86</v>
      </c>
    </row>
    <row r="208" spans="1:65" s="2" customFormat="1" ht="24.15" customHeight="1">
      <c r="A208" s="37"/>
      <c r="B208" s="38"/>
      <c r="C208" s="217" t="s">
        <v>281</v>
      </c>
      <c r="D208" s="217" t="s">
        <v>150</v>
      </c>
      <c r="E208" s="218" t="s">
        <v>274</v>
      </c>
      <c r="F208" s="219" t="s">
        <v>275</v>
      </c>
      <c r="G208" s="220" t="s">
        <v>185</v>
      </c>
      <c r="H208" s="221">
        <v>39.93</v>
      </c>
      <c r="I208" s="222"/>
      <c r="J208" s="223">
        <f>ROUND(I208*H208,2)</f>
        <v>0</v>
      </c>
      <c r="K208" s="219" t="s">
        <v>154</v>
      </c>
      <c r="L208" s="43"/>
      <c r="M208" s="224" t="s">
        <v>1</v>
      </c>
      <c r="N208" s="225" t="s">
        <v>41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155</v>
      </c>
      <c r="AT208" s="228" t="s">
        <v>150</v>
      </c>
      <c r="AU208" s="228" t="s">
        <v>86</v>
      </c>
      <c r="AY208" s="16" t="s">
        <v>148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84</v>
      </c>
      <c r="BK208" s="229">
        <f>ROUND(I208*H208,2)</f>
        <v>0</v>
      </c>
      <c r="BL208" s="16" t="s">
        <v>155</v>
      </c>
      <c r="BM208" s="228" t="s">
        <v>979</v>
      </c>
    </row>
    <row r="209" spans="1:47" s="2" customFormat="1" ht="12">
      <c r="A209" s="37"/>
      <c r="B209" s="38"/>
      <c r="C209" s="39"/>
      <c r="D209" s="230" t="s">
        <v>157</v>
      </c>
      <c r="E209" s="39"/>
      <c r="F209" s="231" t="s">
        <v>277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157</v>
      </c>
      <c r="AU209" s="16" t="s">
        <v>86</v>
      </c>
    </row>
    <row r="210" spans="1:47" s="2" customFormat="1" ht="12">
      <c r="A210" s="37"/>
      <c r="B210" s="38"/>
      <c r="C210" s="39"/>
      <c r="D210" s="235" t="s">
        <v>159</v>
      </c>
      <c r="E210" s="39"/>
      <c r="F210" s="236" t="s">
        <v>278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159</v>
      </c>
      <c r="AU210" s="16" t="s">
        <v>86</v>
      </c>
    </row>
    <row r="211" spans="1:47" s="2" customFormat="1" ht="12">
      <c r="A211" s="37"/>
      <c r="B211" s="38"/>
      <c r="C211" s="39"/>
      <c r="D211" s="230" t="s">
        <v>161</v>
      </c>
      <c r="E211" s="39"/>
      <c r="F211" s="237" t="s">
        <v>279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161</v>
      </c>
      <c r="AU211" s="16" t="s">
        <v>86</v>
      </c>
    </row>
    <row r="212" spans="1:51" s="13" customFormat="1" ht="12">
      <c r="A212" s="13"/>
      <c r="B212" s="238"/>
      <c r="C212" s="239"/>
      <c r="D212" s="230" t="s">
        <v>163</v>
      </c>
      <c r="E212" s="240" t="s">
        <v>1</v>
      </c>
      <c r="F212" s="241" t="s">
        <v>980</v>
      </c>
      <c r="G212" s="239"/>
      <c r="H212" s="242">
        <v>39.93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163</v>
      </c>
      <c r="AU212" s="248" t="s">
        <v>86</v>
      </c>
      <c r="AV212" s="13" t="s">
        <v>86</v>
      </c>
      <c r="AW212" s="13" t="s">
        <v>32</v>
      </c>
      <c r="AX212" s="13" t="s">
        <v>84</v>
      </c>
      <c r="AY212" s="248" t="s">
        <v>148</v>
      </c>
    </row>
    <row r="213" spans="1:65" s="2" customFormat="1" ht="16.5" customHeight="1">
      <c r="A213" s="37"/>
      <c r="B213" s="38"/>
      <c r="C213" s="249" t="s">
        <v>288</v>
      </c>
      <c r="D213" s="249" t="s">
        <v>282</v>
      </c>
      <c r="E213" s="250" t="s">
        <v>283</v>
      </c>
      <c r="F213" s="251" t="s">
        <v>284</v>
      </c>
      <c r="G213" s="252" t="s">
        <v>256</v>
      </c>
      <c r="H213" s="253">
        <v>79.86</v>
      </c>
      <c r="I213" s="254"/>
      <c r="J213" s="255">
        <f>ROUND(I213*H213,2)</f>
        <v>0</v>
      </c>
      <c r="K213" s="251" t="s">
        <v>154</v>
      </c>
      <c r="L213" s="256"/>
      <c r="M213" s="257" t="s">
        <v>1</v>
      </c>
      <c r="N213" s="258" t="s">
        <v>41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205</v>
      </c>
      <c r="AT213" s="228" t="s">
        <v>282</v>
      </c>
      <c r="AU213" s="228" t="s">
        <v>86</v>
      </c>
      <c r="AY213" s="16" t="s">
        <v>148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84</v>
      </c>
      <c r="BK213" s="229">
        <f>ROUND(I213*H213,2)</f>
        <v>0</v>
      </c>
      <c r="BL213" s="16" t="s">
        <v>155</v>
      </c>
      <c r="BM213" s="228" t="s">
        <v>981</v>
      </c>
    </row>
    <row r="214" spans="1:47" s="2" customFormat="1" ht="12">
      <c r="A214" s="37"/>
      <c r="B214" s="38"/>
      <c r="C214" s="39"/>
      <c r="D214" s="230" t="s">
        <v>157</v>
      </c>
      <c r="E214" s="39"/>
      <c r="F214" s="231" t="s">
        <v>284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157</v>
      </c>
      <c r="AU214" s="16" t="s">
        <v>86</v>
      </c>
    </row>
    <row r="215" spans="1:51" s="13" customFormat="1" ht="12">
      <c r="A215" s="13"/>
      <c r="B215" s="238"/>
      <c r="C215" s="239"/>
      <c r="D215" s="230" t="s">
        <v>163</v>
      </c>
      <c r="E215" s="239"/>
      <c r="F215" s="241" t="s">
        <v>982</v>
      </c>
      <c r="G215" s="239"/>
      <c r="H215" s="242">
        <v>79.86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163</v>
      </c>
      <c r="AU215" s="248" t="s">
        <v>86</v>
      </c>
      <c r="AV215" s="13" t="s">
        <v>86</v>
      </c>
      <c r="AW215" s="13" t="s">
        <v>4</v>
      </c>
      <c r="AX215" s="13" t="s">
        <v>84</v>
      </c>
      <c r="AY215" s="248" t="s">
        <v>148</v>
      </c>
    </row>
    <row r="216" spans="1:63" s="12" customFormat="1" ht="22.8" customHeight="1">
      <c r="A216" s="12"/>
      <c r="B216" s="201"/>
      <c r="C216" s="202"/>
      <c r="D216" s="203" t="s">
        <v>75</v>
      </c>
      <c r="E216" s="215" t="s">
        <v>155</v>
      </c>
      <c r="F216" s="215" t="s">
        <v>287</v>
      </c>
      <c r="G216" s="202"/>
      <c r="H216" s="202"/>
      <c r="I216" s="205"/>
      <c r="J216" s="216">
        <f>BK216</f>
        <v>0</v>
      </c>
      <c r="K216" s="202"/>
      <c r="L216" s="207"/>
      <c r="M216" s="208"/>
      <c r="N216" s="209"/>
      <c r="O216" s="209"/>
      <c r="P216" s="210">
        <f>SUM(P217:P229)</f>
        <v>0</v>
      </c>
      <c r="Q216" s="209"/>
      <c r="R216" s="210">
        <f>SUM(R217:R229)</f>
        <v>0.0023003999999999998</v>
      </c>
      <c r="S216" s="209"/>
      <c r="T216" s="211">
        <f>SUM(T217:T229)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84</v>
      </c>
      <c r="AT216" s="213" t="s">
        <v>75</v>
      </c>
      <c r="AU216" s="213" t="s">
        <v>84</v>
      </c>
      <c r="AY216" s="212" t="s">
        <v>148</v>
      </c>
      <c r="BK216" s="214">
        <f>SUM(BK217:BK229)</f>
        <v>0</v>
      </c>
    </row>
    <row r="217" spans="1:65" s="2" customFormat="1" ht="24.15" customHeight="1">
      <c r="A217" s="37"/>
      <c r="B217" s="38"/>
      <c r="C217" s="217" t="s">
        <v>296</v>
      </c>
      <c r="D217" s="217" t="s">
        <v>150</v>
      </c>
      <c r="E217" s="218" t="s">
        <v>289</v>
      </c>
      <c r="F217" s="219" t="s">
        <v>290</v>
      </c>
      <c r="G217" s="220" t="s">
        <v>185</v>
      </c>
      <c r="H217" s="221">
        <v>11</v>
      </c>
      <c r="I217" s="222"/>
      <c r="J217" s="223">
        <f>ROUND(I217*H217,2)</f>
        <v>0</v>
      </c>
      <c r="K217" s="219" t="s">
        <v>154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155</v>
      </c>
      <c r="AT217" s="228" t="s">
        <v>150</v>
      </c>
      <c r="AU217" s="228" t="s">
        <v>86</v>
      </c>
      <c r="AY217" s="16" t="s">
        <v>148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155</v>
      </c>
      <c r="BM217" s="228" t="s">
        <v>983</v>
      </c>
    </row>
    <row r="218" spans="1:47" s="2" customFormat="1" ht="12">
      <c r="A218" s="37"/>
      <c r="B218" s="38"/>
      <c r="C218" s="39"/>
      <c r="D218" s="230" t="s">
        <v>157</v>
      </c>
      <c r="E218" s="39"/>
      <c r="F218" s="231" t="s">
        <v>292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157</v>
      </c>
      <c r="AU218" s="16" t="s">
        <v>86</v>
      </c>
    </row>
    <row r="219" spans="1:47" s="2" customFormat="1" ht="12">
      <c r="A219" s="37"/>
      <c r="B219" s="38"/>
      <c r="C219" s="39"/>
      <c r="D219" s="235" t="s">
        <v>159</v>
      </c>
      <c r="E219" s="39"/>
      <c r="F219" s="236" t="s">
        <v>293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159</v>
      </c>
      <c r="AU219" s="16" t="s">
        <v>86</v>
      </c>
    </row>
    <row r="220" spans="1:47" s="2" customFormat="1" ht="12">
      <c r="A220" s="37"/>
      <c r="B220" s="38"/>
      <c r="C220" s="39"/>
      <c r="D220" s="230" t="s">
        <v>161</v>
      </c>
      <c r="E220" s="39"/>
      <c r="F220" s="237" t="s">
        <v>294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161</v>
      </c>
      <c r="AU220" s="16" t="s">
        <v>86</v>
      </c>
    </row>
    <row r="221" spans="1:51" s="13" customFormat="1" ht="12">
      <c r="A221" s="13"/>
      <c r="B221" s="238"/>
      <c r="C221" s="239"/>
      <c r="D221" s="230" t="s">
        <v>163</v>
      </c>
      <c r="E221" s="240" t="s">
        <v>1</v>
      </c>
      <c r="F221" s="241" t="s">
        <v>984</v>
      </c>
      <c r="G221" s="239"/>
      <c r="H221" s="242">
        <v>11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163</v>
      </c>
      <c r="AU221" s="248" t="s">
        <v>86</v>
      </c>
      <c r="AV221" s="13" t="s">
        <v>86</v>
      </c>
      <c r="AW221" s="13" t="s">
        <v>32</v>
      </c>
      <c r="AX221" s="13" t="s">
        <v>84</v>
      </c>
      <c r="AY221" s="248" t="s">
        <v>148</v>
      </c>
    </row>
    <row r="222" spans="1:65" s="2" customFormat="1" ht="24.15" customHeight="1">
      <c r="A222" s="37"/>
      <c r="B222" s="38"/>
      <c r="C222" s="217" t="s">
        <v>7</v>
      </c>
      <c r="D222" s="217" t="s">
        <v>150</v>
      </c>
      <c r="E222" s="218" t="s">
        <v>297</v>
      </c>
      <c r="F222" s="219" t="s">
        <v>298</v>
      </c>
      <c r="G222" s="220" t="s">
        <v>185</v>
      </c>
      <c r="H222" s="221">
        <v>0.027</v>
      </c>
      <c r="I222" s="222"/>
      <c r="J222" s="223">
        <f>ROUND(I222*H222,2)</f>
        <v>0</v>
      </c>
      <c r="K222" s="219" t="s">
        <v>186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155</v>
      </c>
      <c r="AT222" s="228" t="s">
        <v>150</v>
      </c>
      <c r="AU222" s="228" t="s">
        <v>86</v>
      </c>
      <c r="AY222" s="16" t="s">
        <v>148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155</v>
      </c>
      <c r="BM222" s="228" t="s">
        <v>985</v>
      </c>
    </row>
    <row r="223" spans="1:47" s="2" customFormat="1" ht="12">
      <c r="A223" s="37"/>
      <c r="B223" s="38"/>
      <c r="C223" s="39"/>
      <c r="D223" s="230" t="s">
        <v>157</v>
      </c>
      <c r="E223" s="39"/>
      <c r="F223" s="231" t="s">
        <v>300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157</v>
      </c>
      <c r="AU223" s="16" t="s">
        <v>86</v>
      </c>
    </row>
    <row r="224" spans="1:47" s="2" customFormat="1" ht="12">
      <c r="A224" s="37"/>
      <c r="B224" s="38"/>
      <c r="C224" s="39"/>
      <c r="D224" s="235" t="s">
        <v>159</v>
      </c>
      <c r="E224" s="39"/>
      <c r="F224" s="236" t="s">
        <v>301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159</v>
      </c>
      <c r="AU224" s="16" t="s">
        <v>86</v>
      </c>
    </row>
    <row r="225" spans="1:51" s="13" customFormat="1" ht="12">
      <c r="A225" s="13"/>
      <c r="B225" s="238"/>
      <c r="C225" s="239"/>
      <c r="D225" s="230" t="s">
        <v>163</v>
      </c>
      <c r="E225" s="240" t="s">
        <v>1</v>
      </c>
      <c r="F225" s="241" t="s">
        <v>850</v>
      </c>
      <c r="G225" s="239"/>
      <c r="H225" s="242">
        <v>0.027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163</v>
      </c>
      <c r="AU225" s="248" t="s">
        <v>86</v>
      </c>
      <c r="AV225" s="13" t="s">
        <v>86</v>
      </c>
      <c r="AW225" s="13" t="s">
        <v>32</v>
      </c>
      <c r="AX225" s="13" t="s">
        <v>84</v>
      </c>
      <c r="AY225" s="248" t="s">
        <v>148</v>
      </c>
    </row>
    <row r="226" spans="1:65" s="2" customFormat="1" ht="16.5" customHeight="1">
      <c r="A226" s="37"/>
      <c r="B226" s="38"/>
      <c r="C226" s="217" t="s">
        <v>310</v>
      </c>
      <c r="D226" s="217" t="s">
        <v>150</v>
      </c>
      <c r="E226" s="218" t="s">
        <v>303</v>
      </c>
      <c r="F226" s="219" t="s">
        <v>304</v>
      </c>
      <c r="G226" s="220" t="s">
        <v>215</v>
      </c>
      <c r="H226" s="221">
        <v>0.36</v>
      </c>
      <c r="I226" s="222"/>
      <c r="J226" s="223">
        <f>ROUND(I226*H226,2)</f>
        <v>0</v>
      </c>
      <c r="K226" s="219" t="s">
        <v>186</v>
      </c>
      <c r="L226" s="43"/>
      <c r="M226" s="224" t="s">
        <v>1</v>
      </c>
      <c r="N226" s="225" t="s">
        <v>41</v>
      </c>
      <c r="O226" s="90"/>
      <c r="P226" s="226">
        <f>O226*H226</f>
        <v>0</v>
      </c>
      <c r="Q226" s="226">
        <v>0.00639</v>
      </c>
      <c r="R226" s="226">
        <f>Q226*H226</f>
        <v>0.0023003999999999998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155</v>
      </c>
      <c r="AT226" s="228" t="s">
        <v>150</v>
      </c>
      <c r="AU226" s="228" t="s">
        <v>86</v>
      </c>
      <c r="AY226" s="16" t="s">
        <v>148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155</v>
      </c>
      <c r="BM226" s="228" t="s">
        <v>986</v>
      </c>
    </row>
    <row r="227" spans="1:47" s="2" customFormat="1" ht="12">
      <c r="A227" s="37"/>
      <c r="B227" s="38"/>
      <c r="C227" s="39"/>
      <c r="D227" s="230" t="s">
        <v>157</v>
      </c>
      <c r="E227" s="39"/>
      <c r="F227" s="231" t="s">
        <v>306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86</v>
      </c>
    </row>
    <row r="228" spans="1:47" s="2" customFormat="1" ht="12">
      <c r="A228" s="37"/>
      <c r="B228" s="38"/>
      <c r="C228" s="39"/>
      <c r="D228" s="235" t="s">
        <v>159</v>
      </c>
      <c r="E228" s="39"/>
      <c r="F228" s="236" t="s">
        <v>307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159</v>
      </c>
      <c r="AU228" s="16" t="s">
        <v>86</v>
      </c>
    </row>
    <row r="229" spans="1:51" s="13" customFormat="1" ht="12">
      <c r="A229" s="13"/>
      <c r="B229" s="238"/>
      <c r="C229" s="239"/>
      <c r="D229" s="230" t="s">
        <v>163</v>
      </c>
      <c r="E229" s="240" t="s">
        <v>1</v>
      </c>
      <c r="F229" s="241" t="s">
        <v>852</v>
      </c>
      <c r="G229" s="239"/>
      <c r="H229" s="242">
        <v>0.36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163</v>
      </c>
      <c r="AU229" s="248" t="s">
        <v>86</v>
      </c>
      <c r="AV229" s="13" t="s">
        <v>86</v>
      </c>
      <c r="AW229" s="13" t="s">
        <v>32</v>
      </c>
      <c r="AX229" s="13" t="s">
        <v>84</v>
      </c>
      <c r="AY229" s="248" t="s">
        <v>148</v>
      </c>
    </row>
    <row r="230" spans="1:63" s="12" customFormat="1" ht="22.8" customHeight="1">
      <c r="A230" s="12"/>
      <c r="B230" s="201"/>
      <c r="C230" s="202"/>
      <c r="D230" s="203" t="s">
        <v>75</v>
      </c>
      <c r="E230" s="215" t="s">
        <v>205</v>
      </c>
      <c r="F230" s="215" t="s">
        <v>309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SUM(P231:P315)</f>
        <v>0</v>
      </c>
      <c r="Q230" s="209"/>
      <c r="R230" s="210">
        <f>SUM(R231:R315)</f>
        <v>1.3983189999999999</v>
      </c>
      <c r="S230" s="209"/>
      <c r="T230" s="211">
        <f>SUM(T231:T315)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84</v>
      </c>
      <c r="AT230" s="213" t="s">
        <v>75</v>
      </c>
      <c r="AU230" s="213" t="s">
        <v>84</v>
      </c>
      <c r="AY230" s="212" t="s">
        <v>148</v>
      </c>
      <c r="BK230" s="214">
        <f>SUM(BK231:BK315)</f>
        <v>0</v>
      </c>
    </row>
    <row r="231" spans="1:65" s="2" customFormat="1" ht="24.15" customHeight="1">
      <c r="A231" s="37"/>
      <c r="B231" s="38"/>
      <c r="C231" s="217" t="s">
        <v>316</v>
      </c>
      <c r="D231" s="217" t="s">
        <v>150</v>
      </c>
      <c r="E231" s="218" t="s">
        <v>343</v>
      </c>
      <c r="F231" s="219" t="s">
        <v>344</v>
      </c>
      <c r="G231" s="220" t="s">
        <v>313</v>
      </c>
      <c r="H231" s="221">
        <v>1</v>
      </c>
      <c r="I231" s="222"/>
      <c r="J231" s="223">
        <f>ROUND(I231*H231,2)</f>
        <v>0</v>
      </c>
      <c r="K231" s="219" t="s">
        <v>186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0.00171</v>
      </c>
      <c r="R231" s="226">
        <f>Q231*H231</f>
        <v>0.00171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155</v>
      </c>
      <c r="AT231" s="228" t="s">
        <v>150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987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346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47" s="2" customFormat="1" ht="12">
      <c r="A233" s="37"/>
      <c r="B233" s="38"/>
      <c r="C233" s="39"/>
      <c r="D233" s="235" t="s">
        <v>159</v>
      </c>
      <c r="E233" s="39"/>
      <c r="F233" s="236" t="s">
        <v>347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159</v>
      </c>
      <c r="AU233" s="16" t="s">
        <v>86</v>
      </c>
    </row>
    <row r="234" spans="1:65" s="2" customFormat="1" ht="33" customHeight="1">
      <c r="A234" s="37"/>
      <c r="B234" s="38"/>
      <c r="C234" s="249" t="s">
        <v>322</v>
      </c>
      <c r="D234" s="249" t="s">
        <v>282</v>
      </c>
      <c r="E234" s="250" t="s">
        <v>854</v>
      </c>
      <c r="F234" s="251" t="s">
        <v>855</v>
      </c>
      <c r="G234" s="252" t="s">
        <v>313</v>
      </c>
      <c r="H234" s="253">
        <v>1</v>
      </c>
      <c r="I234" s="254"/>
      <c r="J234" s="255">
        <f>ROUND(I234*H234,2)</f>
        <v>0</v>
      </c>
      <c r="K234" s="251" t="s">
        <v>186</v>
      </c>
      <c r="L234" s="256"/>
      <c r="M234" s="257" t="s">
        <v>1</v>
      </c>
      <c r="N234" s="258" t="s">
        <v>41</v>
      </c>
      <c r="O234" s="90"/>
      <c r="P234" s="226">
        <f>O234*H234</f>
        <v>0</v>
      </c>
      <c r="Q234" s="226">
        <v>0.0121</v>
      </c>
      <c r="R234" s="226">
        <f>Q234*H234</f>
        <v>0.0121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205</v>
      </c>
      <c r="AT234" s="228" t="s">
        <v>282</v>
      </c>
      <c r="AU234" s="228" t="s">
        <v>86</v>
      </c>
      <c r="AY234" s="16" t="s">
        <v>148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155</v>
      </c>
      <c r="BM234" s="228" t="s">
        <v>988</v>
      </c>
    </row>
    <row r="235" spans="1:47" s="2" customFormat="1" ht="12">
      <c r="A235" s="37"/>
      <c r="B235" s="38"/>
      <c r="C235" s="39"/>
      <c r="D235" s="230" t="s">
        <v>157</v>
      </c>
      <c r="E235" s="39"/>
      <c r="F235" s="231" t="s">
        <v>855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157</v>
      </c>
      <c r="AU235" s="16" t="s">
        <v>86</v>
      </c>
    </row>
    <row r="236" spans="1:65" s="2" customFormat="1" ht="24.15" customHeight="1">
      <c r="A236" s="37"/>
      <c r="B236" s="38"/>
      <c r="C236" s="217" t="s">
        <v>326</v>
      </c>
      <c r="D236" s="217" t="s">
        <v>150</v>
      </c>
      <c r="E236" s="218" t="s">
        <v>679</v>
      </c>
      <c r="F236" s="219" t="s">
        <v>680</v>
      </c>
      <c r="G236" s="220" t="s">
        <v>153</v>
      </c>
      <c r="H236" s="221">
        <v>110</v>
      </c>
      <c r="I236" s="222"/>
      <c r="J236" s="223">
        <f>ROUND(I236*H236,2)</f>
        <v>0</v>
      </c>
      <c r="K236" s="219" t="s">
        <v>186</v>
      </c>
      <c r="L236" s="43"/>
      <c r="M236" s="224" t="s">
        <v>1</v>
      </c>
      <c r="N236" s="225" t="s">
        <v>41</v>
      </c>
      <c r="O236" s="9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155</v>
      </c>
      <c r="AT236" s="228" t="s">
        <v>150</v>
      </c>
      <c r="AU236" s="228" t="s">
        <v>86</v>
      </c>
      <c r="AY236" s="16" t="s">
        <v>148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84</v>
      </c>
      <c r="BK236" s="229">
        <f>ROUND(I236*H236,2)</f>
        <v>0</v>
      </c>
      <c r="BL236" s="16" t="s">
        <v>155</v>
      </c>
      <c r="BM236" s="228" t="s">
        <v>989</v>
      </c>
    </row>
    <row r="237" spans="1:47" s="2" customFormat="1" ht="12">
      <c r="A237" s="37"/>
      <c r="B237" s="38"/>
      <c r="C237" s="39"/>
      <c r="D237" s="230" t="s">
        <v>157</v>
      </c>
      <c r="E237" s="39"/>
      <c r="F237" s="231" t="s">
        <v>682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157</v>
      </c>
      <c r="AU237" s="16" t="s">
        <v>86</v>
      </c>
    </row>
    <row r="238" spans="1:47" s="2" customFormat="1" ht="12">
      <c r="A238" s="37"/>
      <c r="B238" s="38"/>
      <c r="C238" s="39"/>
      <c r="D238" s="235" t="s">
        <v>159</v>
      </c>
      <c r="E238" s="39"/>
      <c r="F238" s="236" t="s">
        <v>683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159</v>
      </c>
      <c r="AU238" s="16" t="s">
        <v>86</v>
      </c>
    </row>
    <row r="239" spans="1:65" s="2" customFormat="1" ht="24.15" customHeight="1">
      <c r="A239" s="37"/>
      <c r="B239" s="38"/>
      <c r="C239" s="249" t="s">
        <v>330</v>
      </c>
      <c r="D239" s="249" t="s">
        <v>282</v>
      </c>
      <c r="E239" s="250" t="s">
        <v>684</v>
      </c>
      <c r="F239" s="251" t="s">
        <v>685</v>
      </c>
      <c r="G239" s="252" t="s">
        <v>153</v>
      </c>
      <c r="H239" s="253">
        <v>111.65</v>
      </c>
      <c r="I239" s="254"/>
      <c r="J239" s="255">
        <f>ROUND(I239*H239,2)</f>
        <v>0</v>
      </c>
      <c r="K239" s="251" t="s">
        <v>186</v>
      </c>
      <c r="L239" s="256"/>
      <c r="M239" s="257" t="s">
        <v>1</v>
      </c>
      <c r="N239" s="258" t="s">
        <v>41</v>
      </c>
      <c r="O239" s="90"/>
      <c r="P239" s="226">
        <f>O239*H239</f>
        <v>0</v>
      </c>
      <c r="Q239" s="226">
        <v>0.00106</v>
      </c>
      <c r="R239" s="226">
        <f>Q239*H239</f>
        <v>0.118349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205</v>
      </c>
      <c r="AT239" s="228" t="s">
        <v>282</v>
      </c>
      <c r="AU239" s="228" t="s">
        <v>86</v>
      </c>
      <c r="AY239" s="16" t="s">
        <v>148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155</v>
      </c>
      <c r="BM239" s="228" t="s">
        <v>990</v>
      </c>
    </row>
    <row r="240" spans="1:47" s="2" customFormat="1" ht="12">
      <c r="A240" s="37"/>
      <c r="B240" s="38"/>
      <c r="C240" s="39"/>
      <c r="D240" s="230" t="s">
        <v>157</v>
      </c>
      <c r="E240" s="39"/>
      <c r="F240" s="231" t="s">
        <v>685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86</v>
      </c>
    </row>
    <row r="241" spans="1:51" s="13" customFormat="1" ht="12">
      <c r="A241" s="13"/>
      <c r="B241" s="238"/>
      <c r="C241" s="239"/>
      <c r="D241" s="230" t="s">
        <v>163</v>
      </c>
      <c r="E241" s="239"/>
      <c r="F241" s="241" t="s">
        <v>991</v>
      </c>
      <c r="G241" s="239"/>
      <c r="H241" s="242">
        <v>111.65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163</v>
      </c>
      <c r="AU241" s="248" t="s">
        <v>86</v>
      </c>
      <c r="AV241" s="13" t="s">
        <v>86</v>
      </c>
      <c r="AW241" s="13" t="s">
        <v>4</v>
      </c>
      <c r="AX241" s="13" t="s">
        <v>84</v>
      </c>
      <c r="AY241" s="248" t="s">
        <v>148</v>
      </c>
    </row>
    <row r="242" spans="1:65" s="2" customFormat="1" ht="24.15" customHeight="1">
      <c r="A242" s="37"/>
      <c r="B242" s="38"/>
      <c r="C242" s="217" t="s">
        <v>334</v>
      </c>
      <c r="D242" s="217" t="s">
        <v>150</v>
      </c>
      <c r="E242" s="218" t="s">
        <v>688</v>
      </c>
      <c r="F242" s="219" t="s">
        <v>689</v>
      </c>
      <c r="G242" s="220" t="s">
        <v>313</v>
      </c>
      <c r="H242" s="221">
        <v>6</v>
      </c>
      <c r="I242" s="222"/>
      <c r="J242" s="223">
        <f>ROUND(I242*H242,2)</f>
        <v>0</v>
      </c>
      <c r="K242" s="219" t="s">
        <v>186</v>
      </c>
      <c r="L242" s="43"/>
      <c r="M242" s="224" t="s">
        <v>1</v>
      </c>
      <c r="N242" s="225" t="s">
        <v>41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155</v>
      </c>
      <c r="AT242" s="228" t="s">
        <v>150</v>
      </c>
      <c r="AU242" s="228" t="s">
        <v>86</v>
      </c>
      <c r="AY242" s="16" t="s">
        <v>148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155</v>
      </c>
      <c r="BM242" s="228" t="s">
        <v>992</v>
      </c>
    </row>
    <row r="243" spans="1:47" s="2" customFormat="1" ht="12">
      <c r="A243" s="37"/>
      <c r="B243" s="38"/>
      <c r="C243" s="39"/>
      <c r="D243" s="230" t="s">
        <v>157</v>
      </c>
      <c r="E243" s="39"/>
      <c r="F243" s="231" t="s">
        <v>691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86</v>
      </c>
    </row>
    <row r="244" spans="1:47" s="2" customFormat="1" ht="12">
      <c r="A244" s="37"/>
      <c r="B244" s="38"/>
      <c r="C244" s="39"/>
      <c r="D244" s="235" t="s">
        <v>159</v>
      </c>
      <c r="E244" s="39"/>
      <c r="F244" s="236" t="s">
        <v>692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159</v>
      </c>
      <c r="AU244" s="16" t="s">
        <v>86</v>
      </c>
    </row>
    <row r="245" spans="1:65" s="2" customFormat="1" ht="16.5" customHeight="1">
      <c r="A245" s="37"/>
      <c r="B245" s="38"/>
      <c r="C245" s="249" t="s">
        <v>338</v>
      </c>
      <c r="D245" s="249" t="s">
        <v>282</v>
      </c>
      <c r="E245" s="250" t="s">
        <v>693</v>
      </c>
      <c r="F245" s="251" t="s">
        <v>694</v>
      </c>
      <c r="G245" s="252" t="s">
        <v>313</v>
      </c>
      <c r="H245" s="253">
        <v>6</v>
      </c>
      <c r="I245" s="254"/>
      <c r="J245" s="255">
        <f>ROUND(I245*H245,2)</f>
        <v>0</v>
      </c>
      <c r="K245" s="251" t="s">
        <v>186</v>
      </c>
      <c r="L245" s="256"/>
      <c r="M245" s="257" t="s">
        <v>1</v>
      </c>
      <c r="N245" s="258" t="s">
        <v>41</v>
      </c>
      <c r="O245" s="90"/>
      <c r="P245" s="226">
        <f>O245*H245</f>
        <v>0</v>
      </c>
      <c r="Q245" s="226">
        <v>0.00022</v>
      </c>
      <c r="R245" s="226">
        <f>Q245*H245</f>
        <v>0.00132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205</v>
      </c>
      <c r="AT245" s="228" t="s">
        <v>282</v>
      </c>
      <c r="AU245" s="228" t="s">
        <v>86</v>
      </c>
      <c r="AY245" s="16" t="s">
        <v>148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84</v>
      </c>
      <c r="BK245" s="229">
        <f>ROUND(I245*H245,2)</f>
        <v>0</v>
      </c>
      <c r="BL245" s="16" t="s">
        <v>155</v>
      </c>
      <c r="BM245" s="228" t="s">
        <v>993</v>
      </c>
    </row>
    <row r="246" spans="1:47" s="2" customFormat="1" ht="12">
      <c r="A246" s="37"/>
      <c r="B246" s="38"/>
      <c r="C246" s="39"/>
      <c r="D246" s="230" t="s">
        <v>157</v>
      </c>
      <c r="E246" s="39"/>
      <c r="F246" s="231" t="s">
        <v>694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157</v>
      </c>
      <c r="AU246" s="16" t="s">
        <v>86</v>
      </c>
    </row>
    <row r="247" spans="1:65" s="2" customFormat="1" ht="16.5" customHeight="1">
      <c r="A247" s="37"/>
      <c r="B247" s="38"/>
      <c r="C247" s="249" t="s">
        <v>342</v>
      </c>
      <c r="D247" s="249" t="s">
        <v>282</v>
      </c>
      <c r="E247" s="250" t="s">
        <v>696</v>
      </c>
      <c r="F247" s="251" t="s">
        <v>697</v>
      </c>
      <c r="G247" s="252" t="s">
        <v>313</v>
      </c>
      <c r="H247" s="253">
        <v>4</v>
      </c>
      <c r="I247" s="254"/>
      <c r="J247" s="255">
        <f>ROUND(I247*H247,2)</f>
        <v>0</v>
      </c>
      <c r="K247" s="251" t="s">
        <v>186</v>
      </c>
      <c r="L247" s="256"/>
      <c r="M247" s="257" t="s">
        <v>1</v>
      </c>
      <c r="N247" s="258" t="s">
        <v>41</v>
      </c>
      <c r="O247" s="90"/>
      <c r="P247" s="226">
        <f>O247*H247</f>
        <v>0</v>
      </c>
      <c r="Q247" s="226">
        <v>0.00019</v>
      </c>
      <c r="R247" s="226">
        <f>Q247*H247</f>
        <v>0.00076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205</v>
      </c>
      <c r="AT247" s="228" t="s">
        <v>282</v>
      </c>
      <c r="AU247" s="228" t="s">
        <v>86</v>
      </c>
      <c r="AY247" s="16" t="s">
        <v>148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155</v>
      </c>
      <c r="BM247" s="228" t="s">
        <v>994</v>
      </c>
    </row>
    <row r="248" spans="1:47" s="2" customFormat="1" ht="12">
      <c r="A248" s="37"/>
      <c r="B248" s="38"/>
      <c r="C248" s="39"/>
      <c r="D248" s="230" t="s">
        <v>157</v>
      </c>
      <c r="E248" s="39"/>
      <c r="F248" s="231" t="s">
        <v>697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86</v>
      </c>
    </row>
    <row r="249" spans="1:65" s="2" customFormat="1" ht="21.75" customHeight="1">
      <c r="A249" s="37"/>
      <c r="B249" s="38"/>
      <c r="C249" s="249" t="s">
        <v>348</v>
      </c>
      <c r="D249" s="249" t="s">
        <v>282</v>
      </c>
      <c r="E249" s="250" t="s">
        <v>699</v>
      </c>
      <c r="F249" s="251" t="s">
        <v>700</v>
      </c>
      <c r="G249" s="252" t="s">
        <v>313</v>
      </c>
      <c r="H249" s="253">
        <v>4</v>
      </c>
      <c r="I249" s="254"/>
      <c r="J249" s="255">
        <f>ROUND(I249*H249,2)</f>
        <v>0</v>
      </c>
      <c r="K249" s="251" t="s">
        <v>186</v>
      </c>
      <c r="L249" s="256"/>
      <c r="M249" s="257" t="s">
        <v>1</v>
      </c>
      <c r="N249" s="258" t="s">
        <v>41</v>
      </c>
      <c r="O249" s="90"/>
      <c r="P249" s="226">
        <f>O249*H249</f>
        <v>0</v>
      </c>
      <c r="Q249" s="226">
        <v>0.0022</v>
      </c>
      <c r="R249" s="226">
        <f>Q249*H249</f>
        <v>0.0088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205</v>
      </c>
      <c r="AT249" s="228" t="s">
        <v>282</v>
      </c>
      <c r="AU249" s="228" t="s">
        <v>86</v>
      </c>
      <c r="AY249" s="16" t="s">
        <v>148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155</v>
      </c>
      <c r="BM249" s="228" t="s">
        <v>995</v>
      </c>
    </row>
    <row r="250" spans="1:47" s="2" customFormat="1" ht="12">
      <c r="A250" s="37"/>
      <c r="B250" s="38"/>
      <c r="C250" s="39"/>
      <c r="D250" s="230" t="s">
        <v>157</v>
      </c>
      <c r="E250" s="39"/>
      <c r="F250" s="231" t="s">
        <v>700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157</v>
      </c>
      <c r="AU250" s="16" t="s">
        <v>86</v>
      </c>
    </row>
    <row r="251" spans="1:65" s="2" customFormat="1" ht="24.15" customHeight="1">
      <c r="A251" s="37"/>
      <c r="B251" s="38"/>
      <c r="C251" s="217" t="s">
        <v>352</v>
      </c>
      <c r="D251" s="217" t="s">
        <v>150</v>
      </c>
      <c r="E251" s="218" t="s">
        <v>996</v>
      </c>
      <c r="F251" s="219" t="s">
        <v>997</v>
      </c>
      <c r="G251" s="220" t="s">
        <v>313</v>
      </c>
      <c r="H251" s="221">
        <v>2</v>
      </c>
      <c r="I251" s="222"/>
      <c r="J251" s="223">
        <f>ROUND(I251*H251,2)</f>
        <v>0</v>
      </c>
      <c r="K251" s="219" t="s">
        <v>186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155</v>
      </c>
      <c r="AT251" s="228" t="s">
        <v>150</v>
      </c>
      <c r="AU251" s="228" t="s">
        <v>86</v>
      </c>
      <c r="AY251" s="16" t="s">
        <v>148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155</v>
      </c>
      <c r="BM251" s="228" t="s">
        <v>998</v>
      </c>
    </row>
    <row r="252" spans="1:47" s="2" customFormat="1" ht="12">
      <c r="A252" s="37"/>
      <c r="B252" s="38"/>
      <c r="C252" s="39"/>
      <c r="D252" s="230" t="s">
        <v>157</v>
      </c>
      <c r="E252" s="39"/>
      <c r="F252" s="231" t="s">
        <v>999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157</v>
      </c>
      <c r="AU252" s="16" t="s">
        <v>86</v>
      </c>
    </row>
    <row r="253" spans="1:47" s="2" customFormat="1" ht="12">
      <c r="A253" s="37"/>
      <c r="B253" s="38"/>
      <c r="C253" s="39"/>
      <c r="D253" s="235" t="s">
        <v>159</v>
      </c>
      <c r="E253" s="39"/>
      <c r="F253" s="236" t="s">
        <v>1000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159</v>
      </c>
      <c r="AU253" s="16" t="s">
        <v>86</v>
      </c>
    </row>
    <row r="254" spans="1:65" s="2" customFormat="1" ht="16.5" customHeight="1">
      <c r="A254" s="37"/>
      <c r="B254" s="38"/>
      <c r="C254" s="249" t="s">
        <v>356</v>
      </c>
      <c r="D254" s="249" t="s">
        <v>282</v>
      </c>
      <c r="E254" s="250" t="s">
        <v>1001</v>
      </c>
      <c r="F254" s="251" t="s">
        <v>1002</v>
      </c>
      <c r="G254" s="252" t="s">
        <v>313</v>
      </c>
      <c r="H254" s="253">
        <v>2</v>
      </c>
      <c r="I254" s="254"/>
      <c r="J254" s="255">
        <f>ROUND(I254*H254,2)</f>
        <v>0</v>
      </c>
      <c r="K254" s="251" t="s">
        <v>1</v>
      </c>
      <c r="L254" s="256"/>
      <c r="M254" s="257" t="s">
        <v>1</v>
      </c>
      <c r="N254" s="258" t="s">
        <v>41</v>
      </c>
      <c r="O254" s="90"/>
      <c r="P254" s="226">
        <f>O254*H254</f>
        <v>0</v>
      </c>
      <c r="Q254" s="226">
        <v>0.00016</v>
      </c>
      <c r="R254" s="226">
        <f>Q254*H254</f>
        <v>0.00032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205</v>
      </c>
      <c r="AT254" s="228" t="s">
        <v>282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1003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1002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65" s="2" customFormat="1" ht="21.75" customHeight="1">
      <c r="A256" s="37"/>
      <c r="B256" s="38"/>
      <c r="C256" s="217" t="s">
        <v>362</v>
      </c>
      <c r="D256" s="217" t="s">
        <v>150</v>
      </c>
      <c r="E256" s="218" t="s">
        <v>702</v>
      </c>
      <c r="F256" s="219" t="s">
        <v>703</v>
      </c>
      <c r="G256" s="220" t="s">
        <v>313</v>
      </c>
      <c r="H256" s="221">
        <v>2</v>
      </c>
      <c r="I256" s="222"/>
      <c r="J256" s="223">
        <f>ROUND(I256*H256,2)</f>
        <v>0</v>
      </c>
      <c r="K256" s="219" t="s">
        <v>186</v>
      </c>
      <c r="L256" s="43"/>
      <c r="M256" s="224" t="s">
        <v>1</v>
      </c>
      <c r="N256" s="225" t="s">
        <v>41</v>
      </c>
      <c r="O256" s="90"/>
      <c r="P256" s="226">
        <f>O256*H256</f>
        <v>0</v>
      </c>
      <c r="Q256" s="226">
        <v>0.00072</v>
      </c>
      <c r="R256" s="226">
        <f>Q256*H256</f>
        <v>0.00144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155</v>
      </c>
      <c r="AT256" s="228" t="s">
        <v>150</v>
      </c>
      <c r="AU256" s="228" t="s">
        <v>86</v>
      </c>
      <c r="AY256" s="16" t="s">
        <v>148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155</v>
      </c>
      <c r="BM256" s="228" t="s">
        <v>1004</v>
      </c>
    </row>
    <row r="257" spans="1:47" s="2" customFormat="1" ht="12">
      <c r="A257" s="37"/>
      <c r="B257" s="38"/>
      <c r="C257" s="39"/>
      <c r="D257" s="230" t="s">
        <v>157</v>
      </c>
      <c r="E257" s="39"/>
      <c r="F257" s="231" t="s">
        <v>705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86</v>
      </c>
    </row>
    <row r="258" spans="1:47" s="2" customFormat="1" ht="12">
      <c r="A258" s="37"/>
      <c r="B258" s="38"/>
      <c r="C258" s="39"/>
      <c r="D258" s="235" t="s">
        <v>159</v>
      </c>
      <c r="E258" s="39"/>
      <c r="F258" s="236" t="s">
        <v>706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159</v>
      </c>
      <c r="AU258" s="16" t="s">
        <v>86</v>
      </c>
    </row>
    <row r="259" spans="1:65" s="2" customFormat="1" ht="24.15" customHeight="1">
      <c r="A259" s="37"/>
      <c r="B259" s="38"/>
      <c r="C259" s="249" t="s">
        <v>366</v>
      </c>
      <c r="D259" s="249" t="s">
        <v>282</v>
      </c>
      <c r="E259" s="250" t="s">
        <v>707</v>
      </c>
      <c r="F259" s="251" t="s">
        <v>708</v>
      </c>
      <c r="G259" s="252" t="s">
        <v>313</v>
      </c>
      <c r="H259" s="253">
        <v>2</v>
      </c>
      <c r="I259" s="254"/>
      <c r="J259" s="255">
        <f>ROUND(I259*H259,2)</f>
        <v>0</v>
      </c>
      <c r="K259" s="251" t="s">
        <v>186</v>
      </c>
      <c r="L259" s="256"/>
      <c r="M259" s="257" t="s">
        <v>1</v>
      </c>
      <c r="N259" s="258" t="s">
        <v>41</v>
      </c>
      <c r="O259" s="90"/>
      <c r="P259" s="226">
        <f>O259*H259</f>
        <v>0</v>
      </c>
      <c r="Q259" s="226">
        <v>0.012</v>
      </c>
      <c r="R259" s="226">
        <f>Q259*H259</f>
        <v>0.024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205</v>
      </c>
      <c r="AT259" s="228" t="s">
        <v>282</v>
      </c>
      <c r="AU259" s="228" t="s">
        <v>86</v>
      </c>
      <c r="AY259" s="16" t="s">
        <v>148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155</v>
      </c>
      <c r="BM259" s="228" t="s">
        <v>1005</v>
      </c>
    </row>
    <row r="260" spans="1:47" s="2" customFormat="1" ht="12">
      <c r="A260" s="37"/>
      <c r="B260" s="38"/>
      <c r="C260" s="39"/>
      <c r="D260" s="230" t="s">
        <v>157</v>
      </c>
      <c r="E260" s="39"/>
      <c r="F260" s="231" t="s">
        <v>708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157</v>
      </c>
      <c r="AU260" s="16" t="s">
        <v>86</v>
      </c>
    </row>
    <row r="261" spans="1:65" s="2" customFormat="1" ht="21.75" customHeight="1">
      <c r="A261" s="37"/>
      <c r="B261" s="38"/>
      <c r="C261" s="249" t="s">
        <v>372</v>
      </c>
      <c r="D261" s="249" t="s">
        <v>282</v>
      </c>
      <c r="E261" s="250" t="s">
        <v>710</v>
      </c>
      <c r="F261" s="251" t="s">
        <v>711</v>
      </c>
      <c r="G261" s="252" t="s">
        <v>313</v>
      </c>
      <c r="H261" s="253">
        <v>2</v>
      </c>
      <c r="I261" s="254"/>
      <c r="J261" s="255">
        <f>ROUND(I261*H261,2)</f>
        <v>0</v>
      </c>
      <c r="K261" s="251" t="s">
        <v>186</v>
      </c>
      <c r="L261" s="256"/>
      <c r="M261" s="257" t="s">
        <v>1</v>
      </c>
      <c r="N261" s="258" t="s">
        <v>41</v>
      </c>
      <c r="O261" s="90"/>
      <c r="P261" s="226">
        <f>O261*H261</f>
        <v>0</v>
      </c>
      <c r="Q261" s="226">
        <v>0.0035</v>
      </c>
      <c r="R261" s="226">
        <f>Q261*H261</f>
        <v>0.007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205</v>
      </c>
      <c r="AT261" s="228" t="s">
        <v>282</v>
      </c>
      <c r="AU261" s="228" t="s">
        <v>86</v>
      </c>
      <c r="AY261" s="16" t="s">
        <v>148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84</v>
      </c>
      <c r="BK261" s="229">
        <f>ROUND(I261*H261,2)</f>
        <v>0</v>
      </c>
      <c r="BL261" s="16" t="s">
        <v>155</v>
      </c>
      <c r="BM261" s="228" t="s">
        <v>1006</v>
      </c>
    </row>
    <row r="262" spans="1:47" s="2" customFormat="1" ht="12">
      <c r="A262" s="37"/>
      <c r="B262" s="38"/>
      <c r="C262" s="39"/>
      <c r="D262" s="230" t="s">
        <v>157</v>
      </c>
      <c r="E262" s="39"/>
      <c r="F262" s="231" t="s">
        <v>711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157</v>
      </c>
      <c r="AU262" s="16" t="s">
        <v>86</v>
      </c>
    </row>
    <row r="263" spans="1:65" s="2" customFormat="1" ht="16.5" customHeight="1">
      <c r="A263" s="37"/>
      <c r="B263" s="38"/>
      <c r="C263" s="217" t="s">
        <v>376</v>
      </c>
      <c r="D263" s="217" t="s">
        <v>150</v>
      </c>
      <c r="E263" s="218" t="s">
        <v>515</v>
      </c>
      <c r="F263" s="219" t="s">
        <v>516</v>
      </c>
      <c r="G263" s="220" t="s">
        <v>313</v>
      </c>
      <c r="H263" s="221">
        <v>2</v>
      </c>
      <c r="I263" s="222"/>
      <c r="J263" s="223">
        <f>ROUND(I263*H263,2)</f>
        <v>0</v>
      </c>
      <c r="K263" s="219" t="s">
        <v>154</v>
      </c>
      <c r="L263" s="43"/>
      <c r="M263" s="224" t="s">
        <v>1</v>
      </c>
      <c r="N263" s="225" t="s">
        <v>41</v>
      </c>
      <c r="O263" s="90"/>
      <c r="P263" s="226">
        <f>O263*H263</f>
        <v>0</v>
      </c>
      <c r="Q263" s="226">
        <v>0.00136</v>
      </c>
      <c r="R263" s="226">
        <f>Q263*H263</f>
        <v>0.00272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155</v>
      </c>
      <c r="AT263" s="228" t="s">
        <v>150</v>
      </c>
      <c r="AU263" s="228" t="s">
        <v>86</v>
      </c>
      <c r="AY263" s="16" t="s">
        <v>148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84</v>
      </c>
      <c r="BK263" s="229">
        <f>ROUND(I263*H263,2)</f>
        <v>0</v>
      </c>
      <c r="BL263" s="16" t="s">
        <v>155</v>
      </c>
      <c r="BM263" s="228" t="s">
        <v>1007</v>
      </c>
    </row>
    <row r="264" spans="1:47" s="2" customFormat="1" ht="12">
      <c r="A264" s="37"/>
      <c r="B264" s="38"/>
      <c r="C264" s="39"/>
      <c r="D264" s="230" t="s">
        <v>157</v>
      </c>
      <c r="E264" s="39"/>
      <c r="F264" s="231" t="s">
        <v>518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157</v>
      </c>
      <c r="AU264" s="16" t="s">
        <v>86</v>
      </c>
    </row>
    <row r="265" spans="1:47" s="2" customFormat="1" ht="12">
      <c r="A265" s="37"/>
      <c r="B265" s="38"/>
      <c r="C265" s="39"/>
      <c r="D265" s="235" t="s">
        <v>159</v>
      </c>
      <c r="E265" s="39"/>
      <c r="F265" s="236" t="s">
        <v>519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159</v>
      </c>
      <c r="AU265" s="16" t="s">
        <v>86</v>
      </c>
    </row>
    <row r="266" spans="1:47" s="2" customFormat="1" ht="12">
      <c r="A266" s="37"/>
      <c r="B266" s="38"/>
      <c r="C266" s="39"/>
      <c r="D266" s="230" t="s">
        <v>161</v>
      </c>
      <c r="E266" s="39"/>
      <c r="F266" s="237" t="s">
        <v>520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161</v>
      </c>
      <c r="AU266" s="16" t="s">
        <v>86</v>
      </c>
    </row>
    <row r="267" spans="1:65" s="2" customFormat="1" ht="24.15" customHeight="1">
      <c r="A267" s="37"/>
      <c r="B267" s="38"/>
      <c r="C267" s="249" t="s">
        <v>382</v>
      </c>
      <c r="D267" s="249" t="s">
        <v>282</v>
      </c>
      <c r="E267" s="250" t="s">
        <v>714</v>
      </c>
      <c r="F267" s="251" t="s">
        <v>715</v>
      </c>
      <c r="G267" s="252" t="s">
        <v>313</v>
      </c>
      <c r="H267" s="253">
        <v>2</v>
      </c>
      <c r="I267" s="254"/>
      <c r="J267" s="255">
        <f>ROUND(I267*H267,2)</f>
        <v>0</v>
      </c>
      <c r="K267" s="251" t="s">
        <v>1</v>
      </c>
      <c r="L267" s="256"/>
      <c r="M267" s="257" t="s">
        <v>1</v>
      </c>
      <c r="N267" s="258" t="s">
        <v>41</v>
      </c>
      <c r="O267" s="90"/>
      <c r="P267" s="226">
        <f>O267*H267</f>
        <v>0</v>
      </c>
      <c r="Q267" s="226">
        <v>0.014</v>
      </c>
      <c r="R267" s="226">
        <f>Q267*H267</f>
        <v>0.028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205</v>
      </c>
      <c r="AT267" s="228" t="s">
        <v>282</v>
      </c>
      <c r="AU267" s="228" t="s">
        <v>86</v>
      </c>
      <c r="AY267" s="16" t="s">
        <v>148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155</v>
      </c>
      <c r="BM267" s="228" t="s">
        <v>1008</v>
      </c>
    </row>
    <row r="268" spans="1:47" s="2" customFormat="1" ht="12">
      <c r="A268" s="37"/>
      <c r="B268" s="38"/>
      <c r="C268" s="39"/>
      <c r="D268" s="230" t="s">
        <v>157</v>
      </c>
      <c r="E268" s="39"/>
      <c r="F268" s="231" t="s">
        <v>715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157</v>
      </c>
      <c r="AU268" s="16" t="s">
        <v>86</v>
      </c>
    </row>
    <row r="269" spans="1:65" s="2" customFormat="1" ht="16.5" customHeight="1">
      <c r="A269" s="37"/>
      <c r="B269" s="38"/>
      <c r="C269" s="217" t="s">
        <v>386</v>
      </c>
      <c r="D269" s="217" t="s">
        <v>150</v>
      </c>
      <c r="E269" s="218" t="s">
        <v>540</v>
      </c>
      <c r="F269" s="219" t="s">
        <v>541</v>
      </c>
      <c r="G269" s="220" t="s">
        <v>153</v>
      </c>
      <c r="H269" s="221">
        <v>110</v>
      </c>
      <c r="I269" s="222"/>
      <c r="J269" s="223">
        <f>ROUND(I269*H269,2)</f>
        <v>0</v>
      </c>
      <c r="K269" s="219" t="s">
        <v>154</v>
      </c>
      <c r="L269" s="43"/>
      <c r="M269" s="224" t="s">
        <v>1</v>
      </c>
      <c r="N269" s="225" t="s">
        <v>41</v>
      </c>
      <c r="O269" s="90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155</v>
      </c>
      <c r="AT269" s="228" t="s">
        <v>150</v>
      </c>
      <c r="AU269" s="228" t="s">
        <v>86</v>
      </c>
      <c r="AY269" s="16" t="s">
        <v>148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84</v>
      </c>
      <c r="BK269" s="229">
        <f>ROUND(I269*H269,2)</f>
        <v>0</v>
      </c>
      <c r="BL269" s="16" t="s">
        <v>155</v>
      </c>
      <c r="BM269" s="228" t="s">
        <v>1009</v>
      </c>
    </row>
    <row r="270" spans="1:47" s="2" customFormat="1" ht="12">
      <c r="A270" s="37"/>
      <c r="B270" s="38"/>
      <c r="C270" s="39"/>
      <c r="D270" s="230" t="s">
        <v>157</v>
      </c>
      <c r="E270" s="39"/>
      <c r="F270" s="231" t="s">
        <v>543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157</v>
      </c>
      <c r="AU270" s="16" t="s">
        <v>86</v>
      </c>
    </row>
    <row r="271" spans="1:47" s="2" customFormat="1" ht="12">
      <c r="A271" s="37"/>
      <c r="B271" s="38"/>
      <c r="C271" s="39"/>
      <c r="D271" s="235" t="s">
        <v>159</v>
      </c>
      <c r="E271" s="39"/>
      <c r="F271" s="236" t="s">
        <v>544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159</v>
      </c>
      <c r="AU271" s="16" t="s">
        <v>86</v>
      </c>
    </row>
    <row r="272" spans="1:47" s="2" customFormat="1" ht="12">
      <c r="A272" s="37"/>
      <c r="B272" s="38"/>
      <c r="C272" s="39"/>
      <c r="D272" s="230" t="s">
        <v>161</v>
      </c>
      <c r="E272" s="39"/>
      <c r="F272" s="237" t="s">
        <v>545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161</v>
      </c>
      <c r="AU272" s="16" t="s">
        <v>86</v>
      </c>
    </row>
    <row r="273" spans="1:65" s="2" customFormat="1" ht="24.15" customHeight="1">
      <c r="A273" s="37"/>
      <c r="B273" s="38"/>
      <c r="C273" s="217" t="s">
        <v>392</v>
      </c>
      <c r="D273" s="217" t="s">
        <v>150</v>
      </c>
      <c r="E273" s="218" t="s">
        <v>547</v>
      </c>
      <c r="F273" s="219" t="s">
        <v>548</v>
      </c>
      <c r="G273" s="220" t="s">
        <v>153</v>
      </c>
      <c r="H273" s="221">
        <v>110</v>
      </c>
      <c r="I273" s="222"/>
      <c r="J273" s="223">
        <f>ROUND(I273*H273,2)</f>
        <v>0</v>
      </c>
      <c r="K273" s="219" t="s">
        <v>154</v>
      </c>
      <c r="L273" s="43"/>
      <c r="M273" s="224" t="s">
        <v>1</v>
      </c>
      <c r="N273" s="225" t="s">
        <v>41</v>
      </c>
      <c r="O273" s="90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155</v>
      </c>
      <c r="AT273" s="228" t="s">
        <v>150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1010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548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47" s="2" customFormat="1" ht="12">
      <c r="A275" s="37"/>
      <c r="B275" s="38"/>
      <c r="C275" s="39"/>
      <c r="D275" s="235" t="s">
        <v>159</v>
      </c>
      <c r="E275" s="39"/>
      <c r="F275" s="236" t="s">
        <v>550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159</v>
      </c>
      <c r="AU275" s="16" t="s">
        <v>86</v>
      </c>
    </row>
    <row r="276" spans="1:47" s="2" customFormat="1" ht="12">
      <c r="A276" s="37"/>
      <c r="B276" s="38"/>
      <c r="C276" s="39"/>
      <c r="D276" s="230" t="s">
        <v>161</v>
      </c>
      <c r="E276" s="39"/>
      <c r="F276" s="237" t="s">
        <v>551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161</v>
      </c>
      <c r="AU276" s="16" t="s">
        <v>86</v>
      </c>
    </row>
    <row r="277" spans="1:65" s="2" customFormat="1" ht="16.5" customHeight="1">
      <c r="A277" s="37"/>
      <c r="B277" s="38"/>
      <c r="C277" s="217" t="s">
        <v>396</v>
      </c>
      <c r="D277" s="217" t="s">
        <v>150</v>
      </c>
      <c r="E277" s="218" t="s">
        <v>553</v>
      </c>
      <c r="F277" s="219" t="s">
        <v>554</v>
      </c>
      <c r="G277" s="220" t="s">
        <v>313</v>
      </c>
      <c r="H277" s="221">
        <v>2</v>
      </c>
      <c r="I277" s="222"/>
      <c r="J277" s="223">
        <f>ROUND(I277*H277,2)</f>
        <v>0</v>
      </c>
      <c r="K277" s="219" t="s">
        <v>186</v>
      </c>
      <c r="L277" s="43"/>
      <c r="M277" s="224" t="s">
        <v>1</v>
      </c>
      <c r="N277" s="225" t="s">
        <v>41</v>
      </c>
      <c r="O277" s="90"/>
      <c r="P277" s="226">
        <f>O277*H277</f>
        <v>0</v>
      </c>
      <c r="Q277" s="226">
        <v>0.12303</v>
      </c>
      <c r="R277" s="226">
        <f>Q277*H277</f>
        <v>0.24606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155</v>
      </c>
      <c r="AT277" s="228" t="s">
        <v>150</v>
      </c>
      <c r="AU277" s="228" t="s">
        <v>86</v>
      </c>
      <c r="AY277" s="16" t="s">
        <v>148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84</v>
      </c>
      <c r="BK277" s="229">
        <f>ROUND(I277*H277,2)</f>
        <v>0</v>
      </c>
      <c r="BL277" s="16" t="s">
        <v>155</v>
      </c>
      <c r="BM277" s="228" t="s">
        <v>1011</v>
      </c>
    </row>
    <row r="278" spans="1:47" s="2" customFormat="1" ht="12">
      <c r="A278" s="37"/>
      <c r="B278" s="38"/>
      <c r="C278" s="39"/>
      <c r="D278" s="230" t="s">
        <v>157</v>
      </c>
      <c r="E278" s="39"/>
      <c r="F278" s="231" t="s">
        <v>554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157</v>
      </c>
      <c r="AU278" s="16" t="s">
        <v>86</v>
      </c>
    </row>
    <row r="279" spans="1:47" s="2" customFormat="1" ht="12">
      <c r="A279" s="37"/>
      <c r="B279" s="38"/>
      <c r="C279" s="39"/>
      <c r="D279" s="235" t="s">
        <v>159</v>
      </c>
      <c r="E279" s="39"/>
      <c r="F279" s="236" t="s">
        <v>556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159</v>
      </c>
      <c r="AU279" s="16" t="s">
        <v>86</v>
      </c>
    </row>
    <row r="280" spans="1:65" s="2" customFormat="1" ht="24.15" customHeight="1">
      <c r="A280" s="37"/>
      <c r="B280" s="38"/>
      <c r="C280" s="249" t="s">
        <v>402</v>
      </c>
      <c r="D280" s="249" t="s">
        <v>282</v>
      </c>
      <c r="E280" s="250" t="s">
        <v>558</v>
      </c>
      <c r="F280" s="251" t="s">
        <v>559</v>
      </c>
      <c r="G280" s="252" t="s">
        <v>313</v>
      </c>
      <c r="H280" s="253">
        <v>2</v>
      </c>
      <c r="I280" s="254"/>
      <c r="J280" s="255">
        <f>ROUND(I280*H280,2)</f>
        <v>0</v>
      </c>
      <c r="K280" s="251" t="s">
        <v>186</v>
      </c>
      <c r="L280" s="256"/>
      <c r="M280" s="257" t="s">
        <v>1</v>
      </c>
      <c r="N280" s="258" t="s">
        <v>41</v>
      </c>
      <c r="O280" s="90"/>
      <c r="P280" s="226">
        <f>O280*H280</f>
        <v>0</v>
      </c>
      <c r="Q280" s="226">
        <v>0.0133</v>
      </c>
      <c r="R280" s="226">
        <f>Q280*H280</f>
        <v>0.0266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205</v>
      </c>
      <c r="AT280" s="228" t="s">
        <v>282</v>
      </c>
      <c r="AU280" s="228" t="s">
        <v>86</v>
      </c>
      <c r="AY280" s="16" t="s">
        <v>148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155</v>
      </c>
      <c r="BM280" s="228" t="s">
        <v>1012</v>
      </c>
    </row>
    <row r="281" spans="1:47" s="2" customFormat="1" ht="12">
      <c r="A281" s="37"/>
      <c r="B281" s="38"/>
      <c r="C281" s="39"/>
      <c r="D281" s="230" t="s">
        <v>157</v>
      </c>
      <c r="E281" s="39"/>
      <c r="F281" s="231" t="s">
        <v>559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86</v>
      </c>
    </row>
    <row r="282" spans="1:65" s="2" customFormat="1" ht="24.15" customHeight="1">
      <c r="A282" s="37"/>
      <c r="B282" s="38"/>
      <c r="C282" s="249" t="s">
        <v>407</v>
      </c>
      <c r="D282" s="249" t="s">
        <v>282</v>
      </c>
      <c r="E282" s="250" t="s">
        <v>562</v>
      </c>
      <c r="F282" s="251" t="s">
        <v>563</v>
      </c>
      <c r="G282" s="252" t="s">
        <v>313</v>
      </c>
      <c r="H282" s="253">
        <v>2</v>
      </c>
      <c r="I282" s="254"/>
      <c r="J282" s="255">
        <f>ROUND(I282*H282,2)</f>
        <v>0</v>
      </c>
      <c r="K282" s="251" t="s">
        <v>186</v>
      </c>
      <c r="L282" s="256"/>
      <c r="M282" s="257" t="s">
        <v>1</v>
      </c>
      <c r="N282" s="258" t="s">
        <v>41</v>
      </c>
      <c r="O282" s="90"/>
      <c r="P282" s="226">
        <f>O282*H282</f>
        <v>0</v>
      </c>
      <c r="Q282" s="226">
        <v>0.0003</v>
      </c>
      <c r="R282" s="226">
        <f>Q282*H282</f>
        <v>0.0006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205</v>
      </c>
      <c r="AT282" s="228" t="s">
        <v>282</v>
      </c>
      <c r="AU282" s="228" t="s">
        <v>86</v>
      </c>
      <c r="AY282" s="16" t="s">
        <v>148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84</v>
      </c>
      <c r="BK282" s="229">
        <f>ROUND(I282*H282,2)</f>
        <v>0</v>
      </c>
      <c r="BL282" s="16" t="s">
        <v>155</v>
      </c>
      <c r="BM282" s="228" t="s">
        <v>1013</v>
      </c>
    </row>
    <row r="283" spans="1:47" s="2" customFormat="1" ht="12">
      <c r="A283" s="37"/>
      <c r="B283" s="38"/>
      <c r="C283" s="39"/>
      <c r="D283" s="230" t="s">
        <v>157</v>
      </c>
      <c r="E283" s="39"/>
      <c r="F283" s="231" t="s">
        <v>563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157</v>
      </c>
      <c r="AU283" s="16" t="s">
        <v>86</v>
      </c>
    </row>
    <row r="284" spans="1:65" s="2" customFormat="1" ht="16.5" customHeight="1">
      <c r="A284" s="37"/>
      <c r="B284" s="38"/>
      <c r="C284" s="217" t="s">
        <v>413</v>
      </c>
      <c r="D284" s="217" t="s">
        <v>150</v>
      </c>
      <c r="E284" s="218" t="s">
        <v>566</v>
      </c>
      <c r="F284" s="219" t="s">
        <v>567</v>
      </c>
      <c r="G284" s="220" t="s">
        <v>313</v>
      </c>
      <c r="H284" s="221">
        <v>2</v>
      </c>
      <c r="I284" s="222"/>
      <c r="J284" s="223">
        <f>ROUND(I284*H284,2)</f>
        <v>0</v>
      </c>
      <c r="K284" s="219" t="s">
        <v>154</v>
      </c>
      <c r="L284" s="43"/>
      <c r="M284" s="224" t="s">
        <v>1</v>
      </c>
      <c r="N284" s="225" t="s">
        <v>41</v>
      </c>
      <c r="O284" s="90"/>
      <c r="P284" s="226">
        <f>O284*H284</f>
        <v>0</v>
      </c>
      <c r="Q284" s="226">
        <v>0.32906</v>
      </c>
      <c r="R284" s="226">
        <f>Q284*H284</f>
        <v>0.65812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155</v>
      </c>
      <c r="AT284" s="228" t="s">
        <v>150</v>
      </c>
      <c r="AU284" s="228" t="s">
        <v>86</v>
      </c>
      <c r="AY284" s="16" t="s">
        <v>148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84</v>
      </c>
      <c r="BK284" s="229">
        <f>ROUND(I284*H284,2)</f>
        <v>0</v>
      </c>
      <c r="BL284" s="16" t="s">
        <v>155</v>
      </c>
      <c r="BM284" s="228" t="s">
        <v>1014</v>
      </c>
    </row>
    <row r="285" spans="1:47" s="2" customFormat="1" ht="12">
      <c r="A285" s="37"/>
      <c r="B285" s="38"/>
      <c r="C285" s="39"/>
      <c r="D285" s="230" t="s">
        <v>157</v>
      </c>
      <c r="E285" s="39"/>
      <c r="F285" s="231" t="s">
        <v>567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157</v>
      </c>
      <c r="AU285" s="16" t="s">
        <v>86</v>
      </c>
    </row>
    <row r="286" spans="1:47" s="2" customFormat="1" ht="12">
      <c r="A286" s="37"/>
      <c r="B286" s="38"/>
      <c r="C286" s="39"/>
      <c r="D286" s="235" t="s">
        <v>159</v>
      </c>
      <c r="E286" s="39"/>
      <c r="F286" s="236" t="s">
        <v>569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159</v>
      </c>
      <c r="AU286" s="16" t="s">
        <v>86</v>
      </c>
    </row>
    <row r="287" spans="1:47" s="2" customFormat="1" ht="12">
      <c r="A287" s="37"/>
      <c r="B287" s="38"/>
      <c r="C287" s="39"/>
      <c r="D287" s="230" t="s">
        <v>161</v>
      </c>
      <c r="E287" s="39"/>
      <c r="F287" s="237" t="s">
        <v>570</v>
      </c>
      <c r="G287" s="39"/>
      <c r="H287" s="39"/>
      <c r="I287" s="232"/>
      <c r="J287" s="39"/>
      <c r="K287" s="39"/>
      <c r="L287" s="43"/>
      <c r="M287" s="233"/>
      <c r="N287" s="234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161</v>
      </c>
      <c r="AU287" s="16" t="s">
        <v>86</v>
      </c>
    </row>
    <row r="288" spans="1:65" s="2" customFormat="1" ht="16.5" customHeight="1">
      <c r="A288" s="37"/>
      <c r="B288" s="38"/>
      <c r="C288" s="249" t="s">
        <v>418</v>
      </c>
      <c r="D288" s="249" t="s">
        <v>282</v>
      </c>
      <c r="E288" s="250" t="s">
        <v>572</v>
      </c>
      <c r="F288" s="251" t="s">
        <v>573</v>
      </c>
      <c r="G288" s="252" t="s">
        <v>313</v>
      </c>
      <c r="H288" s="253">
        <v>2</v>
      </c>
      <c r="I288" s="254"/>
      <c r="J288" s="255">
        <f>ROUND(I288*H288,2)</f>
        <v>0</v>
      </c>
      <c r="K288" s="251" t="s">
        <v>154</v>
      </c>
      <c r="L288" s="256"/>
      <c r="M288" s="257" t="s">
        <v>1</v>
      </c>
      <c r="N288" s="258" t="s">
        <v>41</v>
      </c>
      <c r="O288" s="90"/>
      <c r="P288" s="226">
        <f>O288*H288</f>
        <v>0</v>
      </c>
      <c r="Q288" s="226">
        <v>0.0295</v>
      </c>
      <c r="R288" s="226">
        <f>Q288*H288</f>
        <v>0.059</v>
      </c>
      <c r="S288" s="226">
        <v>0</v>
      </c>
      <c r="T288" s="22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205</v>
      </c>
      <c r="AT288" s="228" t="s">
        <v>282</v>
      </c>
      <c r="AU288" s="228" t="s">
        <v>86</v>
      </c>
      <c r="AY288" s="16" t="s">
        <v>148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84</v>
      </c>
      <c r="BK288" s="229">
        <f>ROUND(I288*H288,2)</f>
        <v>0</v>
      </c>
      <c r="BL288" s="16" t="s">
        <v>155</v>
      </c>
      <c r="BM288" s="228" t="s">
        <v>1015</v>
      </c>
    </row>
    <row r="289" spans="1:47" s="2" customFormat="1" ht="12">
      <c r="A289" s="37"/>
      <c r="B289" s="38"/>
      <c r="C289" s="39"/>
      <c r="D289" s="230" t="s">
        <v>157</v>
      </c>
      <c r="E289" s="39"/>
      <c r="F289" s="231" t="s">
        <v>573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157</v>
      </c>
      <c r="AU289" s="16" t="s">
        <v>86</v>
      </c>
    </row>
    <row r="290" spans="1:65" s="2" customFormat="1" ht="24.15" customHeight="1">
      <c r="A290" s="37"/>
      <c r="B290" s="38"/>
      <c r="C290" s="249" t="s">
        <v>424</v>
      </c>
      <c r="D290" s="249" t="s">
        <v>282</v>
      </c>
      <c r="E290" s="250" t="s">
        <v>576</v>
      </c>
      <c r="F290" s="251" t="s">
        <v>577</v>
      </c>
      <c r="G290" s="252" t="s">
        <v>313</v>
      </c>
      <c r="H290" s="253">
        <v>2</v>
      </c>
      <c r="I290" s="254"/>
      <c r="J290" s="255">
        <f>ROUND(I290*H290,2)</f>
        <v>0</v>
      </c>
      <c r="K290" s="251" t="s">
        <v>1</v>
      </c>
      <c r="L290" s="256"/>
      <c r="M290" s="257" t="s">
        <v>1</v>
      </c>
      <c r="N290" s="258" t="s">
        <v>41</v>
      </c>
      <c r="O290" s="90"/>
      <c r="P290" s="226">
        <f>O290*H290</f>
        <v>0</v>
      </c>
      <c r="Q290" s="226">
        <v>0.00065</v>
      </c>
      <c r="R290" s="226">
        <f>Q290*H290</f>
        <v>0.0013</v>
      </c>
      <c r="S290" s="226">
        <v>0</v>
      </c>
      <c r="T290" s="22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8" t="s">
        <v>205</v>
      </c>
      <c r="AT290" s="228" t="s">
        <v>282</v>
      </c>
      <c r="AU290" s="228" t="s">
        <v>86</v>
      </c>
      <c r="AY290" s="16" t="s">
        <v>148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6" t="s">
        <v>84</v>
      </c>
      <c r="BK290" s="229">
        <f>ROUND(I290*H290,2)</f>
        <v>0</v>
      </c>
      <c r="BL290" s="16" t="s">
        <v>155</v>
      </c>
      <c r="BM290" s="228" t="s">
        <v>1016</v>
      </c>
    </row>
    <row r="291" spans="1:47" s="2" customFormat="1" ht="12">
      <c r="A291" s="37"/>
      <c r="B291" s="38"/>
      <c r="C291" s="39"/>
      <c r="D291" s="230" t="s">
        <v>157</v>
      </c>
      <c r="E291" s="39"/>
      <c r="F291" s="231" t="s">
        <v>577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157</v>
      </c>
      <c r="AU291" s="16" t="s">
        <v>86</v>
      </c>
    </row>
    <row r="292" spans="1:65" s="2" customFormat="1" ht="16.5" customHeight="1">
      <c r="A292" s="37"/>
      <c r="B292" s="38"/>
      <c r="C292" s="217" t="s">
        <v>429</v>
      </c>
      <c r="D292" s="217" t="s">
        <v>150</v>
      </c>
      <c r="E292" s="218" t="s">
        <v>580</v>
      </c>
      <c r="F292" s="219" t="s">
        <v>581</v>
      </c>
      <c r="G292" s="220" t="s">
        <v>313</v>
      </c>
      <c r="H292" s="221">
        <v>4</v>
      </c>
      <c r="I292" s="222"/>
      <c r="J292" s="223">
        <f>ROUND(I292*H292,2)</f>
        <v>0</v>
      </c>
      <c r="K292" s="219" t="s">
        <v>154</v>
      </c>
      <c r="L292" s="43"/>
      <c r="M292" s="224" t="s">
        <v>1</v>
      </c>
      <c r="N292" s="225" t="s">
        <v>41</v>
      </c>
      <c r="O292" s="90"/>
      <c r="P292" s="226">
        <f>O292*H292</f>
        <v>0</v>
      </c>
      <c r="Q292" s="226">
        <v>0.00031</v>
      </c>
      <c r="R292" s="226">
        <f>Q292*H292</f>
        <v>0.00124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155</v>
      </c>
      <c r="AT292" s="228" t="s">
        <v>150</v>
      </c>
      <c r="AU292" s="228" t="s">
        <v>86</v>
      </c>
      <c r="AY292" s="16" t="s">
        <v>148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155</v>
      </c>
      <c r="BM292" s="228" t="s">
        <v>1017</v>
      </c>
    </row>
    <row r="293" spans="1:47" s="2" customFormat="1" ht="12">
      <c r="A293" s="37"/>
      <c r="B293" s="38"/>
      <c r="C293" s="39"/>
      <c r="D293" s="230" t="s">
        <v>157</v>
      </c>
      <c r="E293" s="39"/>
      <c r="F293" s="231" t="s">
        <v>583</v>
      </c>
      <c r="G293" s="39"/>
      <c r="H293" s="39"/>
      <c r="I293" s="232"/>
      <c r="J293" s="39"/>
      <c r="K293" s="39"/>
      <c r="L293" s="43"/>
      <c r="M293" s="233"/>
      <c r="N293" s="234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86</v>
      </c>
    </row>
    <row r="294" spans="1:47" s="2" customFormat="1" ht="12">
      <c r="A294" s="37"/>
      <c r="B294" s="38"/>
      <c r="C294" s="39"/>
      <c r="D294" s="235" t="s">
        <v>159</v>
      </c>
      <c r="E294" s="39"/>
      <c r="F294" s="236" t="s">
        <v>584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159</v>
      </c>
      <c r="AU294" s="16" t="s">
        <v>86</v>
      </c>
    </row>
    <row r="295" spans="1:47" s="2" customFormat="1" ht="12">
      <c r="A295" s="37"/>
      <c r="B295" s="38"/>
      <c r="C295" s="39"/>
      <c r="D295" s="230" t="s">
        <v>161</v>
      </c>
      <c r="E295" s="39"/>
      <c r="F295" s="237" t="s">
        <v>585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161</v>
      </c>
      <c r="AU295" s="16" t="s">
        <v>86</v>
      </c>
    </row>
    <row r="296" spans="1:65" s="2" customFormat="1" ht="16.5" customHeight="1">
      <c r="A296" s="37"/>
      <c r="B296" s="38"/>
      <c r="C296" s="217" t="s">
        <v>435</v>
      </c>
      <c r="D296" s="217" t="s">
        <v>150</v>
      </c>
      <c r="E296" s="218" t="s">
        <v>587</v>
      </c>
      <c r="F296" s="219" t="s">
        <v>588</v>
      </c>
      <c r="G296" s="220" t="s">
        <v>153</v>
      </c>
      <c r="H296" s="221">
        <v>110</v>
      </c>
      <c r="I296" s="222"/>
      <c r="J296" s="223">
        <f>ROUND(I296*H296,2)</f>
        <v>0</v>
      </c>
      <c r="K296" s="219" t="s">
        <v>154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0.00019</v>
      </c>
      <c r="R296" s="226">
        <f>Q296*H296</f>
        <v>0.020900000000000002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155</v>
      </c>
      <c r="AT296" s="228" t="s">
        <v>150</v>
      </c>
      <c r="AU296" s="228" t="s">
        <v>86</v>
      </c>
      <c r="AY296" s="16" t="s">
        <v>148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155</v>
      </c>
      <c r="BM296" s="228" t="s">
        <v>1018</v>
      </c>
    </row>
    <row r="297" spans="1:47" s="2" customFormat="1" ht="12">
      <c r="A297" s="37"/>
      <c r="B297" s="38"/>
      <c r="C297" s="39"/>
      <c r="D297" s="230" t="s">
        <v>157</v>
      </c>
      <c r="E297" s="39"/>
      <c r="F297" s="231" t="s">
        <v>590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86</v>
      </c>
    </row>
    <row r="298" spans="1:47" s="2" customFormat="1" ht="12">
      <c r="A298" s="37"/>
      <c r="B298" s="38"/>
      <c r="C298" s="39"/>
      <c r="D298" s="235" t="s">
        <v>159</v>
      </c>
      <c r="E298" s="39"/>
      <c r="F298" s="236" t="s">
        <v>591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159</v>
      </c>
      <c r="AU298" s="16" t="s">
        <v>86</v>
      </c>
    </row>
    <row r="299" spans="1:65" s="2" customFormat="1" ht="21.75" customHeight="1">
      <c r="A299" s="37"/>
      <c r="B299" s="38"/>
      <c r="C299" s="217" t="s">
        <v>439</v>
      </c>
      <c r="D299" s="217" t="s">
        <v>150</v>
      </c>
      <c r="E299" s="218" t="s">
        <v>593</v>
      </c>
      <c r="F299" s="219" t="s">
        <v>594</v>
      </c>
      <c r="G299" s="220" t="s">
        <v>153</v>
      </c>
      <c r="H299" s="221">
        <v>110</v>
      </c>
      <c r="I299" s="222"/>
      <c r="J299" s="223">
        <f>ROUND(I299*H299,2)</f>
        <v>0</v>
      </c>
      <c r="K299" s="219" t="s">
        <v>154</v>
      </c>
      <c r="L299" s="43"/>
      <c r="M299" s="224" t="s">
        <v>1</v>
      </c>
      <c r="N299" s="225" t="s">
        <v>41</v>
      </c>
      <c r="O299" s="90"/>
      <c r="P299" s="226">
        <f>O299*H299</f>
        <v>0</v>
      </c>
      <c r="Q299" s="226">
        <v>9E-05</v>
      </c>
      <c r="R299" s="226">
        <f>Q299*H299</f>
        <v>0.0099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155</v>
      </c>
      <c r="AT299" s="228" t="s">
        <v>150</v>
      </c>
      <c r="AU299" s="228" t="s">
        <v>86</v>
      </c>
      <c r="AY299" s="16" t="s">
        <v>148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84</v>
      </c>
      <c r="BK299" s="229">
        <f>ROUND(I299*H299,2)</f>
        <v>0</v>
      </c>
      <c r="BL299" s="16" t="s">
        <v>155</v>
      </c>
      <c r="BM299" s="228" t="s">
        <v>1019</v>
      </c>
    </row>
    <row r="300" spans="1:47" s="2" customFormat="1" ht="12">
      <c r="A300" s="37"/>
      <c r="B300" s="38"/>
      <c r="C300" s="39"/>
      <c r="D300" s="230" t="s">
        <v>157</v>
      </c>
      <c r="E300" s="39"/>
      <c r="F300" s="231" t="s">
        <v>596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86</v>
      </c>
    </row>
    <row r="301" spans="1:47" s="2" customFormat="1" ht="12">
      <c r="A301" s="37"/>
      <c r="B301" s="38"/>
      <c r="C301" s="39"/>
      <c r="D301" s="235" t="s">
        <v>159</v>
      </c>
      <c r="E301" s="39"/>
      <c r="F301" s="236" t="s">
        <v>597</v>
      </c>
      <c r="G301" s="39"/>
      <c r="H301" s="39"/>
      <c r="I301" s="232"/>
      <c r="J301" s="39"/>
      <c r="K301" s="39"/>
      <c r="L301" s="43"/>
      <c r="M301" s="233"/>
      <c r="N301" s="234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159</v>
      </c>
      <c r="AU301" s="16" t="s">
        <v>86</v>
      </c>
    </row>
    <row r="302" spans="1:65" s="2" customFormat="1" ht="16.5" customHeight="1">
      <c r="A302" s="37"/>
      <c r="B302" s="38"/>
      <c r="C302" s="217" t="s">
        <v>445</v>
      </c>
      <c r="D302" s="217" t="s">
        <v>150</v>
      </c>
      <c r="E302" s="218" t="s">
        <v>599</v>
      </c>
      <c r="F302" s="219" t="s">
        <v>600</v>
      </c>
      <c r="G302" s="220" t="s">
        <v>313</v>
      </c>
      <c r="H302" s="221">
        <v>6</v>
      </c>
      <c r="I302" s="222"/>
      <c r="J302" s="223">
        <f>ROUND(I302*H302,2)</f>
        <v>0</v>
      </c>
      <c r="K302" s="219" t="s">
        <v>1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155</v>
      </c>
      <c r="AT302" s="228" t="s">
        <v>150</v>
      </c>
      <c r="AU302" s="228" t="s">
        <v>86</v>
      </c>
      <c r="AY302" s="16" t="s">
        <v>148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155</v>
      </c>
      <c r="BM302" s="228" t="s">
        <v>1020</v>
      </c>
    </row>
    <row r="303" spans="1:47" s="2" customFormat="1" ht="12">
      <c r="A303" s="37"/>
      <c r="B303" s="38"/>
      <c r="C303" s="39"/>
      <c r="D303" s="230" t="s">
        <v>157</v>
      </c>
      <c r="E303" s="39"/>
      <c r="F303" s="231" t="s">
        <v>600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157</v>
      </c>
      <c r="AU303" s="16" t="s">
        <v>86</v>
      </c>
    </row>
    <row r="304" spans="1:65" s="2" customFormat="1" ht="24.15" customHeight="1">
      <c r="A304" s="37"/>
      <c r="B304" s="38"/>
      <c r="C304" s="217" t="s">
        <v>449</v>
      </c>
      <c r="D304" s="217" t="s">
        <v>150</v>
      </c>
      <c r="E304" s="218" t="s">
        <v>603</v>
      </c>
      <c r="F304" s="219" t="s">
        <v>604</v>
      </c>
      <c r="G304" s="220" t="s">
        <v>313</v>
      </c>
      <c r="H304" s="221">
        <v>8</v>
      </c>
      <c r="I304" s="222"/>
      <c r="J304" s="223">
        <f>ROUND(I304*H304,2)</f>
        <v>0</v>
      </c>
      <c r="K304" s="219" t="s">
        <v>186</v>
      </c>
      <c r="L304" s="43"/>
      <c r="M304" s="224" t="s">
        <v>1</v>
      </c>
      <c r="N304" s="225" t="s">
        <v>41</v>
      </c>
      <c r="O304" s="90"/>
      <c r="P304" s="226">
        <f>O304*H304</f>
        <v>0</v>
      </c>
      <c r="Q304" s="226">
        <v>0.00021</v>
      </c>
      <c r="R304" s="226">
        <f>Q304*H304</f>
        <v>0.00168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155</v>
      </c>
      <c r="AT304" s="228" t="s">
        <v>150</v>
      </c>
      <c r="AU304" s="228" t="s">
        <v>86</v>
      </c>
      <c r="AY304" s="16" t="s">
        <v>148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84</v>
      </c>
      <c r="BK304" s="229">
        <f>ROUND(I304*H304,2)</f>
        <v>0</v>
      </c>
      <c r="BL304" s="16" t="s">
        <v>155</v>
      </c>
      <c r="BM304" s="228" t="s">
        <v>1021</v>
      </c>
    </row>
    <row r="305" spans="1:47" s="2" customFormat="1" ht="12">
      <c r="A305" s="37"/>
      <c r="B305" s="38"/>
      <c r="C305" s="39"/>
      <c r="D305" s="230" t="s">
        <v>157</v>
      </c>
      <c r="E305" s="39"/>
      <c r="F305" s="231" t="s">
        <v>606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157</v>
      </c>
      <c r="AU305" s="16" t="s">
        <v>86</v>
      </c>
    </row>
    <row r="306" spans="1:47" s="2" customFormat="1" ht="12">
      <c r="A306" s="37"/>
      <c r="B306" s="38"/>
      <c r="C306" s="39"/>
      <c r="D306" s="235" t="s">
        <v>159</v>
      </c>
      <c r="E306" s="39"/>
      <c r="F306" s="236" t="s">
        <v>607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159</v>
      </c>
      <c r="AU306" s="16" t="s">
        <v>86</v>
      </c>
    </row>
    <row r="307" spans="1:65" s="2" customFormat="1" ht="21.75" customHeight="1">
      <c r="A307" s="37"/>
      <c r="B307" s="38"/>
      <c r="C307" s="217" t="s">
        <v>453</v>
      </c>
      <c r="D307" s="217" t="s">
        <v>150</v>
      </c>
      <c r="E307" s="218" t="s">
        <v>610</v>
      </c>
      <c r="F307" s="219" t="s">
        <v>611</v>
      </c>
      <c r="G307" s="220" t="s">
        <v>313</v>
      </c>
      <c r="H307" s="221">
        <v>2</v>
      </c>
      <c r="I307" s="222"/>
      <c r="J307" s="223">
        <f>ROUND(I307*H307,2)</f>
        <v>0</v>
      </c>
      <c r="K307" s="219" t="s">
        <v>186</v>
      </c>
      <c r="L307" s="43"/>
      <c r="M307" s="224" t="s">
        <v>1</v>
      </c>
      <c r="N307" s="225" t="s">
        <v>41</v>
      </c>
      <c r="O307" s="90"/>
      <c r="P307" s="226">
        <f>O307*H307</f>
        <v>0</v>
      </c>
      <c r="Q307" s="226">
        <v>0.00076</v>
      </c>
      <c r="R307" s="226">
        <f>Q307*H307</f>
        <v>0.00152</v>
      </c>
      <c r="S307" s="226">
        <v>0</v>
      </c>
      <c r="T307" s="22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8" t="s">
        <v>155</v>
      </c>
      <c r="AT307" s="228" t="s">
        <v>150</v>
      </c>
      <c r="AU307" s="228" t="s">
        <v>86</v>
      </c>
      <c r="AY307" s="16" t="s">
        <v>148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6" t="s">
        <v>84</v>
      </c>
      <c r="BK307" s="229">
        <f>ROUND(I307*H307,2)</f>
        <v>0</v>
      </c>
      <c r="BL307" s="16" t="s">
        <v>155</v>
      </c>
      <c r="BM307" s="228" t="s">
        <v>1022</v>
      </c>
    </row>
    <row r="308" spans="1:47" s="2" customFormat="1" ht="12">
      <c r="A308" s="37"/>
      <c r="B308" s="38"/>
      <c r="C308" s="39"/>
      <c r="D308" s="230" t="s">
        <v>157</v>
      </c>
      <c r="E308" s="39"/>
      <c r="F308" s="231" t="s">
        <v>613</v>
      </c>
      <c r="G308" s="39"/>
      <c r="H308" s="39"/>
      <c r="I308" s="232"/>
      <c r="J308" s="39"/>
      <c r="K308" s="39"/>
      <c r="L308" s="43"/>
      <c r="M308" s="233"/>
      <c r="N308" s="234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157</v>
      </c>
      <c r="AU308" s="16" t="s">
        <v>86</v>
      </c>
    </row>
    <row r="309" spans="1:47" s="2" customFormat="1" ht="12">
      <c r="A309" s="37"/>
      <c r="B309" s="38"/>
      <c r="C309" s="39"/>
      <c r="D309" s="235" t="s">
        <v>159</v>
      </c>
      <c r="E309" s="39"/>
      <c r="F309" s="236" t="s">
        <v>614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159</v>
      </c>
      <c r="AU309" s="16" t="s">
        <v>86</v>
      </c>
    </row>
    <row r="310" spans="1:65" s="2" customFormat="1" ht="16.5" customHeight="1">
      <c r="A310" s="37"/>
      <c r="B310" s="38"/>
      <c r="C310" s="217" t="s">
        <v>457</v>
      </c>
      <c r="D310" s="217" t="s">
        <v>150</v>
      </c>
      <c r="E310" s="218" t="s">
        <v>616</v>
      </c>
      <c r="F310" s="219" t="s">
        <v>617</v>
      </c>
      <c r="G310" s="220" t="s">
        <v>153</v>
      </c>
      <c r="H310" s="221">
        <v>4.5</v>
      </c>
      <c r="I310" s="222"/>
      <c r="J310" s="223">
        <f>ROUND(I310*H310,2)</f>
        <v>0</v>
      </c>
      <c r="K310" s="219" t="s">
        <v>186</v>
      </c>
      <c r="L310" s="43"/>
      <c r="M310" s="224" t="s">
        <v>1</v>
      </c>
      <c r="N310" s="225" t="s">
        <v>41</v>
      </c>
      <c r="O310" s="90"/>
      <c r="P310" s="226">
        <f>O310*H310</f>
        <v>0</v>
      </c>
      <c r="Q310" s="226">
        <v>0.00052</v>
      </c>
      <c r="R310" s="226">
        <f>Q310*H310</f>
        <v>0.0023399999999999996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155</v>
      </c>
      <c r="AT310" s="228" t="s">
        <v>150</v>
      </c>
      <c r="AU310" s="228" t="s">
        <v>86</v>
      </c>
      <c r="AY310" s="16" t="s">
        <v>148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155</v>
      </c>
      <c r="BM310" s="228" t="s">
        <v>1023</v>
      </c>
    </row>
    <row r="311" spans="1:47" s="2" customFormat="1" ht="12">
      <c r="A311" s="37"/>
      <c r="B311" s="38"/>
      <c r="C311" s="39"/>
      <c r="D311" s="230" t="s">
        <v>157</v>
      </c>
      <c r="E311" s="39"/>
      <c r="F311" s="231" t="s">
        <v>619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157</v>
      </c>
      <c r="AU311" s="16" t="s">
        <v>86</v>
      </c>
    </row>
    <row r="312" spans="1:47" s="2" customFormat="1" ht="12">
      <c r="A312" s="37"/>
      <c r="B312" s="38"/>
      <c r="C312" s="39"/>
      <c r="D312" s="235" t="s">
        <v>159</v>
      </c>
      <c r="E312" s="39"/>
      <c r="F312" s="236" t="s">
        <v>620</v>
      </c>
      <c r="G312" s="39"/>
      <c r="H312" s="39"/>
      <c r="I312" s="232"/>
      <c r="J312" s="39"/>
      <c r="K312" s="39"/>
      <c r="L312" s="43"/>
      <c r="M312" s="233"/>
      <c r="N312" s="234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159</v>
      </c>
      <c r="AU312" s="16" t="s">
        <v>86</v>
      </c>
    </row>
    <row r="313" spans="1:65" s="2" customFormat="1" ht="24.15" customHeight="1">
      <c r="A313" s="37"/>
      <c r="B313" s="38"/>
      <c r="C313" s="249" t="s">
        <v>463</v>
      </c>
      <c r="D313" s="249" t="s">
        <v>282</v>
      </c>
      <c r="E313" s="250" t="s">
        <v>623</v>
      </c>
      <c r="F313" s="251" t="s">
        <v>624</v>
      </c>
      <c r="G313" s="252" t="s">
        <v>153</v>
      </c>
      <c r="H313" s="253">
        <v>4.5</v>
      </c>
      <c r="I313" s="254"/>
      <c r="J313" s="255">
        <f>ROUND(I313*H313,2)</f>
        <v>0</v>
      </c>
      <c r="K313" s="251" t="s">
        <v>186</v>
      </c>
      <c r="L313" s="256"/>
      <c r="M313" s="257" t="s">
        <v>1</v>
      </c>
      <c r="N313" s="258" t="s">
        <v>41</v>
      </c>
      <c r="O313" s="90"/>
      <c r="P313" s="226">
        <f>O313*H313</f>
        <v>0</v>
      </c>
      <c r="Q313" s="226">
        <v>0.03612</v>
      </c>
      <c r="R313" s="226">
        <f>Q313*H313</f>
        <v>0.16254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205</v>
      </c>
      <c r="AT313" s="228" t="s">
        <v>282</v>
      </c>
      <c r="AU313" s="228" t="s">
        <v>86</v>
      </c>
      <c r="AY313" s="16" t="s">
        <v>148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84</v>
      </c>
      <c r="BK313" s="229">
        <f>ROUND(I313*H313,2)</f>
        <v>0</v>
      </c>
      <c r="BL313" s="16" t="s">
        <v>155</v>
      </c>
      <c r="BM313" s="228" t="s">
        <v>1024</v>
      </c>
    </row>
    <row r="314" spans="1:47" s="2" customFormat="1" ht="12">
      <c r="A314" s="37"/>
      <c r="B314" s="38"/>
      <c r="C314" s="39"/>
      <c r="D314" s="230" t="s">
        <v>157</v>
      </c>
      <c r="E314" s="39"/>
      <c r="F314" s="231" t="s">
        <v>624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157</v>
      </c>
      <c r="AU314" s="16" t="s">
        <v>86</v>
      </c>
    </row>
    <row r="315" spans="1:47" s="2" customFormat="1" ht="12">
      <c r="A315" s="37"/>
      <c r="B315" s="38"/>
      <c r="C315" s="39"/>
      <c r="D315" s="230" t="s">
        <v>626</v>
      </c>
      <c r="E315" s="39"/>
      <c r="F315" s="237" t="s">
        <v>627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626</v>
      </c>
      <c r="AU315" s="16" t="s">
        <v>86</v>
      </c>
    </row>
    <row r="316" spans="1:63" s="12" customFormat="1" ht="22.8" customHeight="1">
      <c r="A316" s="12"/>
      <c r="B316" s="201"/>
      <c r="C316" s="202"/>
      <c r="D316" s="203" t="s">
        <v>75</v>
      </c>
      <c r="E316" s="215" t="s">
        <v>628</v>
      </c>
      <c r="F316" s="215" t="s">
        <v>629</v>
      </c>
      <c r="G316" s="202"/>
      <c r="H316" s="202"/>
      <c r="I316" s="205"/>
      <c r="J316" s="216">
        <f>BK316</f>
        <v>0</v>
      </c>
      <c r="K316" s="202"/>
      <c r="L316" s="207"/>
      <c r="M316" s="208"/>
      <c r="N316" s="209"/>
      <c r="O316" s="209"/>
      <c r="P316" s="210">
        <f>SUM(P317:P320)</f>
        <v>0</v>
      </c>
      <c r="Q316" s="209"/>
      <c r="R316" s="210">
        <f>SUM(R317:R320)</f>
        <v>0</v>
      </c>
      <c r="S316" s="209"/>
      <c r="T316" s="211">
        <f>SUM(T317:T320)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2" t="s">
        <v>84</v>
      </c>
      <c r="AT316" s="213" t="s">
        <v>75</v>
      </c>
      <c r="AU316" s="213" t="s">
        <v>84</v>
      </c>
      <c r="AY316" s="212" t="s">
        <v>148</v>
      </c>
      <c r="BK316" s="214">
        <f>SUM(BK317:BK320)</f>
        <v>0</v>
      </c>
    </row>
    <row r="317" spans="1:65" s="2" customFormat="1" ht="24.15" customHeight="1">
      <c r="A317" s="37"/>
      <c r="B317" s="38"/>
      <c r="C317" s="217" t="s">
        <v>467</v>
      </c>
      <c r="D317" s="217" t="s">
        <v>150</v>
      </c>
      <c r="E317" s="218" t="s">
        <v>631</v>
      </c>
      <c r="F317" s="219" t="s">
        <v>632</v>
      </c>
      <c r="G317" s="220" t="s">
        <v>256</v>
      </c>
      <c r="H317" s="221">
        <v>1.877</v>
      </c>
      <c r="I317" s="222"/>
      <c r="J317" s="223">
        <f>ROUND(I317*H317,2)</f>
        <v>0</v>
      </c>
      <c r="K317" s="219" t="s">
        <v>154</v>
      </c>
      <c r="L317" s="43"/>
      <c r="M317" s="224" t="s">
        <v>1</v>
      </c>
      <c r="N317" s="225" t="s">
        <v>41</v>
      </c>
      <c r="O317" s="90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8" t="s">
        <v>155</v>
      </c>
      <c r="AT317" s="228" t="s">
        <v>150</v>
      </c>
      <c r="AU317" s="228" t="s">
        <v>86</v>
      </c>
      <c r="AY317" s="16" t="s">
        <v>148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6" t="s">
        <v>84</v>
      </c>
      <c r="BK317" s="229">
        <f>ROUND(I317*H317,2)</f>
        <v>0</v>
      </c>
      <c r="BL317" s="16" t="s">
        <v>155</v>
      </c>
      <c r="BM317" s="228" t="s">
        <v>1025</v>
      </c>
    </row>
    <row r="318" spans="1:47" s="2" customFormat="1" ht="12">
      <c r="A318" s="37"/>
      <c r="B318" s="38"/>
      <c r="C318" s="39"/>
      <c r="D318" s="230" t="s">
        <v>157</v>
      </c>
      <c r="E318" s="39"/>
      <c r="F318" s="231" t="s">
        <v>634</v>
      </c>
      <c r="G318" s="39"/>
      <c r="H318" s="39"/>
      <c r="I318" s="232"/>
      <c r="J318" s="39"/>
      <c r="K318" s="39"/>
      <c r="L318" s="43"/>
      <c r="M318" s="233"/>
      <c r="N318" s="23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157</v>
      </c>
      <c r="AU318" s="16" t="s">
        <v>86</v>
      </c>
    </row>
    <row r="319" spans="1:47" s="2" customFormat="1" ht="12">
      <c r="A319" s="37"/>
      <c r="B319" s="38"/>
      <c r="C319" s="39"/>
      <c r="D319" s="235" t="s">
        <v>159</v>
      </c>
      <c r="E319" s="39"/>
      <c r="F319" s="236" t="s">
        <v>635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159</v>
      </c>
      <c r="AU319" s="16" t="s">
        <v>86</v>
      </c>
    </row>
    <row r="320" spans="1:47" s="2" customFormat="1" ht="12">
      <c r="A320" s="37"/>
      <c r="B320" s="38"/>
      <c r="C320" s="39"/>
      <c r="D320" s="230" t="s">
        <v>161</v>
      </c>
      <c r="E320" s="39"/>
      <c r="F320" s="237" t="s">
        <v>636</v>
      </c>
      <c r="G320" s="39"/>
      <c r="H320" s="39"/>
      <c r="I320" s="232"/>
      <c r="J320" s="39"/>
      <c r="K320" s="39"/>
      <c r="L320" s="43"/>
      <c r="M320" s="259"/>
      <c r="N320" s="260"/>
      <c r="O320" s="261"/>
      <c r="P320" s="261"/>
      <c r="Q320" s="261"/>
      <c r="R320" s="261"/>
      <c r="S320" s="261"/>
      <c r="T320" s="262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161</v>
      </c>
      <c r="AU320" s="16" t="s">
        <v>86</v>
      </c>
    </row>
    <row r="321" spans="1:31" s="2" customFormat="1" ht="6.95" customHeight="1">
      <c r="A321" s="37"/>
      <c r="B321" s="65"/>
      <c r="C321" s="66"/>
      <c r="D321" s="66"/>
      <c r="E321" s="66"/>
      <c r="F321" s="66"/>
      <c r="G321" s="66"/>
      <c r="H321" s="66"/>
      <c r="I321" s="66"/>
      <c r="J321" s="66"/>
      <c r="K321" s="66"/>
      <c r="L321" s="43"/>
      <c r="M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</sheetData>
  <sheetProtection password="CC35" sheet="1" objects="1" scenarios="1" formatColumns="0" formatRows="0" autoFilter="0"/>
  <autoFilter ref="C120:K32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6" r:id="rId3" display="https://podminky.urs.cz/item/CS_URS_2022_01/119003132"/>
    <hyperlink ref="F140" r:id="rId4" display="https://podminky.urs.cz/item/CS_URS_2022_01/119004111"/>
    <hyperlink ref="F143" r:id="rId5" display="https://podminky.urs.cz/item/CS_URS_2022_01/119004112"/>
    <hyperlink ref="F146" r:id="rId6" display="https://podminky.urs.cz/item/CS_URS_2022_02/132251255"/>
    <hyperlink ref="F153" r:id="rId7" display="https://podminky.urs.cz/item/CS_URS_2022_02/132351255"/>
    <hyperlink ref="F160" r:id="rId8" display="https://podminky.urs.cz/item/CS_URS_2022_02/132451255"/>
    <hyperlink ref="F167" r:id="rId9" display="https://podminky.urs.cz/item/CS_URS_2022_01/139001101"/>
    <hyperlink ref="F171" r:id="rId10" display="https://podminky.urs.cz/item/CS_URS_2022_01/151101101"/>
    <hyperlink ref="F176" r:id="rId11" display="https://podminky.urs.cz/item/CS_URS_2022_01/151101111"/>
    <hyperlink ref="F179" r:id="rId12" display="https://podminky.urs.cz/item/CS_URS_2022_01/162351123"/>
    <hyperlink ref="F183" r:id="rId13" display="https://podminky.urs.cz/item/CS_URS_2022_01/162751117"/>
    <hyperlink ref="F188" r:id="rId14" display="https://podminky.urs.cz/item/CS_URS_2022_01/162751119"/>
    <hyperlink ref="F194" r:id="rId15" display="https://podminky.urs.cz/item/CS_URS_2022_01/167151111"/>
    <hyperlink ref="F198" r:id="rId16" display="https://podminky.urs.cz/item/CS_URS_2022_01/171201221"/>
    <hyperlink ref="F203" r:id="rId17" display="https://podminky.urs.cz/item/CS_URS_2022_01/174101101"/>
    <hyperlink ref="F210" r:id="rId18" display="https://podminky.urs.cz/item/CS_URS_2022_01/175151101"/>
    <hyperlink ref="F219" r:id="rId19" display="https://podminky.urs.cz/item/CS_URS_2022_01/451572111"/>
    <hyperlink ref="F224" r:id="rId20" display="https://podminky.urs.cz/item/CS_URS_2022_02/452313131"/>
    <hyperlink ref="F228" r:id="rId21" display="https://podminky.urs.cz/item/CS_URS_2022_02/452353101"/>
    <hyperlink ref="F233" r:id="rId22" display="https://podminky.urs.cz/item/CS_URS_2022_02/857244122"/>
    <hyperlink ref="F238" r:id="rId23" display="https://podminky.urs.cz/item/CS_URS_2022_02/871211141"/>
    <hyperlink ref="F244" r:id="rId24" display="https://podminky.urs.cz/item/CS_URS_2022_02/877211101"/>
    <hyperlink ref="F253" r:id="rId25" display="https://podminky.urs.cz/item/CS_URS_2022_02/877211110"/>
    <hyperlink ref="F258" r:id="rId26" display="https://podminky.urs.cz/item/CS_URS_2022_02/891211112"/>
    <hyperlink ref="F265" r:id="rId27" display="https://podminky.urs.cz/item/CS_URS_2022_01/891247111"/>
    <hyperlink ref="F271" r:id="rId28" display="https://podminky.urs.cz/item/CS_URS_2022_01/892241111"/>
    <hyperlink ref="F275" r:id="rId29" display="https://podminky.urs.cz/item/CS_URS_2022_01/892273122"/>
    <hyperlink ref="F279" r:id="rId30" display="https://podminky.urs.cz/item/CS_URS_2022_02/899401112"/>
    <hyperlink ref="F286" r:id="rId31" display="https://podminky.urs.cz/item/CS_URS_2022_01/899401113"/>
    <hyperlink ref="F294" r:id="rId32" display="https://podminky.urs.cz/item/CS_URS_2022_01/899712111"/>
    <hyperlink ref="F298" r:id="rId33" display="https://podminky.urs.cz/item/CS_URS_2022_01/899721111"/>
    <hyperlink ref="F301" r:id="rId34" display="https://podminky.urs.cz/item/CS_URS_2022_01/899722113"/>
    <hyperlink ref="F306" r:id="rId35" display="https://podminky.urs.cz/item/CS_URS_2022_02/899911122"/>
    <hyperlink ref="F309" r:id="rId36" display="https://podminky.urs.cz/item/CS_URS_2022_02/899913142"/>
    <hyperlink ref="F312" r:id="rId37" display="https://podminky.urs.cz/item/CS_URS_2022_02/899914112"/>
    <hyperlink ref="F319" r:id="rId38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ROUND((SUM(BE121:BE339)),2)</f>
        <v>0</v>
      </c>
      <c r="G33" s="37"/>
      <c r="H33" s="37"/>
      <c r="I33" s="154">
        <v>0.21</v>
      </c>
      <c r="J33" s="153">
        <f>ROUND(((SUM(BE121:BE339))*I33),2)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ROUND((SUM(BF121:BF339)),2)</f>
        <v>0</v>
      </c>
      <c r="G34" s="37"/>
      <c r="H34" s="37"/>
      <c r="I34" s="154">
        <v>0.15</v>
      </c>
      <c r="J34" s="153">
        <f>ROUND(((SUM(BF121:BF339))*I34),2)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ROUND((SUM(BG121:BG339)),2)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ROUND((SUM(BH121:BH339)),2)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ROUND((SUM(BI121:BI339)),2)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07 - IO 07 vodovdní řad B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J221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J235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J335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07 - IO 07 vodovdní řad B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10.947322800000002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P123+P221+P235+P335</f>
        <v>0</v>
      </c>
      <c r="Q122" s="209"/>
      <c r="R122" s="210">
        <f>R123+R221+R235+R335</f>
        <v>10.947322800000002</v>
      </c>
      <c r="S122" s="209"/>
      <c r="T122" s="211">
        <f>T123+T221+T235+T335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BK123+BK221+BK235+BK335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SUM(P124:P220)</f>
        <v>0</v>
      </c>
      <c r="Q123" s="209"/>
      <c r="R123" s="210">
        <f>SUM(R124:R220)</f>
        <v>4.607760000000001</v>
      </c>
      <c r="S123" s="209"/>
      <c r="T123" s="211">
        <f>SUM(T124:T220)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SUM(BK124:BK220)</f>
        <v>0</v>
      </c>
    </row>
    <row r="124" spans="1:65" s="2" customFormat="1" ht="16.5" customHeight="1">
      <c r="A124" s="37"/>
      <c r="B124" s="38"/>
      <c r="C124" s="217" t="s">
        <v>84</v>
      </c>
      <c r="D124" s="217" t="s">
        <v>150</v>
      </c>
      <c r="E124" s="218" t="s">
        <v>1027</v>
      </c>
      <c r="F124" s="219" t="s">
        <v>1028</v>
      </c>
      <c r="G124" s="220" t="s">
        <v>153</v>
      </c>
      <c r="H124" s="221">
        <v>1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0.0369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1029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1030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1031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24.15" customHeight="1">
      <c r="A127" s="37"/>
      <c r="B127" s="38"/>
      <c r="C127" s="217" t="s">
        <v>86</v>
      </c>
      <c r="D127" s="217" t="s">
        <v>150</v>
      </c>
      <c r="E127" s="218" t="s">
        <v>1032</v>
      </c>
      <c r="F127" s="219" t="s">
        <v>1033</v>
      </c>
      <c r="G127" s="220" t="s">
        <v>153</v>
      </c>
      <c r="H127" s="221">
        <v>2</v>
      </c>
      <c r="I127" s="222"/>
      <c r="J127" s="223">
        <f>ROUND(I127*H127,2)</f>
        <v>0</v>
      </c>
      <c r="K127" s="219" t="s">
        <v>186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0.01269</v>
      </c>
      <c r="R127" s="226">
        <f>Q127*H127</f>
        <v>0.02538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1034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1035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1036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65" s="2" customFormat="1" ht="24.15" customHeight="1">
      <c r="A130" s="37"/>
      <c r="B130" s="38"/>
      <c r="C130" s="217" t="s">
        <v>170</v>
      </c>
      <c r="D130" s="217" t="s">
        <v>150</v>
      </c>
      <c r="E130" s="218" t="s">
        <v>638</v>
      </c>
      <c r="F130" s="219" t="s">
        <v>639</v>
      </c>
      <c r="G130" s="220" t="s">
        <v>153</v>
      </c>
      <c r="H130" s="221">
        <v>21</v>
      </c>
      <c r="I130" s="222"/>
      <c r="J130" s="223">
        <f>ROUND(I130*H130,2)</f>
        <v>0</v>
      </c>
      <c r="K130" s="219" t="s">
        <v>186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0.0369</v>
      </c>
      <c r="R130" s="226">
        <f>Q130*H130</f>
        <v>0.7749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155</v>
      </c>
      <c r="AT130" s="228" t="s">
        <v>150</v>
      </c>
      <c r="AU130" s="228" t="s">
        <v>86</v>
      </c>
      <c r="AY130" s="16" t="s">
        <v>148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155</v>
      </c>
      <c r="BM130" s="228" t="s">
        <v>1037</v>
      </c>
    </row>
    <row r="131" spans="1:47" s="2" customFormat="1" ht="12">
      <c r="A131" s="37"/>
      <c r="B131" s="38"/>
      <c r="C131" s="39"/>
      <c r="D131" s="230" t="s">
        <v>157</v>
      </c>
      <c r="E131" s="39"/>
      <c r="F131" s="231" t="s">
        <v>641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86</v>
      </c>
    </row>
    <row r="132" spans="1:47" s="2" customFormat="1" ht="12">
      <c r="A132" s="37"/>
      <c r="B132" s="38"/>
      <c r="C132" s="39"/>
      <c r="D132" s="235" t="s">
        <v>159</v>
      </c>
      <c r="E132" s="39"/>
      <c r="F132" s="236" t="s">
        <v>642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159</v>
      </c>
      <c r="AU132" s="16" t="s">
        <v>86</v>
      </c>
    </row>
    <row r="133" spans="1:65" s="2" customFormat="1" ht="16.5" customHeight="1">
      <c r="A133" s="37"/>
      <c r="B133" s="38"/>
      <c r="C133" s="217" t="s">
        <v>155</v>
      </c>
      <c r="D133" s="217" t="s">
        <v>150</v>
      </c>
      <c r="E133" s="218" t="s">
        <v>151</v>
      </c>
      <c r="F133" s="219" t="s">
        <v>152</v>
      </c>
      <c r="G133" s="220" t="s">
        <v>153</v>
      </c>
      <c r="H133" s="221">
        <v>2064</v>
      </c>
      <c r="I133" s="222"/>
      <c r="J133" s="223">
        <f>ROUND(I133*H133,2)</f>
        <v>0</v>
      </c>
      <c r="K133" s="219" t="s">
        <v>154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0.00056</v>
      </c>
      <c r="R133" s="226">
        <f>Q133*H133</f>
        <v>1.15584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155</v>
      </c>
      <c r="AT133" s="228" t="s">
        <v>150</v>
      </c>
      <c r="AU133" s="228" t="s">
        <v>86</v>
      </c>
      <c r="AY133" s="16" t="s">
        <v>148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155</v>
      </c>
      <c r="BM133" s="228" t="s">
        <v>1038</v>
      </c>
    </row>
    <row r="134" spans="1:47" s="2" customFormat="1" ht="12">
      <c r="A134" s="37"/>
      <c r="B134" s="38"/>
      <c r="C134" s="39"/>
      <c r="D134" s="230" t="s">
        <v>157</v>
      </c>
      <c r="E134" s="39"/>
      <c r="F134" s="231" t="s">
        <v>158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86</v>
      </c>
    </row>
    <row r="135" spans="1:47" s="2" customFormat="1" ht="12">
      <c r="A135" s="37"/>
      <c r="B135" s="38"/>
      <c r="C135" s="39"/>
      <c r="D135" s="235" t="s">
        <v>159</v>
      </c>
      <c r="E135" s="39"/>
      <c r="F135" s="236" t="s">
        <v>160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159</v>
      </c>
      <c r="AU135" s="16" t="s">
        <v>86</v>
      </c>
    </row>
    <row r="136" spans="1:47" s="2" customFormat="1" ht="12">
      <c r="A136" s="37"/>
      <c r="B136" s="38"/>
      <c r="C136" s="39"/>
      <c r="D136" s="230" t="s">
        <v>161</v>
      </c>
      <c r="E136" s="39"/>
      <c r="F136" s="237" t="s">
        <v>162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51" s="13" customFormat="1" ht="12">
      <c r="A137" s="13"/>
      <c r="B137" s="238"/>
      <c r="C137" s="239"/>
      <c r="D137" s="230" t="s">
        <v>163</v>
      </c>
      <c r="E137" s="240" t="s">
        <v>1</v>
      </c>
      <c r="F137" s="241" t="s">
        <v>1039</v>
      </c>
      <c r="G137" s="239"/>
      <c r="H137" s="242">
        <v>2064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163</v>
      </c>
      <c r="AU137" s="248" t="s">
        <v>86</v>
      </c>
      <c r="AV137" s="13" t="s">
        <v>86</v>
      </c>
      <c r="AW137" s="13" t="s">
        <v>32</v>
      </c>
      <c r="AX137" s="13" t="s">
        <v>84</v>
      </c>
      <c r="AY137" s="248" t="s">
        <v>148</v>
      </c>
    </row>
    <row r="138" spans="1:65" s="2" customFormat="1" ht="21.75" customHeight="1">
      <c r="A138" s="37"/>
      <c r="B138" s="38"/>
      <c r="C138" s="217" t="s">
        <v>182</v>
      </c>
      <c r="D138" s="217" t="s">
        <v>150</v>
      </c>
      <c r="E138" s="218" t="s">
        <v>165</v>
      </c>
      <c r="F138" s="219" t="s">
        <v>166</v>
      </c>
      <c r="G138" s="220" t="s">
        <v>153</v>
      </c>
      <c r="H138" s="221">
        <v>2064</v>
      </c>
      <c r="I138" s="222"/>
      <c r="J138" s="223">
        <f>ROUND(I138*H138,2)</f>
        <v>0</v>
      </c>
      <c r="K138" s="219" t="s">
        <v>154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155</v>
      </c>
      <c r="AT138" s="228" t="s">
        <v>150</v>
      </c>
      <c r="AU138" s="228" t="s">
        <v>86</v>
      </c>
      <c r="AY138" s="16" t="s">
        <v>148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155</v>
      </c>
      <c r="BM138" s="228" t="s">
        <v>1040</v>
      </c>
    </row>
    <row r="139" spans="1:47" s="2" customFormat="1" ht="12">
      <c r="A139" s="37"/>
      <c r="B139" s="38"/>
      <c r="C139" s="39"/>
      <c r="D139" s="230" t="s">
        <v>157</v>
      </c>
      <c r="E139" s="39"/>
      <c r="F139" s="231" t="s">
        <v>168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86</v>
      </c>
    </row>
    <row r="140" spans="1:47" s="2" customFormat="1" ht="12">
      <c r="A140" s="37"/>
      <c r="B140" s="38"/>
      <c r="C140" s="39"/>
      <c r="D140" s="235" t="s">
        <v>159</v>
      </c>
      <c r="E140" s="39"/>
      <c r="F140" s="236" t="s">
        <v>169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159</v>
      </c>
      <c r="AU140" s="16" t="s">
        <v>86</v>
      </c>
    </row>
    <row r="141" spans="1:47" s="2" customFormat="1" ht="12">
      <c r="A141" s="37"/>
      <c r="B141" s="38"/>
      <c r="C141" s="39"/>
      <c r="D141" s="230" t="s">
        <v>161</v>
      </c>
      <c r="E141" s="39"/>
      <c r="F141" s="237" t="s">
        <v>162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161</v>
      </c>
      <c r="AU141" s="16" t="s">
        <v>86</v>
      </c>
    </row>
    <row r="142" spans="1:65" s="2" customFormat="1" ht="24.15" customHeight="1">
      <c r="A142" s="37"/>
      <c r="B142" s="38"/>
      <c r="C142" s="217" t="s">
        <v>192</v>
      </c>
      <c r="D142" s="217" t="s">
        <v>150</v>
      </c>
      <c r="E142" s="218" t="s">
        <v>171</v>
      </c>
      <c r="F142" s="219" t="s">
        <v>172</v>
      </c>
      <c r="G142" s="220" t="s">
        <v>153</v>
      </c>
      <c r="H142" s="221">
        <v>30</v>
      </c>
      <c r="I142" s="222"/>
      <c r="J142" s="223">
        <f>ROUND(I142*H142,2)</f>
        <v>0</v>
      </c>
      <c r="K142" s="219" t="s">
        <v>154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0.00047</v>
      </c>
      <c r="R142" s="226">
        <f>Q142*H142</f>
        <v>0.0141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1041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174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175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65" s="2" customFormat="1" ht="24.15" customHeight="1">
      <c r="A145" s="37"/>
      <c r="B145" s="38"/>
      <c r="C145" s="217" t="s">
        <v>199</v>
      </c>
      <c r="D145" s="217" t="s">
        <v>150</v>
      </c>
      <c r="E145" s="218" t="s">
        <v>177</v>
      </c>
      <c r="F145" s="219" t="s">
        <v>178</v>
      </c>
      <c r="G145" s="220" t="s">
        <v>153</v>
      </c>
      <c r="H145" s="221">
        <v>30</v>
      </c>
      <c r="I145" s="222"/>
      <c r="J145" s="223">
        <f>ROUND(I145*H145,2)</f>
        <v>0</v>
      </c>
      <c r="K145" s="219" t="s">
        <v>154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155</v>
      </c>
      <c r="AT145" s="228" t="s">
        <v>150</v>
      </c>
      <c r="AU145" s="228" t="s">
        <v>86</v>
      </c>
      <c r="AY145" s="16" t="s">
        <v>148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155</v>
      </c>
      <c r="BM145" s="228" t="s">
        <v>1042</v>
      </c>
    </row>
    <row r="146" spans="1:47" s="2" customFormat="1" ht="12">
      <c r="A146" s="37"/>
      <c r="B146" s="38"/>
      <c r="C146" s="39"/>
      <c r="D146" s="230" t="s">
        <v>157</v>
      </c>
      <c r="E146" s="39"/>
      <c r="F146" s="231" t="s">
        <v>180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86</v>
      </c>
    </row>
    <row r="147" spans="1:47" s="2" customFormat="1" ht="12">
      <c r="A147" s="37"/>
      <c r="B147" s="38"/>
      <c r="C147" s="39"/>
      <c r="D147" s="235" t="s">
        <v>159</v>
      </c>
      <c r="E147" s="39"/>
      <c r="F147" s="236" t="s">
        <v>181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86</v>
      </c>
    </row>
    <row r="148" spans="1:65" s="2" customFormat="1" ht="33" customHeight="1">
      <c r="A148" s="37"/>
      <c r="B148" s="38"/>
      <c r="C148" s="217" t="s">
        <v>205</v>
      </c>
      <c r="D148" s="217" t="s">
        <v>150</v>
      </c>
      <c r="E148" s="218" t="s">
        <v>183</v>
      </c>
      <c r="F148" s="219" t="s">
        <v>184</v>
      </c>
      <c r="G148" s="220" t="s">
        <v>185</v>
      </c>
      <c r="H148" s="221">
        <v>498.093</v>
      </c>
      <c r="I148" s="222"/>
      <c r="J148" s="223">
        <f>ROUND(I148*H148,2)</f>
        <v>0</v>
      </c>
      <c r="K148" s="219" t="s">
        <v>186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155</v>
      </c>
      <c r="AT148" s="228" t="s">
        <v>150</v>
      </c>
      <c r="AU148" s="228" t="s">
        <v>86</v>
      </c>
      <c r="AY148" s="16" t="s">
        <v>148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155</v>
      </c>
      <c r="BM148" s="228" t="s">
        <v>1043</v>
      </c>
    </row>
    <row r="149" spans="1:47" s="2" customFormat="1" ht="12">
      <c r="A149" s="37"/>
      <c r="B149" s="38"/>
      <c r="C149" s="39"/>
      <c r="D149" s="230" t="s">
        <v>157</v>
      </c>
      <c r="E149" s="39"/>
      <c r="F149" s="231" t="s">
        <v>188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86</v>
      </c>
    </row>
    <row r="150" spans="1:47" s="2" customFormat="1" ht="12">
      <c r="A150" s="37"/>
      <c r="B150" s="38"/>
      <c r="C150" s="39"/>
      <c r="D150" s="235" t="s">
        <v>159</v>
      </c>
      <c r="E150" s="39"/>
      <c r="F150" s="236" t="s">
        <v>189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159</v>
      </c>
      <c r="AU150" s="16" t="s">
        <v>86</v>
      </c>
    </row>
    <row r="151" spans="1:51" s="13" customFormat="1" ht="12">
      <c r="A151" s="13"/>
      <c r="B151" s="238"/>
      <c r="C151" s="239"/>
      <c r="D151" s="230" t="s">
        <v>163</v>
      </c>
      <c r="E151" s="240" t="s">
        <v>1</v>
      </c>
      <c r="F151" s="241" t="s">
        <v>1044</v>
      </c>
      <c r="G151" s="239"/>
      <c r="H151" s="242">
        <v>503.079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32</v>
      </c>
      <c r="AX151" s="13" t="s">
        <v>76</v>
      </c>
      <c r="AY151" s="248" t="s">
        <v>148</v>
      </c>
    </row>
    <row r="152" spans="1:51" s="13" customFormat="1" ht="12">
      <c r="A152" s="13"/>
      <c r="B152" s="238"/>
      <c r="C152" s="239"/>
      <c r="D152" s="230" t="s">
        <v>163</v>
      </c>
      <c r="E152" s="240" t="s">
        <v>1</v>
      </c>
      <c r="F152" s="241" t="s">
        <v>1045</v>
      </c>
      <c r="G152" s="239"/>
      <c r="H152" s="242">
        <v>393.346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163</v>
      </c>
      <c r="AU152" s="248" t="s">
        <v>86</v>
      </c>
      <c r="AV152" s="13" t="s">
        <v>86</v>
      </c>
      <c r="AW152" s="13" t="s">
        <v>32</v>
      </c>
      <c r="AX152" s="13" t="s">
        <v>76</v>
      </c>
      <c r="AY152" s="248" t="s">
        <v>148</v>
      </c>
    </row>
    <row r="153" spans="1:51" s="13" customFormat="1" ht="12">
      <c r="A153" s="13"/>
      <c r="B153" s="238"/>
      <c r="C153" s="239"/>
      <c r="D153" s="230" t="s">
        <v>163</v>
      </c>
      <c r="E153" s="240" t="s">
        <v>1</v>
      </c>
      <c r="F153" s="241" t="s">
        <v>1046</v>
      </c>
      <c r="G153" s="239"/>
      <c r="H153" s="242">
        <v>348.808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163</v>
      </c>
      <c r="AU153" s="248" t="s">
        <v>86</v>
      </c>
      <c r="AV153" s="13" t="s">
        <v>86</v>
      </c>
      <c r="AW153" s="13" t="s">
        <v>32</v>
      </c>
      <c r="AX153" s="13" t="s">
        <v>76</v>
      </c>
      <c r="AY153" s="248" t="s">
        <v>148</v>
      </c>
    </row>
    <row r="154" spans="1:51" s="14" customFormat="1" ht="12">
      <c r="A154" s="14"/>
      <c r="B154" s="263"/>
      <c r="C154" s="264"/>
      <c r="D154" s="230" t="s">
        <v>163</v>
      </c>
      <c r="E154" s="265" t="s">
        <v>1</v>
      </c>
      <c r="F154" s="266" t="s">
        <v>950</v>
      </c>
      <c r="G154" s="264"/>
      <c r="H154" s="267">
        <v>1245.233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3" t="s">
        <v>163</v>
      </c>
      <c r="AU154" s="273" t="s">
        <v>86</v>
      </c>
      <c r="AV154" s="14" t="s">
        <v>155</v>
      </c>
      <c r="AW154" s="14" t="s">
        <v>32</v>
      </c>
      <c r="AX154" s="14" t="s">
        <v>84</v>
      </c>
      <c r="AY154" s="273" t="s">
        <v>148</v>
      </c>
    </row>
    <row r="155" spans="1:51" s="13" customFormat="1" ht="12">
      <c r="A155" s="13"/>
      <c r="B155" s="238"/>
      <c r="C155" s="239"/>
      <c r="D155" s="230" t="s">
        <v>163</v>
      </c>
      <c r="E155" s="239"/>
      <c r="F155" s="241" t="s">
        <v>1047</v>
      </c>
      <c r="G155" s="239"/>
      <c r="H155" s="242">
        <v>498.093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4</v>
      </c>
      <c r="AX155" s="13" t="s">
        <v>84</v>
      </c>
      <c r="AY155" s="248" t="s">
        <v>148</v>
      </c>
    </row>
    <row r="156" spans="1:65" s="2" customFormat="1" ht="33" customHeight="1">
      <c r="A156" s="37"/>
      <c r="B156" s="38"/>
      <c r="C156" s="217" t="s">
        <v>212</v>
      </c>
      <c r="D156" s="217" t="s">
        <v>150</v>
      </c>
      <c r="E156" s="218" t="s">
        <v>193</v>
      </c>
      <c r="F156" s="219" t="s">
        <v>194</v>
      </c>
      <c r="G156" s="220" t="s">
        <v>185</v>
      </c>
      <c r="H156" s="221">
        <v>373.57</v>
      </c>
      <c r="I156" s="222"/>
      <c r="J156" s="223">
        <f>ROUND(I156*H156,2)</f>
        <v>0</v>
      </c>
      <c r="K156" s="219" t="s">
        <v>186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155</v>
      </c>
      <c r="AT156" s="228" t="s">
        <v>150</v>
      </c>
      <c r="AU156" s="228" t="s">
        <v>86</v>
      </c>
      <c r="AY156" s="16" t="s">
        <v>148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155</v>
      </c>
      <c r="BM156" s="228" t="s">
        <v>1048</v>
      </c>
    </row>
    <row r="157" spans="1:47" s="2" customFormat="1" ht="12">
      <c r="A157" s="37"/>
      <c r="B157" s="38"/>
      <c r="C157" s="39"/>
      <c r="D157" s="230" t="s">
        <v>157</v>
      </c>
      <c r="E157" s="39"/>
      <c r="F157" s="231" t="s">
        <v>196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86</v>
      </c>
    </row>
    <row r="158" spans="1:47" s="2" customFormat="1" ht="12">
      <c r="A158" s="37"/>
      <c r="B158" s="38"/>
      <c r="C158" s="39"/>
      <c r="D158" s="235" t="s">
        <v>159</v>
      </c>
      <c r="E158" s="39"/>
      <c r="F158" s="236" t="s">
        <v>197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159</v>
      </c>
      <c r="AU158" s="16" t="s">
        <v>86</v>
      </c>
    </row>
    <row r="159" spans="1:51" s="13" customFormat="1" ht="12">
      <c r="A159" s="13"/>
      <c r="B159" s="238"/>
      <c r="C159" s="239"/>
      <c r="D159" s="230" t="s">
        <v>163</v>
      </c>
      <c r="E159" s="240" t="s">
        <v>1</v>
      </c>
      <c r="F159" s="241" t="s">
        <v>1044</v>
      </c>
      <c r="G159" s="239"/>
      <c r="H159" s="242">
        <v>503.079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163</v>
      </c>
      <c r="AU159" s="248" t="s">
        <v>86</v>
      </c>
      <c r="AV159" s="13" t="s">
        <v>86</v>
      </c>
      <c r="AW159" s="13" t="s">
        <v>32</v>
      </c>
      <c r="AX159" s="13" t="s">
        <v>76</v>
      </c>
      <c r="AY159" s="248" t="s">
        <v>148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1045</v>
      </c>
      <c r="G160" s="239"/>
      <c r="H160" s="242">
        <v>393.346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76</v>
      </c>
      <c r="AY160" s="248" t="s">
        <v>148</v>
      </c>
    </row>
    <row r="161" spans="1:51" s="13" customFormat="1" ht="12">
      <c r="A161" s="13"/>
      <c r="B161" s="238"/>
      <c r="C161" s="239"/>
      <c r="D161" s="230" t="s">
        <v>163</v>
      </c>
      <c r="E161" s="240" t="s">
        <v>1</v>
      </c>
      <c r="F161" s="241" t="s">
        <v>1046</v>
      </c>
      <c r="G161" s="239"/>
      <c r="H161" s="242">
        <v>348.808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163</v>
      </c>
      <c r="AU161" s="248" t="s">
        <v>86</v>
      </c>
      <c r="AV161" s="13" t="s">
        <v>86</v>
      </c>
      <c r="AW161" s="13" t="s">
        <v>32</v>
      </c>
      <c r="AX161" s="13" t="s">
        <v>76</v>
      </c>
      <c r="AY161" s="248" t="s">
        <v>148</v>
      </c>
    </row>
    <row r="162" spans="1:51" s="14" customFormat="1" ht="12">
      <c r="A162" s="14"/>
      <c r="B162" s="263"/>
      <c r="C162" s="264"/>
      <c r="D162" s="230" t="s">
        <v>163</v>
      </c>
      <c r="E162" s="265" t="s">
        <v>1</v>
      </c>
      <c r="F162" s="266" t="s">
        <v>950</v>
      </c>
      <c r="G162" s="264"/>
      <c r="H162" s="267">
        <v>1245.233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3" t="s">
        <v>163</v>
      </c>
      <c r="AU162" s="273" t="s">
        <v>86</v>
      </c>
      <c r="AV162" s="14" t="s">
        <v>155</v>
      </c>
      <c r="AW162" s="14" t="s">
        <v>32</v>
      </c>
      <c r="AX162" s="14" t="s">
        <v>84</v>
      </c>
      <c r="AY162" s="273" t="s">
        <v>148</v>
      </c>
    </row>
    <row r="163" spans="1:51" s="13" customFormat="1" ht="12">
      <c r="A163" s="13"/>
      <c r="B163" s="238"/>
      <c r="C163" s="239"/>
      <c r="D163" s="230" t="s">
        <v>163</v>
      </c>
      <c r="E163" s="239"/>
      <c r="F163" s="241" t="s">
        <v>1049</v>
      </c>
      <c r="G163" s="239"/>
      <c r="H163" s="242">
        <v>373.57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163</v>
      </c>
      <c r="AU163" s="248" t="s">
        <v>86</v>
      </c>
      <c r="AV163" s="13" t="s">
        <v>86</v>
      </c>
      <c r="AW163" s="13" t="s">
        <v>4</v>
      </c>
      <c r="AX163" s="13" t="s">
        <v>84</v>
      </c>
      <c r="AY163" s="248" t="s">
        <v>148</v>
      </c>
    </row>
    <row r="164" spans="1:65" s="2" customFormat="1" ht="33" customHeight="1">
      <c r="A164" s="37"/>
      <c r="B164" s="38"/>
      <c r="C164" s="217" t="s">
        <v>111</v>
      </c>
      <c r="D164" s="217" t="s">
        <v>150</v>
      </c>
      <c r="E164" s="218" t="s">
        <v>200</v>
      </c>
      <c r="F164" s="219" t="s">
        <v>201</v>
      </c>
      <c r="G164" s="220" t="s">
        <v>185</v>
      </c>
      <c r="H164" s="221">
        <v>373.57</v>
      </c>
      <c r="I164" s="222"/>
      <c r="J164" s="223">
        <f>ROUND(I164*H164,2)</f>
        <v>0</v>
      </c>
      <c r="K164" s="219" t="s">
        <v>186</v>
      </c>
      <c r="L164" s="43"/>
      <c r="M164" s="224" t="s">
        <v>1</v>
      </c>
      <c r="N164" s="225" t="s">
        <v>41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155</v>
      </c>
      <c r="AT164" s="228" t="s">
        <v>150</v>
      </c>
      <c r="AU164" s="228" t="s">
        <v>86</v>
      </c>
      <c r="AY164" s="16" t="s">
        <v>148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84</v>
      </c>
      <c r="BK164" s="229">
        <f>ROUND(I164*H164,2)</f>
        <v>0</v>
      </c>
      <c r="BL164" s="16" t="s">
        <v>155</v>
      </c>
      <c r="BM164" s="228" t="s">
        <v>1050</v>
      </c>
    </row>
    <row r="165" spans="1:47" s="2" customFormat="1" ht="12">
      <c r="A165" s="37"/>
      <c r="B165" s="38"/>
      <c r="C165" s="39"/>
      <c r="D165" s="230" t="s">
        <v>157</v>
      </c>
      <c r="E165" s="39"/>
      <c r="F165" s="231" t="s">
        <v>203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86</v>
      </c>
    </row>
    <row r="166" spans="1:47" s="2" customFormat="1" ht="12">
      <c r="A166" s="37"/>
      <c r="B166" s="38"/>
      <c r="C166" s="39"/>
      <c r="D166" s="235" t="s">
        <v>159</v>
      </c>
      <c r="E166" s="39"/>
      <c r="F166" s="236" t="s">
        <v>204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86</v>
      </c>
    </row>
    <row r="167" spans="1:51" s="13" customFormat="1" ht="12">
      <c r="A167" s="13"/>
      <c r="B167" s="238"/>
      <c r="C167" s="239"/>
      <c r="D167" s="230" t="s">
        <v>163</v>
      </c>
      <c r="E167" s="240" t="s">
        <v>1</v>
      </c>
      <c r="F167" s="241" t="s">
        <v>1044</v>
      </c>
      <c r="G167" s="239"/>
      <c r="H167" s="242">
        <v>503.079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163</v>
      </c>
      <c r="AU167" s="248" t="s">
        <v>86</v>
      </c>
      <c r="AV167" s="13" t="s">
        <v>86</v>
      </c>
      <c r="AW167" s="13" t="s">
        <v>32</v>
      </c>
      <c r="AX167" s="13" t="s">
        <v>76</v>
      </c>
      <c r="AY167" s="248" t="s">
        <v>148</v>
      </c>
    </row>
    <row r="168" spans="1:51" s="13" customFormat="1" ht="12">
      <c r="A168" s="13"/>
      <c r="B168" s="238"/>
      <c r="C168" s="239"/>
      <c r="D168" s="230" t="s">
        <v>163</v>
      </c>
      <c r="E168" s="240" t="s">
        <v>1</v>
      </c>
      <c r="F168" s="241" t="s">
        <v>1045</v>
      </c>
      <c r="G168" s="239"/>
      <c r="H168" s="242">
        <v>393.346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163</v>
      </c>
      <c r="AU168" s="248" t="s">
        <v>86</v>
      </c>
      <c r="AV168" s="13" t="s">
        <v>86</v>
      </c>
      <c r="AW168" s="13" t="s">
        <v>32</v>
      </c>
      <c r="AX168" s="13" t="s">
        <v>76</v>
      </c>
      <c r="AY168" s="248" t="s">
        <v>148</v>
      </c>
    </row>
    <row r="169" spans="1:51" s="13" customFormat="1" ht="12">
      <c r="A169" s="13"/>
      <c r="B169" s="238"/>
      <c r="C169" s="239"/>
      <c r="D169" s="230" t="s">
        <v>163</v>
      </c>
      <c r="E169" s="240" t="s">
        <v>1</v>
      </c>
      <c r="F169" s="241" t="s">
        <v>1046</v>
      </c>
      <c r="G169" s="239"/>
      <c r="H169" s="242">
        <v>348.808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163</v>
      </c>
      <c r="AU169" s="248" t="s">
        <v>86</v>
      </c>
      <c r="AV169" s="13" t="s">
        <v>86</v>
      </c>
      <c r="AW169" s="13" t="s">
        <v>32</v>
      </c>
      <c r="AX169" s="13" t="s">
        <v>76</v>
      </c>
      <c r="AY169" s="248" t="s">
        <v>148</v>
      </c>
    </row>
    <row r="170" spans="1:51" s="14" customFormat="1" ht="12">
      <c r="A170" s="14"/>
      <c r="B170" s="263"/>
      <c r="C170" s="264"/>
      <c r="D170" s="230" t="s">
        <v>163</v>
      </c>
      <c r="E170" s="265" t="s">
        <v>1</v>
      </c>
      <c r="F170" s="266" t="s">
        <v>950</v>
      </c>
      <c r="G170" s="264"/>
      <c r="H170" s="267">
        <v>1245.233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3" t="s">
        <v>163</v>
      </c>
      <c r="AU170" s="273" t="s">
        <v>86</v>
      </c>
      <c r="AV170" s="14" t="s">
        <v>155</v>
      </c>
      <c r="AW170" s="14" t="s">
        <v>32</v>
      </c>
      <c r="AX170" s="14" t="s">
        <v>84</v>
      </c>
      <c r="AY170" s="273" t="s">
        <v>148</v>
      </c>
    </row>
    <row r="171" spans="1:51" s="13" customFormat="1" ht="12">
      <c r="A171" s="13"/>
      <c r="B171" s="238"/>
      <c r="C171" s="239"/>
      <c r="D171" s="230" t="s">
        <v>163</v>
      </c>
      <c r="E171" s="239"/>
      <c r="F171" s="241" t="s">
        <v>1049</v>
      </c>
      <c r="G171" s="239"/>
      <c r="H171" s="242">
        <v>373.57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163</v>
      </c>
      <c r="AU171" s="248" t="s">
        <v>86</v>
      </c>
      <c r="AV171" s="13" t="s">
        <v>86</v>
      </c>
      <c r="AW171" s="13" t="s">
        <v>4</v>
      </c>
      <c r="AX171" s="13" t="s">
        <v>84</v>
      </c>
      <c r="AY171" s="248" t="s">
        <v>148</v>
      </c>
    </row>
    <row r="172" spans="1:65" s="2" customFormat="1" ht="24.15" customHeight="1">
      <c r="A172" s="37"/>
      <c r="B172" s="38"/>
      <c r="C172" s="217" t="s">
        <v>226</v>
      </c>
      <c r="D172" s="217" t="s">
        <v>150</v>
      </c>
      <c r="E172" s="218" t="s">
        <v>206</v>
      </c>
      <c r="F172" s="219" t="s">
        <v>207</v>
      </c>
      <c r="G172" s="220" t="s">
        <v>185</v>
      </c>
      <c r="H172" s="221">
        <v>37.357</v>
      </c>
      <c r="I172" s="222"/>
      <c r="J172" s="223">
        <f>ROUND(I172*H172,2)</f>
        <v>0</v>
      </c>
      <c r="K172" s="219" t="s">
        <v>154</v>
      </c>
      <c r="L172" s="43"/>
      <c r="M172" s="224" t="s">
        <v>1</v>
      </c>
      <c r="N172" s="225" t="s">
        <v>41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155</v>
      </c>
      <c r="AT172" s="228" t="s">
        <v>150</v>
      </c>
      <c r="AU172" s="228" t="s">
        <v>86</v>
      </c>
      <c r="AY172" s="16" t="s">
        <v>148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84</v>
      </c>
      <c r="BK172" s="229">
        <f>ROUND(I172*H172,2)</f>
        <v>0</v>
      </c>
      <c r="BL172" s="16" t="s">
        <v>155</v>
      </c>
      <c r="BM172" s="228" t="s">
        <v>1051</v>
      </c>
    </row>
    <row r="173" spans="1:47" s="2" customFormat="1" ht="12">
      <c r="A173" s="37"/>
      <c r="B173" s="38"/>
      <c r="C173" s="39"/>
      <c r="D173" s="230" t="s">
        <v>157</v>
      </c>
      <c r="E173" s="39"/>
      <c r="F173" s="231" t="s">
        <v>209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157</v>
      </c>
      <c r="AU173" s="16" t="s">
        <v>86</v>
      </c>
    </row>
    <row r="174" spans="1:47" s="2" customFormat="1" ht="12">
      <c r="A174" s="37"/>
      <c r="B174" s="38"/>
      <c r="C174" s="39"/>
      <c r="D174" s="235" t="s">
        <v>159</v>
      </c>
      <c r="E174" s="39"/>
      <c r="F174" s="236" t="s">
        <v>210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159</v>
      </c>
      <c r="AU174" s="16" t="s">
        <v>86</v>
      </c>
    </row>
    <row r="175" spans="1:51" s="13" customFormat="1" ht="12">
      <c r="A175" s="13"/>
      <c r="B175" s="238"/>
      <c r="C175" s="239"/>
      <c r="D175" s="230" t="s">
        <v>163</v>
      </c>
      <c r="E175" s="240" t="s">
        <v>1</v>
      </c>
      <c r="F175" s="241" t="s">
        <v>1052</v>
      </c>
      <c r="G175" s="239"/>
      <c r="H175" s="242">
        <v>37.357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163</v>
      </c>
      <c r="AU175" s="248" t="s">
        <v>86</v>
      </c>
      <c r="AV175" s="13" t="s">
        <v>86</v>
      </c>
      <c r="AW175" s="13" t="s">
        <v>32</v>
      </c>
      <c r="AX175" s="13" t="s">
        <v>84</v>
      </c>
      <c r="AY175" s="248" t="s">
        <v>148</v>
      </c>
    </row>
    <row r="176" spans="1:65" s="2" customFormat="1" ht="21.75" customHeight="1">
      <c r="A176" s="37"/>
      <c r="B176" s="38"/>
      <c r="C176" s="217" t="s">
        <v>114</v>
      </c>
      <c r="D176" s="217" t="s">
        <v>150</v>
      </c>
      <c r="E176" s="218" t="s">
        <v>213</v>
      </c>
      <c r="F176" s="219" t="s">
        <v>214</v>
      </c>
      <c r="G176" s="220" t="s">
        <v>215</v>
      </c>
      <c r="H176" s="221">
        <v>3096</v>
      </c>
      <c r="I176" s="222"/>
      <c r="J176" s="223">
        <f>ROUND(I176*H176,2)</f>
        <v>0</v>
      </c>
      <c r="K176" s="219" t="s">
        <v>154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0.00084</v>
      </c>
      <c r="R176" s="226">
        <f>Q176*H176</f>
        <v>2.6006400000000003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155</v>
      </c>
      <c r="AT176" s="228" t="s">
        <v>150</v>
      </c>
      <c r="AU176" s="228" t="s">
        <v>86</v>
      </c>
      <c r="AY176" s="16" t="s">
        <v>148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155</v>
      </c>
      <c r="BM176" s="228" t="s">
        <v>1053</v>
      </c>
    </row>
    <row r="177" spans="1:47" s="2" customFormat="1" ht="12">
      <c r="A177" s="37"/>
      <c r="B177" s="38"/>
      <c r="C177" s="39"/>
      <c r="D177" s="230" t="s">
        <v>157</v>
      </c>
      <c r="E177" s="39"/>
      <c r="F177" s="231" t="s">
        <v>217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86</v>
      </c>
    </row>
    <row r="178" spans="1:47" s="2" customFormat="1" ht="12">
      <c r="A178" s="37"/>
      <c r="B178" s="38"/>
      <c r="C178" s="39"/>
      <c r="D178" s="235" t="s">
        <v>159</v>
      </c>
      <c r="E178" s="39"/>
      <c r="F178" s="236" t="s">
        <v>218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86</v>
      </c>
    </row>
    <row r="179" spans="1:47" s="2" customFormat="1" ht="12">
      <c r="A179" s="37"/>
      <c r="B179" s="38"/>
      <c r="C179" s="39"/>
      <c r="D179" s="230" t="s">
        <v>161</v>
      </c>
      <c r="E179" s="39"/>
      <c r="F179" s="237" t="s">
        <v>219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161</v>
      </c>
      <c r="AU179" s="16" t="s">
        <v>86</v>
      </c>
    </row>
    <row r="180" spans="1:51" s="13" customFormat="1" ht="12">
      <c r="A180" s="13"/>
      <c r="B180" s="238"/>
      <c r="C180" s="239"/>
      <c r="D180" s="230" t="s">
        <v>163</v>
      </c>
      <c r="E180" s="240" t="s">
        <v>1</v>
      </c>
      <c r="F180" s="241" t="s">
        <v>1054</v>
      </c>
      <c r="G180" s="239"/>
      <c r="H180" s="242">
        <v>3096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163</v>
      </c>
      <c r="AU180" s="248" t="s">
        <v>86</v>
      </c>
      <c r="AV180" s="13" t="s">
        <v>86</v>
      </c>
      <c r="AW180" s="13" t="s">
        <v>32</v>
      </c>
      <c r="AX180" s="13" t="s">
        <v>84</v>
      </c>
      <c r="AY180" s="248" t="s">
        <v>148</v>
      </c>
    </row>
    <row r="181" spans="1:65" s="2" customFormat="1" ht="24.15" customHeight="1">
      <c r="A181" s="37"/>
      <c r="B181" s="38"/>
      <c r="C181" s="217" t="s">
        <v>117</v>
      </c>
      <c r="D181" s="217" t="s">
        <v>150</v>
      </c>
      <c r="E181" s="218" t="s">
        <v>221</v>
      </c>
      <c r="F181" s="219" t="s">
        <v>222</v>
      </c>
      <c r="G181" s="220" t="s">
        <v>215</v>
      </c>
      <c r="H181" s="221">
        <v>3096</v>
      </c>
      <c r="I181" s="222"/>
      <c r="J181" s="223">
        <f>ROUND(I181*H181,2)</f>
        <v>0</v>
      </c>
      <c r="K181" s="219" t="s">
        <v>154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155</v>
      </c>
      <c r="AT181" s="228" t="s">
        <v>150</v>
      </c>
      <c r="AU181" s="228" t="s">
        <v>86</v>
      </c>
      <c r="AY181" s="16" t="s">
        <v>148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155</v>
      </c>
      <c r="BM181" s="228" t="s">
        <v>1055</v>
      </c>
    </row>
    <row r="182" spans="1:47" s="2" customFormat="1" ht="12">
      <c r="A182" s="37"/>
      <c r="B182" s="38"/>
      <c r="C182" s="39"/>
      <c r="D182" s="230" t="s">
        <v>157</v>
      </c>
      <c r="E182" s="39"/>
      <c r="F182" s="231" t="s">
        <v>224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86</v>
      </c>
    </row>
    <row r="183" spans="1:47" s="2" customFormat="1" ht="12">
      <c r="A183" s="37"/>
      <c r="B183" s="38"/>
      <c r="C183" s="39"/>
      <c r="D183" s="235" t="s">
        <v>159</v>
      </c>
      <c r="E183" s="39"/>
      <c r="F183" s="236" t="s">
        <v>225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159</v>
      </c>
      <c r="AU183" s="16" t="s">
        <v>86</v>
      </c>
    </row>
    <row r="184" spans="1:65" s="2" customFormat="1" ht="37.8" customHeight="1">
      <c r="A184" s="37"/>
      <c r="B184" s="38"/>
      <c r="C184" s="217" t="s">
        <v>247</v>
      </c>
      <c r="D184" s="217" t="s">
        <v>150</v>
      </c>
      <c r="E184" s="218" t="s">
        <v>227</v>
      </c>
      <c r="F184" s="219" t="s">
        <v>228</v>
      </c>
      <c r="G184" s="220" t="s">
        <v>185</v>
      </c>
      <c r="H184" s="221">
        <v>1984.766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1056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230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231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51" s="13" customFormat="1" ht="12">
      <c r="A187" s="13"/>
      <c r="B187" s="238"/>
      <c r="C187" s="239"/>
      <c r="D187" s="230" t="s">
        <v>163</v>
      </c>
      <c r="E187" s="240" t="s">
        <v>1</v>
      </c>
      <c r="F187" s="241" t="s">
        <v>1057</v>
      </c>
      <c r="G187" s="239"/>
      <c r="H187" s="242">
        <v>1984.766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163</v>
      </c>
      <c r="AU187" s="248" t="s">
        <v>86</v>
      </c>
      <c r="AV187" s="13" t="s">
        <v>86</v>
      </c>
      <c r="AW187" s="13" t="s">
        <v>32</v>
      </c>
      <c r="AX187" s="13" t="s">
        <v>84</v>
      </c>
      <c r="AY187" s="248" t="s">
        <v>148</v>
      </c>
    </row>
    <row r="188" spans="1:65" s="2" customFormat="1" ht="33" customHeight="1">
      <c r="A188" s="37"/>
      <c r="B188" s="38"/>
      <c r="C188" s="217" t="s">
        <v>8</v>
      </c>
      <c r="D188" s="217" t="s">
        <v>150</v>
      </c>
      <c r="E188" s="218" t="s">
        <v>233</v>
      </c>
      <c r="F188" s="219" t="s">
        <v>234</v>
      </c>
      <c r="G188" s="220" t="s">
        <v>185</v>
      </c>
      <c r="H188" s="221">
        <v>505.68</v>
      </c>
      <c r="I188" s="222"/>
      <c r="J188" s="223">
        <f>ROUND(I188*H188,2)</f>
        <v>0</v>
      </c>
      <c r="K188" s="219" t="s">
        <v>154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155</v>
      </c>
      <c r="AT188" s="228" t="s">
        <v>150</v>
      </c>
      <c r="AU188" s="228" t="s">
        <v>86</v>
      </c>
      <c r="AY188" s="16" t="s">
        <v>148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155</v>
      </c>
      <c r="BM188" s="228" t="s">
        <v>1058</v>
      </c>
    </row>
    <row r="189" spans="1:47" s="2" customFormat="1" ht="12">
      <c r="A189" s="37"/>
      <c r="B189" s="38"/>
      <c r="C189" s="39"/>
      <c r="D189" s="230" t="s">
        <v>157</v>
      </c>
      <c r="E189" s="39"/>
      <c r="F189" s="231" t="s">
        <v>236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86</v>
      </c>
    </row>
    <row r="190" spans="1:47" s="2" customFormat="1" ht="12">
      <c r="A190" s="37"/>
      <c r="B190" s="38"/>
      <c r="C190" s="39"/>
      <c r="D190" s="235" t="s">
        <v>159</v>
      </c>
      <c r="E190" s="39"/>
      <c r="F190" s="236" t="s">
        <v>237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86</v>
      </c>
    </row>
    <row r="191" spans="1:47" s="2" customFormat="1" ht="12">
      <c r="A191" s="37"/>
      <c r="B191" s="38"/>
      <c r="C191" s="39"/>
      <c r="D191" s="230" t="s">
        <v>161</v>
      </c>
      <c r="E191" s="39"/>
      <c r="F191" s="237" t="s">
        <v>238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161</v>
      </c>
      <c r="AU191" s="16" t="s">
        <v>86</v>
      </c>
    </row>
    <row r="192" spans="1:51" s="13" customFormat="1" ht="12">
      <c r="A192" s="13"/>
      <c r="B192" s="238"/>
      <c r="C192" s="239"/>
      <c r="D192" s="230" t="s">
        <v>163</v>
      </c>
      <c r="E192" s="240" t="s">
        <v>1</v>
      </c>
      <c r="F192" s="241" t="s">
        <v>1059</v>
      </c>
      <c r="G192" s="239"/>
      <c r="H192" s="242">
        <v>505.68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32</v>
      </c>
      <c r="AX192" s="13" t="s">
        <v>84</v>
      </c>
      <c r="AY192" s="248" t="s">
        <v>148</v>
      </c>
    </row>
    <row r="193" spans="1:65" s="2" customFormat="1" ht="37.8" customHeight="1">
      <c r="A193" s="37"/>
      <c r="B193" s="38"/>
      <c r="C193" s="217" t="s">
        <v>261</v>
      </c>
      <c r="D193" s="217" t="s">
        <v>150</v>
      </c>
      <c r="E193" s="218" t="s">
        <v>240</v>
      </c>
      <c r="F193" s="219" t="s">
        <v>241</v>
      </c>
      <c r="G193" s="220" t="s">
        <v>185</v>
      </c>
      <c r="H193" s="221">
        <v>1011.36</v>
      </c>
      <c r="I193" s="222"/>
      <c r="J193" s="223">
        <f>ROUND(I193*H193,2)</f>
        <v>0</v>
      </c>
      <c r="K193" s="219" t="s">
        <v>154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86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1060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243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86</v>
      </c>
    </row>
    <row r="195" spans="1:47" s="2" customFormat="1" ht="12">
      <c r="A195" s="37"/>
      <c r="B195" s="38"/>
      <c r="C195" s="39"/>
      <c r="D195" s="235" t="s">
        <v>159</v>
      </c>
      <c r="E195" s="39"/>
      <c r="F195" s="236" t="s">
        <v>244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86</v>
      </c>
    </row>
    <row r="196" spans="1:47" s="2" customFormat="1" ht="12">
      <c r="A196" s="37"/>
      <c r="B196" s="38"/>
      <c r="C196" s="39"/>
      <c r="D196" s="230" t="s">
        <v>161</v>
      </c>
      <c r="E196" s="39"/>
      <c r="F196" s="237" t="s">
        <v>238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161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1061</v>
      </c>
      <c r="G197" s="239"/>
      <c r="H197" s="242">
        <v>505.68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51" s="13" customFormat="1" ht="12">
      <c r="A198" s="13"/>
      <c r="B198" s="238"/>
      <c r="C198" s="239"/>
      <c r="D198" s="230" t="s">
        <v>163</v>
      </c>
      <c r="E198" s="239"/>
      <c r="F198" s="241" t="s">
        <v>1062</v>
      </c>
      <c r="G198" s="239"/>
      <c r="H198" s="242">
        <v>1011.36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163</v>
      </c>
      <c r="AU198" s="248" t="s">
        <v>86</v>
      </c>
      <c r="AV198" s="13" t="s">
        <v>86</v>
      </c>
      <c r="AW198" s="13" t="s">
        <v>4</v>
      </c>
      <c r="AX198" s="13" t="s">
        <v>84</v>
      </c>
      <c r="AY198" s="248" t="s">
        <v>148</v>
      </c>
    </row>
    <row r="199" spans="1:65" s="2" customFormat="1" ht="24.15" customHeight="1">
      <c r="A199" s="37"/>
      <c r="B199" s="38"/>
      <c r="C199" s="217" t="s">
        <v>273</v>
      </c>
      <c r="D199" s="217" t="s">
        <v>150</v>
      </c>
      <c r="E199" s="218" t="s">
        <v>248</v>
      </c>
      <c r="F199" s="219" t="s">
        <v>249</v>
      </c>
      <c r="G199" s="220" t="s">
        <v>185</v>
      </c>
      <c r="H199" s="221">
        <v>1245.233</v>
      </c>
      <c r="I199" s="222"/>
      <c r="J199" s="223">
        <f>ROUND(I199*H199,2)</f>
        <v>0</v>
      </c>
      <c r="K199" s="219" t="s">
        <v>154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155</v>
      </c>
      <c r="AT199" s="228" t="s">
        <v>150</v>
      </c>
      <c r="AU199" s="228" t="s">
        <v>86</v>
      </c>
      <c r="AY199" s="16" t="s">
        <v>148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155</v>
      </c>
      <c r="BM199" s="228" t="s">
        <v>1063</v>
      </c>
    </row>
    <row r="200" spans="1:47" s="2" customFormat="1" ht="12">
      <c r="A200" s="37"/>
      <c r="B200" s="38"/>
      <c r="C200" s="39"/>
      <c r="D200" s="230" t="s">
        <v>157</v>
      </c>
      <c r="E200" s="39"/>
      <c r="F200" s="231" t="s">
        <v>251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86</v>
      </c>
    </row>
    <row r="201" spans="1:47" s="2" customFormat="1" ht="12">
      <c r="A201" s="37"/>
      <c r="B201" s="38"/>
      <c r="C201" s="39"/>
      <c r="D201" s="235" t="s">
        <v>159</v>
      </c>
      <c r="E201" s="39"/>
      <c r="F201" s="236" t="s">
        <v>252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159</v>
      </c>
      <c r="AU201" s="16" t="s">
        <v>86</v>
      </c>
    </row>
    <row r="202" spans="1:47" s="2" customFormat="1" ht="12">
      <c r="A202" s="37"/>
      <c r="B202" s="38"/>
      <c r="C202" s="39"/>
      <c r="D202" s="230" t="s">
        <v>161</v>
      </c>
      <c r="E202" s="39"/>
      <c r="F202" s="237" t="s">
        <v>253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161</v>
      </c>
      <c r="AU202" s="16" t="s">
        <v>86</v>
      </c>
    </row>
    <row r="203" spans="1:65" s="2" customFormat="1" ht="24.15" customHeight="1">
      <c r="A203" s="37"/>
      <c r="B203" s="38"/>
      <c r="C203" s="217" t="s">
        <v>281</v>
      </c>
      <c r="D203" s="217" t="s">
        <v>150</v>
      </c>
      <c r="E203" s="218" t="s">
        <v>254</v>
      </c>
      <c r="F203" s="219" t="s">
        <v>255</v>
      </c>
      <c r="G203" s="220" t="s">
        <v>256</v>
      </c>
      <c r="H203" s="221">
        <v>910.224</v>
      </c>
      <c r="I203" s="222"/>
      <c r="J203" s="223">
        <f>ROUND(I203*H203,2)</f>
        <v>0</v>
      </c>
      <c r="K203" s="219" t="s">
        <v>154</v>
      </c>
      <c r="L203" s="43"/>
      <c r="M203" s="224" t="s">
        <v>1</v>
      </c>
      <c r="N203" s="225" t="s">
        <v>41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155</v>
      </c>
      <c r="AT203" s="228" t="s">
        <v>150</v>
      </c>
      <c r="AU203" s="228" t="s">
        <v>86</v>
      </c>
      <c r="AY203" s="16" t="s">
        <v>148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155</v>
      </c>
      <c r="BM203" s="228" t="s">
        <v>1064</v>
      </c>
    </row>
    <row r="204" spans="1:47" s="2" customFormat="1" ht="12">
      <c r="A204" s="37"/>
      <c r="B204" s="38"/>
      <c r="C204" s="39"/>
      <c r="D204" s="230" t="s">
        <v>157</v>
      </c>
      <c r="E204" s="39"/>
      <c r="F204" s="231" t="s">
        <v>258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86</v>
      </c>
    </row>
    <row r="205" spans="1:47" s="2" customFormat="1" ht="12">
      <c r="A205" s="37"/>
      <c r="B205" s="38"/>
      <c r="C205" s="39"/>
      <c r="D205" s="235" t="s">
        <v>159</v>
      </c>
      <c r="E205" s="39"/>
      <c r="F205" s="236" t="s">
        <v>259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159</v>
      </c>
      <c r="AU205" s="16" t="s">
        <v>86</v>
      </c>
    </row>
    <row r="206" spans="1:51" s="13" customFormat="1" ht="12">
      <c r="A206" s="13"/>
      <c r="B206" s="238"/>
      <c r="C206" s="239"/>
      <c r="D206" s="230" t="s">
        <v>163</v>
      </c>
      <c r="E206" s="240" t="s">
        <v>1</v>
      </c>
      <c r="F206" s="241" t="s">
        <v>1061</v>
      </c>
      <c r="G206" s="239"/>
      <c r="H206" s="242">
        <v>505.68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163</v>
      </c>
      <c r="AU206" s="248" t="s">
        <v>86</v>
      </c>
      <c r="AV206" s="13" t="s">
        <v>86</v>
      </c>
      <c r="AW206" s="13" t="s">
        <v>32</v>
      </c>
      <c r="AX206" s="13" t="s">
        <v>84</v>
      </c>
      <c r="AY206" s="248" t="s">
        <v>148</v>
      </c>
    </row>
    <row r="207" spans="1:51" s="13" customFormat="1" ht="12">
      <c r="A207" s="13"/>
      <c r="B207" s="238"/>
      <c r="C207" s="239"/>
      <c r="D207" s="230" t="s">
        <v>163</v>
      </c>
      <c r="E207" s="239"/>
      <c r="F207" s="241" t="s">
        <v>1065</v>
      </c>
      <c r="G207" s="239"/>
      <c r="H207" s="242">
        <v>910.224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86</v>
      </c>
      <c r="AV207" s="13" t="s">
        <v>86</v>
      </c>
      <c r="AW207" s="13" t="s">
        <v>4</v>
      </c>
      <c r="AX207" s="13" t="s">
        <v>84</v>
      </c>
      <c r="AY207" s="248" t="s">
        <v>148</v>
      </c>
    </row>
    <row r="208" spans="1:65" s="2" customFormat="1" ht="24.15" customHeight="1">
      <c r="A208" s="37"/>
      <c r="B208" s="38"/>
      <c r="C208" s="217" t="s">
        <v>288</v>
      </c>
      <c r="D208" s="217" t="s">
        <v>150</v>
      </c>
      <c r="E208" s="218" t="s">
        <v>262</v>
      </c>
      <c r="F208" s="219" t="s">
        <v>263</v>
      </c>
      <c r="G208" s="220" t="s">
        <v>185</v>
      </c>
      <c r="H208" s="221">
        <v>739.553</v>
      </c>
      <c r="I208" s="222"/>
      <c r="J208" s="223">
        <f>ROUND(I208*H208,2)</f>
        <v>0</v>
      </c>
      <c r="K208" s="219" t="s">
        <v>154</v>
      </c>
      <c r="L208" s="43"/>
      <c r="M208" s="224" t="s">
        <v>1</v>
      </c>
      <c r="N208" s="225" t="s">
        <v>41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155</v>
      </c>
      <c r="AT208" s="228" t="s">
        <v>150</v>
      </c>
      <c r="AU208" s="228" t="s">
        <v>86</v>
      </c>
      <c r="AY208" s="16" t="s">
        <v>148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84</v>
      </c>
      <c r="BK208" s="229">
        <f>ROUND(I208*H208,2)</f>
        <v>0</v>
      </c>
      <c r="BL208" s="16" t="s">
        <v>155</v>
      </c>
      <c r="BM208" s="228" t="s">
        <v>1066</v>
      </c>
    </row>
    <row r="209" spans="1:47" s="2" customFormat="1" ht="12">
      <c r="A209" s="37"/>
      <c r="B209" s="38"/>
      <c r="C209" s="39"/>
      <c r="D209" s="230" t="s">
        <v>157</v>
      </c>
      <c r="E209" s="39"/>
      <c r="F209" s="231" t="s">
        <v>265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157</v>
      </c>
      <c r="AU209" s="16" t="s">
        <v>86</v>
      </c>
    </row>
    <row r="210" spans="1:47" s="2" customFormat="1" ht="12">
      <c r="A210" s="37"/>
      <c r="B210" s="38"/>
      <c r="C210" s="39"/>
      <c r="D210" s="235" t="s">
        <v>159</v>
      </c>
      <c r="E210" s="39"/>
      <c r="F210" s="236" t="s">
        <v>266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159</v>
      </c>
      <c r="AU210" s="16" t="s">
        <v>86</v>
      </c>
    </row>
    <row r="211" spans="1:47" s="2" customFormat="1" ht="12">
      <c r="A211" s="37"/>
      <c r="B211" s="38"/>
      <c r="C211" s="39"/>
      <c r="D211" s="230" t="s">
        <v>161</v>
      </c>
      <c r="E211" s="39"/>
      <c r="F211" s="237" t="s">
        <v>267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161</v>
      </c>
      <c r="AU211" s="16" t="s">
        <v>86</v>
      </c>
    </row>
    <row r="212" spans="1:51" s="13" customFormat="1" ht="12">
      <c r="A212" s="13"/>
      <c r="B212" s="238"/>
      <c r="C212" s="239"/>
      <c r="D212" s="230" t="s">
        <v>163</v>
      </c>
      <c r="E212" s="240" t="s">
        <v>1</v>
      </c>
      <c r="F212" s="241" t="s">
        <v>1067</v>
      </c>
      <c r="G212" s="239"/>
      <c r="H212" s="242">
        <v>739.553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163</v>
      </c>
      <c r="AU212" s="248" t="s">
        <v>86</v>
      </c>
      <c r="AV212" s="13" t="s">
        <v>86</v>
      </c>
      <c r="AW212" s="13" t="s">
        <v>32</v>
      </c>
      <c r="AX212" s="13" t="s">
        <v>84</v>
      </c>
      <c r="AY212" s="248" t="s">
        <v>148</v>
      </c>
    </row>
    <row r="213" spans="1:65" s="2" customFormat="1" ht="24.15" customHeight="1">
      <c r="A213" s="37"/>
      <c r="B213" s="38"/>
      <c r="C213" s="217" t="s">
        <v>296</v>
      </c>
      <c r="D213" s="217" t="s">
        <v>150</v>
      </c>
      <c r="E213" s="218" t="s">
        <v>274</v>
      </c>
      <c r="F213" s="219" t="s">
        <v>275</v>
      </c>
      <c r="G213" s="220" t="s">
        <v>185</v>
      </c>
      <c r="H213" s="221">
        <v>402.48</v>
      </c>
      <c r="I213" s="222"/>
      <c r="J213" s="223">
        <f>ROUND(I213*H213,2)</f>
        <v>0</v>
      </c>
      <c r="K213" s="219" t="s">
        <v>154</v>
      </c>
      <c r="L213" s="43"/>
      <c r="M213" s="224" t="s">
        <v>1</v>
      </c>
      <c r="N213" s="225" t="s">
        <v>41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155</v>
      </c>
      <c r="AT213" s="228" t="s">
        <v>150</v>
      </c>
      <c r="AU213" s="228" t="s">
        <v>86</v>
      </c>
      <c r="AY213" s="16" t="s">
        <v>148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84</v>
      </c>
      <c r="BK213" s="229">
        <f>ROUND(I213*H213,2)</f>
        <v>0</v>
      </c>
      <c r="BL213" s="16" t="s">
        <v>155</v>
      </c>
      <c r="BM213" s="228" t="s">
        <v>1068</v>
      </c>
    </row>
    <row r="214" spans="1:47" s="2" customFormat="1" ht="12">
      <c r="A214" s="37"/>
      <c r="B214" s="38"/>
      <c r="C214" s="39"/>
      <c r="D214" s="230" t="s">
        <v>157</v>
      </c>
      <c r="E214" s="39"/>
      <c r="F214" s="231" t="s">
        <v>277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157</v>
      </c>
      <c r="AU214" s="16" t="s">
        <v>86</v>
      </c>
    </row>
    <row r="215" spans="1:47" s="2" customFormat="1" ht="12">
      <c r="A215" s="37"/>
      <c r="B215" s="38"/>
      <c r="C215" s="39"/>
      <c r="D215" s="235" t="s">
        <v>159</v>
      </c>
      <c r="E215" s="39"/>
      <c r="F215" s="236" t="s">
        <v>278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159</v>
      </c>
      <c r="AU215" s="16" t="s">
        <v>86</v>
      </c>
    </row>
    <row r="216" spans="1:47" s="2" customFormat="1" ht="12">
      <c r="A216" s="37"/>
      <c r="B216" s="38"/>
      <c r="C216" s="39"/>
      <c r="D216" s="230" t="s">
        <v>161</v>
      </c>
      <c r="E216" s="39"/>
      <c r="F216" s="237" t="s">
        <v>279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161</v>
      </c>
      <c r="AU216" s="16" t="s">
        <v>86</v>
      </c>
    </row>
    <row r="217" spans="1:51" s="13" customFormat="1" ht="12">
      <c r="A217" s="13"/>
      <c r="B217" s="238"/>
      <c r="C217" s="239"/>
      <c r="D217" s="230" t="s">
        <v>163</v>
      </c>
      <c r="E217" s="240" t="s">
        <v>1</v>
      </c>
      <c r="F217" s="241" t="s">
        <v>1069</v>
      </c>
      <c r="G217" s="239"/>
      <c r="H217" s="242">
        <v>402.48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163</v>
      </c>
      <c r="AU217" s="248" t="s">
        <v>86</v>
      </c>
      <c r="AV217" s="13" t="s">
        <v>86</v>
      </c>
      <c r="AW217" s="13" t="s">
        <v>32</v>
      </c>
      <c r="AX217" s="13" t="s">
        <v>84</v>
      </c>
      <c r="AY217" s="248" t="s">
        <v>148</v>
      </c>
    </row>
    <row r="218" spans="1:65" s="2" customFormat="1" ht="16.5" customHeight="1">
      <c r="A218" s="37"/>
      <c r="B218" s="38"/>
      <c r="C218" s="249" t="s">
        <v>7</v>
      </c>
      <c r="D218" s="249" t="s">
        <v>282</v>
      </c>
      <c r="E218" s="250" t="s">
        <v>283</v>
      </c>
      <c r="F218" s="251" t="s">
        <v>284</v>
      </c>
      <c r="G218" s="252" t="s">
        <v>256</v>
      </c>
      <c r="H218" s="253">
        <v>804.96</v>
      </c>
      <c r="I218" s="254"/>
      <c r="J218" s="255">
        <f>ROUND(I218*H218,2)</f>
        <v>0</v>
      </c>
      <c r="K218" s="251" t="s">
        <v>154</v>
      </c>
      <c r="L218" s="256"/>
      <c r="M218" s="257" t="s">
        <v>1</v>
      </c>
      <c r="N218" s="258" t="s">
        <v>41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205</v>
      </c>
      <c r="AT218" s="228" t="s">
        <v>282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1070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284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51" s="13" customFormat="1" ht="12">
      <c r="A220" s="13"/>
      <c r="B220" s="238"/>
      <c r="C220" s="239"/>
      <c r="D220" s="230" t="s">
        <v>163</v>
      </c>
      <c r="E220" s="239"/>
      <c r="F220" s="241" t="s">
        <v>1071</v>
      </c>
      <c r="G220" s="239"/>
      <c r="H220" s="242">
        <v>804.96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86</v>
      </c>
      <c r="AV220" s="13" t="s">
        <v>86</v>
      </c>
      <c r="AW220" s="13" t="s">
        <v>4</v>
      </c>
      <c r="AX220" s="13" t="s">
        <v>84</v>
      </c>
      <c r="AY220" s="248" t="s">
        <v>148</v>
      </c>
    </row>
    <row r="221" spans="1:63" s="12" customFormat="1" ht="22.8" customHeight="1">
      <c r="A221" s="12"/>
      <c r="B221" s="201"/>
      <c r="C221" s="202"/>
      <c r="D221" s="203" t="s">
        <v>75</v>
      </c>
      <c r="E221" s="215" t="s">
        <v>155</v>
      </c>
      <c r="F221" s="215" t="s">
        <v>287</v>
      </c>
      <c r="G221" s="202"/>
      <c r="H221" s="202"/>
      <c r="I221" s="205"/>
      <c r="J221" s="216">
        <f>BK221</f>
        <v>0</v>
      </c>
      <c r="K221" s="202"/>
      <c r="L221" s="207"/>
      <c r="M221" s="208"/>
      <c r="N221" s="209"/>
      <c r="O221" s="209"/>
      <c r="P221" s="210">
        <f>SUM(P222:P234)</f>
        <v>0</v>
      </c>
      <c r="Q221" s="209"/>
      <c r="R221" s="210">
        <f>SUM(R222:R234)</f>
        <v>0.0161028</v>
      </c>
      <c r="S221" s="209"/>
      <c r="T221" s="211">
        <f>SUM(T222:T234)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84</v>
      </c>
      <c r="AT221" s="213" t="s">
        <v>75</v>
      </c>
      <c r="AU221" s="213" t="s">
        <v>84</v>
      </c>
      <c r="AY221" s="212" t="s">
        <v>148</v>
      </c>
      <c r="BK221" s="214">
        <f>SUM(BK222:BK234)</f>
        <v>0</v>
      </c>
    </row>
    <row r="222" spans="1:65" s="2" customFormat="1" ht="24.15" customHeight="1">
      <c r="A222" s="37"/>
      <c r="B222" s="38"/>
      <c r="C222" s="217" t="s">
        <v>310</v>
      </c>
      <c r="D222" s="217" t="s">
        <v>150</v>
      </c>
      <c r="E222" s="218" t="s">
        <v>289</v>
      </c>
      <c r="F222" s="219" t="s">
        <v>290</v>
      </c>
      <c r="G222" s="220" t="s">
        <v>185</v>
      </c>
      <c r="H222" s="221">
        <v>103.2</v>
      </c>
      <c r="I222" s="222"/>
      <c r="J222" s="223">
        <f>ROUND(I222*H222,2)</f>
        <v>0</v>
      </c>
      <c r="K222" s="219" t="s">
        <v>154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155</v>
      </c>
      <c r="AT222" s="228" t="s">
        <v>150</v>
      </c>
      <c r="AU222" s="228" t="s">
        <v>86</v>
      </c>
      <c r="AY222" s="16" t="s">
        <v>148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155</v>
      </c>
      <c r="BM222" s="228" t="s">
        <v>1072</v>
      </c>
    </row>
    <row r="223" spans="1:47" s="2" customFormat="1" ht="12">
      <c r="A223" s="37"/>
      <c r="B223" s="38"/>
      <c r="C223" s="39"/>
      <c r="D223" s="230" t="s">
        <v>157</v>
      </c>
      <c r="E223" s="39"/>
      <c r="F223" s="231" t="s">
        <v>292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157</v>
      </c>
      <c r="AU223" s="16" t="s">
        <v>86</v>
      </c>
    </row>
    <row r="224" spans="1:47" s="2" customFormat="1" ht="12">
      <c r="A224" s="37"/>
      <c r="B224" s="38"/>
      <c r="C224" s="39"/>
      <c r="D224" s="235" t="s">
        <v>159</v>
      </c>
      <c r="E224" s="39"/>
      <c r="F224" s="236" t="s">
        <v>293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159</v>
      </c>
      <c r="AU224" s="16" t="s">
        <v>86</v>
      </c>
    </row>
    <row r="225" spans="1:47" s="2" customFormat="1" ht="12">
      <c r="A225" s="37"/>
      <c r="B225" s="38"/>
      <c r="C225" s="39"/>
      <c r="D225" s="230" t="s">
        <v>161</v>
      </c>
      <c r="E225" s="39"/>
      <c r="F225" s="237" t="s">
        <v>294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51" s="13" customFormat="1" ht="12">
      <c r="A226" s="13"/>
      <c r="B226" s="238"/>
      <c r="C226" s="239"/>
      <c r="D226" s="230" t="s">
        <v>163</v>
      </c>
      <c r="E226" s="240" t="s">
        <v>1</v>
      </c>
      <c r="F226" s="241" t="s">
        <v>1073</v>
      </c>
      <c r="G226" s="239"/>
      <c r="H226" s="242">
        <v>103.2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163</v>
      </c>
      <c r="AU226" s="248" t="s">
        <v>86</v>
      </c>
      <c r="AV226" s="13" t="s">
        <v>86</v>
      </c>
      <c r="AW226" s="13" t="s">
        <v>32</v>
      </c>
      <c r="AX226" s="13" t="s">
        <v>84</v>
      </c>
      <c r="AY226" s="248" t="s">
        <v>148</v>
      </c>
    </row>
    <row r="227" spans="1:65" s="2" customFormat="1" ht="24.15" customHeight="1">
      <c r="A227" s="37"/>
      <c r="B227" s="38"/>
      <c r="C227" s="217" t="s">
        <v>316</v>
      </c>
      <c r="D227" s="217" t="s">
        <v>150</v>
      </c>
      <c r="E227" s="218" t="s">
        <v>297</v>
      </c>
      <c r="F227" s="219" t="s">
        <v>298</v>
      </c>
      <c r="G227" s="220" t="s">
        <v>185</v>
      </c>
      <c r="H227" s="221">
        <v>0.189</v>
      </c>
      <c r="I227" s="222"/>
      <c r="J227" s="223">
        <f>ROUND(I227*H227,2)</f>
        <v>0</v>
      </c>
      <c r="K227" s="219" t="s">
        <v>186</v>
      </c>
      <c r="L227" s="43"/>
      <c r="M227" s="224" t="s">
        <v>1</v>
      </c>
      <c r="N227" s="225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155</v>
      </c>
      <c r="AT227" s="228" t="s">
        <v>150</v>
      </c>
      <c r="AU227" s="228" t="s">
        <v>86</v>
      </c>
      <c r="AY227" s="16" t="s">
        <v>148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155</v>
      </c>
      <c r="BM227" s="228" t="s">
        <v>1074</v>
      </c>
    </row>
    <row r="228" spans="1:47" s="2" customFormat="1" ht="12">
      <c r="A228" s="37"/>
      <c r="B228" s="38"/>
      <c r="C228" s="39"/>
      <c r="D228" s="230" t="s">
        <v>157</v>
      </c>
      <c r="E228" s="39"/>
      <c r="F228" s="231" t="s">
        <v>300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86</v>
      </c>
    </row>
    <row r="229" spans="1:47" s="2" customFormat="1" ht="12">
      <c r="A229" s="37"/>
      <c r="B229" s="38"/>
      <c r="C229" s="39"/>
      <c r="D229" s="235" t="s">
        <v>159</v>
      </c>
      <c r="E229" s="39"/>
      <c r="F229" s="236" t="s">
        <v>301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159</v>
      </c>
      <c r="AU229" s="16" t="s">
        <v>86</v>
      </c>
    </row>
    <row r="230" spans="1:51" s="13" customFormat="1" ht="12">
      <c r="A230" s="13"/>
      <c r="B230" s="238"/>
      <c r="C230" s="239"/>
      <c r="D230" s="230" t="s">
        <v>163</v>
      </c>
      <c r="E230" s="240" t="s">
        <v>1</v>
      </c>
      <c r="F230" s="241" t="s">
        <v>1075</v>
      </c>
      <c r="G230" s="239"/>
      <c r="H230" s="242">
        <v>0.189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163</v>
      </c>
      <c r="AU230" s="248" t="s">
        <v>86</v>
      </c>
      <c r="AV230" s="13" t="s">
        <v>86</v>
      </c>
      <c r="AW230" s="13" t="s">
        <v>32</v>
      </c>
      <c r="AX230" s="13" t="s">
        <v>84</v>
      </c>
      <c r="AY230" s="248" t="s">
        <v>148</v>
      </c>
    </row>
    <row r="231" spans="1:65" s="2" customFormat="1" ht="16.5" customHeight="1">
      <c r="A231" s="37"/>
      <c r="B231" s="38"/>
      <c r="C231" s="217" t="s">
        <v>322</v>
      </c>
      <c r="D231" s="217" t="s">
        <v>150</v>
      </c>
      <c r="E231" s="218" t="s">
        <v>303</v>
      </c>
      <c r="F231" s="219" t="s">
        <v>304</v>
      </c>
      <c r="G231" s="220" t="s">
        <v>215</v>
      </c>
      <c r="H231" s="221">
        <v>2.52</v>
      </c>
      <c r="I231" s="222"/>
      <c r="J231" s="223">
        <f>ROUND(I231*H231,2)</f>
        <v>0</v>
      </c>
      <c r="K231" s="219" t="s">
        <v>186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0.00639</v>
      </c>
      <c r="R231" s="226">
        <f>Q231*H231</f>
        <v>0.0161028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155</v>
      </c>
      <c r="AT231" s="228" t="s">
        <v>150</v>
      </c>
      <c r="AU231" s="228" t="s">
        <v>86</v>
      </c>
      <c r="AY231" s="16" t="s">
        <v>148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155</v>
      </c>
      <c r="BM231" s="228" t="s">
        <v>1076</v>
      </c>
    </row>
    <row r="232" spans="1:47" s="2" customFormat="1" ht="12">
      <c r="A232" s="37"/>
      <c r="B232" s="38"/>
      <c r="C232" s="39"/>
      <c r="D232" s="230" t="s">
        <v>157</v>
      </c>
      <c r="E232" s="39"/>
      <c r="F232" s="231" t="s">
        <v>306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157</v>
      </c>
      <c r="AU232" s="16" t="s">
        <v>86</v>
      </c>
    </row>
    <row r="233" spans="1:47" s="2" customFormat="1" ht="12">
      <c r="A233" s="37"/>
      <c r="B233" s="38"/>
      <c r="C233" s="39"/>
      <c r="D233" s="235" t="s">
        <v>159</v>
      </c>
      <c r="E233" s="39"/>
      <c r="F233" s="236" t="s">
        <v>307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159</v>
      </c>
      <c r="AU233" s="16" t="s">
        <v>86</v>
      </c>
    </row>
    <row r="234" spans="1:51" s="13" customFormat="1" ht="12">
      <c r="A234" s="13"/>
      <c r="B234" s="238"/>
      <c r="C234" s="239"/>
      <c r="D234" s="230" t="s">
        <v>163</v>
      </c>
      <c r="E234" s="240" t="s">
        <v>1</v>
      </c>
      <c r="F234" s="241" t="s">
        <v>1077</v>
      </c>
      <c r="G234" s="239"/>
      <c r="H234" s="242">
        <v>2.52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163</v>
      </c>
      <c r="AU234" s="248" t="s">
        <v>86</v>
      </c>
      <c r="AV234" s="13" t="s">
        <v>86</v>
      </c>
      <c r="AW234" s="13" t="s">
        <v>32</v>
      </c>
      <c r="AX234" s="13" t="s">
        <v>84</v>
      </c>
      <c r="AY234" s="248" t="s">
        <v>148</v>
      </c>
    </row>
    <row r="235" spans="1:63" s="12" customFormat="1" ht="22.8" customHeight="1">
      <c r="A235" s="12"/>
      <c r="B235" s="201"/>
      <c r="C235" s="202"/>
      <c r="D235" s="203" t="s">
        <v>75</v>
      </c>
      <c r="E235" s="215" t="s">
        <v>205</v>
      </c>
      <c r="F235" s="215" t="s">
        <v>309</v>
      </c>
      <c r="G235" s="202"/>
      <c r="H235" s="202"/>
      <c r="I235" s="205"/>
      <c r="J235" s="216">
        <f>BK235</f>
        <v>0</v>
      </c>
      <c r="K235" s="202"/>
      <c r="L235" s="207"/>
      <c r="M235" s="208"/>
      <c r="N235" s="209"/>
      <c r="O235" s="209"/>
      <c r="P235" s="210">
        <f>SUM(P236:P334)</f>
        <v>0</v>
      </c>
      <c r="Q235" s="209"/>
      <c r="R235" s="210">
        <f>SUM(R236:R334)</f>
        <v>6.323460000000001</v>
      </c>
      <c r="S235" s="209"/>
      <c r="T235" s="211">
        <f>SUM(T236:T334)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2" t="s">
        <v>84</v>
      </c>
      <c r="AT235" s="213" t="s">
        <v>75</v>
      </c>
      <c r="AU235" s="213" t="s">
        <v>84</v>
      </c>
      <c r="AY235" s="212" t="s">
        <v>148</v>
      </c>
      <c r="BK235" s="214">
        <f>SUM(BK236:BK334)</f>
        <v>0</v>
      </c>
    </row>
    <row r="236" spans="1:65" s="2" customFormat="1" ht="24.15" customHeight="1">
      <c r="A236" s="37"/>
      <c r="B236" s="38"/>
      <c r="C236" s="217" t="s">
        <v>326</v>
      </c>
      <c r="D236" s="217" t="s">
        <v>150</v>
      </c>
      <c r="E236" s="218" t="s">
        <v>317</v>
      </c>
      <c r="F236" s="219" t="s">
        <v>318</v>
      </c>
      <c r="G236" s="220" t="s">
        <v>313</v>
      </c>
      <c r="H236" s="221">
        <v>5</v>
      </c>
      <c r="I236" s="222"/>
      <c r="J236" s="223">
        <f>ROUND(I236*H236,2)</f>
        <v>0</v>
      </c>
      <c r="K236" s="219" t="s">
        <v>186</v>
      </c>
      <c r="L236" s="43"/>
      <c r="M236" s="224" t="s">
        <v>1</v>
      </c>
      <c r="N236" s="225" t="s">
        <v>41</v>
      </c>
      <c r="O236" s="90"/>
      <c r="P236" s="226">
        <f>O236*H236</f>
        <v>0</v>
      </c>
      <c r="Q236" s="226">
        <v>0.00167</v>
      </c>
      <c r="R236" s="226">
        <f>Q236*H236</f>
        <v>0.00835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155</v>
      </c>
      <c r="AT236" s="228" t="s">
        <v>150</v>
      </c>
      <c r="AU236" s="228" t="s">
        <v>86</v>
      </c>
      <c r="AY236" s="16" t="s">
        <v>148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84</v>
      </c>
      <c r="BK236" s="229">
        <f>ROUND(I236*H236,2)</f>
        <v>0</v>
      </c>
      <c r="BL236" s="16" t="s">
        <v>155</v>
      </c>
      <c r="BM236" s="228" t="s">
        <v>1078</v>
      </c>
    </row>
    <row r="237" spans="1:47" s="2" customFormat="1" ht="12">
      <c r="A237" s="37"/>
      <c r="B237" s="38"/>
      <c r="C237" s="39"/>
      <c r="D237" s="230" t="s">
        <v>157</v>
      </c>
      <c r="E237" s="39"/>
      <c r="F237" s="231" t="s">
        <v>320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157</v>
      </c>
      <c r="AU237" s="16" t="s">
        <v>86</v>
      </c>
    </row>
    <row r="238" spans="1:47" s="2" customFormat="1" ht="12">
      <c r="A238" s="37"/>
      <c r="B238" s="38"/>
      <c r="C238" s="39"/>
      <c r="D238" s="235" t="s">
        <v>159</v>
      </c>
      <c r="E238" s="39"/>
      <c r="F238" s="236" t="s">
        <v>321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159</v>
      </c>
      <c r="AU238" s="16" t="s">
        <v>86</v>
      </c>
    </row>
    <row r="239" spans="1:65" s="2" customFormat="1" ht="24.15" customHeight="1">
      <c r="A239" s="37"/>
      <c r="B239" s="38"/>
      <c r="C239" s="249" t="s">
        <v>330</v>
      </c>
      <c r="D239" s="249" t="s">
        <v>282</v>
      </c>
      <c r="E239" s="250" t="s">
        <v>323</v>
      </c>
      <c r="F239" s="251" t="s">
        <v>324</v>
      </c>
      <c r="G239" s="252" t="s">
        <v>313</v>
      </c>
      <c r="H239" s="253">
        <v>4</v>
      </c>
      <c r="I239" s="254"/>
      <c r="J239" s="255">
        <f>ROUND(I239*H239,2)</f>
        <v>0</v>
      </c>
      <c r="K239" s="251" t="s">
        <v>186</v>
      </c>
      <c r="L239" s="256"/>
      <c r="M239" s="257" t="s">
        <v>1</v>
      </c>
      <c r="N239" s="258" t="s">
        <v>41</v>
      </c>
      <c r="O239" s="90"/>
      <c r="P239" s="226">
        <f>O239*H239</f>
        <v>0</v>
      </c>
      <c r="Q239" s="226">
        <v>0.0122</v>
      </c>
      <c r="R239" s="226">
        <f>Q239*H239</f>
        <v>0.0488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205</v>
      </c>
      <c r="AT239" s="228" t="s">
        <v>282</v>
      </c>
      <c r="AU239" s="228" t="s">
        <v>86</v>
      </c>
      <c r="AY239" s="16" t="s">
        <v>148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155</v>
      </c>
      <c r="BM239" s="228" t="s">
        <v>1079</v>
      </c>
    </row>
    <row r="240" spans="1:47" s="2" customFormat="1" ht="12">
      <c r="A240" s="37"/>
      <c r="B240" s="38"/>
      <c r="C240" s="39"/>
      <c r="D240" s="230" t="s">
        <v>157</v>
      </c>
      <c r="E240" s="39"/>
      <c r="F240" s="231" t="s">
        <v>324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86</v>
      </c>
    </row>
    <row r="241" spans="1:65" s="2" customFormat="1" ht="24.15" customHeight="1">
      <c r="A241" s="37"/>
      <c r="B241" s="38"/>
      <c r="C241" s="249" t="s">
        <v>334</v>
      </c>
      <c r="D241" s="249" t="s">
        <v>282</v>
      </c>
      <c r="E241" s="250" t="s">
        <v>327</v>
      </c>
      <c r="F241" s="251" t="s">
        <v>328</v>
      </c>
      <c r="G241" s="252" t="s">
        <v>313</v>
      </c>
      <c r="H241" s="253">
        <v>1</v>
      </c>
      <c r="I241" s="254"/>
      <c r="J241" s="255">
        <f>ROUND(I241*H241,2)</f>
        <v>0</v>
      </c>
      <c r="K241" s="251" t="s">
        <v>186</v>
      </c>
      <c r="L241" s="256"/>
      <c r="M241" s="257" t="s">
        <v>1</v>
      </c>
      <c r="N241" s="258" t="s">
        <v>41</v>
      </c>
      <c r="O241" s="90"/>
      <c r="P241" s="226">
        <f>O241*H241</f>
        <v>0</v>
      </c>
      <c r="Q241" s="226">
        <v>0.0087</v>
      </c>
      <c r="R241" s="226">
        <f>Q241*H241</f>
        <v>0.0087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205</v>
      </c>
      <c r="AT241" s="228" t="s">
        <v>282</v>
      </c>
      <c r="AU241" s="228" t="s">
        <v>86</v>
      </c>
      <c r="AY241" s="16" t="s">
        <v>148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155</v>
      </c>
      <c r="BM241" s="228" t="s">
        <v>1080</v>
      </c>
    </row>
    <row r="242" spans="1:47" s="2" customFormat="1" ht="12">
      <c r="A242" s="37"/>
      <c r="B242" s="38"/>
      <c r="C242" s="39"/>
      <c r="D242" s="230" t="s">
        <v>157</v>
      </c>
      <c r="E242" s="39"/>
      <c r="F242" s="231" t="s">
        <v>328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157</v>
      </c>
      <c r="AU242" s="16" t="s">
        <v>86</v>
      </c>
    </row>
    <row r="243" spans="1:65" s="2" customFormat="1" ht="24.15" customHeight="1">
      <c r="A243" s="37"/>
      <c r="B243" s="38"/>
      <c r="C243" s="217" t="s">
        <v>338</v>
      </c>
      <c r="D243" s="217" t="s">
        <v>150</v>
      </c>
      <c r="E243" s="218" t="s">
        <v>343</v>
      </c>
      <c r="F243" s="219" t="s">
        <v>344</v>
      </c>
      <c r="G243" s="220" t="s">
        <v>313</v>
      </c>
      <c r="H243" s="221">
        <v>4</v>
      </c>
      <c r="I243" s="222"/>
      <c r="J243" s="223">
        <f>ROUND(I243*H243,2)</f>
        <v>0</v>
      </c>
      <c r="K243" s="219" t="s">
        <v>186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0.00171</v>
      </c>
      <c r="R243" s="226">
        <f>Q243*H243</f>
        <v>0.00684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86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1081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346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86</v>
      </c>
    </row>
    <row r="245" spans="1:47" s="2" customFormat="1" ht="12">
      <c r="A245" s="37"/>
      <c r="B245" s="38"/>
      <c r="C245" s="39"/>
      <c r="D245" s="235" t="s">
        <v>159</v>
      </c>
      <c r="E245" s="39"/>
      <c r="F245" s="236" t="s">
        <v>347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86</v>
      </c>
    </row>
    <row r="246" spans="1:65" s="2" customFormat="1" ht="24.15" customHeight="1">
      <c r="A246" s="37"/>
      <c r="B246" s="38"/>
      <c r="C246" s="249" t="s">
        <v>342</v>
      </c>
      <c r="D246" s="249" t="s">
        <v>282</v>
      </c>
      <c r="E246" s="250" t="s">
        <v>349</v>
      </c>
      <c r="F246" s="251" t="s">
        <v>350</v>
      </c>
      <c r="G246" s="252" t="s">
        <v>313</v>
      </c>
      <c r="H246" s="253">
        <v>3</v>
      </c>
      <c r="I246" s="254"/>
      <c r="J246" s="255">
        <f>ROUND(I246*H246,2)</f>
        <v>0</v>
      </c>
      <c r="K246" s="251" t="s">
        <v>186</v>
      </c>
      <c r="L246" s="256"/>
      <c r="M246" s="257" t="s">
        <v>1</v>
      </c>
      <c r="N246" s="258" t="s">
        <v>41</v>
      </c>
      <c r="O246" s="90"/>
      <c r="P246" s="226">
        <f>O246*H246</f>
        <v>0</v>
      </c>
      <c r="Q246" s="226">
        <v>0.0149</v>
      </c>
      <c r="R246" s="226">
        <f>Q246*H246</f>
        <v>0.044700000000000004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205</v>
      </c>
      <c r="AT246" s="228" t="s">
        <v>282</v>
      </c>
      <c r="AU246" s="228" t="s">
        <v>86</v>
      </c>
      <c r="AY246" s="16" t="s">
        <v>148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84</v>
      </c>
      <c r="BK246" s="229">
        <f>ROUND(I246*H246,2)</f>
        <v>0</v>
      </c>
      <c r="BL246" s="16" t="s">
        <v>155</v>
      </c>
      <c r="BM246" s="228" t="s">
        <v>1082</v>
      </c>
    </row>
    <row r="247" spans="1:47" s="2" customFormat="1" ht="12">
      <c r="A247" s="37"/>
      <c r="B247" s="38"/>
      <c r="C247" s="39"/>
      <c r="D247" s="230" t="s">
        <v>157</v>
      </c>
      <c r="E247" s="39"/>
      <c r="F247" s="231" t="s">
        <v>350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157</v>
      </c>
      <c r="AU247" s="16" t="s">
        <v>86</v>
      </c>
    </row>
    <row r="248" spans="1:65" s="2" customFormat="1" ht="33" customHeight="1">
      <c r="A248" s="37"/>
      <c r="B248" s="38"/>
      <c r="C248" s="249" t="s">
        <v>348</v>
      </c>
      <c r="D248" s="249" t="s">
        <v>282</v>
      </c>
      <c r="E248" s="250" t="s">
        <v>353</v>
      </c>
      <c r="F248" s="251" t="s">
        <v>354</v>
      </c>
      <c r="G248" s="252" t="s">
        <v>313</v>
      </c>
      <c r="H248" s="253">
        <v>1</v>
      </c>
      <c r="I248" s="254"/>
      <c r="J248" s="255">
        <f>ROUND(I248*H248,2)</f>
        <v>0</v>
      </c>
      <c r="K248" s="251" t="s">
        <v>186</v>
      </c>
      <c r="L248" s="256"/>
      <c r="M248" s="257" t="s">
        <v>1</v>
      </c>
      <c r="N248" s="258" t="s">
        <v>41</v>
      </c>
      <c r="O248" s="90"/>
      <c r="P248" s="226">
        <f>O248*H248</f>
        <v>0</v>
      </c>
      <c r="Q248" s="226">
        <v>0.014</v>
      </c>
      <c r="R248" s="226">
        <f>Q248*H248</f>
        <v>0.014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205</v>
      </c>
      <c r="AT248" s="228" t="s">
        <v>282</v>
      </c>
      <c r="AU248" s="228" t="s">
        <v>86</v>
      </c>
      <c r="AY248" s="16" t="s">
        <v>148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84</v>
      </c>
      <c r="BK248" s="229">
        <f>ROUND(I248*H248,2)</f>
        <v>0</v>
      </c>
      <c r="BL248" s="16" t="s">
        <v>155</v>
      </c>
      <c r="BM248" s="228" t="s">
        <v>1083</v>
      </c>
    </row>
    <row r="249" spans="1:47" s="2" customFormat="1" ht="12">
      <c r="A249" s="37"/>
      <c r="B249" s="38"/>
      <c r="C249" s="39"/>
      <c r="D249" s="230" t="s">
        <v>157</v>
      </c>
      <c r="E249" s="39"/>
      <c r="F249" s="231" t="s">
        <v>354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157</v>
      </c>
      <c r="AU249" s="16" t="s">
        <v>86</v>
      </c>
    </row>
    <row r="250" spans="1:65" s="2" customFormat="1" ht="24.15" customHeight="1">
      <c r="A250" s="37"/>
      <c r="B250" s="38"/>
      <c r="C250" s="217" t="s">
        <v>352</v>
      </c>
      <c r="D250" s="217" t="s">
        <v>150</v>
      </c>
      <c r="E250" s="218" t="s">
        <v>408</v>
      </c>
      <c r="F250" s="219" t="s">
        <v>409</v>
      </c>
      <c r="G250" s="220" t="s">
        <v>153</v>
      </c>
      <c r="H250" s="221">
        <v>1032</v>
      </c>
      <c r="I250" s="222"/>
      <c r="J250" s="223">
        <f>ROUND(I250*H250,2)</f>
        <v>0</v>
      </c>
      <c r="K250" s="219" t="s">
        <v>186</v>
      </c>
      <c r="L250" s="43"/>
      <c r="M250" s="224" t="s">
        <v>1</v>
      </c>
      <c r="N250" s="225" t="s">
        <v>41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155</v>
      </c>
      <c r="AT250" s="228" t="s">
        <v>150</v>
      </c>
      <c r="AU250" s="228" t="s">
        <v>86</v>
      </c>
      <c r="AY250" s="16" t="s">
        <v>148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84</v>
      </c>
      <c r="BK250" s="229">
        <f>ROUND(I250*H250,2)</f>
        <v>0</v>
      </c>
      <c r="BL250" s="16" t="s">
        <v>155</v>
      </c>
      <c r="BM250" s="228" t="s">
        <v>1084</v>
      </c>
    </row>
    <row r="251" spans="1:47" s="2" customFormat="1" ht="12">
      <c r="A251" s="37"/>
      <c r="B251" s="38"/>
      <c r="C251" s="39"/>
      <c r="D251" s="230" t="s">
        <v>157</v>
      </c>
      <c r="E251" s="39"/>
      <c r="F251" s="231" t="s">
        <v>411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157</v>
      </c>
      <c r="AU251" s="16" t="s">
        <v>86</v>
      </c>
    </row>
    <row r="252" spans="1:47" s="2" customFormat="1" ht="12">
      <c r="A252" s="37"/>
      <c r="B252" s="38"/>
      <c r="C252" s="39"/>
      <c r="D252" s="235" t="s">
        <v>159</v>
      </c>
      <c r="E252" s="39"/>
      <c r="F252" s="236" t="s">
        <v>412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159</v>
      </c>
      <c r="AU252" s="16" t="s">
        <v>86</v>
      </c>
    </row>
    <row r="253" spans="1:65" s="2" customFormat="1" ht="21.75" customHeight="1">
      <c r="A253" s="37"/>
      <c r="B253" s="38"/>
      <c r="C253" s="249" t="s">
        <v>356</v>
      </c>
      <c r="D253" s="249" t="s">
        <v>282</v>
      </c>
      <c r="E253" s="250" t="s">
        <v>414</v>
      </c>
      <c r="F253" s="251" t="s">
        <v>415</v>
      </c>
      <c r="G253" s="252" t="s">
        <v>153</v>
      </c>
      <c r="H253" s="253">
        <v>641.48</v>
      </c>
      <c r="I253" s="254"/>
      <c r="J253" s="255">
        <f>ROUND(I253*H253,2)</f>
        <v>0</v>
      </c>
      <c r="K253" s="251" t="s">
        <v>186</v>
      </c>
      <c r="L253" s="256"/>
      <c r="M253" s="257" t="s">
        <v>1</v>
      </c>
      <c r="N253" s="258" t="s">
        <v>41</v>
      </c>
      <c r="O253" s="90"/>
      <c r="P253" s="226">
        <f>O253*H253</f>
        <v>0</v>
      </c>
      <c r="Q253" s="226">
        <v>0.0015</v>
      </c>
      <c r="R253" s="226">
        <f>Q253*H253</f>
        <v>0.9622200000000001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205</v>
      </c>
      <c r="AT253" s="228" t="s">
        <v>282</v>
      </c>
      <c r="AU253" s="228" t="s">
        <v>86</v>
      </c>
      <c r="AY253" s="16" t="s">
        <v>148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155</v>
      </c>
      <c r="BM253" s="228" t="s">
        <v>1085</v>
      </c>
    </row>
    <row r="254" spans="1:47" s="2" customFormat="1" ht="12">
      <c r="A254" s="37"/>
      <c r="B254" s="38"/>
      <c r="C254" s="39"/>
      <c r="D254" s="230" t="s">
        <v>157</v>
      </c>
      <c r="E254" s="39"/>
      <c r="F254" s="231" t="s">
        <v>415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157</v>
      </c>
      <c r="AU254" s="16" t="s">
        <v>86</v>
      </c>
    </row>
    <row r="255" spans="1:51" s="13" customFormat="1" ht="12">
      <c r="A255" s="13"/>
      <c r="B255" s="238"/>
      <c r="C255" s="239"/>
      <c r="D255" s="230" t="s">
        <v>163</v>
      </c>
      <c r="E255" s="239"/>
      <c r="F255" s="241" t="s">
        <v>1086</v>
      </c>
      <c r="G255" s="239"/>
      <c r="H255" s="242">
        <v>641.48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163</v>
      </c>
      <c r="AU255" s="248" t="s">
        <v>86</v>
      </c>
      <c r="AV255" s="13" t="s">
        <v>86</v>
      </c>
      <c r="AW255" s="13" t="s">
        <v>4</v>
      </c>
      <c r="AX255" s="13" t="s">
        <v>84</v>
      </c>
      <c r="AY255" s="248" t="s">
        <v>148</v>
      </c>
    </row>
    <row r="256" spans="1:65" s="2" customFormat="1" ht="21.75" customHeight="1">
      <c r="A256" s="37"/>
      <c r="B256" s="38"/>
      <c r="C256" s="249" t="s">
        <v>362</v>
      </c>
      <c r="D256" s="249" t="s">
        <v>282</v>
      </c>
      <c r="E256" s="250" t="s">
        <v>1087</v>
      </c>
      <c r="F256" s="251" t="s">
        <v>1088</v>
      </c>
      <c r="G256" s="252" t="s">
        <v>153</v>
      </c>
      <c r="H256" s="253">
        <v>406</v>
      </c>
      <c r="I256" s="254"/>
      <c r="J256" s="255">
        <f>ROUND(I256*H256,2)</f>
        <v>0</v>
      </c>
      <c r="K256" s="251" t="s">
        <v>186</v>
      </c>
      <c r="L256" s="256"/>
      <c r="M256" s="257" t="s">
        <v>1</v>
      </c>
      <c r="N256" s="258" t="s">
        <v>41</v>
      </c>
      <c r="O256" s="90"/>
      <c r="P256" s="226">
        <f>O256*H256</f>
        <v>0</v>
      </c>
      <c r="Q256" s="226">
        <v>0.00211</v>
      </c>
      <c r="R256" s="226">
        <f>Q256*H256</f>
        <v>0.85666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205</v>
      </c>
      <c r="AT256" s="228" t="s">
        <v>282</v>
      </c>
      <c r="AU256" s="228" t="s">
        <v>86</v>
      </c>
      <c r="AY256" s="16" t="s">
        <v>148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155</v>
      </c>
      <c r="BM256" s="228" t="s">
        <v>1089</v>
      </c>
    </row>
    <row r="257" spans="1:47" s="2" customFormat="1" ht="12">
      <c r="A257" s="37"/>
      <c r="B257" s="38"/>
      <c r="C257" s="39"/>
      <c r="D257" s="230" t="s">
        <v>157</v>
      </c>
      <c r="E257" s="39"/>
      <c r="F257" s="231" t="s">
        <v>1088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86</v>
      </c>
    </row>
    <row r="258" spans="1:51" s="13" customFormat="1" ht="12">
      <c r="A258" s="13"/>
      <c r="B258" s="238"/>
      <c r="C258" s="239"/>
      <c r="D258" s="230" t="s">
        <v>163</v>
      </c>
      <c r="E258" s="239"/>
      <c r="F258" s="241" t="s">
        <v>1090</v>
      </c>
      <c r="G258" s="239"/>
      <c r="H258" s="242">
        <v>406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163</v>
      </c>
      <c r="AU258" s="248" t="s">
        <v>86</v>
      </c>
      <c r="AV258" s="13" t="s">
        <v>86</v>
      </c>
      <c r="AW258" s="13" t="s">
        <v>4</v>
      </c>
      <c r="AX258" s="13" t="s">
        <v>84</v>
      </c>
      <c r="AY258" s="248" t="s">
        <v>148</v>
      </c>
    </row>
    <row r="259" spans="1:65" s="2" customFormat="1" ht="24.15" customHeight="1">
      <c r="A259" s="37"/>
      <c r="B259" s="38"/>
      <c r="C259" s="217" t="s">
        <v>366</v>
      </c>
      <c r="D259" s="217" t="s">
        <v>150</v>
      </c>
      <c r="E259" s="218" t="s">
        <v>440</v>
      </c>
      <c r="F259" s="219" t="s">
        <v>441</v>
      </c>
      <c r="G259" s="220" t="s">
        <v>313</v>
      </c>
      <c r="H259" s="221">
        <v>15</v>
      </c>
      <c r="I259" s="222"/>
      <c r="J259" s="223">
        <f>ROUND(I259*H259,2)</f>
        <v>0</v>
      </c>
      <c r="K259" s="219" t="s">
        <v>186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155</v>
      </c>
      <c r="AT259" s="228" t="s">
        <v>150</v>
      </c>
      <c r="AU259" s="228" t="s">
        <v>86</v>
      </c>
      <c r="AY259" s="16" t="s">
        <v>148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155</v>
      </c>
      <c r="BM259" s="228" t="s">
        <v>1091</v>
      </c>
    </row>
    <row r="260" spans="1:47" s="2" customFormat="1" ht="12">
      <c r="A260" s="37"/>
      <c r="B260" s="38"/>
      <c r="C260" s="39"/>
      <c r="D260" s="230" t="s">
        <v>157</v>
      </c>
      <c r="E260" s="39"/>
      <c r="F260" s="231" t="s">
        <v>443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157</v>
      </c>
      <c r="AU260" s="16" t="s">
        <v>86</v>
      </c>
    </row>
    <row r="261" spans="1:47" s="2" customFormat="1" ht="12">
      <c r="A261" s="37"/>
      <c r="B261" s="38"/>
      <c r="C261" s="39"/>
      <c r="D261" s="235" t="s">
        <v>159</v>
      </c>
      <c r="E261" s="39"/>
      <c r="F261" s="236" t="s">
        <v>444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159</v>
      </c>
      <c r="AU261" s="16" t="s">
        <v>86</v>
      </c>
    </row>
    <row r="262" spans="1:65" s="2" customFormat="1" ht="16.5" customHeight="1">
      <c r="A262" s="37"/>
      <c r="B262" s="38"/>
      <c r="C262" s="249" t="s">
        <v>372</v>
      </c>
      <c r="D262" s="249" t="s">
        <v>282</v>
      </c>
      <c r="E262" s="250" t="s">
        <v>446</v>
      </c>
      <c r="F262" s="251" t="s">
        <v>447</v>
      </c>
      <c r="G262" s="252" t="s">
        <v>313</v>
      </c>
      <c r="H262" s="253">
        <v>15</v>
      </c>
      <c r="I262" s="254"/>
      <c r="J262" s="255">
        <f>ROUND(I262*H262,2)</f>
        <v>0</v>
      </c>
      <c r="K262" s="251" t="s">
        <v>186</v>
      </c>
      <c r="L262" s="256"/>
      <c r="M262" s="257" t="s">
        <v>1</v>
      </c>
      <c r="N262" s="258" t="s">
        <v>41</v>
      </c>
      <c r="O262" s="90"/>
      <c r="P262" s="226">
        <f>O262*H262</f>
        <v>0</v>
      </c>
      <c r="Q262" s="226">
        <v>0.00039</v>
      </c>
      <c r="R262" s="226">
        <f>Q262*H262</f>
        <v>0.00585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205</v>
      </c>
      <c r="AT262" s="228" t="s">
        <v>282</v>
      </c>
      <c r="AU262" s="228" t="s">
        <v>86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1092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447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86</v>
      </c>
    </row>
    <row r="264" spans="1:65" s="2" customFormat="1" ht="21.75" customHeight="1">
      <c r="A264" s="37"/>
      <c r="B264" s="38"/>
      <c r="C264" s="249" t="s">
        <v>376</v>
      </c>
      <c r="D264" s="249" t="s">
        <v>282</v>
      </c>
      <c r="E264" s="250" t="s">
        <v>450</v>
      </c>
      <c r="F264" s="251" t="s">
        <v>451</v>
      </c>
      <c r="G264" s="252" t="s">
        <v>313</v>
      </c>
      <c r="H264" s="253">
        <v>10</v>
      </c>
      <c r="I264" s="254"/>
      <c r="J264" s="255">
        <f>ROUND(I264*H264,2)</f>
        <v>0</v>
      </c>
      <c r="K264" s="251" t="s">
        <v>186</v>
      </c>
      <c r="L264" s="256"/>
      <c r="M264" s="257" t="s">
        <v>1</v>
      </c>
      <c r="N264" s="258" t="s">
        <v>41</v>
      </c>
      <c r="O264" s="90"/>
      <c r="P264" s="226">
        <f>O264*H264</f>
        <v>0</v>
      </c>
      <c r="Q264" s="226">
        <v>0.0036</v>
      </c>
      <c r="R264" s="226">
        <f>Q264*H264</f>
        <v>0.036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205</v>
      </c>
      <c r="AT264" s="228" t="s">
        <v>282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1093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451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65" s="2" customFormat="1" ht="16.5" customHeight="1">
      <c r="A266" s="37"/>
      <c r="B266" s="38"/>
      <c r="C266" s="249" t="s">
        <v>382</v>
      </c>
      <c r="D266" s="249" t="s">
        <v>282</v>
      </c>
      <c r="E266" s="250" t="s">
        <v>454</v>
      </c>
      <c r="F266" s="251" t="s">
        <v>455</v>
      </c>
      <c r="G266" s="252" t="s">
        <v>313</v>
      </c>
      <c r="H266" s="253">
        <v>10</v>
      </c>
      <c r="I266" s="254"/>
      <c r="J266" s="255">
        <f>ROUND(I266*H266,2)</f>
        <v>0</v>
      </c>
      <c r="K266" s="251" t="s">
        <v>186</v>
      </c>
      <c r="L266" s="256"/>
      <c r="M266" s="257" t="s">
        <v>1</v>
      </c>
      <c r="N266" s="258" t="s">
        <v>41</v>
      </c>
      <c r="O266" s="90"/>
      <c r="P266" s="226">
        <f>O266*H266</f>
        <v>0</v>
      </c>
      <c r="Q266" s="226">
        <v>0.00039</v>
      </c>
      <c r="R266" s="226">
        <f>Q266*H266</f>
        <v>0.0039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205</v>
      </c>
      <c r="AT266" s="228" t="s">
        <v>282</v>
      </c>
      <c r="AU266" s="228" t="s">
        <v>86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1094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455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86</v>
      </c>
    </row>
    <row r="268" spans="1:65" s="2" customFormat="1" ht="24.15" customHeight="1">
      <c r="A268" s="37"/>
      <c r="B268" s="38"/>
      <c r="C268" s="217" t="s">
        <v>386</v>
      </c>
      <c r="D268" s="217" t="s">
        <v>150</v>
      </c>
      <c r="E268" s="218" t="s">
        <v>458</v>
      </c>
      <c r="F268" s="219" t="s">
        <v>459</v>
      </c>
      <c r="G268" s="220" t="s">
        <v>313</v>
      </c>
      <c r="H268" s="221">
        <v>7</v>
      </c>
      <c r="I268" s="222"/>
      <c r="J268" s="223">
        <f>ROUND(I268*H268,2)</f>
        <v>0</v>
      </c>
      <c r="K268" s="219" t="s">
        <v>186</v>
      </c>
      <c r="L268" s="43"/>
      <c r="M268" s="224" t="s">
        <v>1</v>
      </c>
      <c r="N268" s="225" t="s">
        <v>41</v>
      </c>
      <c r="O268" s="90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8" t="s">
        <v>155</v>
      </c>
      <c r="AT268" s="228" t="s">
        <v>150</v>
      </c>
      <c r="AU268" s="228" t="s">
        <v>86</v>
      </c>
      <c r="AY268" s="16" t="s">
        <v>148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6" t="s">
        <v>84</v>
      </c>
      <c r="BK268" s="229">
        <f>ROUND(I268*H268,2)</f>
        <v>0</v>
      </c>
      <c r="BL268" s="16" t="s">
        <v>155</v>
      </c>
      <c r="BM268" s="228" t="s">
        <v>1095</v>
      </c>
    </row>
    <row r="269" spans="1:47" s="2" customFormat="1" ht="12">
      <c r="A269" s="37"/>
      <c r="B269" s="38"/>
      <c r="C269" s="39"/>
      <c r="D269" s="230" t="s">
        <v>157</v>
      </c>
      <c r="E269" s="39"/>
      <c r="F269" s="231" t="s">
        <v>461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157</v>
      </c>
      <c r="AU269" s="16" t="s">
        <v>86</v>
      </c>
    </row>
    <row r="270" spans="1:47" s="2" customFormat="1" ht="12">
      <c r="A270" s="37"/>
      <c r="B270" s="38"/>
      <c r="C270" s="39"/>
      <c r="D270" s="235" t="s">
        <v>159</v>
      </c>
      <c r="E270" s="39"/>
      <c r="F270" s="236" t="s">
        <v>462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159</v>
      </c>
      <c r="AU270" s="16" t="s">
        <v>86</v>
      </c>
    </row>
    <row r="271" spans="1:65" s="2" customFormat="1" ht="16.5" customHeight="1">
      <c r="A271" s="37"/>
      <c r="B271" s="38"/>
      <c r="C271" s="249" t="s">
        <v>392</v>
      </c>
      <c r="D271" s="249" t="s">
        <v>282</v>
      </c>
      <c r="E271" s="250" t="s">
        <v>464</v>
      </c>
      <c r="F271" s="251" t="s">
        <v>465</v>
      </c>
      <c r="G271" s="252" t="s">
        <v>313</v>
      </c>
      <c r="H271" s="253">
        <v>5</v>
      </c>
      <c r="I271" s="254"/>
      <c r="J271" s="255">
        <f>ROUND(I271*H271,2)</f>
        <v>0</v>
      </c>
      <c r="K271" s="251" t="s">
        <v>186</v>
      </c>
      <c r="L271" s="256"/>
      <c r="M271" s="257" t="s">
        <v>1</v>
      </c>
      <c r="N271" s="258" t="s">
        <v>41</v>
      </c>
      <c r="O271" s="90"/>
      <c r="P271" s="226">
        <f>O271*H271</f>
        <v>0</v>
      </c>
      <c r="Q271" s="226">
        <v>0.00072</v>
      </c>
      <c r="R271" s="226">
        <f>Q271*H271</f>
        <v>0.0036000000000000003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205</v>
      </c>
      <c r="AT271" s="228" t="s">
        <v>282</v>
      </c>
      <c r="AU271" s="228" t="s">
        <v>86</v>
      </c>
      <c r="AY271" s="16" t="s">
        <v>148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84</v>
      </c>
      <c r="BK271" s="229">
        <f>ROUND(I271*H271,2)</f>
        <v>0</v>
      </c>
      <c r="BL271" s="16" t="s">
        <v>155</v>
      </c>
      <c r="BM271" s="228" t="s">
        <v>1096</v>
      </c>
    </row>
    <row r="272" spans="1:47" s="2" customFormat="1" ht="12">
      <c r="A272" s="37"/>
      <c r="B272" s="38"/>
      <c r="C272" s="39"/>
      <c r="D272" s="230" t="s">
        <v>157</v>
      </c>
      <c r="E272" s="39"/>
      <c r="F272" s="231" t="s">
        <v>465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157</v>
      </c>
      <c r="AU272" s="16" t="s">
        <v>86</v>
      </c>
    </row>
    <row r="273" spans="1:65" s="2" customFormat="1" ht="24.15" customHeight="1">
      <c r="A273" s="37"/>
      <c r="B273" s="38"/>
      <c r="C273" s="249" t="s">
        <v>396</v>
      </c>
      <c r="D273" s="249" t="s">
        <v>282</v>
      </c>
      <c r="E273" s="250" t="s">
        <v>786</v>
      </c>
      <c r="F273" s="251" t="s">
        <v>787</v>
      </c>
      <c r="G273" s="252" t="s">
        <v>313</v>
      </c>
      <c r="H273" s="253">
        <v>2</v>
      </c>
      <c r="I273" s="254"/>
      <c r="J273" s="255">
        <f>ROUND(I273*H273,2)</f>
        <v>0</v>
      </c>
      <c r="K273" s="251" t="s">
        <v>1</v>
      </c>
      <c r="L273" s="256"/>
      <c r="M273" s="257" t="s">
        <v>1</v>
      </c>
      <c r="N273" s="258" t="s">
        <v>41</v>
      </c>
      <c r="O273" s="90"/>
      <c r="P273" s="226">
        <f>O273*H273</f>
        <v>0</v>
      </c>
      <c r="Q273" s="226">
        <v>0.0009</v>
      </c>
      <c r="R273" s="226">
        <f>Q273*H273</f>
        <v>0.0018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205</v>
      </c>
      <c r="AT273" s="228" t="s">
        <v>282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1097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787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65" s="2" customFormat="1" ht="21.75" customHeight="1">
      <c r="A275" s="37"/>
      <c r="B275" s="38"/>
      <c r="C275" s="217" t="s">
        <v>402</v>
      </c>
      <c r="D275" s="217" t="s">
        <v>150</v>
      </c>
      <c r="E275" s="218" t="s">
        <v>501</v>
      </c>
      <c r="F275" s="219" t="s">
        <v>502</v>
      </c>
      <c r="G275" s="220" t="s">
        <v>313</v>
      </c>
      <c r="H275" s="221">
        <v>8</v>
      </c>
      <c r="I275" s="222"/>
      <c r="J275" s="223">
        <f>ROUND(I275*H275,2)</f>
        <v>0</v>
      </c>
      <c r="K275" s="219" t="s">
        <v>186</v>
      </c>
      <c r="L275" s="43"/>
      <c r="M275" s="224" t="s">
        <v>1</v>
      </c>
      <c r="N275" s="225" t="s">
        <v>41</v>
      </c>
      <c r="O275" s="90"/>
      <c r="P275" s="226">
        <f>O275*H275</f>
        <v>0</v>
      </c>
      <c r="Q275" s="226">
        <v>0.00162</v>
      </c>
      <c r="R275" s="226">
        <f>Q275*H275</f>
        <v>0.01296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155</v>
      </c>
      <c r="AT275" s="228" t="s">
        <v>150</v>
      </c>
      <c r="AU275" s="228" t="s">
        <v>86</v>
      </c>
      <c r="AY275" s="16" t="s">
        <v>148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84</v>
      </c>
      <c r="BK275" s="229">
        <f>ROUND(I275*H275,2)</f>
        <v>0</v>
      </c>
      <c r="BL275" s="16" t="s">
        <v>155</v>
      </c>
      <c r="BM275" s="228" t="s">
        <v>1098</v>
      </c>
    </row>
    <row r="276" spans="1:47" s="2" customFormat="1" ht="12">
      <c r="A276" s="37"/>
      <c r="B276" s="38"/>
      <c r="C276" s="39"/>
      <c r="D276" s="230" t="s">
        <v>157</v>
      </c>
      <c r="E276" s="39"/>
      <c r="F276" s="231" t="s">
        <v>504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157</v>
      </c>
      <c r="AU276" s="16" t="s">
        <v>86</v>
      </c>
    </row>
    <row r="277" spans="1:47" s="2" customFormat="1" ht="12">
      <c r="A277" s="37"/>
      <c r="B277" s="38"/>
      <c r="C277" s="39"/>
      <c r="D277" s="235" t="s">
        <v>159</v>
      </c>
      <c r="E277" s="39"/>
      <c r="F277" s="236" t="s">
        <v>505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159</v>
      </c>
      <c r="AU277" s="16" t="s">
        <v>86</v>
      </c>
    </row>
    <row r="278" spans="1:65" s="2" customFormat="1" ht="24.15" customHeight="1">
      <c r="A278" s="37"/>
      <c r="B278" s="38"/>
      <c r="C278" s="249" t="s">
        <v>407</v>
      </c>
      <c r="D278" s="249" t="s">
        <v>282</v>
      </c>
      <c r="E278" s="250" t="s">
        <v>507</v>
      </c>
      <c r="F278" s="251" t="s">
        <v>508</v>
      </c>
      <c r="G278" s="252" t="s">
        <v>313</v>
      </c>
      <c r="H278" s="253">
        <v>8</v>
      </c>
      <c r="I278" s="254"/>
      <c r="J278" s="255">
        <f>ROUND(I278*H278,2)</f>
        <v>0</v>
      </c>
      <c r="K278" s="251" t="s">
        <v>186</v>
      </c>
      <c r="L278" s="256"/>
      <c r="M278" s="257" t="s">
        <v>1</v>
      </c>
      <c r="N278" s="258" t="s">
        <v>41</v>
      </c>
      <c r="O278" s="90"/>
      <c r="P278" s="226">
        <f>O278*H278</f>
        <v>0</v>
      </c>
      <c r="Q278" s="226">
        <v>0.018</v>
      </c>
      <c r="R278" s="226">
        <f>Q278*H278</f>
        <v>0.144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205</v>
      </c>
      <c r="AT278" s="228" t="s">
        <v>282</v>
      </c>
      <c r="AU278" s="228" t="s">
        <v>86</v>
      </c>
      <c r="AY278" s="16" t="s">
        <v>148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84</v>
      </c>
      <c r="BK278" s="229">
        <f>ROUND(I278*H278,2)</f>
        <v>0</v>
      </c>
      <c r="BL278" s="16" t="s">
        <v>155</v>
      </c>
      <c r="BM278" s="228" t="s">
        <v>1099</v>
      </c>
    </row>
    <row r="279" spans="1:47" s="2" customFormat="1" ht="12">
      <c r="A279" s="37"/>
      <c r="B279" s="38"/>
      <c r="C279" s="39"/>
      <c r="D279" s="230" t="s">
        <v>157</v>
      </c>
      <c r="E279" s="39"/>
      <c r="F279" s="231" t="s">
        <v>508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157</v>
      </c>
      <c r="AU279" s="16" t="s">
        <v>86</v>
      </c>
    </row>
    <row r="280" spans="1:65" s="2" customFormat="1" ht="21.75" customHeight="1">
      <c r="A280" s="37"/>
      <c r="B280" s="38"/>
      <c r="C280" s="249" t="s">
        <v>413</v>
      </c>
      <c r="D280" s="249" t="s">
        <v>282</v>
      </c>
      <c r="E280" s="250" t="s">
        <v>511</v>
      </c>
      <c r="F280" s="251" t="s">
        <v>512</v>
      </c>
      <c r="G280" s="252" t="s">
        <v>313</v>
      </c>
      <c r="H280" s="253">
        <v>8</v>
      </c>
      <c r="I280" s="254"/>
      <c r="J280" s="255">
        <f>ROUND(I280*H280,2)</f>
        <v>0</v>
      </c>
      <c r="K280" s="251" t="s">
        <v>186</v>
      </c>
      <c r="L280" s="256"/>
      <c r="M280" s="257" t="s">
        <v>1</v>
      </c>
      <c r="N280" s="258" t="s">
        <v>41</v>
      </c>
      <c r="O280" s="90"/>
      <c r="P280" s="226">
        <f>O280*H280</f>
        <v>0</v>
      </c>
      <c r="Q280" s="226">
        <v>0.0035</v>
      </c>
      <c r="R280" s="226">
        <f>Q280*H280</f>
        <v>0.028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205</v>
      </c>
      <c r="AT280" s="228" t="s">
        <v>282</v>
      </c>
      <c r="AU280" s="228" t="s">
        <v>86</v>
      </c>
      <c r="AY280" s="16" t="s">
        <v>148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155</v>
      </c>
      <c r="BM280" s="228" t="s">
        <v>1100</v>
      </c>
    </row>
    <row r="281" spans="1:47" s="2" customFormat="1" ht="12">
      <c r="A281" s="37"/>
      <c r="B281" s="38"/>
      <c r="C281" s="39"/>
      <c r="D281" s="230" t="s">
        <v>157</v>
      </c>
      <c r="E281" s="39"/>
      <c r="F281" s="231" t="s">
        <v>512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86</v>
      </c>
    </row>
    <row r="282" spans="1:65" s="2" customFormat="1" ht="16.5" customHeight="1">
      <c r="A282" s="37"/>
      <c r="B282" s="38"/>
      <c r="C282" s="217" t="s">
        <v>418</v>
      </c>
      <c r="D282" s="217" t="s">
        <v>150</v>
      </c>
      <c r="E282" s="218" t="s">
        <v>515</v>
      </c>
      <c r="F282" s="219" t="s">
        <v>516</v>
      </c>
      <c r="G282" s="220" t="s">
        <v>313</v>
      </c>
      <c r="H282" s="221">
        <v>4</v>
      </c>
      <c r="I282" s="222"/>
      <c r="J282" s="223">
        <f>ROUND(I282*H282,2)</f>
        <v>0</v>
      </c>
      <c r="K282" s="219" t="s">
        <v>154</v>
      </c>
      <c r="L282" s="43"/>
      <c r="M282" s="224" t="s">
        <v>1</v>
      </c>
      <c r="N282" s="225" t="s">
        <v>41</v>
      </c>
      <c r="O282" s="90"/>
      <c r="P282" s="226">
        <f>O282*H282</f>
        <v>0</v>
      </c>
      <c r="Q282" s="226">
        <v>0.00136</v>
      </c>
      <c r="R282" s="226">
        <f>Q282*H282</f>
        <v>0.00544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155</v>
      </c>
      <c r="AT282" s="228" t="s">
        <v>150</v>
      </c>
      <c r="AU282" s="228" t="s">
        <v>86</v>
      </c>
      <c r="AY282" s="16" t="s">
        <v>148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84</v>
      </c>
      <c r="BK282" s="229">
        <f>ROUND(I282*H282,2)</f>
        <v>0</v>
      </c>
      <c r="BL282" s="16" t="s">
        <v>155</v>
      </c>
      <c r="BM282" s="228" t="s">
        <v>1101</v>
      </c>
    </row>
    <row r="283" spans="1:47" s="2" customFormat="1" ht="12">
      <c r="A283" s="37"/>
      <c r="B283" s="38"/>
      <c r="C283" s="39"/>
      <c r="D283" s="230" t="s">
        <v>157</v>
      </c>
      <c r="E283" s="39"/>
      <c r="F283" s="231" t="s">
        <v>518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157</v>
      </c>
      <c r="AU283" s="16" t="s">
        <v>86</v>
      </c>
    </row>
    <row r="284" spans="1:47" s="2" customFormat="1" ht="12">
      <c r="A284" s="37"/>
      <c r="B284" s="38"/>
      <c r="C284" s="39"/>
      <c r="D284" s="235" t="s">
        <v>159</v>
      </c>
      <c r="E284" s="39"/>
      <c r="F284" s="236" t="s">
        <v>519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159</v>
      </c>
      <c r="AU284" s="16" t="s">
        <v>86</v>
      </c>
    </row>
    <row r="285" spans="1:47" s="2" customFormat="1" ht="12">
      <c r="A285" s="37"/>
      <c r="B285" s="38"/>
      <c r="C285" s="39"/>
      <c r="D285" s="230" t="s">
        <v>161</v>
      </c>
      <c r="E285" s="39"/>
      <c r="F285" s="237" t="s">
        <v>520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161</v>
      </c>
      <c r="AU285" s="16" t="s">
        <v>86</v>
      </c>
    </row>
    <row r="286" spans="1:65" s="2" customFormat="1" ht="24.15" customHeight="1">
      <c r="A286" s="37"/>
      <c r="B286" s="38"/>
      <c r="C286" s="249" t="s">
        <v>424</v>
      </c>
      <c r="D286" s="249" t="s">
        <v>282</v>
      </c>
      <c r="E286" s="250" t="s">
        <v>522</v>
      </c>
      <c r="F286" s="251" t="s">
        <v>523</v>
      </c>
      <c r="G286" s="252" t="s">
        <v>313</v>
      </c>
      <c r="H286" s="253">
        <v>4</v>
      </c>
      <c r="I286" s="254"/>
      <c r="J286" s="255">
        <f>ROUND(I286*H286,2)</f>
        <v>0</v>
      </c>
      <c r="K286" s="251" t="s">
        <v>186</v>
      </c>
      <c r="L286" s="256"/>
      <c r="M286" s="257" t="s">
        <v>1</v>
      </c>
      <c r="N286" s="258" t="s">
        <v>41</v>
      </c>
      <c r="O286" s="90"/>
      <c r="P286" s="226">
        <f>O286*H286</f>
        <v>0</v>
      </c>
      <c r="Q286" s="226">
        <v>0.0425</v>
      </c>
      <c r="R286" s="226">
        <f>Q286*H286</f>
        <v>0.17</v>
      </c>
      <c r="S286" s="226">
        <v>0</v>
      </c>
      <c r="T286" s="22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8" t="s">
        <v>205</v>
      </c>
      <c r="AT286" s="228" t="s">
        <v>282</v>
      </c>
      <c r="AU286" s="228" t="s">
        <v>86</v>
      </c>
      <c r="AY286" s="16" t="s">
        <v>148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6" t="s">
        <v>84</v>
      </c>
      <c r="BK286" s="229">
        <f>ROUND(I286*H286,2)</f>
        <v>0</v>
      </c>
      <c r="BL286" s="16" t="s">
        <v>155</v>
      </c>
      <c r="BM286" s="228" t="s">
        <v>1102</v>
      </c>
    </row>
    <row r="287" spans="1:47" s="2" customFormat="1" ht="12">
      <c r="A287" s="37"/>
      <c r="B287" s="38"/>
      <c r="C287" s="39"/>
      <c r="D287" s="230" t="s">
        <v>157</v>
      </c>
      <c r="E287" s="39"/>
      <c r="F287" s="231" t="s">
        <v>523</v>
      </c>
      <c r="G287" s="39"/>
      <c r="H287" s="39"/>
      <c r="I287" s="232"/>
      <c r="J287" s="39"/>
      <c r="K287" s="39"/>
      <c r="L287" s="43"/>
      <c r="M287" s="233"/>
      <c r="N287" s="234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157</v>
      </c>
      <c r="AU287" s="16" t="s">
        <v>86</v>
      </c>
    </row>
    <row r="288" spans="1:65" s="2" customFormat="1" ht="16.5" customHeight="1">
      <c r="A288" s="37"/>
      <c r="B288" s="38"/>
      <c r="C288" s="217" t="s">
        <v>429</v>
      </c>
      <c r="D288" s="217" t="s">
        <v>150</v>
      </c>
      <c r="E288" s="218" t="s">
        <v>540</v>
      </c>
      <c r="F288" s="219" t="s">
        <v>541</v>
      </c>
      <c r="G288" s="220" t="s">
        <v>153</v>
      </c>
      <c r="H288" s="221">
        <v>1032</v>
      </c>
      <c r="I288" s="222"/>
      <c r="J288" s="223">
        <f>ROUND(I288*H288,2)</f>
        <v>0</v>
      </c>
      <c r="K288" s="219" t="s">
        <v>154</v>
      </c>
      <c r="L288" s="43"/>
      <c r="M288" s="224" t="s">
        <v>1</v>
      </c>
      <c r="N288" s="225" t="s">
        <v>41</v>
      </c>
      <c r="O288" s="90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155</v>
      </c>
      <c r="AT288" s="228" t="s">
        <v>150</v>
      </c>
      <c r="AU288" s="228" t="s">
        <v>86</v>
      </c>
      <c r="AY288" s="16" t="s">
        <v>148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84</v>
      </c>
      <c r="BK288" s="229">
        <f>ROUND(I288*H288,2)</f>
        <v>0</v>
      </c>
      <c r="BL288" s="16" t="s">
        <v>155</v>
      </c>
      <c r="BM288" s="228" t="s">
        <v>1103</v>
      </c>
    </row>
    <row r="289" spans="1:47" s="2" customFormat="1" ht="12">
      <c r="A289" s="37"/>
      <c r="B289" s="38"/>
      <c r="C289" s="39"/>
      <c r="D289" s="230" t="s">
        <v>157</v>
      </c>
      <c r="E289" s="39"/>
      <c r="F289" s="231" t="s">
        <v>543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157</v>
      </c>
      <c r="AU289" s="16" t="s">
        <v>86</v>
      </c>
    </row>
    <row r="290" spans="1:47" s="2" customFormat="1" ht="12">
      <c r="A290" s="37"/>
      <c r="B290" s="38"/>
      <c r="C290" s="39"/>
      <c r="D290" s="235" t="s">
        <v>159</v>
      </c>
      <c r="E290" s="39"/>
      <c r="F290" s="236" t="s">
        <v>544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159</v>
      </c>
      <c r="AU290" s="16" t="s">
        <v>86</v>
      </c>
    </row>
    <row r="291" spans="1:47" s="2" customFormat="1" ht="12">
      <c r="A291" s="37"/>
      <c r="B291" s="38"/>
      <c r="C291" s="39"/>
      <c r="D291" s="230" t="s">
        <v>161</v>
      </c>
      <c r="E291" s="39"/>
      <c r="F291" s="237" t="s">
        <v>545</v>
      </c>
      <c r="G291" s="39"/>
      <c r="H291" s="39"/>
      <c r="I291" s="232"/>
      <c r="J291" s="39"/>
      <c r="K291" s="39"/>
      <c r="L291" s="43"/>
      <c r="M291" s="233"/>
      <c r="N291" s="234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161</v>
      </c>
      <c r="AU291" s="16" t="s">
        <v>86</v>
      </c>
    </row>
    <row r="292" spans="1:65" s="2" customFormat="1" ht="24.15" customHeight="1">
      <c r="A292" s="37"/>
      <c r="B292" s="38"/>
      <c r="C292" s="217" t="s">
        <v>435</v>
      </c>
      <c r="D292" s="217" t="s">
        <v>150</v>
      </c>
      <c r="E292" s="218" t="s">
        <v>547</v>
      </c>
      <c r="F292" s="219" t="s">
        <v>548</v>
      </c>
      <c r="G292" s="220" t="s">
        <v>153</v>
      </c>
      <c r="H292" s="221">
        <v>1032</v>
      </c>
      <c r="I292" s="222"/>
      <c r="J292" s="223">
        <f>ROUND(I292*H292,2)</f>
        <v>0</v>
      </c>
      <c r="K292" s="219" t="s">
        <v>154</v>
      </c>
      <c r="L292" s="43"/>
      <c r="M292" s="224" t="s">
        <v>1</v>
      </c>
      <c r="N292" s="225" t="s">
        <v>41</v>
      </c>
      <c r="O292" s="9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155</v>
      </c>
      <c r="AT292" s="228" t="s">
        <v>150</v>
      </c>
      <c r="AU292" s="228" t="s">
        <v>86</v>
      </c>
      <c r="AY292" s="16" t="s">
        <v>148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155</v>
      </c>
      <c r="BM292" s="228" t="s">
        <v>1104</v>
      </c>
    </row>
    <row r="293" spans="1:47" s="2" customFormat="1" ht="12">
      <c r="A293" s="37"/>
      <c r="B293" s="38"/>
      <c r="C293" s="39"/>
      <c r="D293" s="230" t="s">
        <v>157</v>
      </c>
      <c r="E293" s="39"/>
      <c r="F293" s="231" t="s">
        <v>548</v>
      </c>
      <c r="G293" s="39"/>
      <c r="H293" s="39"/>
      <c r="I293" s="232"/>
      <c r="J293" s="39"/>
      <c r="K293" s="39"/>
      <c r="L293" s="43"/>
      <c r="M293" s="233"/>
      <c r="N293" s="234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86</v>
      </c>
    </row>
    <row r="294" spans="1:47" s="2" customFormat="1" ht="12">
      <c r="A294" s="37"/>
      <c r="B294" s="38"/>
      <c r="C294" s="39"/>
      <c r="D294" s="235" t="s">
        <v>159</v>
      </c>
      <c r="E294" s="39"/>
      <c r="F294" s="236" t="s">
        <v>550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159</v>
      </c>
      <c r="AU294" s="16" t="s">
        <v>86</v>
      </c>
    </row>
    <row r="295" spans="1:47" s="2" customFormat="1" ht="12">
      <c r="A295" s="37"/>
      <c r="B295" s="38"/>
      <c r="C295" s="39"/>
      <c r="D295" s="230" t="s">
        <v>161</v>
      </c>
      <c r="E295" s="39"/>
      <c r="F295" s="237" t="s">
        <v>551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161</v>
      </c>
      <c r="AU295" s="16" t="s">
        <v>86</v>
      </c>
    </row>
    <row r="296" spans="1:65" s="2" customFormat="1" ht="16.5" customHeight="1">
      <c r="A296" s="37"/>
      <c r="B296" s="38"/>
      <c r="C296" s="217" t="s">
        <v>439</v>
      </c>
      <c r="D296" s="217" t="s">
        <v>150</v>
      </c>
      <c r="E296" s="218" t="s">
        <v>553</v>
      </c>
      <c r="F296" s="219" t="s">
        <v>554</v>
      </c>
      <c r="G296" s="220" t="s">
        <v>313</v>
      </c>
      <c r="H296" s="221">
        <v>8</v>
      </c>
      <c r="I296" s="222"/>
      <c r="J296" s="223">
        <f>ROUND(I296*H296,2)</f>
        <v>0</v>
      </c>
      <c r="K296" s="219" t="s">
        <v>186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0.12303</v>
      </c>
      <c r="R296" s="226">
        <f>Q296*H296</f>
        <v>0.98424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155</v>
      </c>
      <c r="AT296" s="228" t="s">
        <v>150</v>
      </c>
      <c r="AU296" s="228" t="s">
        <v>86</v>
      </c>
      <c r="AY296" s="16" t="s">
        <v>148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155</v>
      </c>
      <c r="BM296" s="228" t="s">
        <v>1105</v>
      </c>
    </row>
    <row r="297" spans="1:47" s="2" customFormat="1" ht="12">
      <c r="A297" s="37"/>
      <c r="B297" s="38"/>
      <c r="C297" s="39"/>
      <c r="D297" s="230" t="s">
        <v>157</v>
      </c>
      <c r="E297" s="39"/>
      <c r="F297" s="231" t="s">
        <v>554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86</v>
      </c>
    </row>
    <row r="298" spans="1:47" s="2" customFormat="1" ht="12">
      <c r="A298" s="37"/>
      <c r="B298" s="38"/>
      <c r="C298" s="39"/>
      <c r="D298" s="235" t="s">
        <v>159</v>
      </c>
      <c r="E298" s="39"/>
      <c r="F298" s="236" t="s">
        <v>556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159</v>
      </c>
      <c r="AU298" s="16" t="s">
        <v>86</v>
      </c>
    </row>
    <row r="299" spans="1:65" s="2" customFormat="1" ht="24.15" customHeight="1">
      <c r="A299" s="37"/>
      <c r="B299" s="38"/>
      <c r="C299" s="249" t="s">
        <v>445</v>
      </c>
      <c r="D299" s="249" t="s">
        <v>282</v>
      </c>
      <c r="E299" s="250" t="s">
        <v>558</v>
      </c>
      <c r="F299" s="251" t="s">
        <v>559</v>
      </c>
      <c r="G299" s="252" t="s">
        <v>313</v>
      </c>
      <c r="H299" s="253">
        <v>8</v>
      </c>
      <c r="I299" s="254"/>
      <c r="J299" s="255">
        <f>ROUND(I299*H299,2)</f>
        <v>0</v>
      </c>
      <c r="K299" s="251" t="s">
        <v>186</v>
      </c>
      <c r="L299" s="256"/>
      <c r="M299" s="257" t="s">
        <v>1</v>
      </c>
      <c r="N299" s="258" t="s">
        <v>41</v>
      </c>
      <c r="O299" s="90"/>
      <c r="P299" s="226">
        <f>O299*H299</f>
        <v>0</v>
      </c>
      <c r="Q299" s="226">
        <v>0.0133</v>
      </c>
      <c r="R299" s="226">
        <f>Q299*H299</f>
        <v>0.1064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205</v>
      </c>
      <c r="AT299" s="228" t="s">
        <v>282</v>
      </c>
      <c r="AU299" s="228" t="s">
        <v>86</v>
      </c>
      <c r="AY299" s="16" t="s">
        <v>148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84</v>
      </c>
      <c r="BK299" s="229">
        <f>ROUND(I299*H299,2)</f>
        <v>0</v>
      </c>
      <c r="BL299" s="16" t="s">
        <v>155</v>
      </c>
      <c r="BM299" s="228" t="s">
        <v>1106</v>
      </c>
    </row>
    <row r="300" spans="1:47" s="2" customFormat="1" ht="12">
      <c r="A300" s="37"/>
      <c r="B300" s="38"/>
      <c r="C300" s="39"/>
      <c r="D300" s="230" t="s">
        <v>157</v>
      </c>
      <c r="E300" s="39"/>
      <c r="F300" s="231" t="s">
        <v>559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86</v>
      </c>
    </row>
    <row r="301" spans="1:65" s="2" customFormat="1" ht="24.15" customHeight="1">
      <c r="A301" s="37"/>
      <c r="B301" s="38"/>
      <c r="C301" s="249" t="s">
        <v>449</v>
      </c>
      <c r="D301" s="249" t="s">
        <v>282</v>
      </c>
      <c r="E301" s="250" t="s">
        <v>562</v>
      </c>
      <c r="F301" s="251" t="s">
        <v>563</v>
      </c>
      <c r="G301" s="252" t="s">
        <v>313</v>
      </c>
      <c r="H301" s="253">
        <v>8</v>
      </c>
      <c r="I301" s="254"/>
      <c r="J301" s="255">
        <f>ROUND(I301*H301,2)</f>
        <v>0</v>
      </c>
      <c r="K301" s="251" t="s">
        <v>186</v>
      </c>
      <c r="L301" s="256"/>
      <c r="M301" s="257" t="s">
        <v>1</v>
      </c>
      <c r="N301" s="258" t="s">
        <v>41</v>
      </c>
      <c r="O301" s="90"/>
      <c r="P301" s="226">
        <f>O301*H301</f>
        <v>0</v>
      </c>
      <c r="Q301" s="226">
        <v>0.0003</v>
      </c>
      <c r="R301" s="226">
        <f>Q301*H301</f>
        <v>0.0024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205</v>
      </c>
      <c r="AT301" s="228" t="s">
        <v>282</v>
      </c>
      <c r="AU301" s="228" t="s">
        <v>86</v>
      </c>
      <c r="AY301" s="16" t="s">
        <v>148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84</v>
      </c>
      <c r="BK301" s="229">
        <f>ROUND(I301*H301,2)</f>
        <v>0</v>
      </c>
      <c r="BL301" s="16" t="s">
        <v>155</v>
      </c>
      <c r="BM301" s="228" t="s">
        <v>1107</v>
      </c>
    </row>
    <row r="302" spans="1:47" s="2" customFormat="1" ht="12">
      <c r="A302" s="37"/>
      <c r="B302" s="38"/>
      <c r="C302" s="39"/>
      <c r="D302" s="230" t="s">
        <v>157</v>
      </c>
      <c r="E302" s="39"/>
      <c r="F302" s="231" t="s">
        <v>563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157</v>
      </c>
      <c r="AU302" s="16" t="s">
        <v>86</v>
      </c>
    </row>
    <row r="303" spans="1:65" s="2" customFormat="1" ht="16.5" customHeight="1">
      <c r="A303" s="37"/>
      <c r="B303" s="38"/>
      <c r="C303" s="217" t="s">
        <v>453</v>
      </c>
      <c r="D303" s="217" t="s">
        <v>150</v>
      </c>
      <c r="E303" s="218" t="s">
        <v>566</v>
      </c>
      <c r="F303" s="219" t="s">
        <v>567</v>
      </c>
      <c r="G303" s="220" t="s">
        <v>313</v>
      </c>
      <c r="H303" s="221">
        <v>4</v>
      </c>
      <c r="I303" s="222"/>
      <c r="J303" s="223">
        <f>ROUND(I303*H303,2)</f>
        <v>0</v>
      </c>
      <c r="K303" s="219" t="s">
        <v>154</v>
      </c>
      <c r="L303" s="43"/>
      <c r="M303" s="224" t="s">
        <v>1</v>
      </c>
      <c r="N303" s="225" t="s">
        <v>41</v>
      </c>
      <c r="O303" s="90"/>
      <c r="P303" s="226">
        <f>O303*H303</f>
        <v>0</v>
      </c>
      <c r="Q303" s="226">
        <v>0.32906</v>
      </c>
      <c r="R303" s="226">
        <f>Q303*H303</f>
        <v>1.31624</v>
      </c>
      <c r="S303" s="226">
        <v>0</v>
      </c>
      <c r="T303" s="227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8" t="s">
        <v>155</v>
      </c>
      <c r="AT303" s="228" t="s">
        <v>150</v>
      </c>
      <c r="AU303" s="228" t="s">
        <v>86</v>
      </c>
      <c r="AY303" s="16" t="s">
        <v>148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6" t="s">
        <v>84</v>
      </c>
      <c r="BK303" s="229">
        <f>ROUND(I303*H303,2)</f>
        <v>0</v>
      </c>
      <c r="BL303" s="16" t="s">
        <v>155</v>
      </c>
      <c r="BM303" s="228" t="s">
        <v>1108</v>
      </c>
    </row>
    <row r="304" spans="1:47" s="2" customFormat="1" ht="12">
      <c r="A304" s="37"/>
      <c r="B304" s="38"/>
      <c r="C304" s="39"/>
      <c r="D304" s="230" t="s">
        <v>157</v>
      </c>
      <c r="E304" s="39"/>
      <c r="F304" s="231" t="s">
        <v>567</v>
      </c>
      <c r="G304" s="39"/>
      <c r="H304" s="39"/>
      <c r="I304" s="232"/>
      <c r="J304" s="39"/>
      <c r="K304" s="39"/>
      <c r="L304" s="43"/>
      <c r="M304" s="233"/>
      <c r="N304" s="234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157</v>
      </c>
      <c r="AU304" s="16" t="s">
        <v>86</v>
      </c>
    </row>
    <row r="305" spans="1:47" s="2" customFormat="1" ht="12">
      <c r="A305" s="37"/>
      <c r="B305" s="38"/>
      <c r="C305" s="39"/>
      <c r="D305" s="235" t="s">
        <v>159</v>
      </c>
      <c r="E305" s="39"/>
      <c r="F305" s="236" t="s">
        <v>569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159</v>
      </c>
      <c r="AU305" s="16" t="s">
        <v>86</v>
      </c>
    </row>
    <row r="306" spans="1:47" s="2" customFormat="1" ht="12">
      <c r="A306" s="37"/>
      <c r="B306" s="38"/>
      <c r="C306" s="39"/>
      <c r="D306" s="230" t="s">
        <v>161</v>
      </c>
      <c r="E306" s="39"/>
      <c r="F306" s="237" t="s">
        <v>570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161</v>
      </c>
      <c r="AU306" s="16" t="s">
        <v>86</v>
      </c>
    </row>
    <row r="307" spans="1:65" s="2" customFormat="1" ht="16.5" customHeight="1">
      <c r="A307" s="37"/>
      <c r="B307" s="38"/>
      <c r="C307" s="249" t="s">
        <v>457</v>
      </c>
      <c r="D307" s="249" t="s">
        <v>282</v>
      </c>
      <c r="E307" s="250" t="s">
        <v>572</v>
      </c>
      <c r="F307" s="251" t="s">
        <v>573</v>
      </c>
      <c r="G307" s="252" t="s">
        <v>313</v>
      </c>
      <c r="H307" s="253">
        <v>4</v>
      </c>
      <c r="I307" s="254"/>
      <c r="J307" s="255">
        <f>ROUND(I307*H307,2)</f>
        <v>0</v>
      </c>
      <c r="K307" s="251" t="s">
        <v>154</v>
      </c>
      <c r="L307" s="256"/>
      <c r="M307" s="257" t="s">
        <v>1</v>
      </c>
      <c r="N307" s="258" t="s">
        <v>41</v>
      </c>
      <c r="O307" s="90"/>
      <c r="P307" s="226">
        <f>O307*H307</f>
        <v>0</v>
      </c>
      <c r="Q307" s="226">
        <v>0.0295</v>
      </c>
      <c r="R307" s="226">
        <f>Q307*H307</f>
        <v>0.118</v>
      </c>
      <c r="S307" s="226">
        <v>0</v>
      </c>
      <c r="T307" s="22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8" t="s">
        <v>205</v>
      </c>
      <c r="AT307" s="228" t="s">
        <v>282</v>
      </c>
      <c r="AU307" s="228" t="s">
        <v>86</v>
      </c>
      <c r="AY307" s="16" t="s">
        <v>148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6" t="s">
        <v>84</v>
      </c>
      <c r="BK307" s="229">
        <f>ROUND(I307*H307,2)</f>
        <v>0</v>
      </c>
      <c r="BL307" s="16" t="s">
        <v>155</v>
      </c>
      <c r="BM307" s="228" t="s">
        <v>1109</v>
      </c>
    </row>
    <row r="308" spans="1:47" s="2" customFormat="1" ht="12">
      <c r="A308" s="37"/>
      <c r="B308" s="38"/>
      <c r="C308" s="39"/>
      <c r="D308" s="230" t="s">
        <v>157</v>
      </c>
      <c r="E308" s="39"/>
      <c r="F308" s="231" t="s">
        <v>573</v>
      </c>
      <c r="G308" s="39"/>
      <c r="H308" s="39"/>
      <c r="I308" s="232"/>
      <c r="J308" s="39"/>
      <c r="K308" s="39"/>
      <c r="L308" s="43"/>
      <c r="M308" s="233"/>
      <c r="N308" s="234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157</v>
      </c>
      <c r="AU308" s="16" t="s">
        <v>86</v>
      </c>
    </row>
    <row r="309" spans="1:65" s="2" customFormat="1" ht="24.15" customHeight="1">
      <c r="A309" s="37"/>
      <c r="B309" s="38"/>
      <c r="C309" s="249" t="s">
        <v>463</v>
      </c>
      <c r="D309" s="249" t="s">
        <v>282</v>
      </c>
      <c r="E309" s="250" t="s">
        <v>576</v>
      </c>
      <c r="F309" s="251" t="s">
        <v>577</v>
      </c>
      <c r="G309" s="252" t="s">
        <v>313</v>
      </c>
      <c r="H309" s="253">
        <v>4</v>
      </c>
      <c r="I309" s="254"/>
      <c r="J309" s="255">
        <f>ROUND(I309*H309,2)</f>
        <v>0</v>
      </c>
      <c r="K309" s="251" t="s">
        <v>1</v>
      </c>
      <c r="L309" s="256"/>
      <c r="M309" s="257" t="s">
        <v>1</v>
      </c>
      <c r="N309" s="258" t="s">
        <v>41</v>
      </c>
      <c r="O309" s="90"/>
      <c r="P309" s="226">
        <f>O309*H309</f>
        <v>0</v>
      </c>
      <c r="Q309" s="226">
        <v>0.00065</v>
      </c>
      <c r="R309" s="226">
        <f>Q309*H309</f>
        <v>0.0026</v>
      </c>
      <c r="S309" s="226">
        <v>0</v>
      </c>
      <c r="T309" s="22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8" t="s">
        <v>205</v>
      </c>
      <c r="AT309" s="228" t="s">
        <v>282</v>
      </c>
      <c r="AU309" s="228" t="s">
        <v>86</v>
      </c>
      <c r="AY309" s="16" t="s">
        <v>148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6" t="s">
        <v>84</v>
      </c>
      <c r="BK309" s="229">
        <f>ROUND(I309*H309,2)</f>
        <v>0</v>
      </c>
      <c r="BL309" s="16" t="s">
        <v>155</v>
      </c>
      <c r="BM309" s="228" t="s">
        <v>1110</v>
      </c>
    </row>
    <row r="310" spans="1:47" s="2" customFormat="1" ht="12">
      <c r="A310" s="37"/>
      <c r="B310" s="38"/>
      <c r="C310" s="39"/>
      <c r="D310" s="230" t="s">
        <v>157</v>
      </c>
      <c r="E310" s="39"/>
      <c r="F310" s="231" t="s">
        <v>577</v>
      </c>
      <c r="G310" s="39"/>
      <c r="H310" s="39"/>
      <c r="I310" s="232"/>
      <c r="J310" s="39"/>
      <c r="K310" s="39"/>
      <c r="L310" s="43"/>
      <c r="M310" s="233"/>
      <c r="N310" s="234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157</v>
      </c>
      <c r="AU310" s="16" t="s">
        <v>86</v>
      </c>
    </row>
    <row r="311" spans="1:65" s="2" customFormat="1" ht="16.5" customHeight="1">
      <c r="A311" s="37"/>
      <c r="B311" s="38"/>
      <c r="C311" s="217" t="s">
        <v>467</v>
      </c>
      <c r="D311" s="217" t="s">
        <v>150</v>
      </c>
      <c r="E311" s="218" t="s">
        <v>580</v>
      </c>
      <c r="F311" s="219" t="s">
        <v>581</v>
      </c>
      <c r="G311" s="220" t="s">
        <v>313</v>
      </c>
      <c r="H311" s="221">
        <v>12</v>
      </c>
      <c r="I311" s="222"/>
      <c r="J311" s="223">
        <f>ROUND(I311*H311,2)</f>
        <v>0</v>
      </c>
      <c r="K311" s="219" t="s">
        <v>154</v>
      </c>
      <c r="L311" s="43"/>
      <c r="M311" s="224" t="s">
        <v>1</v>
      </c>
      <c r="N311" s="225" t="s">
        <v>41</v>
      </c>
      <c r="O311" s="90"/>
      <c r="P311" s="226">
        <f>O311*H311</f>
        <v>0</v>
      </c>
      <c r="Q311" s="226">
        <v>0.00031</v>
      </c>
      <c r="R311" s="226">
        <f>Q311*H311</f>
        <v>0.00372</v>
      </c>
      <c r="S311" s="226">
        <v>0</v>
      </c>
      <c r="T311" s="227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8" t="s">
        <v>155</v>
      </c>
      <c r="AT311" s="228" t="s">
        <v>150</v>
      </c>
      <c r="AU311" s="228" t="s">
        <v>86</v>
      </c>
      <c r="AY311" s="16" t="s">
        <v>148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6" t="s">
        <v>84</v>
      </c>
      <c r="BK311" s="229">
        <f>ROUND(I311*H311,2)</f>
        <v>0</v>
      </c>
      <c r="BL311" s="16" t="s">
        <v>155</v>
      </c>
      <c r="BM311" s="228" t="s">
        <v>1111</v>
      </c>
    </row>
    <row r="312" spans="1:47" s="2" customFormat="1" ht="12">
      <c r="A312" s="37"/>
      <c r="B312" s="38"/>
      <c r="C312" s="39"/>
      <c r="D312" s="230" t="s">
        <v>157</v>
      </c>
      <c r="E312" s="39"/>
      <c r="F312" s="231" t="s">
        <v>583</v>
      </c>
      <c r="G312" s="39"/>
      <c r="H312" s="39"/>
      <c r="I312" s="232"/>
      <c r="J312" s="39"/>
      <c r="K312" s="39"/>
      <c r="L312" s="43"/>
      <c r="M312" s="233"/>
      <c r="N312" s="234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157</v>
      </c>
      <c r="AU312" s="16" t="s">
        <v>86</v>
      </c>
    </row>
    <row r="313" spans="1:47" s="2" customFormat="1" ht="12">
      <c r="A313" s="37"/>
      <c r="B313" s="38"/>
      <c r="C313" s="39"/>
      <c r="D313" s="235" t="s">
        <v>159</v>
      </c>
      <c r="E313" s="39"/>
      <c r="F313" s="236" t="s">
        <v>584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159</v>
      </c>
      <c r="AU313" s="16" t="s">
        <v>86</v>
      </c>
    </row>
    <row r="314" spans="1:47" s="2" customFormat="1" ht="12">
      <c r="A314" s="37"/>
      <c r="B314" s="38"/>
      <c r="C314" s="39"/>
      <c r="D314" s="230" t="s">
        <v>161</v>
      </c>
      <c r="E314" s="39"/>
      <c r="F314" s="237" t="s">
        <v>585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161</v>
      </c>
      <c r="AU314" s="16" t="s">
        <v>86</v>
      </c>
    </row>
    <row r="315" spans="1:65" s="2" customFormat="1" ht="16.5" customHeight="1">
      <c r="A315" s="37"/>
      <c r="B315" s="38"/>
      <c r="C315" s="217" t="s">
        <v>473</v>
      </c>
      <c r="D315" s="217" t="s">
        <v>150</v>
      </c>
      <c r="E315" s="218" t="s">
        <v>587</v>
      </c>
      <c r="F315" s="219" t="s">
        <v>588</v>
      </c>
      <c r="G315" s="220" t="s">
        <v>153</v>
      </c>
      <c r="H315" s="221">
        <v>1032</v>
      </c>
      <c r="I315" s="222"/>
      <c r="J315" s="223">
        <f>ROUND(I315*H315,2)</f>
        <v>0</v>
      </c>
      <c r="K315" s="219" t="s">
        <v>154</v>
      </c>
      <c r="L315" s="43"/>
      <c r="M315" s="224" t="s">
        <v>1</v>
      </c>
      <c r="N315" s="225" t="s">
        <v>41</v>
      </c>
      <c r="O315" s="90"/>
      <c r="P315" s="226">
        <f>O315*H315</f>
        <v>0</v>
      </c>
      <c r="Q315" s="226">
        <v>0.00019</v>
      </c>
      <c r="R315" s="226">
        <f>Q315*H315</f>
        <v>0.19608</v>
      </c>
      <c r="S315" s="226">
        <v>0</v>
      </c>
      <c r="T315" s="22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8" t="s">
        <v>155</v>
      </c>
      <c r="AT315" s="228" t="s">
        <v>150</v>
      </c>
      <c r="AU315" s="228" t="s">
        <v>86</v>
      </c>
      <c r="AY315" s="16" t="s">
        <v>148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6" t="s">
        <v>84</v>
      </c>
      <c r="BK315" s="229">
        <f>ROUND(I315*H315,2)</f>
        <v>0</v>
      </c>
      <c r="BL315" s="16" t="s">
        <v>155</v>
      </c>
      <c r="BM315" s="228" t="s">
        <v>1112</v>
      </c>
    </row>
    <row r="316" spans="1:47" s="2" customFormat="1" ht="12">
      <c r="A316" s="37"/>
      <c r="B316" s="38"/>
      <c r="C316" s="39"/>
      <c r="D316" s="230" t="s">
        <v>157</v>
      </c>
      <c r="E316" s="39"/>
      <c r="F316" s="231" t="s">
        <v>590</v>
      </c>
      <c r="G316" s="39"/>
      <c r="H316" s="39"/>
      <c r="I316" s="232"/>
      <c r="J316" s="39"/>
      <c r="K316" s="39"/>
      <c r="L316" s="43"/>
      <c r="M316" s="233"/>
      <c r="N316" s="234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157</v>
      </c>
      <c r="AU316" s="16" t="s">
        <v>86</v>
      </c>
    </row>
    <row r="317" spans="1:47" s="2" customFormat="1" ht="12">
      <c r="A317" s="37"/>
      <c r="B317" s="38"/>
      <c r="C317" s="39"/>
      <c r="D317" s="235" t="s">
        <v>159</v>
      </c>
      <c r="E317" s="39"/>
      <c r="F317" s="236" t="s">
        <v>591</v>
      </c>
      <c r="G317" s="39"/>
      <c r="H317" s="39"/>
      <c r="I317" s="232"/>
      <c r="J317" s="39"/>
      <c r="K317" s="39"/>
      <c r="L317" s="43"/>
      <c r="M317" s="233"/>
      <c r="N317" s="234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159</v>
      </c>
      <c r="AU317" s="16" t="s">
        <v>86</v>
      </c>
    </row>
    <row r="318" spans="1:65" s="2" customFormat="1" ht="21.75" customHeight="1">
      <c r="A318" s="37"/>
      <c r="B318" s="38"/>
      <c r="C318" s="217" t="s">
        <v>477</v>
      </c>
      <c r="D318" s="217" t="s">
        <v>150</v>
      </c>
      <c r="E318" s="218" t="s">
        <v>593</v>
      </c>
      <c r="F318" s="219" t="s">
        <v>594</v>
      </c>
      <c r="G318" s="220" t="s">
        <v>153</v>
      </c>
      <c r="H318" s="221">
        <v>1032</v>
      </c>
      <c r="I318" s="222"/>
      <c r="J318" s="223">
        <f>ROUND(I318*H318,2)</f>
        <v>0</v>
      </c>
      <c r="K318" s="219" t="s">
        <v>154</v>
      </c>
      <c r="L318" s="43"/>
      <c r="M318" s="224" t="s">
        <v>1</v>
      </c>
      <c r="N318" s="225" t="s">
        <v>41</v>
      </c>
      <c r="O318" s="90"/>
      <c r="P318" s="226">
        <f>O318*H318</f>
        <v>0</v>
      </c>
      <c r="Q318" s="226">
        <v>9E-05</v>
      </c>
      <c r="R318" s="226">
        <f>Q318*H318</f>
        <v>0.09288</v>
      </c>
      <c r="S318" s="226">
        <v>0</v>
      </c>
      <c r="T318" s="22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8" t="s">
        <v>155</v>
      </c>
      <c r="AT318" s="228" t="s">
        <v>150</v>
      </c>
      <c r="AU318" s="228" t="s">
        <v>86</v>
      </c>
      <c r="AY318" s="16" t="s">
        <v>148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6" t="s">
        <v>84</v>
      </c>
      <c r="BK318" s="229">
        <f>ROUND(I318*H318,2)</f>
        <v>0</v>
      </c>
      <c r="BL318" s="16" t="s">
        <v>155</v>
      </c>
      <c r="BM318" s="228" t="s">
        <v>1113</v>
      </c>
    </row>
    <row r="319" spans="1:47" s="2" customFormat="1" ht="12">
      <c r="A319" s="37"/>
      <c r="B319" s="38"/>
      <c r="C319" s="39"/>
      <c r="D319" s="230" t="s">
        <v>157</v>
      </c>
      <c r="E319" s="39"/>
      <c r="F319" s="231" t="s">
        <v>596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157</v>
      </c>
      <c r="AU319" s="16" t="s">
        <v>86</v>
      </c>
    </row>
    <row r="320" spans="1:47" s="2" customFormat="1" ht="12">
      <c r="A320" s="37"/>
      <c r="B320" s="38"/>
      <c r="C320" s="39"/>
      <c r="D320" s="235" t="s">
        <v>159</v>
      </c>
      <c r="E320" s="39"/>
      <c r="F320" s="236" t="s">
        <v>597</v>
      </c>
      <c r="G320" s="39"/>
      <c r="H320" s="39"/>
      <c r="I320" s="232"/>
      <c r="J320" s="39"/>
      <c r="K320" s="39"/>
      <c r="L320" s="43"/>
      <c r="M320" s="233"/>
      <c r="N320" s="234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159</v>
      </c>
      <c r="AU320" s="16" t="s">
        <v>86</v>
      </c>
    </row>
    <row r="321" spans="1:65" s="2" customFormat="1" ht="16.5" customHeight="1">
      <c r="A321" s="37"/>
      <c r="B321" s="38"/>
      <c r="C321" s="217" t="s">
        <v>484</v>
      </c>
      <c r="D321" s="217" t="s">
        <v>150</v>
      </c>
      <c r="E321" s="218" t="s">
        <v>599</v>
      </c>
      <c r="F321" s="219" t="s">
        <v>600</v>
      </c>
      <c r="G321" s="220" t="s">
        <v>313</v>
      </c>
      <c r="H321" s="221">
        <v>26</v>
      </c>
      <c r="I321" s="222"/>
      <c r="J321" s="223">
        <f>ROUND(I321*H321,2)</f>
        <v>0</v>
      </c>
      <c r="K321" s="219" t="s">
        <v>1</v>
      </c>
      <c r="L321" s="43"/>
      <c r="M321" s="224" t="s">
        <v>1</v>
      </c>
      <c r="N321" s="225" t="s">
        <v>41</v>
      </c>
      <c r="O321" s="90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8" t="s">
        <v>155</v>
      </c>
      <c r="AT321" s="228" t="s">
        <v>150</v>
      </c>
      <c r="AU321" s="228" t="s">
        <v>86</v>
      </c>
      <c r="AY321" s="16" t="s">
        <v>148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6" t="s">
        <v>84</v>
      </c>
      <c r="BK321" s="229">
        <f>ROUND(I321*H321,2)</f>
        <v>0</v>
      </c>
      <c r="BL321" s="16" t="s">
        <v>155</v>
      </c>
      <c r="BM321" s="228" t="s">
        <v>1114</v>
      </c>
    </row>
    <row r="322" spans="1:47" s="2" customFormat="1" ht="12">
      <c r="A322" s="37"/>
      <c r="B322" s="38"/>
      <c r="C322" s="39"/>
      <c r="D322" s="230" t="s">
        <v>157</v>
      </c>
      <c r="E322" s="39"/>
      <c r="F322" s="231" t="s">
        <v>600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157</v>
      </c>
      <c r="AU322" s="16" t="s">
        <v>86</v>
      </c>
    </row>
    <row r="323" spans="1:65" s="2" customFormat="1" ht="24.15" customHeight="1">
      <c r="A323" s="37"/>
      <c r="B323" s="38"/>
      <c r="C323" s="217" t="s">
        <v>488</v>
      </c>
      <c r="D323" s="217" t="s">
        <v>150</v>
      </c>
      <c r="E323" s="218" t="s">
        <v>603</v>
      </c>
      <c r="F323" s="219" t="s">
        <v>604</v>
      </c>
      <c r="G323" s="220" t="s">
        <v>313</v>
      </c>
      <c r="H323" s="221">
        <v>52</v>
      </c>
      <c r="I323" s="222"/>
      <c r="J323" s="223">
        <f>ROUND(I323*H323,2)</f>
        <v>0</v>
      </c>
      <c r="K323" s="219" t="s">
        <v>186</v>
      </c>
      <c r="L323" s="43"/>
      <c r="M323" s="224" t="s">
        <v>1</v>
      </c>
      <c r="N323" s="225" t="s">
        <v>41</v>
      </c>
      <c r="O323" s="90"/>
      <c r="P323" s="226">
        <f>O323*H323</f>
        <v>0</v>
      </c>
      <c r="Q323" s="226">
        <v>0.00021</v>
      </c>
      <c r="R323" s="226">
        <f>Q323*H323</f>
        <v>0.010920000000000001</v>
      </c>
      <c r="S323" s="226">
        <v>0</v>
      </c>
      <c r="T323" s="22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28" t="s">
        <v>155</v>
      </c>
      <c r="AT323" s="228" t="s">
        <v>150</v>
      </c>
      <c r="AU323" s="228" t="s">
        <v>86</v>
      </c>
      <c r="AY323" s="16" t="s">
        <v>148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6" t="s">
        <v>84</v>
      </c>
      <c r="BK323" s="229">
        <f>ROUND(I323*H323,2)</f>
        <v>0</v>
      </c>
      <c r="BL323" s="16" t="s">
        <v>155</v>
      </c>
      <c r="BM323" s="228" t="s">
        <v>1115</v>
      </c>
    </row>
    <row r="324" spans="1:47" s="2" customFormat="1" ht="12">
      <c r="A324" s="37"/>
      <c r="B324" s="38"/>
      <c r="C324" s="39"/>
      <c r="D324" s="230" t="s">
        <v>157</v>
      </c>
      <c r="E324" s="39"/>
      <c r="F324" s="231" t="s">
        <v>606</v>
      </c>
      <c r="G324" s="39"/>
      <c r="H324" s="39"/>
      <c r="I324" s="232"/>
      <c r="J324" s="39"/>
      <c r="K324" s="39"/>
      <c r="L324" s="43"/>
      <c r="M324" s="233"/>
      <c r="N324" s="234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157</v>
      </c>
      <c r="AU324" s="16" t="s">
        <v>86</v>
      </c>
    </row>
    <row r="325" spans="1:47" s="2" customFormat="1" ht="12">
      <c r="A325" s="37"/>
      <c r="B325" s="38"/>
      <c r="C325" s="39"/>
      <c r="D325" s="235" t="s">
        <v>159</v>
      </c>
      <c r="E325" s="39"/>
      <c r="F325" s="236" t="s">
        <v>607</v>
      </c>
      <c r="G325" s="39"/>
      <c r="H325" s="39"/>
      <c r="I325" s="232"/>
      <c r="J325" s="39"/>
      <c r="K325" s="39"/>
      <c r="L325" s="43"/>
      <c r="M325" s="233"/>
      <c r="N325" s="234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159</v>
      </c>
      <c r="AU325" s="16" t="s">
        <v>86</v>
      </c>
    </row>
    <row r="326" spans="1:65" s="2" customFormat="1" ht="21.75" customHeight="1">
      <c r="A326" s="37"/>
      <c r="B326" s="38"/>
      <c r="C326" s="217" t="s">
        <v>492</v>
      </c>
      <c r="D326" s="217" t="s">
        <v>150</v>
      </c>
      <c r="E326" s="218" t="s">
        <v>610</v>
      </c>
      <c r="F326" s="219" t="s">
        <v>611</v>
      </c>
      <c r="G326" s="220" t="s">
        <v>313</v>
      </c>
      <c r="H326" s="221">
        <v>14</v>
      </c>
      <c r="I326" s="222"/>
      <c r="J326" s="223">
        <f>ROUND(I326*H326,2)</f>
        <v>0</v>
      </c>
      <c r="K326" s="219" t="s">
        <v>186</v>
      </c>
      <c r="L326" s="43"/>
      <c r="M326" s="224" t="s">
        <v>1</v>
      </c>
      <c r="N326" s="225" t="s">
        <v>41</v>
      </c>
      <c r="O326" s="90"/>
      <c r="P326" s="226">
        <f>O326*H326</f>
        <v>0</v>
      </c>
      <c r="Q326" s="226">
        <v>0.00076</v>
      </c>
      <c r="R326" s="226">
        <f>Q326*H326</f>
        <v>0.01064</v>
      </c>
      <c r="S326" s="226">
        <v>0</v>
      </c>
      <c r="T326" s="22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8" t="s">
        <v>155</v>
      </c>
      <c r="AT326" s="228" t="s">
        <v>150</v>
      </c>
      <c r="AU326" s="228" t="s">
        <v>86</v>
      </c>
      <c r="AY326" s="16" t="s">
        <v>148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6" t="s">
        <v>84</v>
      </c>
      <c r="BK326" s="229">
        <f>ROUND(I326*H326,2)</f>
        <v>0</v>
      </c>
      <c r="BL326" s="16" t="s">
        <v>155</v>
      </c>
      <c r="BM326" s="228" t="s">
        <v>1116</v>
      </c>
    </row>
    <row r="327" spans="1:47" s="2" customFormat="1" ht="12">
      <c r="A327" s="37"/>
      <c r="B327" s="38"/>
      <c r="C327" s="39"/>
      <c r="D327" s="230" t="s">
        <v>157</v>
      </c>
      <c r="E327" s="39"/>
      <c r="F327" s="231" t="s">
        <v>613</v>
      </c>
      <c r="G327" s="39"/>
      <c r="H327" s="39"/>
      <c r="I327" s="232"/>
      <c r="J327" s="39"/>
      <c r="K327" s="39"/>
      <c r="L327" s="43"/>
      <c r="M327" s="233"/>
      <c r="N327" s="234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157</v>
      </c>
      <c r="AU327" s="16" t="s">
        <v>86</v>
      </c>
    </row>
    <row r="328" spans="1:47" s="2" customFormat="1" ht="12">
      <c r="A328" s="37"/>
      <c r="B328" s="38"/>
      <c r="C328" s="39"/>
      <c r="D328" s="235" t="s">
        <v>159</v>
      </c>
      <c r="E328" s="39"/>
      <c r="F328" s="236" t="s">
        <v>614</v>
      </c>
      <c r="G328" s="39"/>
      <c r="H328" s="39"/>
      <c r="I328" s="232"/>
      <c r="J328" s="39"/>
      <c r="K328" s="39"/>
      <c r="L328" s="43"/>
      <c r="M328" s="233"/>
      <c r="N328" s="234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159</v>
      </c>
      <c r="AU328" s="16" t="s">
        <v>86</v>
      </c>
    </row>
    <row r="329" spans="1:65" s="2" customFormat="1" ht="16.5" customHeight="1">
      <c r="A329" s="37"/>
      <c r="B329" s="38"/>
      <c r="C329" s="217" t="s">
        <v>496</v>
      </c>
      <c r="D329" s="217" t="s">
        <v>150</v>
      </c>
      <c r="E329" s="218" t="s">
        <v>616</v>
      </c>
      <c r="F329" s="219" t="s">
        <v>617</v>
      </c>
      <c r="G329" s="220" t="s">
        <v>153</v>
      </c>
      <c r="H329" s="221">
        <v>30.5</v>
      </c>
      <c r="I329" s="222"/>
      <c r="J329" s="223">
        <f>ROUND(I329*H329,2)</f>
        <v>0</v>
      </c>
      <c r="K329" s="219" t="s">
        <v>186</v>
      </c>
      <c r="L329" s="43"/>
      <c r="M329" s="224" t="s">
        <v>1</v>
      </c>
      <c r="N329" s="225" t="s">
        <v>41</v>
      </c>
      <c r="O329" s="90"/>
      <c r="P329" s="226">
        <f>O329*H329</f>
        <v>0</v>
      </c>
      <c r="Q329" s="226">
        <v>0.00052</v>
      </c>
      <c r="R329" s="226">
        <f>Q329*H329</f>
        <v>0.01586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155</v>
      </c>
      <c r="AT329" s="228" t="s">
        <v>150</v>
      </c>
      <c r="AU329" s="228" t="s">
        <v>86</v>
      </c>
      <c r="AY329" s="16" t="s">
        <v>148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84</v>
      </c>
      <c r="BK329" s="229">
        <f>ROUND(I329*H329,2)</f>
        <v>0</v>
      </c>
      <c r="BL329" s="16" t="s">
        <v>155</v>
      </c>
      <c r="BM329" s="228" t="s">
        <v>1117</v>
      </c>
    </row>
    <row r="330" spans="1:47" s="2" customFormat="1" ht="12">
      <c r="A330" s="37"/>
      <c r="B330" s="38"/>
      <c r="C330" s="39"/>
      <c r="D330" s="230" t="s">
        <v>157</v>
      </c>
      <c r="E330" s="39"/>
      <c r="F330" s="231" t="s">
        <v>619</v>
      </c>
      <c r="G330" s="39"/>
      <c r="H330" s="39"/>
      <c r="I330" s="232"/>
      <c r="J330" s="39"/>
      <c r="K330" s="39"/>
      <c r="L330" s="43"/>
      <c r="M330" s="233"/>
      <c r="N330" s="23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157</v>
      </c>
      <c r="AU330" s="16" t="s">
        <v>86</v>
      </c>
    </row>
    <row r="331" spans="1:47" s="2" customFormat="1" ht="12">
      <c r="A331" s="37"/>
      <c r="B331" s="38"/>
      <c r="C331" s="39"/>
      <c r="D331" s="235" t="s">
        <v>159</v>
      </c>
      <c r="E331" s="39"/>
      <c r="F331" s="236" t="s">
        <v>620</v>
      </c>
      <c r="G331" s="39"/>
      <c r="H331" s="39"/>
      <c r="I331" s="232"/>
      <c r="J331" s="39"/>
      <c r="K331" s="39"/>
      <c r="L331" s="43"/>
      <c r="M331" s="233"/>
      <c r="N331" s="234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159</v>
      </c>
      <c r="AU331" s="16" t="s">
        <v>86</v>
      </c>
    </row>
    <row r="332" spans="1:65" s="2" customFormat="1" ht="24.15" customHeight="1">
      <c r="A332" s="37"/>
      <c r="B332" s="38"/>
      <c r="C332" s="249" t="s">
        <v>500</v>
      </c>
      <c r="D332" s="249" t="s">
        <v>282</v>
      </c>
      <c r="E332" s="250" t="s">
        <v>623</v>
      </c>
      <c r="F332" s="251" t="s">
        <v>624</v>
      </c>
      <c r="G332" s="252" t="s">
        <v>153</v>
      </c>
      <c r="H332" s="253">
        <v>30.5</v>
      </c>
      <c r="I332" s="254"/>
      <c r="J332" s="255">
        <f>ROUND(I332*H332,2)</f>
        <v>0</v>
      </c>
      <c r="K332" s="251" t="s">
        <v>186</v>
      </c>
      <c r="L332" s="256"/>
      <c r="M332" s="257" t="s">
        <v>1</v>
      </c>
      <c r="N332" s="258" t="s">
        <v>41</v>
      </c>
      <c r="O332" s="90"/>
      <c r="P332" s="226">
        <f>O332*H332</f>
        <v>0</v>
      </c>
      <c r="Q332" s="226">
        <v>0.03612</v>
      </c>
      <c r="R332" s="226">
        <f>Q332*H332</f>
        <v>1.10166</v>
      </c>
      <c r="S332" s="226">
        <v>0</v>
      </c>
      <c r="T332" s="22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8" t="s">
        <v>205</v>
      </c>
      <c r="AT332" s="228" t="s">
        <v>282</v>
      </c>
      <c r="AU332" s="228" t="s">
        <v>86</v>
      </c>
      <c r="AY332" s="16" t="s">
        <v>148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6" t="s">
        <v>84</v>
      </c>
      <c r="BK332" s="229">
        <f>ROUND(I332*H332,2)</f>
        <v>0</v>
      </c>
      <c r="BL332" s="16" t="s">
        <v>155</v>
      </c>
      <c r="BM332" s="228" t="s">
        <v>1118</v>
      </c>
    </row>
    <row r="333" spans="1:47" s="2" customFormat="1" ht="12">
      <c r="A333" s="37"/>
      <c r="B333" s="38"/>
      <c r="C333" s="39"/>
      <c r="D333" s="230" t="s">
        <v>157</v>
      </c>
      <c r="E333" s="39"/>
      <c r="F333" s="231" t="s">
        <v>624</v>
      </c>
      <c r="G333" s="39"/>
      <c r="H333" s="39"/>
      <c r="I333" s="232"/>
      <c r="J333" s="39"/>
      <c r="K333" s="39"/>
      <c r="L333" s="43"/>
      <c r="M333" s="233"/>
      <c r="N333" s="234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157</v>
      </c>
      <c r="AU333" s="16" t="s">
        <v>86</v>
      </c>
    </row>
    <row r="334" spans="1:47" s="2" customFormat="1" ht="12">
      <c r="A334" s="37"/>
      <c r="B334" s="38"/>
      <c r="C334" s="39"/>
      <c r="D334" s="230" t="s">
        <v>626</v>
      </c>
      <c r="E334" s="39"/>
      <c r="F334" s="237" t="s">
        <v>627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626</v>
      </c>
      <c r="AU334" s="16" t="s">
        <v>86</v>
      </c>
    </row>
    <row r="335" spans="1:63" s="12" customFormat="1" ht="22.8" customHeight="1">
      <c r="A335" s="12"/>
      <c r="B335" s="201"/>
      <c r="C335" s="202"/>
      <c r="D335" s="203" t="s">
        <v>75</v>
      </c>
      <c r="E335" s="215" t="s">
        <v>628</v>
      </c>
      <c r="F335" s="215" t="s">
        <v>629</v>
      </c>
      <c r="G335" s="202"/>
      <c r="H335" s="202"/>
      <c r="I335" s="205"/>
      <c r="J335" s="216">
        <f>BK335</f>
        <v>0</v>
      </c>
      <c r="K335" s="202"/>
      <c r="L335" s="207"/>
      <c r="M335" s="208"/>
      <c r="N335" s="209"/>
      <c r="O335" s="209"/>
      <c r="P335" s="210">
        <f>SUM(P336:P339)</f>
        <v>0</v>
      </c>
      <c r="Q335" s="209"/>
      <c r="R335" s="210">
        <f>SUM(R336:R339)</f>
        <v>0</v>
      </c>
      <c r="S335" s="209"/>
      <c r="T335" s="211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2" t="s">
        <v>84</v>
      </c>
      <c r="AT335" s="213" t="s">
        <v>75</v>
      </c>
      <c r="AU335" s="213" t="s">
        <v>84</v>
      </c>
      <c r="AY335" s="212" t="s">
        <v>148</v>
      </c>
      <c r="BK335" s="214">
        <f>SUM(BK336:BK339)</f>
        <v>0</v>
      </c>
    </row>
    <row r="336" spans="1:65" s="2" customFormat="1" ht="24.15" customHeight="1">
      <c r="A336" s="37"/>
      <c r="B336" s="38"/>
      <c r="C336" s="217" t="s">
        <v>506</v>
      </c>
      <c r="D336" s="217" t="s">
        <v>150</v>
      </c>
      <c r="E336" s="218" t="s">
        <v>631</v>
      </c>
      <c r="F336" s="219" t="s">
        <v>632</v>
      </c>
      <c r="G336" s="220" t="s">
        <v>256</v>
      </c>
      <c r="H336" s="221">
        <v>10.947</v>
      </c>
      <c r="I336" s="222"/>
      <c r="J336" s="223">
        <f>ROUND(I336*H336,2)</f>
        <v>0</v>
      </c>
      <c r="K336" s="219" t="s">
        <v>154</v>
      </c>
      <c r="L336" s="43"/>
      <c r="M336" s="224" t="s">
        <v>1</v>
      </c>
      <c r="N336" s="225" t="s">
        <v>41</v>
      </c>
      <c r="O336" s="90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8" t="s">
        <v>155</v>
      </c>
      <c r="AT336" s="228" t="s">
        <v>150</v>
      </c>
      <c r="AU336" s="228" t="s">
        <v>86</v>
      </c>
      <c r="AY336" s="16" t="s">
        <v>148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6" t="s">
        <v>84</v>
      </c>
      <c r="BK336" s="229">
        <f>ROUND(I336*H336,2)</f>
        <v>0</v>
      </c>
      <c r="BL336" s="16" t="s">
        <v>155</v>
      </c>
      <c r="BM336" s="228" t="s">
        <v>1119</v>
      </c>
    </row>
    <row r="337" spans="1:47" s="2" customFormat="1" ht="12">
      <c r="A337" s="37"/>
      <c r="B337" s="38"/>
      <c r="C337" s="39"/>
      <c r="D337" s="230" t="s">
        <v>157</v>
      </c>
      <c r="E337" s="39"/>
      <c r="F337" s="231" t="s">
        <v>634</v>
      </c>
      <c r="G337" s="39"/>
      <c r="H337" s="39"/>
      <c r="I337" s="232"/>
      <c r="J337" s="39"/>
      <c r="K337" s="39"/>
      <c r="L337" s="43"/>
      <c r="M337" s="233"/>
      <c r="N337" s="234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157</v>
      </c>
      <c r="AU337" s="16" t="s">
        <v>86</v>
      </c>
    </row>
    <row r="338" spans="1:47" s="2" customFormat="1" ht="12">
      <c r="A338" s="37"/>
      <c r="B338" s="38"/>
      <c r="C338" s="39"/>
      <c r="D338" s="235" t="s">
        <v>159</v>
      </c>
      <c r="E338" s="39"/>
      <c r="F338" s="236" t="s">
        <v>635</v>
      </c>
      <c r="G338" s="39"/>
      <c r="H338" s="39"/>
      <c r="I338" s="232"/>
      <c r="J338" s="39"/>
      <c r="K338" s="39"/>
      <c r="L338" s="43"/>
      <c r="M338" s="233"/>
      <c r="N338" s="234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159</v>
      </c>
      <c r="AU338" s="16" t="s">
        <v>86</v>
      </c>
    </row>
    <row r="339" spans="1:47" s="2" customFormat="1" ht="12">
      <c r="A339" s="37"/>
      <c r="B339" s="38"/>
      <c r="C339" s="39"/>
      <c r="D339" s="230" t="s">
        <v>161</v>
      </c>
      <c r="E339" s="39"/>
      <c r="F339" s="237" t="s">
        <v>636</v>
      </c>
      <c r="G339" s="39"/>
      <c r="H339" s="39"/>
      <c r="I339" s="232"/>
      <c r="J339" s="39"/>
      <c r="K339" s="39"/>
      <c r="L339" s="43"/>
      <c r="M339" s="259"/>
      <c r="N339" s="260"/>
      <c r="O339" s="261"/>
      <c r="P339" s="261"/>
      <c r="Q339" s="261"/>
      <c r="R339" s="261"/>
      <c r="S339" s="261"/>
      <c r="T339" s="262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161</v>
      </c>
      <c r="AU339" s="16" t="s">
        <v>86</v>
      </c>
    </row>
    <row r="340" spans="1:31" s="2" customFormat="1" ht="6.95" customHeight="1">
      <c r="A340" s="37"/>
      <c r="B340" s="65"/>
      <c r="C340" s="66"/>
      <c r="D340" s="66"/>
      <c r="E340" s="66"/>
      <c r="F340" s="66"/>
      <c r="G340" s="66"/>
      <c r="H340" s="66"/>
      <c r="I340" s="66"/>
      <c r="J340" s="66"/>
      <c r="K340" s="66"/>
      <c r="L340" s="43"/>
      <c r="M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</sheetData>
  <sheetProtection password="CC35" sheet="1" objects="1" scenarios="1" formatColumns="0" formatRows="0" autoFilter="0"/>
  <autoFilter ref="C120:K3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05"/>
    <hyperlink ref="F129" r:id="rId2" display="https://podminky.urs.cz/item/CS_URS_2022_02/119001412"/>
    <hyperlink ref="F132" r:id="rId3" display="https://podminky.urs.cz/item/CS_URS_2022_02/119001421"/>
    <hyperlink ref="F135" r:id="rId4" display="https://podminky.urs.cz/item/CS_URS_2022_01/119003131"/>
    <hyperlink ref="F140" r:id="rId5" display="https://podminky.urs.cz/item/CS_URS_2022_01/119003132"/>
    <hyperlink ref="F144" r:id="rId6" display="https://podminky.urs.cz/item/CS_URS_2022_01/119004111"/>
    <hyperlink ref="F147" r:id="rId7" display="https://podminky.urs.cz/item/CS_URS_2022_01/119004112"/>
    <hyperlink ref="F150" r:id="rId8" display="https://podminky.urs.cz/item/CS_URS_2022_02/132251255"/>
    <hyperlink ref="F158" r:id="rId9" display="https://podminky.urs.cz/item/CS_URS_2022_02/132351255"/>
    <hyperlink ref="F166" r:id="rId10" display="https://podminky.urs.cz/item/CS_URS_2022_02/132451255"/>
    <hyperlink ref="F174" r:id="rId11" display="https://podminky.urs.cz/item/CS_URS_2022_01/139001101"/>
    <hyperlink ref="F178" r:id="rId12" display="https://podminky.urs.cz/item/CS_URS_2022_01/151101101"/>
    <hyperlink ref="F183" r:id="rId13" display="https://podminky.urs.cz/item/CS_URS_2022_01/151101111"/>
    <hyperlink ref="F186" r:id="rId14" display="https://podminky.urs.cz/item/CS_URS_2022_01/162351123"/>
    <hyperlink ref="F190" r:id="rId15" display="https://podminky.urs.cz/item/CS_URS_2022_01/162751117"/>
    <hyperlink ref="F195" r:id="rId16" display="https://podminky.urs.cz/item/CS_URS_2022_01/162751119"/>
    <hyperlink ref="F201" r:id="rId17" display="https://podminky.urs.cz/item/CS_URS_2022_01/167151111"/>
    <hyperlink ref="F205" r:id="rId18" display="https://podminky.urs.cz/item/CS_URS_2022_01/171201221"/>
    <hyperlink ref="F210" r:id="rId19" display="https://podminky.urs.cz/item/CS_URS_2022_01/174101101"/>
    <hyperlink ref="F215" r:id="rId20" display="https://podminky.urs.cz/item/CS_URS_2022_01/175151101"/>
    <hyperlink ref="F224" r:id="rId21" display="https://podminky.urs.cz/item/CS_URS_2022_01/451572111"/>
    <hyperlink ref="F229" r:id="rId22" display="https://podminky.urs.cz/item/CS_URS_2022_02/452313131"/>
    <hyperlink ref="F233" r:id="rId23" display="https://podminky.urs.cz/item/CS_URS_2022_02/452353101"/>
    <hyperlink ref="F238" r:id="rId24" display="https://podminky.urs.cz/item/CS_URS_2022_02/857242122"/>
    <hyperlink ref="F245" r:id="rId25" display="https://podminky.urs.cz/item/CS_URS_2022_02/857244122"/>
    <hyperlink ref="F252" r:id="rId26" display="https://podminky.urs.cz/item/CS_URS_2022_02/871241221"/>
    <hyperlink ref="F261" r:id="rId27" display="https://podminky.urs.cz/item/CS_URS_2022_02/877241101"/>
    <hyperlink ref="F270" r:id="rId28" display="https://podminky.urs.cz/item/CS_URS_2022_02/877241110"/>
    <hyperlink ref="F277" r:id="rId29" display="https://podminky.urs.cz/item/CS_URS_2022_02/891241112"/>
    <hyperlink ref="F284" r:id="rId30" display="https://podminky.urs.cz/item/CS_URS_2022_01/891247111"/>
    <hyperlink ref="F290" r:id="rId31" display="https://podminky.urs.cz/item/CS_URS_2022_01/892241111"/>
    <hyperlink ref="F294" r:id="rId32" display="https://podminky.urs.cz/item/CS_URS_2022_01/892273122"/>
    <hyperlink ref="F298" r:id="rId33" display="https://podminky.urs.cz/item/CS_URS_2022_02/899401112"/>
    <hyperlink ref="F305" r:id="rId34" display="https://podminky.urs.cz/item/CS_URS_2022_01/899401113"/>
    <hyperlink ref="F313" r:id="rId35" display="https://podminky.urs.cz/item/CS_URS_2022_01/899712111"/>
    <hyperlink ref="F317" r:id="rId36" display="https://podminky.urs.cz/item/CS_URS_2022_01/899721111"/>
    <hyperlink ref="F320" r:id="rId37" display="https://podminky.urs.cz/item/CS_URS_2022_01/899722113"/>
    <hyperlink ref="F325" r:id="rId38" display="https://podminky.urs.cz/item/CS_URS_2022_02/899911122"/>
    <hyperlink ref="F328" r:id="rId39" display="https://podminky.urs.cz/item/CS_URS_2022_02/899913142"/>
    <hyperlink ref="F331" r:id="rId40" display="https://podminky.urs.cz/item/CS_URS_2022_02/899914112"/>
    <hyperlink ref="F338" r:id="rId4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120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Dokončení vodovodu Líska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121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17. 11. 2022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ROUND((SUM(BE121:BE282)),2)</f>
        <v>0</v>
      </c>
      <c r="G33" s="37"/>
      <c r="H33" s="37"/>
      <c r="I33" s="154">
        <v>0.21</v>
      </c>
      <c r="J33" s="153">
        <f>ROUND(((SUM(BE121:BE282))*I33),2)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ROUND((SUM(BF121:BF282)),2)</f>
        <v>0</v>
      </c>
      <c r="G34" s="37"/>
      <c r="H34" s="37"/>
      <c r="I34" s="154">
        <v>0.15</v>
      </c>
      <c r="J34" s="153">
        <f>ROUND(((SUM(BF121:BF282))*I34),2)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ROUND((SUM(BG121:BG282)),2)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ROUND((SUM(BH121:BH282)),2)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ROUND((SUM(BI121:BI282)),2)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Dokončení vodovodu Líska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08 - IO 08 Vodovodní řad B1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Česká Kamenice</v>
      </c>
      <c r="G89" s="39"/>
      <c r="H89" s="39"/>
      <c r="I89" s="31" t="s">
        <v>22</v>
      </c>
      <c r="J89" s="78" t="str">
        <f>IF(J12="","",J12)</f>
        <v>17. 11. 2022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Česká Kamenice</v>
      </c>
      <c r="G91" s="39"/>
      <c r="H91" s="39"/>
      <c r="I91" s="31" t="s">
        <v>30</v>
      </c>
      <c r="J91" s="35" t="str">
        <f>E21</f>
        <v>In. Folbracht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124</v>
      </c>
      <c r="D94" s="175"/>
      <c r="E94" s="175"/>
      <c r="F94" s="175"/>
      <c r="G94" s="175"/>
      <c r="H94" s="175"/>
      <c r="I94" s="175"/>
      <c r="J94" s="176" t="s">
        <v>125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130</v>
      </c>
      <c r="E99" s="187"/>
      <c r="F99" s="187"/>
      <c r="G99" s="187"/>
      <c r="H99" s="187"/>
      <c r="I99" s="187"/>
      <c r="J99" s="188">
        <f>J208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131</v>
      </c>
      <c r="E100" s="187"/>
      <c r="F100" s="187"/>
      <c r="G100" s="187"/>
      <c r="H100" s="187"/>
      <c r="I100" s="187"/>
      <c r="J100" s="188">
        <f>J214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132</v>
      </c>
      <c r="E101" s="187"/>
      <c r="F101" s="187"/>
      <c r="G101" s="187"/>
      <c r="H101" s="187"/>
      <c r="I101" s="187"/>
      <c r="J101" s="188">
        <f>J278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Dokončení vodovodu Líska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08 - IO 08 Vodovodní řad B1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Česká Kamenice</v>
      </c>
      <c r="G115" s="39"/>
      <c r="H115" s="39"/>
      <c r="I115" s="31" t="s">
        <v>22</v>
      </c>
      <c r="J115" s="78" t="str">
        <f>IF(J12="","",J12)</f>
        <v>17. 11. 2022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Česká Kamenice</v>
      </c>
      <c r="G117" s="39"/>
      <c r="H117" s="39"/>
      <c r="I117" s="31" t="s">
        <v>30</v>
      </c>
      <c r="J117" s="35" t="str">
        <f>E21</f>
        <v>In. Folbracht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134</v>
      </c>
      <c r="D120" s="193" t="s">
        <v>61</v>
      </c>
      <c r="E120" s="193" t="s">
        <v>57</v>
      </c>
      <c r="F120" s="193" t="s">
        <v>58</v>
      </c>
      <c r="G120" s="193" t="s">
        <v>135</v>
      </c>
      <c r="H120" s="193" t="s">
        <v>136</v>
      </c>
      <c r="I120" s="193" t="s">
        <v>137</v>
      </c>
      <c r="J120" s="193" t="s">
        <v>125</v>
      </c>
      <c r="K120" s="194" t="s">
        <v>138</v>
      </c>
      <c r="L120" s="195"/>
      <c r="M120" s="99" t="s">
        <v>1</v>
      </c>
      <c r="N120" s="100" t="s">
        <v>40</v>
      </c>
      <c r="O120" s="100" t="s">
        <v>139</v>
      </c>
      <c r="P120" s="100" t="s">
        <v>140</v>
      </c>
      <c r="Q120" s="100" t="s">
        <v>141</v>
      </c>
      <c r="R120" s="100" t="s">
        <v>142</v>
      </c>
      <c r="S120" s="100" t="s">
        <v>143</v>
      </c>
      <c r="T120" s="101" t="s">
        <v>144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1.3663817999999999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127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146</v>
      </c>
      <c r="F122" s="204" t="s">
        <v>147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P123+P208+P214+P278</f>
        <v>0</v>
      </c>
      <c r="Q122" s="209"/>
      <c r="R122" s="210">
        <f>R123+R208+R214+R278</f>
        <v>1.3663817999999999</v>
      </c>
      <c r="S122" s="209"/>
      <c r="T122" s="211">
        <f>T123+T208+T214+T278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148</v>
      </c>
      <c r="BK122" s="214">
        <f>BK123+BK208+BK214+BK278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149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SUM(P124:P207)</f>
        <v>0</v>
      </c>
      <c r="Q123" s="209"/>
      <c r="R123" s="210">
        <f>SUM(R124:R207)</f>
        <v>0.629195</v>
      </c>
      <c r="S123" s="209"/>
      <c r="T123" s="211">
        <f>SUM(T124:T207)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148</v>
      </c>
      <c r="BK123" s="214">
        <f>SUM(BK124:BK207)</f>
        <v>0</v>
      </c>
    </row>
    <row r="124" spans="1:65" s="2" customFormat="1" ht="24.15" customHeight="1">
      <c r="A124" s="37"/>
      <c r="B124" s="38"/>
      <c r="C124" s="217" t="s">
        <v>84</v>
      </c>
      <c r="D124" s="217" t="s">
        <v>150</v>
      </c>
      <c r="E124" s="218" t="s">
        <v>638</v>
      </c>
      <c r="F124" s="219" t="s">
        <v>639</v>
      </c>
      <c r="G124" s="220" t="s">
        <v>153</v>
      </c>
      <c r="H124" s="221">
        <v>2</v>
      </c>
      <c r="I124" s="222"/>
      <c r="J124" s="223">
        <f>ROUND(I124*H124,2)</f>
        <v>0</v>
      </c>
      <c r="K124" s="219" t="s">
        <v>186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0.0369</v>
      </c>
      <c r="R124" s="226">
        <f>Q124*H124</f>
        <v>0.0738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155</v>
      </c>
      <c r="AT124" s="228" t="s">
        <v>150</v>
      </c>
      <c r="AU124" s="228" t="s">
        <v>86</v>
      </c>
      <c r="AY124" s="16" t="s">
        <v>148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155</v>
      </c>
      <c r="BM124" s="228" t="s">
        <v>1121</v>
      </c>
    </row>
    <row r="125" spans="1:47" s="2" customFormat="1" ht="12">
      <c r="A125" s="37"/>
      <c r="B125" s="38"/>
      <c r="C125" s="39"/>
      <c r="D125" s="230" t="s">
        <v>157</v>
      </c>
      <c r="E125" s="39"/>
      <c r="F125" s="231" t="s">
        <v>641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86</v>
      </c>
    </row>
    <row r="126" spans="1:47" s="2" customFormat="1" ht="12">
      <c r="A126" s="37"/>
      <c r="B126" s="38"/>
      <c r="C126" s="39"/>
      <c r="D126" s="235" t="s">
        <v>159</v>
      </c>
      <c r="E126" s="39"/>
      <c r="F126" s="236" t="s">
        <v>642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86</v>
      </c>
    </row>
    <row r="127" spans="1:65" s="2" customFormat="1" ht="16.5" customHeight="1">
      <c r="A127" s="37"/>
      <c r="B127" s="38"/>
      <c r="C127" s="217" t="s">
        <v>86</v>
      </c>
      <c r="D127" s="217" t="s">
        <v>150</v>
      </c>
      <c r="E127" s="218" t="s">
        <v>151</v>
      </c>
      <c r="F127" s="219" t="s">
        <v>152</v>
      </c>
      <c r="G127" s="220" t="s">
        <v>153</v>
      </c>
      <c r="H127" s="221">
        <v>304</v>
      </c>
      <c r="I127" s="222"/>
      <c r="J127" s="223">
        <f>ROUND(I127*H127,2)</f>
        <v>0</v>
      </c>
      <c r="K127" s="219" t="s">
        <v>154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0.00056</v>
      </c>
      <c r="R127" s="226">
        <f>Q127*H127</f>
        <v>0.17023999999999997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155</v>
      </c>
      <c r="AT127" s="228" t="s">
        <v>150</v>
      </c>
      <c r="AU127" s="228" t="s">
        <v>86</v>
      </c>
      <c r="AY127" s="16" t="s">
        <v>148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155</v>
      </c>
      <c r="BM127" s="228" t="s">
        <v>1122</v>
      </c>
    </row>
    <row r="128" spans="1:47" s="2" customFormat="1" ht="12">
      <c r="A128" s="37"/>
      <c r="B128" s="38"/>
      <c r="C128" s="39"/>
      <c r="D128" s="230" t="s">
        <v>157</v>
      </c>
      <c r="E128" s="39"/>
      <c r="F128" s="231" t="s">
        <v>158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86</v>
      </c>
    </row>
    <row r="129" spans="1:47" s="2" customFormat="1" ht="12">
      <c r="A129" s="37"/>
      <c r="B129" s="38"/>
      <c r="C129" s="39"/>
      <c r="D129" s="235" t="s">
        <v>159</v>
      </c>
      <c r="E129" s="39"/>
      <c r="F129" s="236" t="s">
        <v>160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86</v>
      </c>
    </row>
    <row r="130" spans="1:47" s="2" customFormat="1" ht="12">
      <c r="A130" s="37"/>
      <c r="B130" s="38"/>
      <c r="C130" s="39"/>
      <c r="D130" s="230" t="s">
        <v>161</v>
      </c>
      <c r="E130" s="39"/>
      <c r="F130" s="237" t="s">
        <v>162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8"/>
      <c r="C131" s="239"/>
      <c r="D131" s="230" t="s">
        <v>163</v>
      </c>
      <c r="E131" s="240" t="s">
        <v>1</v>
      </c>
      <c r="F131" s="241" t="s">
        <v>1123</v>
      </c>
      <c r="G131" s="239"/>
      <c r="H131" s="242">
        <v>304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163</v>
      </c>
      <c r="AU131" s="248" t="s">
        <v>86</v>
      </c>
      <c r="AV131" s="13" t="s">
        <v>86</v>
      </c>
      <c r="AW131" s="13" t="s">
        <v>32</v>
      </c>
      <c r="AX131" s="13" t="s">
        <v>84</v>
      </c>
      <c r="AY131" s="248" t="s">
        <v>148</v>
      </c>
    </row>
    <row r="132" spans="1:65" s="2" customFormat="1" ht="21.75" customHeight="1">
      <c r="A132" s="37"/>
      <c r="B132" s="38"/>
      <c r="C132" s="217" t="s">
        <v>170</v>
      </c>
      <c r="D132" s="217" t="s">
        <v>150</v>
      </c>
      <c r="E132" s="218" t="s">
        <v>165</v>
      </c>
      <c r="F132" s="219" t="s">
        <v>166</v>
      </c>
      <c r="G132" s="220" t="s">
        <v>153</v>
      </c>
      <c r="H132" s="221">
        <v>304</v>
      </c>
      <c r="I132" s="222"/>
      <c r="J132" s="223">
        <f>ROUND(I132*H132,2)</f>
        <v>0</v>
      </c>
      <c r="K132" s="219" t="s">
        <v>154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155</v>
      </c>
      <c r="AT132" s="228" t="s">
        <v>150</v>
      </c>
      <c r="AU132" s="228" t="s">
        <v>86</v>
      </c>
      <c r="AY132" s="16" t="s">
        <v>148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155</v>
      </c>
      <c r="BM132" s="228" t="s">
        <v>1124</v>
      </c>
    </row>
    <row r="133" spans="1:47" s="2" customFormat="1" ht="12">
      <c r="A133" s="37"/>
      <c r="B133" s="38"/>
      <c r="C133" s="39"/>
      <c r="D133" s="230" t="s">
        <v>157</v>
      </c>
      <c r="E133" s="39"/>
      <c r="F133" s="231" t="s">
        <v>168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86</v>
      </c>
    </row>
    <row r="134" spans="1:47" s="2" customFormat="1" ht="12">
      <c r="A134" s="37"/>
      <c r="B134" s="38"/>
      <c r="C134" s="39"/>
      <c r="D134" s="235" t="s">
        <v>159</v>
      </c>
      <c r="E134" s="39"/>
      <c r="F134" s="236" t="s">
        <v>169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86</v>
      </c>
    </row>
    <row r="135" spans="1:47" s="2" customFormat="1" ht="12">
      <c r="A135" s="37"/>
      <c r="B135" s="38"/>
      <c r="C135" s="39"/>
      <c r="D135" s="230" t="s">
        <v>161</v>
      </c>
      <c r="E135" s="39"/>
      <c r="F135" s="237" t="s">
        <v>162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161</v>
      </c>
      <c r="AU135" s="16" t="s">
        <v>86</v>
      </c>
    </row>
    <row r="136" spans="1:65" s="2" customFormat="1" ht="24.15" customHeight="1">
      <c r="A136" s="37"/>
      <c r="B136" s="38"/>
      <c r="C136" s="217" t="s">
        <v>155</v>
      </c>
      <c r="D136" s="217" t="s">
        <v>150</v>
      </c>
      <c r="E136" s="218" t="s">
        <v>171</v>
      </c>
      <c r="F136" s="219" t="s">
        <v>172</v>
      </c>
      <c r="G136" s="220" t="s">
        <v>153</v>
      </c>
      <c r="H136" s="221">
        <v>4.5</v>
      </c>
      <c r="I136" s="222"/>
      <c r="J136" s="223">
        <f>ROUND(I136*H136,2)</f>
        <v>0</v>
      </c>
      <c r="K136" s="219" t="s">
        <v>154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0.00047</v>
      </c>
      <c r="R136" s="226">
        <f>Q136*H136</f>
        <v>0.002115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155</v>
      </c>
      <c r="AT136" s="228" t="s">
        <v>150</v>
      </c>
      <c r="AU136" s="228" t="s">
        <v>86</v>
      </c>
      <c r="AY136" s="16" t="s">
        <v>148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155</v>
      </c>
      <c r="BM136" s="228" t="s">
        <v>1125</v>
      </c>
    </row>
    <row r="137" spans="1:47" s="2" customFormat="1" ht="12">
      <c r="A137" s="37"/>
      <c r="B137" s="38"/>
      <c r="C137" s="39"/>
      <c r="D137" s="230" t="s">
        <v>157</v>
      </c>
      <c r="E137" s="39"/>
      <c r="F137" s="231" t="s">
        <v>174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86</v>
      </c>
    </row>
    <row r="138" spans="1:47" s="2" customFormat="1" ht="12">
      <c r="A138" s="37"/>
      <c r="B138" s="38"/>
      <c r="C138" s="39"/>
      <c r="D138" s="235" t="s">
        <v>159</v>
      </c>
      <c r="E138" s="39"/>
      <c r="F138" s="236" t="s">
        <v>175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86</v>
      </c>
    </row>
    <row r="139" spans="1:65" s="2" customFormat="1" ht="24.15" customHeight="1">
      <c r="A139" s="37"/>
      <c r="B139" s="38"/>
      <c r="C139" s="217" t="s">
        <v>182</v>
      </c>
      <c r="D139" s="217" t="s">
        <v>150</v>
      </c>
      <c r="E139" s="218" t="s">
        <v>177</v>
      </c>
      <c r="F139" s="219" t="s">
        <v>178</v>
      </c>
      <c r="G139" s="220" t="s">
        <v>153</v>
      </c>
      <c r="H139" s="221">
        <v>4.5</v>
      </c>
      <c r="I139" s="222"/>
      <c r="J139" s="223">
        <f>ROUND(I139*H139,2)</f>
        <v>0</v>
      </c>
      <c r="K139" s="219" t="s">
        <v>154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155</v>
      </c>
      <c r="AT139" s="228" t="s">
        <v>150</v>
      </c>
      <c r="AU139" s="228" t="s">
        <v>86</v>
      </c>
      <c r="AY139" s="16" t="s">
        <v>148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155</v>
      </c>
      <c r="BM139" s="228" t="s">
        <v>1126</v>
      </c>
    </row>
    <row r="140" spans="1:47" s="2" customFormat="1" ht="12">
      <c r="A140" s="37"/>
      <c r="B140" s="38"/>
      <c r="C140" s="39"/>
      <c r="D140" s="230" t="s">
        <v>157</v>
      </c>
      <c r="E140" s="39"/>
      <c r="F140" s="231" t="s">
        <v>180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86</v>
      </c>
    </row>
    <row r="141" spans="1:47" s="2" customFormat="1" ht="12">
      <c r="A141" s="37"/>
      <c r="B141" s="38"/>
      <c r="C141" s="39"/>
      <c r="D141" s="235" t="s">
        <v>159</v>
      </c>
      <c r="E141" s="39"/>
      <c r="F141" s="236" t="s">
        <v>181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159</v>
      </c>
      <c r="AU141" s="16" t="s">
        <v>86</v>
      </c>
    </row>
    <row r="142" spans="1:65" s="2" customFormat="1" ht="33" customHeight="1">
      <c r="A142" s="37"/>
      <c r="B142" s="38"/>
      <c r="C142" s="217" t="s">
        <v>192</v>
      </c>
      <c r="D142" s="217" t="s">
        <v>150</v>
      </c>
      <c r="E142" s="218" t="s">
        <v>183</v>
      </c>
      <c r="F142" s="219" t="s">
        <v>184</v>
      </c>
      <c r="G142" s="220" t="s">
        <v>185</v>
      </c>
      <c r="H142" s="221">
        <v>64.718</v>
      </c>
      <c r="I142" s="222"/>
      <c r="J142" s="223">
        <f>ROUND(I142*H142,2)</f>
        <v>0</v>
      </c>
      <c r="K142" s="219" t="s">
        <v>186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155</v>
      </c>
      <c r="AT142" s="228" t="s">
        <v>150</v>
      </c>
      <c r="AU142" s="228" t="s">
        <v>86</v>
      </c>
      <c r="AY142" s="16" t="s">
        <v>148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155</v>
      </c>
      <c r="BM142" s="228" t="s">
        <v>1127</v>
      </c>
    </row>
    <row r="143" spans="1:47" s="2" customFormat="1" ht="12">
      <c r="A143" s="37"/>
      <c r="B143" s="38"/>
      <c r="C143" s="39"/>
      <c r="D143" s="230" t="s">
        <v>157</v>
      </c>
      <c r="E143" s="39"/>
      <c r="F143" s="231" t="s">
        <v>188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86</v>
      </c>
    </row>
    <row r="144" spans="1:47" s="2" customFormat="1" ht="12">
      <c r="A144" s="37"/>
      <c r="B144" s="38"/>
      <c r="C144" s="39"/>
      <c r="D144" s="235" t="s">
        <v>159</v>
      </c>
      <c r="E144" s="39"/>
      <c r="F144" s="236" t="s">
        <v>189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159</v>
      </c>
      <c r="AU144" s="16" t="s">
        <v>86</v>
      </c>
    </row>
    <row r="145" spans="1:51" s="13" customFormat="1" ht="12">
      <c r="A145" s="13"/>
      <c r="B145" s="238"/>
      <c r="C145" s="239"/>
      <c r="D145" s="230" t="s">
        <v>163</v>
      </c>
      <c r="E145" s="240" t="s">
        <v>1</v>
      </c>
      <c r="F145" s="241" t="s">
        <v>1128</v>
      </c>
      <c r="G145" s="239"/>
      <c r="H145" s="242">
        <v>161.796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163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148</v>
      </c>
    </row>
    <row r="146" spans="1:51" s="13" customFormat="1" ht="12">
      <c r="A146" s="13"/>
      <c r="B146" s="238"/>
      <c r="C146" s="239"/>
      <c r="D146" s="230" t="s">
        <v>163</v>
      </c>
      <c r="E146" s="239"/>
      <c r="F146" s="241" t="s">
        <v>1129</v>
      </c>
      <c r="G146" s="239"/>
      <c r="H146" s="242">
        <v>64.718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163</v>
      </c>
      <c r="AU146" s="248" t="s">
        <v>86</v>
      </c>
      <c r="AV146" s="13" t="s">
        <v>86</v>
      </c>
      <c r="AW146" s="13" t="s">
        <v>4</v>
      </c>
      <c r="AX146" s="13" t="s">
        <v>84</v>
      </c>
      <c r="AY146" s="248" t="s">
        <v>148</v>
      </c>
    </row>
    <row r="147" spans="1:65" s="2" customFormat="1" ht="33" customHeight="1">
      <c r="A147" s="37"/>
      <c r="B147" s="38"/>
      <c r="C147" s="217" t="s">
        <v>199</v>
      </c>
      <c r="D147" s="217" t="s">
        <v>150</v>
      </c>
      <c r="E147" s="218" t="s">
        <v>193</v>
      </c>
      <c r="F147" s="219" t="s">
        <v>194</v>
      </c>
      <c r="G147" s="220" t="s">
        <v>185</v>
      </c>
      <c r="H147" s="221">
        <v>48.539</v>
      </c>
      <c r="I147" s="222"/>
      <c r="J147" s="223">
        <f>ROUND(I147*H147,2)</f>
        <v>0</v>
      </c>
      <c r="K147" s="219" t="s">
        <v>186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155</v>
      </c>
      <c r="AT147" s="228" t="s">
        <v>150</v>
      </c>
      <c r="AU147" s="228" t="s">
        <v>86</v>
      </c>
      <c r="AY147" s="16" t="s">
        <v>148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155</v>
      </c>
      <c r="BM147" s="228" t="s">
        <v>1130</v>
      </c>
    </row>
    <row r="148" spans="1:47" s="2" customFormat="1" ht="12">
      <c r="A148" s="37"/>
      <c r="B148" s="38"/>
      <c r="C148" s="39"/>
      <c r="D148" s="230" t="s">
        <v>157</v>
      </c>
      <c r="E148" s="39"/>
      <c r="F148" s="231" t="s">
        <v>196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157</v>
      </c>
      <c r="AU148" s="16" t="s">
        <v>86</v>
      </c>
    </row>
    <row r="149" spans="1:47" s="2" customFormat="1" ht="12">
      <c r="A149" s="37"/>
      <c r="B149" s="38"/>
      <c r="C149" s="39"/>
      <c r="D149" s="235" t="s">
        <v>159</v>
      </c>
      <c r="E149" s="39"/>
      <c r="F149" s="236" t="s">
        <v>197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159</v>
      </c>
      <c r="AU149" s="16" t="s">
        <v>86</v>
      </c>
    </row>
    <row r="150" spans="1:51" s="13" customFormat="1" ht="12">
      <c r="A150" s="13"/>
      <c r="B150" s="238"/>
      <c r="C150" s="239"/>
      <c r="D150" s="230" t="s">
        <v>163</v>
      </c>
      <c r="E150" s="240" t="s">
        <v>1</v>
      </c>
      <c r="F150" s="241" t="s">
        <v>1128</v>
      </c>
      <c r="G150" s="239"/>
      <c r="H150" s="242">
        <v>161.796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163</v>
      </c>
      <c r="AU150" s="248" t="s">
        <v>86</v>
      </c>
      <c r="AV150" s="13" t="s">
        <v>86</v>
      </c>
      <c r="AW150" s="13" t="s">
        <v>32</v>
      </c>
      <c r="AX150" s="13" t="s">
        <v>84</v>
      </c>
      <c r="AY150" s="248" t="s">
        <v>148</v>
      </c>
    </row>
    <row r="151" spans="1:51" s="13" customFormat="1" ht="12">
      <c r="A151" s="13"/>
      <c r="B151" s="238"/>
      <c r="C151" s="239"/>
      <c r="D151" s="230" t="s">
        <v>163</v>
      </c>
      <c r="E151" s="239"/>
      <c r="F151" s="241" t="s">
        <v>1131</v>
      </c>
      <c r="G151" s="239"/>
      <c r="H151" s="242">
        <v>48.539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163</v>
      </c>
      <c r="AU151" s="248" t="s">
        <v>86</v>
      </c>
      <c r="AV151" s="13" t="s">
        <v>86</v>
      </c>
      <c r="AW151" s="13" t="s">
        <v>4</v>
      </c>
      <c r="AX151" s="13" t="s">
        <v>84</v>
      </c>
      <c r="AY151" s="248" t="s">
        <v>148</v>
      </c>
    </row>
    <row r="152" spans="1:65" s="2" customFormat="1" ht="33" customHeight="1">
      <c r="A152" s="37"/>
      <c r="B152" s="38"/>
      <c r="C152" s="217" t="s">
        <v>205</v>
      </c>
      <c r="D152" s="217" t="s">
        <v>150</v>
      </c>
      <c r="E152" s="218" t="s">
        <v>200</v>
      </c>
      <c r="F152" s="219" t="s">
        <v>201</v>
      </c>
      <c r="G152" s="220" t="s">
        <v>185</v>
      </c>
      <c r="H152" s="221">
        <v>48.539</v>
      </c>
      <c r="I152" s="222"/>
      <c r="J152" s="223">
        <f>ROUND(I152*H152,2)</f>
        <v>0</v>
      </c>
      <c r="K152" s="219" t="s">
        <v>186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155</v>
      </c>
      <c r="AT152" s="228" t="s">
        <v>150</v>
      </c>
      <c r="AU152" s="228" t="s">
        <v>86</v>
      </c>
      <c r="AY152" s="16" t="s">
        <v>148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155</v>
      </c>
      <c r="BM152" s="228" t="s">
        <v>1132</v>
      </c>
    </row>
    <row r="153" spans="1:47" s="2" customFormat="1" ht="12">
      <c r="A153" s="37"/>
      <c r="B153" s="38"/>
      <c r="C153" s="39"/>
      <c r="D153" s="230" t="s">
        <v>157</v>
      </c>
      <c r="E153" s="39"/>
      <c r="F153" s="231" t="s">
        <v>203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86</v>
      </c>
    </row>
    <row r="154" spans="1:47" s="2" customFormat="1" ht="12">
      <c r="A154" s="37"/>
      <c r="B154" s="38"/>
      <c r="C154" s="39"/>
      <c r="D154" s="235" t="s">
        <v>159</v>
      </c>
      <c r="E154" s="39"/>
      <c r="F154" s="236" t="s">
        <v>204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86</v>
      </c>
    </row>
    <row r="155" spans="1:51" s="13" customFormat="1" ht="12">
      <c r="A155" s="13"/>
      <c r="B155" s="238"/>
      <c r="C155" s="239"/>
      <c r="D155" s="230" t="s">
        <v>163</v>
      </c>
      <c r="E155" s="240" t="s">
        <v>1</v>
      </c>
      <c r="F155" s="241" t="s">
        <v>1128</v>
      </c>
      <c r="G155" s="239"/>
      <c r="H155" s="242">
        <v>161.796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163</v>
      </c>
      <c r="AU155" s="248" t="s">
        <v>86</v>
      </c>
      <c r="AV155" s="13" t="s">
        <v>86</v>
      </c>
      <c r="AW155" s="13" t="s">
        <v>32</v>
      </c>
      <c r="AX155" s="13" t="s">
        <v>84</v>
      </c>
      <c r="AY155" s="248" t="s">
        <v>148</v>
      </c>
    </row>
    <row r="156" spans="1:51" s="13" customFormat="1" ht="12">
      <c r="A156" s="13"/>
      <c r="B156" s="238"/>
      <c r="C156" s="239"/>
      <c r="D156" s="230" t="s">
        <v>163</v>
      </c>
      <c r="E156" s="239"/>
      <c r="F156" s="241" t="s">
        <v>1131</v>
      </c>
      <c r="G156" s="239"/>
      <c r="H156" s="242">
        <v>48.539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163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148</v>
      </c>
    </row>
    <row r="157" spans="1:65" s="2" customFormat="1" ht="24.15" customHeight="1">
      <c r="A157" s="37"/>
      <c r="B157" s="38"/>
      <c r="C157" s="217" t="s">
        <v>212</v>
      </c>
      <c r="D157" s="217" t="s">
        <v>150</v>
      </c>
      <c r="E157" s="218" t="s">
        <v>206</v>
      </c>
      <c r="F157" s="219" t="s">
        <v>207</v>
      </c>
      <c r="G157" s="220" t="s">
        <v>185</v>
      </c>
      <c r="H157" s="221">
        <v>4.854</v>
      </c>
      <c r="I157" s="222"/>
      <c r="J157" s="223">
        <f>ROUND(I157*H157,2)</f>
        <v>0</v>
      </c>
      <c r="K157" s="219" t="s">
        <v>154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155</v>
      </c>
      <c r="AT157" s="228" t="s">
        <v>150</v>
      </c>
      <c r="AU157" s="228" t="s">
        <v>86</v>
      </c>
      <c r="AY157" s="16" t="s">
        <v>148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155</v>
      </c>
      <c r="BM157" s="228" t="s">
        <v>1133</v>
      </c>
    </row>
    <row r="158" spans="1:47" s="2" customFormat="1" ht="12">
      <c r="A158" s="37"/>
      <c r="B158" s="38"/>
      <c r="C158" s="39"/>
      <c r="D158" s="230" t="s">
        <v>157</v>
      </c>
      <c r="E158" s="39"/>
      <c r="F158" s="231" t="s">
        <v>209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86</v>
      </c>
    </row>
    <row r="159" spans="1:47" s="2" customFormat="1" ht="12">
      <c r="A159" s="37"/>
      <c r="B159" s="38"/>
      <c r="C159" s="39"/>
      <c r="D159" s="235" t="s">
        <v>159</v>
      </c>
      <c r="E159" s="39"/>
      <c r="F159" s="236" t="s">
        <v>210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86</v>
      </c>
    </row>
    <row r="160" spans="1:51" s="13" customFormat="1" ht="12">
      <c r="A160" s="13"/>
      <c r="B160" s="238"/>
      <c r="C160" s="239"/>
      <c r="D160" s="230" t="s">
        <v>163</v>
      </c>
      <c r="E160" s="240" t="s">
        <v>1</v>
      </c>
      <c r="F160" s="241" t="s">
        <v>1134</v>
      </c>
      <c r="G160" s="239"/>
      <c r="H160" s="242">
        <v>4.854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163</v>
      </c>
      <c r="AU160" s="248" t="s">
        <v>86</v>
      </c>
      <c r="AV160" s="13" t="s">
        <v>86</v>
      </c>
      <c r="AW160" s="13" t="s">
        <v>32</v>
      </c>
      <c r="AX160" s="13" t="s">
        <v>84</v>
      </c>
      <c r="AY160" s="248" t="s">
        <v>148</v>
      </c>
    </row>
    <row r="161" spans="1:65" s="2" customFormat="1" ht="21.75" customHeight="1">
      <c r="A161" s="37"/>
      <c r="B161" s="38"/>
      <c r="C161" s="217" t="s">
        <v>111</v>
      </c>
      <c r="D161" s="217" t="s">
        <v>150</v>
      </c>
      <c r="E161" s="218" t="s">
        <v>213</v>
      </c>
      <c r="F161" s="219" t="s">
        <v>214</v>
      </c>
      <c r="G161" s="220" t="s">
        <v>215</v>
      </c>
      <c r="H161" s="221">
        <v>456</v>
      </c>
      <c r="I161" s="222"/>
      <c r="J161" s="223">
        <f>ROUND(I161*H161,2)</f>
        <v>0</v>
      </c>
      <c r="K161" s="219" t="s">
        <v>154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0.00084</v>
      </c>
      <c r="R161" s="226">
        <f>Q161*H161</f>
        <v>0.38304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155</v>
      </c>
      <c r="AT161" s="228" t="s">
        <v>150</v>
      </c>
      <c r="AU161" s="228" t="s">
        <v>86</v>
      </c>
      <c r="AY161" s="16" t="s">
        <v>148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155</v>
      </c>
      <c r="BM161" s="228" t="s">
        <v>1135</v>
      </c>
    </row>
    <row r="162" spans="1:47" s="2" customFormat="1" ht="12">
      <c r="A162" s="37"/>
      <c r="B162" s="38"/>
      <c r="C162" s="39"/>
      <c r="D162" s="230" t="s">
        <v>157</v>
      </c>
      <c r="E162" s="39"/>
      <c r="F162" s="231" t="s">
        <v>217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86</v>
      </c>
    </row>
    <row r="163" spans="1:47" s="2" customFormat="1" ht="12">
      <c r="A163" s="37"/>
      <c r="B163" s="38"/>
      <c r="C163" s="39"/>
      <c r="D163" s="235" t="s">
        <v>159</v>
      </c>
      <c r="E163" s="39"/>
      <c r="F163" s="236" t="s">
        <v>218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86</v>
      </c>
    </row>
    <row r="164" spans="1:47" s="2" customFormat="1" ht="12">
      <c r="A164" s="37"/>
      <c r="B164" s="38"/>
      <c r="C164" s="39"/>
      <c r="D164" s="230" t="s">
        <v>161</v>
      </c>
      <c r="E164" s="39"/>
      <c r="F164" s="237" t="s">
        <v>219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161</v>
      </c>
      <c r="AU164" s="16" t="s">
        <v>86</v>
      </c>
    </row>
    <row r="165" spans="1:51" s="13" customFormat="1" ht="12">
      <c r="A165" s="13"/>
      <c r="B165" s="238"/>
      <c r="C165" s="239"/>
      <c r="D165" s="230" t="s">
        <v>163</v>
      </c>
      <c r="E165" s="240" t="s">
        <v>1</v>
      </c>
      <c r="F165" s="241" t="s">
        <v>1136</v>
      </c>
      <c r="G165" s="239"/>
      <c r="H165" s="242">
        <v>456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163</v>
      </c>
      <c r="AU165" s="248" t="s">
        <v>86</v>
      </c>
      <c r="AV165" s="13" t="s">
        <v>86</v>
      </c>
      <c r="AW165" s="13" t="s">
        <v>32</v>
      </c>
      <c r="AX165" s="13" t="s">
        <v>84</v>
      </c>
      <c r="AY165" s="248" t="s">
        <v>148</v>
      </c>
    </row>
    <row r="166" spans="1:65" s="2" customFormat="1" ht="24.15" customHeight="1">
      <c r="A166" s="37"/>
      <c r="B166" s="38"/>
      <c r="C166" s="217" t="s">
        <v>226</v>
      </c>
      <c r="D166" s="217" t="s">
        <v>150</v>
      </c>
      <c r="E166" s="218" t="s">
        <v>221</v>
      </c>
      <c r="F166" s="219" t="s">
        <v>222</v>
      </c>
      <c r="G166" s="220" t="s">
        <v>215</v>
      </c>
      <c r="H166" s="221">
        <v>456</v>
      </c>
      <c r="I166" s="222"/>
      <c r="J166" s="223">
        <f>ROUND(I166*H166,2)</f>
        <v>0</v>
      </c>
      <c r="K166" s="219" t="s">
        <v>154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155</v>
      </c>
      <c r="AT166" s="228" t="s">
        <v>150</v>
      </c>
      <c r="AU166" s="228" t="s">
        <v>86</v>
      </c>
      <c r="AY166" s="16" t="s">
        <v>148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155</v>
      </c>
      <c r="BM166" s="228" t="s">
        <v>1137</v>
      </c>
    </row>
    <row r="167" spans="1:47" s="2" customFormat="1" ht="12">
      <c r="A167" s="37"/>
      <c r="B167" s="38"/>
      <c r="C167" s="39"/>
      <c r="D167" s="230" t="s">
        <v>157</v>
      </c>
      <c r="E167" s="39"/>
      <c r="F167" s="231" t="s">
        <v>224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86</v>
      </c>
    </row>
    <row r="168" spans="1:47" s="2" customFormat="1" ht="12">
      <c r="A168" s="37"/>
      <c r="B168" s="38"/>
      <c r="C168" s="39"/>
      <c r="D168" s="235" t="s">
        <v>159</v>
      </c>
      <c r="E168" s="39"/>
      <c r="F168" s="236" t="s">
        <v>225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86</v>
      </c>
    </row>
    <row r="169" spans="1:65" s="2" customFormat="1" ht="37.8" customHeight="1">
      <c r="A169" s="37"/>
      <c r="B169" s="38"/>
      <c r="C169" s="217" t="s">
        <v>114</v>
      </c>
      <c r="D169" s="217" t="s">
        <v>150</v>
      </c>
      <c r="E169" s="218" t="s">
        <v>227</v>
      </c>
      <c r="F169" s="219" t="s">
        <v>228</v>
      </c>
      <c r="G169" s="220" t="s">
        <v>185</v>
      </c>
      <c r="H169" s="221">
        <v>253.216</v>
      </c>
      <c r="I169" s="222"/>
      <c r="J169" s="223">
        <f>ROUND(I169*H169,2)</f>
        <v>0</v>
      </c>
      <c r="K169" s="219" t="s">
        <v>154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155</v>
      </c>
      <c r="AT169" s="228" t="s">
        <v>150</v>
      </c>
      <c r="AU169" s="228" t="s">
        <v>86</v>
      </c>
      <c r="AY169" s="16" t="s">
        <v>148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155</v>
      </c>
      <c r="BM169" s="228" t="s">
        <v>1138</v>
      </c>
    </row>
    <row r="170" spans="1:47" s="2" customFormat="1" ht="12">
      <c r="A170" s="37"/>
      <c r="B170" s="38"/>
      <c r="C170" s="39"/>
      <c r="D170" s="230" t="s">
        <v>157</v>
      </c>
      <c r="E170" s="39"/>
      <c r="F170" s="231" t="s">
        <v>230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86</v>
      </c>
    </row>
    <row r="171" spans="1:47" s="2" customFormat="1" ht="12">
      <c r="A171" s="37"/>
      <c r="B171" s="38"/>
      <c r="C171" s="39"/>
      <c r="D171" s="235" t="s">
        <v>159</v>
      </c>
      <c r="E171" s="39"/>
      <c r="F171" s="236" t="s">
        <v>231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86</v>
      </c>
    </row>
    <row r="172" spans="1:51" s="13" customFormat="1" ht="12">
      <c r="A172" s="13"/>
      <c r="B172" s="238"/>
      <c r="C172" s="239"/>
      <c r="D172" s="230" t="s">
        <v>163</v>
      </c>
      <c r="E172" s="240" t="s">
        <v>1</v>
      </c>
      <c r="F172" s="241" t="s">
        <v>1139</v>
      </c>
      <c r="G172" s="239"/>
      <c r="H172" s="242">
        <v>253.216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163</v>
      </c>
      <c r="AU172" s="248" t="s">
        <v>86</v>
      </c>
      <c r="AV172" s="13" t="s">
        <v>86</v>
      </c>
      <c r="AW172" s="13" t="s">
        <v>32</v>
      </c>
      <c r="AX172" s="13" t="s">
        <v>84</v>
      </c>
      <c r="AY172" s="248" t="s">
        <v>148</v>
      </c>
    </row>
    <row r="173" spans="1:65" s="2" customFormat="1" ht="33" customHeight="1">
      <c r="A173" s="37"/>
      <c r="B173" s="38"/>
      <c r="C173" s="217" t="s">
        <v>117</v>
      </c>
      <c r="D173" s="217" t="s">
        <v>150</v>
      </c>
      <c r="E173" s="218" t="s">
        <v>233</v>
      </c>
      <c r="F173" s="219" t="s">
        <v>234</v>
      </c>
      <c r="G173" s="220" t="s">
        <v>185</v>
      </c>
      <c r="H173" s="221">
        <v>70.376</v>
      </c>
      <c r="I173" s="222"/>
      <c r="J173" s="223">
        <f>ROUND(I173*H173,2)</f>
        <v>0</v>
      </c>
      <c r="K173" s="219" t="s">
        <v>154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155</v>
      </c>
      <c r="AT173" s="228" t="s">
        <v>150</v>
      </c>
      <c r="AU173" s="228" t="s">
        <v>86</v>
      </c>
      <c r="AY173" s="16" t="s">
        <v>148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155</v>
      </c>
      <c r="BM173" s="228" t="s">
        <v>1140</v>
      </c>
    </row>
    <row r="174" spans="1:47" s="2" customFormat="1" ht="12">
      <c r="A174" s="37"/>
      <c r="B174" s="38"/>
      <c r="C174" s="39"/>
      <c r="D174" s="230" t="s">
        <v>157</v>
      </c>
      <c r="E174" s="39"/>
      <c r="F174" s="231" t="s">
        <v>236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86</v>
      </c>
    </row>
    <row r="175" spans="1:47" s="2" customFormat="1" ht="12">
      <c r="A175" s="37"/>
      <c r="B175" s="38"/>
      <c r="C175" s="39"/>
      <c r="D175" s="235" t="s">
        <v>159</v>
      </c>
      <c r="E175" s="39"/>
      <c r="F175" s="236" t="s">
        <v>237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86</v>
      </c>
    </row>
    <row r="176" spans="1:47" s="2" customFormat="1" ht="12">
      <c r="A176" s="37"/>
      <c r="B176" s="38"/>
      <c r="C176" s="39"/>
      <c r="D176" s="230" t="s">
        <v>161</v>
      </c>
      <c r="E176" s="39"/>
      <c r="F176" s="237" t="s">
        <v>238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8"/>
      <c r="C177" s="239"/>
      <c r="D177" s="230" t="s">
        <v>163</v>
      </c>
      <c r="E177" s="240" t="s">
        <v>1</v>
      </c>
      <c r="F177" s="241" t="s">
        <v>1141</v>
      </c>
      <c r="G177" s="239"/>
      <c r="H177" s="242">
        <v>70.376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163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148</v>
      </c>
    </row>
    <row r="178" spans="1:65" s="2" customFormat="1" ht="37.8" customHeight="1">
      <c r="A178" s="37"/>
      <c r="B178" s="38"/>
      <c r="C178" s="217" t="s">
        <v>247</v>
      </c>
      <c r="D178" s="217" t="s">
        <v>150</v>
      </c>
      <c r="E178" s="218" t="s">
        <v>240</v>
      </c>
      <c r="F178" s="219" t="s">
        <v>241</v>
      </c>
      <c r="G178" s="220" t="s">
        <v>185</v>
      </c>
      <c r="H178" s="221">
        <v>140.752</v>
      </c>
      <c r="I178" s="222"/>
      <c r="J178" s="223">
        <f>ROUND(I178*H178,2)</f>
        <v>0</v>
      </c>
      <c r="K178" s="219" t="s">
        <v>154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155</v>
      </c>
      <c r="AT178" s="228" t="s">
        <v>150</v>
      </c>
      <c r="AU178" s="228" t="s">
        <v>86</v>
      </c>
      <c r="AY178" s="16" t="s">
        <v>148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155</v>
      </c>
      <c r="BM178" s="228" t="s">
        <v>1142</v>
      </c>
    </row>
    <row r="179" spans="1:47" s="2" customFormat="1" ht="12">
      <c r="A179" s="37"/>
      <c r="B179" s="38"/>
      <c r="C179" s="39"/>
      <c r="D179" s="230" t="s">
        <v>157</v>
      </c>
      <c r="E179" s="39"/>
      <c r="F179" s="231" t="s">
        <v>243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86</v>
      </c>
    </row>
    <row r="180" spans="1:47" s="2" customFormat="1" ht="12">
      <c r="A180" s="37"/>
      <c r="B180" s="38"/>
      <c r="C180" s="39"/>
      <c r="D180" s="235" t="s">
        <v>159</v>
      </c>
      <c r="E180" s="39"/>
      <c r="F180" s="236" t="s">
        <v>244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86</v>
      </c>
    </row>
    <row r="181" spans="1:47" s="2" customFormat="1" ht="12">
      <c r="A181" s="37"/>
      <c r="B181" s="38"/>
      <c r="C181" s="39"/>
      <c r="D181" s="230" t="s">
        <v>161</v>
      </c>
      <c r="E181" s="39"/>
      <c r="F181" s="237" t="s">
        <v>238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161</v>
      </c>
      <c r="AU181" s="16" t="s">
        <v>86</v>
      </c>
    </row>
    <row r="182" spans="1:51" s="13" customFormat="1" ht="12">
      <c r="A182" s="13"/>
      <c r="B182" s="238"/>
      <c r="C182" s="239"/>
      <c r="D182" s="230" t="s">
        <v>163</v>
      </c>
      <c r="E182" s="240" t="s">
        <v>1</v>
      </c>
      <c r="F182" s="241" t="s">
        <v>1143</v>
      </c>
      <c r="G182" s="239"/>
      <c r="H182" s="242">
        <v>70.376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163</v>
      </c>
      <c r="AU182" s="248" t="s">
        <v>86</v>
      </c>
      <c r="AV182" s="13" t="s">
        <v>86</v>
      </c>
      <c r="AW182" s="13" t="s">
        <v>32</v>
      </c>
      <c r="AX182" s="13" t="s">
        <v>84</v>
      </c>
      <c r="AY182" s="248" t="s">
        <v>148</v>
      </c>
    </row>
    <row r="183" spans="1:51" s="13" customFormat="1" ht="12">
      <c r="A183" s="13"/>
      <c r="B183" s="238"/>
      <c r="C183" s="239"/>
      <c r="D183" s="230" t="s">
        <v>163</v>
      </c>
      <c r="E183" s="239"/>
      <c r="F183" s="241" t="s">
        <v>1144</v>
      </c>
      <c r="G183" s="239"/>
      <c r="H183" s="242">
        <v>140.752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163</v>
      </c>
      <c r="AU183" s="248" t="s">
        <v>86</v>
      </c>
      <c r="AV183" s="13" t="s">
        <v>86</v>
      </c>
      <c r="AW183" s="13" t="s">
        <v>4</v>
      </c>
      <c r="AX183" s="13" t="s">
        <v>84</v>
      </c>
      <c r="AY183" s="248" t="s">
        <v>148</v>
      </c>
    </row>
    <row r="184" spans="1:65" s="2" customFormat="1" ht="24.15" customHeight="1">
      <c r="A184" s="37"/>
      <c r="B184" s="38"/>
      <c r="C184" s="217" t="s">
        <v>8</v>
      </c>
      <c r="D184" s="217" t="s">
        <v>150</v>
      </c>
      <c r="E184" s="218" t="s">
        <v>248</v>
      </c>
      <c r="F184" s="219" t="s">
        <v>249</v>
      </c>
      <c r="G184" s="220" t="s">
        <v>185</v>
      </c>
      <c r="H184" s="221">
        <v>161.796</v>
      </c>
      <c r="I184" s="222"/>
      <c r="J184" s="223">
        <f>ROUND(I184*H184,2)</f>
        <v>0</v>
      </c>
      <c r="K184" s="219" t="s">
        <v>154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155</v>
      </c>
      <c r="AT184" s="228" t="s">
        <v>150</v>
      </c>
      <c r="AU184" s="228" t="s">
        <v>86</v>
      </c>
      <c r="AY184" s="16" t="s">
        <v>148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155</v>
      </c>
      <c r="BM184" s="228" t="s">
        <v>1145</v>
      </c>
    </row>
    <row r="185" spans="1:47" s="2" customFormat="1" ht="12">
      <c r="A185" s="37"/>
      <c r="B185" s="38"/>
      <c r="C185" s="39"/>
      <c r="D185" s="230" t="s">
        <v>157</v>
      </c>
      <c r="E185" s="39"/>
      <c r="F185" s="231" t="s">
        <v>251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86</v>
      </c>
    </row>
    <row r="186" spans="1:47" s="2" customFormat="1" ht="12">
      <c r="A186" s="37"/>
      <c r="B186" s="38"/>
      <c r="C186" s="39"/>
      <c r="D186" s="235" t="s">
        <v>159</v>
      </c>
      <c r="E186" s="39"/>
      <c r="F186" s="236" t="s">
        <v>252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86</v>
      </c>
    </row>
    <row r="187" spans="1:47" s="2" customFormat="1" ht="12">
      <c r="A187" s="37"/>
      <c r="B187" s="38"/>
      <c r="C187" s="39"/>
      <c r="D187" s="230" t="s">
        <v>161</v>
      </c>
      <c r="E187" s="39"/>
      <c r="F187" s="237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161</v>
      </c>
      <c r="AU187" s="16" t="s">
        <v>86</v>
      </c>
    </row>
    <row r="188" spans="1:65" s="2" customFormat="1" ht="24.15" customHeight="1">
      <c r="A188" s="37"/>
      <c r="B188" s="38"/>
      <c r="C188" s="217" t="s">
        <v>261</v>
      </c>
      <c r="D188" s="217" t="s">
        <v>150</v>
      </c>
      <c r="E188" s="218" t="s">
        <v>254</v>
      </c>
      <c r="F188" s="219" t="s">
        <v>255</v>
      </c>
      <c r="G188" s="220" t="s">
        <v>256</v>
      </c>
      <c r="H188" s="221">
        <v>126.677</v>
      </c>
      <c r="I188" s="222"/>
      <c r="J188" s="223">
        <f>ROUND(I188*H188,2)</f>
        <v>0</v>
      </c>
      <c r="K188" s="219" t="s">
        <v>154</v>
      </c>
      <c r="L188" s="43"/>
      <c r="M188" s="224" t="s">
        <v>1</v>
      </c>
      <c r="N188" s="225" t="s">
        <v>41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155</v>
      </c>
      <c r="AT188" s="228" t="s">
        <v>150</v>
      </c>
      <c r="AU188" s="228" t="s">
        <v>86</v>
      </c>
      <c r="AY188" s="16" t="s">
        <v>148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155</v>
      </c>
      <c r="BM188" s="228" t="s">
        <v>1146</v>
      </c>
    </row>
    <row r="189" spans="1:47" s="2" customFormat="1" ht="12">
      <c r="A189" s="37"/>
      <c r="B189" s="38"/>
      <c r="C189" s="39"/>
      <c r="D189" s="230" t="s">
        <v>157</v>
      </c>
      <c r="E189" s="39"/>
      <c r="F189" s="231" t="s">
        <v>258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86</v>
      </c>
    </row>
    <row r="190" spans="1:47" s="2" customFormat="1" ht="12">
      <c r="A190" s="37"/>
      <c r="B190" s="38"/>
      <c r="C190" s="39"/>
      <c r="D190" s="235" t="s">
        <v>159</v>
      </c>
      <c r="E190" s="39"/>
      <c r="F190" s="236" t="s">
        <v>259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86</v>
      </c>
    </row>
    <row r="191" spans="1:51" s="13" customFormat="1" ht="12">
      <c r="A191" s="13"/>
      <c r="B191" s="238"/>
      <c r="C191" s="239"/>
      <c r="D191" s="230" t="s">
        <v>163</v>
      </c>
      <c r="E191" s="240" t="s">
        <v>1</v>
      </c>
      <c r="F191" s="241" t="s">
        <v>1143</v>
      </c>
      <c r="G191" s="239"/>
      <c r="H191" s="242">
        <v>70.376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163</v>
      </c>
      <c r="AU191" s="248" t="s">
        <v>86</v>
      </c>
      <c r="AV191" s="13" t="s">
        <v>86</v>
      </c>
      <c r="AW191" s="13" t="s">
        <v>32</v>
      </c>
      <c r="AX191" s="13" t="s">
        <v>84</v>
      </c>
      <c r="AY191" s="248" t="s">
        <v>148</v>
      </c>
    </row>
    <row r="192" spans="1:51" s="13" customFormat="1" ht="12">
      <c r="A192" s="13"/>
      <c r="B192" s="238"/>
      <c r="C192" s="239"/>
      <c r="D192" s="230" t="s">
        <v>163</v>
      </c>
      <c r="E192" s="239"/>
      <c r="F192" s="241" t="s">
        <v>1147</v>
      </c>
      <c r="G192" s="239"/>
      <c r="H192" s="242">
        <v>126.677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163</v>
      </c>
      <c r="AU192" s="248" t="s">
        <v>86</v>
      </c>
      <c r="AV192" s="13" t="s">
        <v>86</v>
      </c>
      <c r="AW192" s="13" t="s">
        <v>4</v>
      </c>
      <c r="AX192" s="13" t="s">
        <v>84</v>
      </c>
      <c r="AY192" s="248" t="s">
        <v>148</v>
      </c>
    </row>
    <row r="193" spans="1:65" s="2" customFormat="1" ht="24.15" customHeight="1">
      <c r="A193" s="37"/>
      <c r="B193" s="38"/>
      <c r="C193" s="217" t="s">
        <v>273</v>
      </c>
      <c r="D193" s="217" t="s">
        <v>150</v>
      </c>
      <c r="E193" s="218" t="s">
        <v>262</v>
      </c>
      <c r="F193" s="219" t="s">
        <v>263</v>
      </c>
      <c r="G193" s="220" t="s">
        <v>185</v>
      </c>
      <c r="H193" s="221">
        <v>91.42</v>
      </c>
      <c r="I193" s="222"/>
      <c r="J193" s="223">
        <f>ROUND(I193*H193,2)</f>
        <v>0</v>
      </c>
      <c r="K193" s="219" t="s">
        <v>154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155</v>
      </c>
      <c r="AT193" s="228" t="s">
        <v>150</v>
      </c>
      <c r="AU193" s="228" t="s">
        <v>86</v>
      </c>
      <c r="AY193" s="16" t="s">
        <v>148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155</v>
      </c>
      <c r="BM193" s="228" t="s">
        <v>1148</v>
      </c>
    </row>
    <row r="194" spans="1:47" s="2" customFormat="1" ht="12">
      <c r="A194" s="37"/>
      <c r="B194" s="38"/>
      <c r="C194" s="39"/>
      <c r="D194" s="230" t="s">
        <v>157</v>
      </c>
      <c r="E194" s="39"/>
      <c r="F194" s="231" t="s">
        <v>265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86</v>
      </c>
    </row>
    <row r="195" spans="1:47" s="2" customFormat="1" ht="12">
      <c r="A195" s="37"/>
      <c r="B195" s="38"/>
      <c r="C195" s="39"/>
      <c r="D195" s="235" t="s">
        <v>159</v>
      </c>
      <c r="E195" s="39"/>
      <c r="F195" s="236" t="s">
        <v>266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86</v>
      </c>
    </row>
    <row r="196" spans="1:47" s="2" customFormat="1" ht="12">
      <c r="A196" s="37"/>
      <c r="B196" s="38"/>
      <c r="C196" s="39"/>
      <c r="D196" s="230" t="s">
        <v>161</v>
      </c>
      <c r="E196" s="39"/>
      <c r="F196" s="237" t="s">
        <v>267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161</v>
      </c>
      <c r="AU196" s="16" t="s">
        <v>86</v>
      </c>
    </row>
    <row r="197" spans="1:51" s="13" customFormat="1" ht="12">
      <c r="A197" s="13"/>
      <c r="B197" s="238"/>
      <c r="C197" s="239"/>
      <c r="D197" s="230" t="s">
        <v>163</v>
      </c>
      <c r="E197" s="240" t="s">
        <v>1</v>
      </c>
      <c r="F197" s="241" t="s">
        <v>1149</v>
      </c>
      <c r="G197" s="239"/>
      <c r="H197" s="242">
        <v>91.42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163</v>
      </c>
      <c r="AU197" s="248" t="s">
        <v>86</v>
      </c>
      <c r="AV197" s="13" t="s">
        <v>86</v>
      </c>
      <c r="AW197" s="13" t="s">
        <v>32</v>
      </c>
      <c r="AX197" s="13" t="s">
        <v>84</v>
      </c>
      <c r="AY197" s="248" t="s">
        <v>148</v>
      </c>
    </row>
    <row r="198" spans="1:65" s="2" customFormat="1" ht="16.5" customHeight="1">
      <c r="A198" s="37"/>
      <c r="B198" s="38"/>
      <c r="C198" s="217" t="s">
        <v>424</v>
      </c>
      <c r="D198" s="217" t="s">
        <v>150</v>
      </c>
      <c r="E198" s="218" t="s">
        <v>270</v>
      </c>
      <c r="F198" s="219" t="s">
        <v>271</v>
      </c>
      <c r="G198" s="220" t="s">
        <v>185</v>
      </c>
      <c r="H198" s="221">
        <v>91.42</v>
      </c>
      <c r="I198" s="222"/>
      <c r="J198" s="223">
        <f>ROUND(I198*H198,2)</f>
        <v>0</v>
      </c>
      <c r="K198" s="219" t="s">
        <v>1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155</v>
      </c>
      <c r="AT198" s="228" t="s">
        <v>150</v>
      </c>
      <c r="AU198" s="228" t="s">
        <v>86</v>
      </c>
      <c r="AY198" s="16" t="s">
        <v>148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155</v>
      </c>
      <c r="BM198" s="228" t="s">
        <v>1150</v>
      </c>
    </row>
    <row r="199" spans="1:47" s="2" customFormat="1" ht="12">
      <c r="A199" s="37"/>
      <c r="B199" s="38"/>
      <c r="C199" s="39"/>
      <c r="D199" s="230" t="s">
        <v>157</v>
      </c>
      <c r="E199" s="39"/>
      <c r="F199" s="231" t="s">
        <v>271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86</v>
      </c>
    </row>
    <row r="200" spans="1:65" s="2" customFormat="1" ht="24.15" customHeight="1">
      <c r="A200" s="37"/>
      <c r="B200" s="38"/>
      <c r="C200" s="217" t="s">
        <v>281</v>
      </c>
      <c r="D200" s="217" t="s">
        <v>150</v>
      </c>
      <c r="E200" s="218" t="s">
        <v>274</v>
      </c>
      <c r="F200" s="219" t="s">
        <v>275</v>
      </c>
      <c r="G200" s="220" t="s">
        <v>185</v>
      </c>
      <c r="H200" s="221">
        <v>55.176</v>
      </c>
      <c r="I200" s="222"/>
      <c r="J200" s="223">
        <f>ROUND(I200*H200,2)</f>
        <v>0</v>
      </c>
      <c r="K200" s="219" t="s">
        <v>154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155</v>
      </c>
      <c r="AT200" s="228" t="s">
        <v>150</v>
      </c>
      <c r="AU200" s="228" t="s">
        <v>86</v>
      </c>
      <c r="AY200" s="16" t="s">
        <v>148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155</v>
      </c>
      <c r="BM200" s="228" t="s">
        <v>1151</v>
      </c>
    </row>
    <row r="201" spans="1:47" s="2" customFormat="1" ht="12">
      <c r="A201" s="37"/>
      <c r="B201" s="38"/>
      <c r="C201" s="39"/>
      <c r="D201" s="230" t="s">
        <v>157</v>
      </c>
      <c r="E201" s="39"/>
      <c r="F201" s="231" t="s">
        <v>277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157</v>
      </c>
      <c r="AU201" s="16" t="s">
        <v>86</v>
      </c>
    </row>
    <row r="202" spans="1:47" s="2" customFormat="1" ht="12">
      <c r="A202" s="37"/>
      <c r="B202" s="38"/>
      <c r="C202" s="39"/>
      <c r="D202" s="235" t="s">
        <v>159</v>
      </c>
      <c r="E202" s="39"/>
      <c r="F202" s="236" t="s">
        <v>278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86</v>
      </c>
    </row>
    <row r="203" spans="1:47" s="2" customFormat="1" ht="12">
      <c r="A203" s="37"/>
      <c r="B203" s="38"/>
      <c r="C203" s="39"/>
      <c r="D203" s="230" t="s">
        <v>161</v>
      </c>
      <c r="E203" s="39"/>
      <c r="F203" s="237" t="s">
        <v>279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8"/>
      <c r="C204" s="239"/>
      <c r="D204" s="230" t="s">
        <v>163</v>
      </c>
      <c r="E204" s="240" t="s">
        <v>1</v>
      </c>
      <c r="F204" s="241" t="s">
        <v>1152</v>
      </c>
      <c r="G204" s="239"/>
      <c r="H204" s="242">
        <v>55.176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163</v>
      </c>
      <c r="AU204" s="248" t="s">
        <v>86</v>
      </c>
      <c r="AV204" s="13" t="s">
        <v>86</v>
      </c>
      <c r="AW204" s="13" t="s">
        <v>32</v>
      </c>
      <c r="AX204" s="13" t="s">
        <v>84</v>
      </c>
      <c r="AY204" s="248" t="s">
        <v>148</v>
      </c>
    </row>
    <row r="205" spans="1:65" s="2" customFormat="1" ht="16.5" customHeight="1">
      <c r="A205" s="37"/>
      <c r="B205" s="38"/>
      <c r="C205" s="249" t="s">
        <v>288</v>
      </c>
      <c r="D205" s="249" t="s">
        <v>282</v>
      </c>
      <c r="E205" s="250" t="s">
        <v>283</v>
      </c>
      <c r="F205" s="251" t="s">
        <v>284</v>
      </c>
      <c r="G205" s="252" t="s">
        <v>256</v>
      </c>
      <c r="H205" s="253">
        <v>110.352</v>
      </c>
      <c r="I205" s="254"/>
      <c r="J205" s="255">
        <f>ROUND(I205*H205,2)</f>
        <v>0</v>
      </c>
      <c r="K205" s="251" t="s">
        <v>154</v>
      </c>
      <c r="L205" s="256"/>
      <c r="M205" s="257" t="s">
        <v>1</v>
      </c>
      <c r="N205" s="258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205</v>
      </c>
      <c r="AT205" s="228" t="s">
        <v>282</v>
      </c>
      <c r="AU205" s="228" t="s">
        <v>86</v>
      </c>
      <c r="AY205" s="16" t="s">
        <v>148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155</v>
      </c>
      <c r="BM205" s="228" t="s">
        <v>1153</v>
      </c>
    </row>
    <row r="206" spans="1:47" s="2" customFormat="1" ht="12">
      <c r="A206" s="37"/>
      <c r="B206" s="38"/>
      <c r="C206" s="39"/>
      <c r="D206" s="230" t="s">
        <v>157</v>
      </c>
      <c r="E206" s="39"/>
      <c r="F206" s="231" t="s">
        <v>284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86</v>
      </c>
    </row>
    <row r="207" spans="1:51" s="13" customFormat="1" ht="12">
      <c r="A207" s="13"/>
      <c r="B207" s="238"/>
      <c r="C207" s="239"/>
      <c r="D207" s="230" t="s">
        <v>163</v>
      </c>
      <c r="E207" s="239"/>
      <c r="F207" s="241" t="s">
        <v>1154</v>
      </c>
      <c r="G207" s="239"/>
      <c r="H207" s="242">
        <v>110.352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163</v>
      </c>
      <c r="AU207" s="248" t="s">
        <v>86</v>
      </c>
      <c r="AV207" s="13" t="s">
        <v>86</v>
      </c>
      <c r="AW207" s="13" t="s">
        <v>4</v>
      </c>
      <c r="AX207" s="13" t="s">
        <v>84</v>
      </c>
      <c r="AY207" s="248" t="s">
        <v>148</v>
      </c>
    </row>
    <row r="208" spans="1:63" s="12" customFormat="1" ht="22.8" customHeight="1">
      <c r="A208" s="12"/>
      <c r="B208" s="201"/>
      <c r="C208" s="202"/>
      <c r="D208" s="203" t="s">
        <v>75</v>
      </c>
      <c r="E208" s="215" t="s">
        <v>155</v>
      </c>
      <c r="F208" s="215" t="s">
        <v>287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SUM(P209:P213)</f>
        <v>0</v>
      </c>
      <c r="Q208" s="209"/>
      <c r="R208" s="210">
        <f>SUM(R209:R213)</f>
        <v>0</v>
      </c>
      <c r="S208" s="209"/>
      <c r="T208" s="211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84</v>
      </c>
      <c r="AT208" s="213" t="s">
        <v>75</v>
      </c>
      <c r="AU208" s="213" t="s">
        <v>84</v>
      </c>
      <c r="AY208" s="212" t="s">
        <v>148</v>
      </c>
      <c r="BK208" s="214">
        <f>SUM(BK209:BK213)</f>
        <v>0</v>
      </c>
    </row>
    <row r="209" spans="1:65" s="2" customFormat="1" ht="24.15" customHeight="1">
      <c r="A209" s="37"/>
      <c r="B209" s="38"/>
      <c r="C209" s="217" t="s">
        <v>296</v>
      </c>
      <c r="D209" s="217" t="s">
        <v>150</v>
      </c>
      <c r="E209" s="218" t="s">
        <v>289</v>
      </c>
      <c r="F209" s="219" t="s">
        <v>290</v>
      </c>
      <c r="G209" s="220" t="s">
        <v>185</v>
      </c>
      <c r="H209" s="221">
        <v>15.2</v>
      </c>
      <c r="I209" s="222"/>
      <c r="J209" s="223">
        <f>ROUND(I209*H209,2)</f>
        <v>0</v>
      </c>
      <c r="K209" s="219" t="s">
        <v>154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155</v>
      </c>
      <c r="AT209" s="228" t="s">
        <v>150</v>
      </c>
      <c r="AU209" s="228" t="s">
        <v>86</v>
      </c>
      <c r="AY209" s="16" t="s">
        <v>148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155</v>
      </c>
      <c r="BM209" s="228" t="s">
        <v>1155</v>
      </c>
    </row>
    <row r="210" spans="1:47" s="2" customFormat="1" ht="12">
      <c r="A210" s="37"/>
      <c r="B210" s="38"/>
      <c r="C210" s="39"/>
      <c r="D210" s="230" t="s">
        <v>157</v>
      </c>
      <c r="E210" s="39"/>
      <c r="F210" s="231" t="s">
        <v>292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86</v>
      </c>
    </row>
    <row r="211" spans="1:47" s="2" customFormat="1" ht="12">
      <c r="A211" s="37"/>
      <c r="B211" s="38"/>
      <c r="C211" s="39"/>
      <c r="D211" s="235" t="s">
        <v>159</v>
      </c>
      <c r="E211" s="39"/>
      <c r="F211" s="236" t="s">
        <v>293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86</v>
      </c>
    </row>
    <row r="212" spans="1:47" s="2" customFormat="1" ht="12">
      <c r="A212" s="37"/>
      <c r="B212" s="38"/>
      <c r="C212" s="39"/>
      <c r="D212" s="230" t="s">
        <v>161</v>
      </c>
      <c r="E212" s="39"/>
      <c r="F212" s="237" t="s">
        <v>294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8"/>
      <c r="C213" s="239"/>
      <c r="D213" s="230" t="s">
        <v>163</v>
      </c>
      <c r="E213" s="240" t="s">
        <v>1</v>
      </c>
      <c r="F213" s="241" t="s">
        <v>1156</v>
      </c>
      <c r="G213" s="239"/>
      <c r="H213" s="242">
        <v>15.2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163</v>
      </c>
      <c r="AU213" s="248" t="s">
        <v>86</v>
      </c>
      <c r="AV213" s="13" t="s">
        <v>86</v>
      </c>
      <c r="AW213" s="13" t="s">
        <v>32</v>
      </c>
      <c r="AX213" s="13" t="s">
        <v>84</v>
      </c>
      <c r="AY213" s="248" t="s">
        <v>148</v>
      </c>
    </row>
    <row r="214" spans="1:63" s="12" customFormat="1" ht="22.8" customHeight="1">
      <c r="A214" s="12"/>
      <c r="B214" s="201"/>
      <c r="C214" s="202"/>
      <c r="D214" s="203" t="s">
        <v>75</v>
      </c>
      <c r="E214" s="215" t="s">
        <v>205</v>
      </c>
      <c r="F214" s="215" t="s">
        <v>309</v>
      </c>
      <c r="G214" s="202"/>
      <c r="H214" s="202"/>
      <c r="I214" s="205"/>
      <c r="J214" s="216">
        <f>BK214</f>
        <v>0</v>
      </c>
      <c r="K214" s="202"/>
      <c r="L214" s="207"/>
      <c r="M214" s="208"/>
      <c r="N214" s="209"/>
      <c r="O214" s="209"/>
      <c r="P214" s="210">
        <f>SUM(P215:P277)</f>
        <v>0</v>
      </c>
      <c r="Q214" s="209"/>
      <c r="R214" s="210">
        <f>SUM(R215:R277)</f>
        <v>0.7371867999999999</v>
      </c>
      <c r="S214" s="209"/>
      <c r="T214" s="211">
        <f>SUM(T215:T277)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84</v>
      </c>
      <c r="AT214" s="213" t="s">
        <v>75</v>
      </c>
      <c r="AU214" s="213" t="s">
        <v>84</v>
      </c>
      <c r="AY214" s="212" t="s">
        <v>148</v>
      </c>
      <c r="BK214" s="214">
        <f>SUM(BK215:BK277)</f>
        <v>0</v>
      </c>
    </row>
    <row r="215" spans="1:65" s="2" customFormat="1" ht="24.15" customHeight="1">
      <c r="A215" s="37"/>
      <c r="B215" s="38"/>
      <c r="C215" s="217" t="s">
        <v>7</v>
      </c>
      <c r="D215" s="217" t="s">
        <v>150</v>
      </c>
      <c r="E215" s="218" t="s">
        <v>679</v>
      </c>
      <c r="F215" s="219" t="s">
        <v>680</v>
      </c>
      <c r="G215" s="220" t="s">
        <v>153</v>
      </c>
      <c r="H215" s="221">
        <v>152</v>
      </c>
      <c r="I215" s="222"/>
      <c r="J215" s="223">
        <f>ROUND(I215*H215,2)</f>
        <v>0</v>
      </c>
      <c r="K215" s="219" t="s">
        <v>186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155</v>
      </c>
      <c r="AT215" s="228" t="s">
        <v>150</v>
      </c>
      <c r="AU215" s="228" t="s">
        <v>86</v>
      </c>
      <c r="AY215" s="16" t="s">
        <v>148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155</v>
      </c>
      <c r="BM215" s="228" t="s">
        <v>1157</v>
      </c>
    </row>
    <row r="216" spans="1:47" s="2" customFormat="1" ht="12">
      <c r="A216" s="37"/>
      <c r="B216" s="38"/>
      <c r="C216" s="39"/>
      <c r="D216" s="230" t="s">
        <v>157</v>
      </c>
      <c r="E216" s="39"/>
      <c r="F216" s="231" t="s">
        <v>682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86</v>
      </c>
    </row>
    <row r="217" spans="1:47" s="2" customFormat="1" ht="12">
      <c r="A217" s="37"/>
      <c r="B217" s="38"/>
      <c r="C217" s="39"/>
      <c r="D217" s="235" t="s">
        <v>159</v>
      </c>
      <c r="E217" s="39"/>
      <c r="F217" s="236" t="s">
        <v>683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86</v>
      </c>
    </row>
    <row r="218" spans="1:65" s="2" customFormat="1" ht="24.15" customHeight="1">
      <c r="A218" s="37"/>
      <c r="B218" s="38"/>
      <c r="C218" s="249" t="s">
        <v>310</v>
      </c>
      <c r="D218" s="249" t="s">
        <v>282</v>
      </c>
      <c r="E218" s="250" t="s">
        <v>684</v>
      </c>
      <c r="F218" s="251" t="s">
        <v>685</v>
      </c>
      <c r="G218" s="252" t="s">
        <v>153</v>
      </c>
      <c r="H218" s="253">
        <v>154.28</v>
      </c>
      <c r="I218" s="254"/>
      <c r="J218" s="255">
        <f>ROUND(I218*H218,2)</f>
        <v>0</v>
      </c>
      <c r="K218" s="251" t="s">
        <v>186</v>
      </c>
      <c r="L218" s="256"/>
      <c r="M218" s="257" t="s">
        <v>1</v>
      </c>
      <c r="N218" s="258" t="s">
        <v>41</v>
      </c>
      <c r="O218" s="90"/>
      <c r="P218" s="226">
        <f>O218*H218</f>
        <v>0</v>
      </c>
      <c r="Q218" s="226">
        <v>0.00106</v>
      </c>
      <c r="R218" s="226">
        <f>Q218*H218</f>
        <v>0.16353679999999998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205</v>
      </c>
      <c r="AT218" s="228" t="s">
        <v>282</v>
      </c>
      <c r="AU218" s="228" t="s">
        <v>86</v>
      </c>
      <c r="AY218" s="16" t="s">
        <v>148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155</v>
      </c>
      <c r="BM218" s="228" t="s">
        <v>1158</v>
      </c>
    </row>
    <row r="219" spans="1:47" s="2" customFormat="1" ht="12">
      <c r="A219" s="37"/>
      <c r="B219" s="38"/>
      <c r="C219" s="39"/>
      <c r="D219" s="230" t="s">
        <v>157</v>
      </c>
      <c r="E219" s="39"/>
      <c r="F219" s="231" t="s">
        <v>685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86</v>
      </c>
    </row>
    <row r="220" spans="1:51" s="13" customFormat="1" ht="12">
      <c r="A220" s="13"/>
      <c r="B220" s="238"/>
      <c r="C220" s="239"/>
      <c r="D220" s="230" t="s">
        <v>163</v>
      </c>
      <c r="E220" s="239"/>
      <c r="F220" s="241" t="s">
        <v>1159</v>
      </c>
      <c r="G220" s="239"/>
      <c r="H220" s="242">
        <v>154.28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163</v>
      </c>
      <c r="AU220" s="248" t="s">
        <v>86</v>
      </c>
      <c r="AV220" s="13" t="s">
        <v>86</v>
      </c>
      <c r="AW220" s="13" t="s">
        <v>4</v>
      </c>
      <c r="AX220" s="13" t="s">
        <v>84</v>
      </c>
      <c r="AY220" s="248" t="s">
        <v>148</v>
      </c>
    </row>
    <row r="221" spans="1:65" s="2" customFormat="1" ht="24.15" customHeight="1">
      <c r="A221" s="37"/>
      <c r="B221" s="38"/>
      <c r="C221" s="217" t="s">
        <v>316</v>
      </c>
      <c r="D221" s="217" t="s">
        <v>150</v>
      </c>
      <c r="E221" s="218" t="s">
        <v>688</v>
      </c>
      <c r="F221" s="219" t="s">
        <v>689</v>
      </c>
      <c r="G221" s="220" t="s">
        <v>313</v>
      </c>
      <c r="H221" s="221">
        <v>3</v>
      </c>
      <c r="I221" s="222"/>
      <c r="J221" s="223">
        <f>ROUND(I221*H221,2)</f>
        <v>0</v>
      </c>
      <c r="K221" s="219" t="s">
        <v>186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155</v>
      </c>
      <c r="AT221" s="228" t="s">
        <v>150</v>
      </c>
      <c r="AU221" s="228" t="s">
        <v>86</v>
      </c>
      <c r="AY221" s="16" t="s">
        <v>148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155</v>
      </c>
      <c r="BM221" s="228" t="s">
        <v>1160</v>
      </c>
    </row>
    <row r="222" spans="1:47" s="2" customFormat="1" ht="12">
      <c r="A222" s="37"/>
      <c r="B222" s="38"/>
      <c r="C222" s="39"/>
      <c r="D222" s="230" t="s">
        <v>157</v>
      </c>
      <c r="E222" s="39"/>
      <c r="F222" s="231" t="s">
        <v>691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86</v>
      </c>
    </row>
    <row r="223" spans="1:47" s="2" customFormat="1" ht="12">
      <c r="A223" s="37"/>
      <c r="B223" s="38"/>
      <c r="C223" s="39"/>
      <c r="D223" s="235" t="s">
        <v>159</v>
      </c>
      <c r="E223" s="39"/>
      <c r="F223" s="236" t="s">
        <v>692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159</v>
      </c>
      <c r="AU223" s="16" t="s">
        <v>86</v>
      </c>
    </row>
    <row r="224" spans="1:65" s="2" customFormat="1" ht="16.5" customHeight="1">
      <c r="A224" s="37"/>
      <c r="B224" s="38"/>
      <c r="C224" s="249" t="s">
        <v>322</v>
      </c>
      <c r="D224" s="249" t="s">
        <v>282</v>
      </c>
      <c r="E224" s="250" t="s">
        <v>693</v>
      </c>
      <c r="F224" s="251" t="s">
        <v>694</v>
      </c>
      <c r="G224" s="252" t="s">
        <v>313</v>
      </c>
      <c r="H224" s="253">
        <v>3</v>
      </c>
      <c r="I224" s="254"/>
      <c r="J224" s="255">
        <f>ROUND(I224*H224,2)</f>
        <v>0</v>
      </c>
      <c r="K224" s="251" t="s">
        <v>186</v>
      </c>
      <c r="L224" s="256"/>
      <c r="M224" s="257" t="s">
        <v>1</v>
      </c>
      <c r="N224" s="258" t="s">
        <v>41</v>
      </c>
      <c r="O224" s="90"/>
      <c r="P224" s="226">
        <f>O224*H224</f>
        <v>0</v>
      </c>
      <c r="Q224" s="226">
        <v>0.00022</v>
      </c>
      <c r="R224" s="226">
        <f>Q224*H224</f>
        <v>0.00066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205</v>
      </c>
      <c r="AT224" s="228" t="s">
        <v>282</v>
      </c>
      <c r="AU224" s="228" t="s">
        <v>86</v>
      </c>
      <c r="AY224" s="16" t="s">
        <v>148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84</v>
      </c>
      <c r="BK224" s="229">
        <f>ROUND(I224*H224,2)</f>
        <v>0</v>
      </c>
      <c r="BL224" s="16" t="s">
        <v>155</v>
      </c>
      <c r="BM224" s="228" t="s">
        <v>1161</v>
      </c>
    </row>
    <row r="225" spans="1:47" s="2" customFormat="1" ht="12">
      <c r="A225" s="37"/>
      <c r="B225" s="38"/>
      <c r="C225" s="39"/>
      <c r="D225" s="230" t="s">
        <v>157</v>
      </c>
      <c r="E225" s="39"/>
      <c r="F225" s="231" t="s">
        <v>694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86</v>
      </c>
    </row>
    <row r="226" spans="1:65" s="2" customFormat="1" ht="16.5" customHeight="1">
      <c r="A226" s="37"/>
      <c r="B226" s="38"/>
      <c r="C226" s="249" t="s">
        <v>326</v>
      </c>
      <c r="D226" s="249" t="s">
        <v>282</v>
      </c>
      <c r="E226" s="250" t="s">
        <v>696</v>
      </c>
      <c r="F226" s="251" t="s">
        <v>697</v>
      </c>
      <c r="G226" s="252" t="s">
        <v>313</v>
      </c>
      <c r="H226" s="253">
        <v>1</v>
      </c>
      <c r="I226" s="254"/>
      <c r="J226" s="255">
        <f>ROUND(I226*H226,2)</f>
        <v>0</v>
      </c>
      <c r="K226" s="251" t="s">
        <v>186</v>
      </c>
      <c r="L226" s="256"/>
      <c r="M226" s="257" t="s">
        <v>1</v>
      </c>
      <c r="N226" s="258" t="s">
        <v>41</v>
      </c>
      <c r="O226" s="90"/>
      <c r="P226" s="226">
        <f>O226*H226</f>
        <v>0</v>
      </c>
      <c r="Q226" s="226">
        <v>0.00019</v>
      </c>
      <c r="R226" s="226">
        <f>Q226*H226</f>
        <v>0.00019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205</v>
      </c>
      <c r="AT226" s="228" t="s">
        <v>282</v>
      </c>
      <c r="AU226" s="228" t="s">
        <v>86</v>
      </c>
      <c r="AY226" s="16" t="s">
        <v>148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155</v>
      </c>
      <c r="BM226" s="228" t="s">
        <v>1162</v>
      </c>
    </row>
    <row r="227" spans="1:47" s="2" customFormat="1" ht="12">
      <c r="A227" s="37"/>
      <c r="B227" s="38"/>
      <c r="C227" s="39"/>
      <c r="D227" s="230" t="s">
        <v>157</v>
      </c>
      <c r="E227" s="39"/>
      <c r="F227" s="231" t="s">
        <v>697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86</v>
      </c>
    </row>
    <row r="228" spans="1:65" s="2" customFormat="1" ht="21.75" customHeight="1">
      <c r="A228" s="37"/>
      <c r="B228" s="38"/>
      <c r="C228" s="249" t="s">
        <v>330</v>
      </c>
      <c r="D228" s="249" t="s">
        <v>282</v>
      </c>
      <c r="E228" s="250" t="s">
        <v>699</v>
      </c>
      <c r="F228" s="251" t="s">
        <v>700</v>
      </c>
      <c r="G228" s="252" t="s">
        <v>313</v>
      </c>
      <c r="H228" s="253">
        <v>1</v>
      </c>
      <c r="I228" s="254"/>
      <c r="J228" s="255">
        <f>ROUND(I228*H228,2)</f>
        <v>0</v>
      </c>
      <c r="K228" s="251" t="s">
        <v>186</v>
      </c>
      <c r="L228" s="256"/>
      <c r="M228" s="257" t="s">
        <v>1</v>
      </c>
      <c r="N228" s="258" t="s">
        <v>41</v>
      </c>
      <c r="O228" s="90"/>
      <c r="P228" s="226">
        <f>O228*H228</f>
        <v>0</v>
      </c>
      <c r="Q228" s="226">
        <v>0.0022</v>
      </c>
      <c r="R228" s="226">
        <f>Q228*H228</f>
        <v>0.0022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205</v>
      </c>
      <c r="AT228" s="228" t="s">
        <v>282</v>
      </c>
      <c r="AU228" s="228" t="s">
        <v>86</v>
      </c>
      <c r="AY228" s="16" t="s">
        <v>148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155</v>
      </c>
      <c r="BM228" s="228" t="s">
        <v>1163</v>
      </c>
    </row>
    <row r="229" spans="1:47" s="2" customFormat="1" ht="12">
      <c r="A229" s="37"/>
      <c r="B229" s="38"/>
      <c r="C229" s="39"/>
      <c r="D229" s="230" t="s">
        <v>157</v>
      </c>
      <c r="E229" s="39"/>
      <c r="F229" s="231" t="s">
        <v>700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157</v>
      </c>
      <c r="AU229" s="16" t="s">
        <v>86</v>
      </c>
    </row>
    <row r="230" spans="1:65" s="2" customFormat="1" ht="21.75" customHeight="1">
      <c r="A230" s="37"/>
      <c r="B230" s="38"/>
      <c r="C230" s="217" t="s">
        <v>334</v>
      </c>
      <c r="D230" s="217" t="s">
        <v>150</v>
      </c>
      <c r="E230" s="218" t="s">
        <v>702</v>
      </c>
      <c r="F230" s="219" t="s">
        <v>703</v>
      </c>
      <c r="G230" s="220" t="s">
        <v>313</v>
      </c>
      <c r="H230" s="221">
        <v>1</v>
      </c>
      <c r="I230" s="222"/>
      <c r="J230" s="223">
        <f>ROUND(I230*H230,2)</f>
        <v>0</v>
      </c>
      <c r="K230" s="219" t="s">
        <v>186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0.00072</v>
      </c>
      <c r="R230" s="226">
        <f>Q230*H230</f>
        <v>0.00072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155</v>
      </c>
      <c r="AT230" s="228" t="s">
        <v>150</v>
      </c>
      <c r="AU230" s="228" t="s">
        <v>86</v>
      </c>
      <c r="AY230" s="16" t="s">
        <v>148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155</v>
      </c>
      <c r="BM230" s="228" t="s">
        <v>1164</v>
      </c>
    </row>
    <row r="231" spans="1:47" s="2" customFormat="1" ht="12">
      <c r="A231" s="37"/>
      <c r="B231" s="38"/>
      <c r="C231" s="39"/>
      <c r="D231" s="230" t="s">
        <v>157</v>
      </c>
      <c r="E231" s="39"/>
      <c r="F231" s="231" t="s">
        <v>705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157</v>
      </c>
      <c r="AU231" s="16" t="s">
        <v>86</v>
      </c>
    </row>
    <row r="232" spans="1:47" s="2" customFormat="1" ht="12">
      <c r="A232" s="37"/>
      <c r="B232" s="38"/>
      <c r="C232" s="39"/>
      <c r="D232" s="235" t="s">
        <v>159</v>
      </c>
      <c r="E232" s="39"/>
      <c r="F232" s="236" t="s">
        <v>706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159</v>
      </c>
      <c r="AU232" s="16" t="s">
        <v>86</v>
      </c>
    </row>
    <row r="233" spans="1:65" s="2" customFormat="1" ht="24.15" customHeight="1">
      <c r="A233" s="37"/>
      <c r="B233" s="38"/>
      <c r="C233" s="249" t="s">
        <v>338</v>
      </c>
      <c r="D233" s="249" t="s">
        <v>282</v>
      </c>
      <c r="E233" s="250" t="s">
        <v>707</v>
      </c>
      <c r="F233" s="251" t="s">
        <v>708</v>
      </c>
      <c r="G233" s="252" t="s">
        <v>313</v>
      </c>
      <c r="H233" s="253">
        <v>1</v>
      </c>
      <c r="I233" s="254"/>
      <c r="J233" s="255">
        <f>ROUND(I233*H233,2)</f>
        <v>0</v>
      </c>
      <c r="K233" s="251" t="s">
        <v>186</v>
      </c>
      <c r="L233" s="256"/>
      <c r="M233" s="257" t="s">
        <v>1</v>
      </c>
      <c r="N233" s="258" t="s">
        <v>41</v>
      </c>
      <c r="O233" s="90"/>
      <c r="P233" s="226">
        <f>O233*H233</f>
        <v>0</v>
      </c>
      <c r="Q233" s="226">
        <v>0.012</v>
      </c>
      <c r="R233" s="226">
        <f>Q233*H233</f>
        <v>0.012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205</v>
      </c>
      <c r="AT233" s="228" t="s">
        <v>282</v>
      </c>
      <c r="AU233" s="228" t="s">
        <v>86</v>
      </c>
      <c r="AY233" s="16" t="s">
        <v>148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155</v>
      </c>
      <c r="BM233" s="228" t="s">
        <v>1165</v>
      </c>
    </row>
    <row r="234" spans="1:47" s="2" customFormat="1" ht="12">
      <c r="A234" s="37"/>
      <c r="B234" s="38"/>
      <c r="C234" s="39"/>
      <c r="D234" s="230" t="s">
        <v>157</v>
      </c>
      <c r="E234" s="39"/>
      <c r="F234" s="231" t="s">
        <v>708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86</v>
      </c>
    </row>
    <row r="235" spans="1:65" s="2" customFormat="1" ht="21.75" customHeight="1">
      <c r="A235" s="37"/>
      <c r="B235" s="38"/>
      <c r="C235" s="249" t="s">
        <v>342</v>
      </c>
      <c r="D235" s="249" t="s">
        <v>282</v>
      </c>
      <c r="E235" s="250" t="s">
        <v>710</v>
      </c>
      <c r="F235" s="251" t="s">
        <v>711</v>
      </c>
      <c r="G235" s="252" t="s">
        <v>313</v>
      </c>
      <c r="H235" s="253">
        <v>1</v>
      </c>
      <c r="I235" s="254"/>
      <c r="J235" s="255">
        <f>ROUND(I235*H235,2)</f>
        <v>0</v>
      </c>
      <c r="K235" s="251" t="s">
        <v>186</v>
      </c>
      <c r="L235" s="256"/>
      <c r="M235" s="257" t="s">
        <v>1</v>
      </c>
      <c r="N235" s="258" t="s">
        <v>41</v>
      </c>
      <c r="O235" s="90"/>
      <c r="P235" s="226">
        <f>O235*H235</f>
        <v>0</v>
      </c>
      <c r="Q235" s="226">
        <v>0.0035</v>
      </c>
      <c r="R235" s="226">
        <f>Q235*H235</f>
        <v>0.0035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205</v>
      </c>
      <c r="AT235" s="228" t="s">
        <v>282</v>
      </c>
      <c r="AU235" s="228" t="s">
        <v>86</v>
      </c>
      <c r="AY235" s="16" t="s">
        <v>148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155</v>
      </c>
      <c r="BM235" s="228" t="s">
        <v>1166</v>
      </c>
    </row>
    <row r="236" spans="1:47" s="2" customFormat="1" ht="12">
      <c r="A236" s="37"/>
      <c r="B236" s="38"/>
      <c r="C236" s="39"/>
      <c r="D236" s="230" t="s">
        <v>157</v>
      </c>
      <c r="E236" s="39"/>
      <c r="F236" s="231" t="s">
        <v>711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86</v>
      </c>
    </row>
    <row r="237" spans="1:65" s="2" customFormat="1" ht="16.5" customHeight="1">
      <c r="A237" s="37"/>
      <c r="B237" s="38"/>
      <c r="C237" s="217" t="s">
        <v>348</v>
      </c>
      <c r="D237" s="217" t="s">
        <v>150</v>
      </c>
      <c r="E237" s="218" t="s">
        <v>515</v>
      </c>
      <c r="F237" s="219" t="s">
        <v>516</v>
      </c>
      <c r="G237" s="220" t="s">
        <v>313</v>
      </c>
      <c r="H237" s="221">
        <v>1</v>
      </c>
      <c r="I237" s="222"/>
      <c r="J237" s="223">
        <f>ROUND(I237*H237,2)</f>
        <v>0</v>
      </c>
      <c r="K237" s="219" t="s">
        <v>154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0.00136</v>
      </c>
      <c r="R237" s="226">
        <f>Q237*H237</f>
        <v>0.00136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155</v>
      </c>
      <c r="AT237" s="228" t="s">
        <v>150</v>
      </c>
      <c r="AU237" s="228" t="s">
        <v>86</v>
      </c>
      <c r="AY237" s="16" t="s">
        <v>148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155</v>
      </c>
      <c r="BM237" s="228" t="s">
        <v>1167</v>
      </c>
    </row>
    <row r="238" spans="1:47" s="2" customFormat="1" ht="12">
      <c r="A238" s="37"/>
      <c r="B238" s="38"/>
      <c r="C238" s="39"/>
      <c r="D238" s="230" t="s">
        <v>157</v>
      </c>
      <c r="E238" s="39"/>
      <c r="F238" s="231" t="s">
        <v>518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86</v>
      </c>
    </row>
    <row r="239" spans="1:47" s="2" customFormat="1" ht="12">
      <c r="A239" s="37"/>
      <c r="B239" s="38"/>
      <c r="C239" s="39"/>
      <c r="D239" s="235" t="s">
        <v>159</v>
      </c>
      <c r="E239" s="39"/>
      <c r="F239" s="236" t="s">
        <v>519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86</v>
      </c>
    </row>
    <row r="240" spans="1:47" s="2" customFormat="1" ht="12">
      <c r="A240" s="37"/>
      <c r="B240" s="38"/>
      <c r="C240" s="39"/>
      <c r="D240" s="230" t="s">
        <v>161</v>
      </c>
      <c r="E240" s="39"/>
      <c r="F240" s="237" t="s">
        <v>520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161</v>
      </c>
      <c r="AU240" s="16" t="s">
        <v>86</v>
      </c>
    </row>
    <row r="241" spans="1:65" s="2" customFormat="1" ht="24.15" customHeight="1">
      <c r="A241" s="37"/>
      <c r="B241" s="38"/>
      <c r="C241" s="249" t="s">
        <v>352</v>
      </c>
      <c r="D241" s="249" t="s">
        <v>282</v>
      </c>
      <c r="E241" s="250" t="s">
        <v>714</v>
      </c>
      <c r="F241" s="251" t="s">
        <v>715</v>
      </c>
      <c r="G241" s="252" t="s">
        <v>313</v>
      </c>
      <c r="H241" s="253">
        <v>1</v>
      </c>
      <c r="I241" s="254"/>
      <c r="J241" s="255">
        <f>ROUND(I241*H241,2)</f>
        <v>0</v>
      </c>
      <c r="K241" s="251" t="s">
        <v>1</v>
      </c>
      <c r="L241" s="256"/>
      <c r="M241" s="257" t="s">
        <v>1</v>
      </c>
      <c r="N241" s="258" t="s">
        <v>41</v>
      </c>
      <c r="O241" s="90"/>
      <c r="P241" s="226">
        <f>O241*H241</f>
        <v>0</v>
      </c>
      <c r="Q241" s="226">
        <v>0.014</v>
      </c>
      <c r="R241" s="226">
        <f>Q241*H241</f>
        <v>0.014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205</v>
      </c>
      <c r="AT241" s="228" t="s">
        <v>282</v>
      </c>
      <c r="AU241" s="228" t="s">
        <v>86</v>
      </c>
      <c r="AY241" s="16" t="s">
        <v>148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155</v>
      </c>
      <c r="BM241" s="228" t="s">
        <v>1168</v>
      </c>
    </row>
    <row r="242" spans="1:47" s="2" customFormat="1" ht="12">
      <c r="A242" s="37"/>
      <c r="B242" s="38"/>
      <c r="C242" s="39"/>
      <c r="D242" s="230" t="s">
        <v>157</v>
      </c>
      <c r="E242" s="39"/>
      <c r="F242" s="231" t="s">
        <v>715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157</v>
      </c>
      <c r="AU242" s="16" t="s">
        <v>86</v>
      </c>
    </row>
    <row r="243" spans="1:65" s="2" customFormat="1" ht="16.5" customHeight="1">
      <c r="A243" s="37"/>
      <c r="B243" s="38"/>
      <c r="C243" s="217" t="s">
        <v>356</v>
      </c>
      <c r="D243" s="217" t="s">
        <v>150</v>
      </c>
      <c r="E243" s="218" t="s">
        <v>540</v>
      </c>
      <c r="F243" s="219" t="s">
        <v>541</v>
      </c>
      <c r="G243" s="220" t="s">
        <v>153</v>
      </c>
      <c r="H243" s="221">
        <v>152</v>
      </c>
      <c r="I243" s="222"/>
      <c r="J243" s="223">
        <f>ROUND(I243*H243,2)</f>
        <v>0</v>
      </c>
      <c r="K243" s="219" t="s">
        <v>154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155</v>
      </c>
      <c r="AT243" s="228" t="s">
        <v>150</v>
      </c>
      <c r="AU243" s="228" t="s">
        <v>86</v>
      </c>
      <c r="AY243" s="16" t="s">
        <v>148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155</v>
      </c>
      <c r="BM243" s="228" t="s">
        <v>1169</v>
      </c>
    </row>
    <row r="244" spans="1:47" s="2" customFormat="1" ht="12">
      <c r="A244" s="37"/>
      <c r="B244" s="38"/>
      <c r="C244" s="39"/>
      <c r="D244" s="230" t="s">
        <v>157</v>
      </c>
      <c r="E244" s="39"/>
      <c r="F244" s="231" t="s">
        <v>543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86</v>
      </c>
    </row>
    <row r="245" spans="1:47" s="2" customFormat="1" ht="12">
      <c r="A245" s="37"/>
      <c r="B245" s="38"/>
      <c r="C245" s="39"/>
      <c r="D245" s="235" t="s">
        <v>159</v>
      </c>
      <c r="E245" s="39"/>
      <c r="F245" s="236" t="s">
        <v>544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86</v>
      </c>
    </row>
    <row r="246" spans="1:47" s="2" customFormat="1" ht="12">
      <c r="A246" s="37"/>
      <c r="B246" s="38"/>
      <c r="C246" s="39"/>
      <c r="D246" s="230" t="s">
        <v>161</v>
      </c>
      <c r="E246" s="39"/>
      <c r="F246" s="237" t="s">
        <v>545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161</v>
      </c>
      <c r="AU246" s="16" t="s">
        <v>86</v>
      </c>
    </row>
    <row r="247" spans="1:65" s="2" customFormat="1" ht="24.15" customHeight="1">
      <c r="A247" s="37"/>
      <c r="B247" s="38"/>
      <c r="C247" s="217" t="s">
        <v>362</v>
      </c>
      <c r="D247" s="217" t="s">
        <v>150</v>
      </c>
      <c r="E247" s="218" t="s">
        <v>547</v>
      </c>
      <c r="F247" s="219" t="s">
        <v>548</v>
      </c>
      <c r="G247" s="220" t="s">
        <v>153</v>
      </c>
      <c r="H247" s="221">
        <v>152</v>
      </c>
      <c r="I247" s="222"/>
      <c r="J247" s="223">
        <f>ROUND(I247*H247,2)</f>
        <v>0</v>
      </c>
      <c r="K247" s="219" t="s">
        <v>154</v>
      </c>
      <c r="L247" s="43"/>
      <c r="M247" s="224" t="s">
        <v>1</v>
      </c>
      <c r="N247" s="225" t="s">
        <v>41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155</v>
      </c>
      <c r="AT247" s="228" t="s">
        <v>150</v>
      </c>
      <c r="AU247" s="228" t="s">
        <v>86</v>
      </c>
      <c r="AY247" s="16" t="s">
        <v>148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155</v>
      </c>
      <c r="BM247" s="228" t="s">
        <v>1170</v>
      </c>
    </row>
    <row r="248" spans="1:47" s="2" customFormat="1" ht="12">
      <c r="A248" s="37"/>
      <c r="B248" s="38"/>
      <c r="C248" s="39"/>
      <c r="D248" s="230" t="s">
        <v>157</v>
      </c>
      <c r="E248" s="39"/>
      <c r="F248" s="231" t="s">
        <v>548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86</v>
      </c>
    </row>
    <row r="249" spans="1:47" s="2" customFormat="1" ht="12">
      <c r="A249" s="37"/>
      <c r="B249" s="38"/>
      <c r="C249" s="39"/>
      <c r="D249" s="235" t="s">
        <v>159</v>
      </c>
      <c r="E249" s="39"/>
      <c r="F249" s="236" t="s">
        <v>550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159</v>
      </c>
      <c r="AU249" s="16" t="s">
        <v>86</v>
      </c>
    </row>
    <row r="250" spans="1:47" s="2" customFormat="1" ht="12">
      <c r="A250" s="37"/>
      <c r="B250" s="38"/>
      <c r="C250" s="39"/>
      <c r="D250" s="230" t="s">
        <v>161</v>
      </c>
      <c r="E250" s="39"/>
      <c r="F250" s="237" t="s">
        <v>551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161</v>
      </c>
      <c r="AU250" s="16" t="s">
        <v>86</v>
      </c>
    </row>
    <row r="251" spans="1:65" s="2" customFormat="1" ht="16.5" customHeight="1">
      <c r="A251" s="37"/>
      <c r="B251" s="38"/>
      <c r="C251" s="217" t="s">
        <v>366</v>
      </c>
      <c r="D251" s="217" t="s">
        <v>150</v>
      </c>
      <c r="E251" s="218" t="s">
        <v>553</v>
      </c>
      <c r="F251" s="219" t="s">
        <v>554</v>
      </c>
      <c r="G251" s="220" t="s">
        <v>313</v>
      </c>
      <c r="H251" s="221">
        <v>1</v>
      </c>
      <c r="I251" s="222"/>
      <c r="J251" s="223">
        <f>ROUND(I251*H251,2)</f>
        <v>0</v>
      </c>
      <c r="K251" s="219" t="s">
        <v>186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0.12303</v>
      </c>
      <c r="R251" s="226">
        <f>Q251*H251</f>
        <v>0.12303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155</v>
      </c>
      <c r="AT251" s="228" t="s">
        <v>150</v>
      </c>
      <c r="AU251" s="228" t="s">
        <v>86</v>
      </c>
      <c r="AY251" s="16" t="s">
        <v>148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155</v>
      </c>
      <c r="BM251" s="228" t="s">
        <v>1171</v>
      </c>
    </row>
    <row r="252" spans="1:47" s="2" customFormat="1" ht="12">
      <c r="A252" s="37"/>
      <c r="B252" s="38"/>
      <c r="C252" s="39"/>
      <c r="D252" s="230" t="s">
        <v>157</v>
      </c>
      <c r="E252" s="39"/>
      <c r="F252" s="231" t="s">
        <v>554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157</v>
      </c>
      <c r="AU252" s="16" t="s">
        <v>86</v>
      </c>
    </row>
    <row r="253" spans="1:47" s="2" customFormat="1" ht="12">
      <c r="A253" s="37"/>
      <c r="B253" s="38"/>
      <c r="C253" s="39"/>
      <c r="D253" s="235" t="s">
        <v>159</v>
      </c>
      <c r="E253" s="39"/>
      <c r="F253" s="236" t="s">
        <v>556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159</v>
      </c>
      <c r="AU253" s="16" t="s">
        <v>86</v>
      </c>
    </row>
    <row r="254" spans="1:65" s="2" customFormat="1" ht="24.15" customHeight="1">
      <c r="A254" s="37"/>
      <c r="B254" s="38"/>
      <c r="C254" s="249" t="s">
        <v>372</v>
      </c>
      <c r="D254" s="249" t="s">
        <v>282</v>
      </c>
      <c r="E254" s="250" t="s">
        <v>558</v>
      </c>
      <c r="F254" s="251" t="s">
        <v>559</v>
      </c>
      <c r="G254" s="252" t="s">
        <v>313</v>
      </c>
      <c r="H254" s="253">
        <v>1</v>
      </c>
      <c r="I254" s="254"/>
      <c r="J254" s="255">
        <f>ROUND(I254*H254,2)</f>
        <v>0</v>
      </c>
      <c r="K254" s="251" t="s">
        <v>186</v>
      </c>
      <c r="L254" s="256"/>
      <c r="M254" s="257" t="s">
        <v>1</v>
      </c>
      <c r="N254" s="258" t="s">
        <v>41</v>
      </c>
      <c r="O254" s="90"/>
      <c r="P254" s="226">
        <f>O254*H254</f>
        <v>0</v>
      </c>
      <c r="Q254" s="226">
        <v>0.0133</v>
      </c>
      <c r="R254" s="226">
        <f>Q254*H254</f>
        <v>0.0133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205</v>
      </c>
      <c r="AT254" s="228" t="s">
        <v>282</v>
      </c>
      <c r="AU254" s="228" t="s">
        <v>86</v>
      </c>
      <c r="AY254" s="16" t="s">
        <v>148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84</v>
      </c>
      <c r="BK254" s="229">
        <f>ROUND(I254*H254,2)</f>
        <v>0</v>
      </c>
      <c r="BL254" s="16" t="s">
        <v>155</v>
      </c>
      <c r="BM254" s="228" t="s">
        <v>1172</v>
      </c>
    </row>
    <row r="255" spans="1:47" s="2" customFormat="1" ht="12">
      <c r="A255" s="37"/>
      <c r="B255" s="38"/>
      <c r="C255" s="39"/>
      <c r="D255" s="230" t="s">
        <v>157</v>
      </c>
      <c r="E255" s="39"/>
      <c r="F255" s="231" t="s">
        <v>559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86</v>
      </c>
    </row>
    <row r="256" spans="1:65" s="2" customFormat="1" ht="24.15" customHeight="1">
      <c r="A256" s="37"/>
      <c r="B256" s="38"/>
      <c r="C256" s="249" t="s">
        <v>376</v>
      </c>
      <c r="D256" s="249" t="s">
        <v>282</v>
      </c>
      <c r="E256" s="250" t="s">
        <v>562</v>
      </c>
      <c r="F256" s="251" t="s">
        <v>563</v>
      </c>
      <c r="G256" s="252" t="s">
        <v>313</v>
      </c>
      <c r="H256" s="253">
        <v>1</v>
      </c>
      <c r="I256" s="254"/>
      <c r="J256" s="255">
        <f>ROUND(I256*H256,2)</f>
        <v>0</v>
      </c>
      <c r="K256" s="251" t="s">
        <v>186</v>
      </c>
      <c r="L256" s="256"/>
      <c r="M256" s="257" t="s">
        <v>1</v>
      </c>
      <c r="N256" s="258" t="s">
        <v>41</v>
      </c>
      <c r="O256" s="90"/>
      <c r="P256" s="226">
        <f>O256*H256</f>
        <v>0</v>
      </c>
      <c r="Q256" s="226">
        <v>0.0003</v>
      </c>
      <c r="R256" s="226">
        <f>Q256*H256</f>
        <v>0.0003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205</v>
      </c>
      <c r="AT256" s="228" t="s">
        <v>282</v>
      </c>
      <c r="AU256" s="228" t="s">
        <v>86</v>
      </c>
      <c r="AY256" s="16" t="s">
        <v>148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155</v>
      </c>
      <c r="BM256" s="228" t="s">
        <v>1173</v>
      </c>
    </row>
    <row r="257" spans="1:47" s="2" customFormat="1" ht="12">
      <c r="A257" s="37"/>
      <c r="B257" s="38"/>
      <c r="C257" s="39"/>
      <c r="D257" s="230" t="s">
        <v>157</v>
      </c>
      <c r="E257" s="39"/>
      <c r="F257" s="231" t="s">
        <v>563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86</v>
      </c>
    </row>
    <row r="258" spans="1:65" s="2" customFormat="1" ht="16.5" customHeight="1">
      <c r="A258" s="37"/>
      <c r="B258" s="38"/>
      <c r="C258" s="217" t="s">
        <v>382</v>
      </c>
      <c r="D258" s="217" t="s">
        <v>150</v>
      </c>
      <c r="E258" s="218" t="s">
        <v>566</v>
      </c>
      <c r="F258" s="219" t="s">
        <v>567</v>
      </c>
      <c r="G258" s="220" t="s">
        <v>313</v>
      </c>
      <c r="H258" s="221">
        <v>1</v>
      </c>
      <c r="I258" s="222"/>
      <c r="J258" s="223">
        <f>ROUND(I258*H258,2)</f>
        <v>0</v>
      </c>
      <c r="K258" s="219" t="s">
        <v>154</v>
      </c>
      <c r="L258" s="43"/>
      <c r="M258" s="224" t="s">
        <v>1</v>
      </c>
      <c r="N258" s="225" t="s">
        <v>41</v>
      </c>
      <c r="O258" s="90"/>
      <c r="P258" s="226">
        <f>O258*H258</f>
        <v>0</v>
      </c>
      <c r="Q258" s="226">
        <v>0.32906</v>
      </c>
      <c r="R258" s="226">
        <f>Q258*H258</f>
        <v>0.32906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155</v>
      </c>
      <c r="AT258" s="228" t="s">
        <v>150</v>
      </c>
      <c r="AU258" s="228" t="s">
        <v>86</v>
      </c>
      <c r="AY258" s="16" t="s">
        <v>148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84</v>
      </c>
      <c r="BK258" s="229">
        <f>ROUND(I258*H258,2)</f>
        <v>0</v>
      </c>
      <c r="BL258" s="16" t="s">
        <v>155</v>
      </c>
      <c r="BM258" s="228" t="s">
        <v>1174</v>
      </c>
    </row>
    <row r="259" spans="1:47" s="2" customFormat="1" ht="12">
      <c r="A259" s="37"/>
      <c r="B259" s="38"/>
      <c r="C259" s="39"/>
      <c r="D259" s="230" t="s">
        <v>157</v>
      </c>
      <c r="E259" s="39"/>
      <c r="F259" s="231" t="s">
        <v>567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157</v>
      </c>
      <c r="AU259" s="16" t="s">
        <v>86</v>
      </c>
    </row>
    <row r="260" spans="1:47" s="2" customFormat="1" ht="12">
      <c r="A260" s="37"/>
      <c r="B260" s="38"/>
      <c r="C260" s="39"/>
      <c r="D260" s="235" t="s">
        <v>159</v>
      </c>
      <c r="E260" s="39"/>
      <c r="F260" s="236" t="s">
        <v>569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159</v>
      </c>
      <c r="AU260" s="16" t="s">
        <v>86</v>
      </c>
    </row>
    <row r="261" spans="1:47" s="2" customFormat="1" ht="12">
      <c r="A261" s="37"/>
      <c r="B261" s="38"/>
      <c r="C261" s="39"/>
      <c r="D261" s="230" t="s">
        <v>161</v>
      </c>
      <c r="E261" s="39"/>
      <c r="F261" s="237" t="s">
        <v>570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65" s="2" customFormat="1" ht="16.5" customHeight="1">
      <c r="A262" s="37"/>
      <c r="B262" s="38"/>
      <c r="C262" s="249" t="s">
        <v>386</v>
      </c>
      <c r="D262" s="249" t="s">
        <v>282</v>
      </c>
      <c r="E262" s="250" t="s">
        <v>572</v>
      </c>
      <c r="F262" s="251" t="s">
        <v>573</v>
      </c>
      <c r="G262" s="252" t="s">
        <v>313</v>
      </c>
      <c r="H262" s="253">
        <v>1</v>
      </c>
      <c r="I262" s="254"/>
      <c r="J262" s="255">
        <f>ROUND(I262*H262,2)</f>
        <v>0</v>
      </c>
      <c r="K262" s="251" t="s">
        <v>154</v>
      </c>
      <c r="L262" s="256"/>
      <c r="M262" s="257" t="s">
        <v>1</v>
      </c>
      <c r="N262" s="258" t="s">
        <v>41</v>
      </c>
      <c r="O262" s="90"/>
      <c r="P262" s="226">
        <f>O262*H262</f>
        <v>0</v>
      </c>
      <c r="Q262" s="226">
        <v>0.0295</v>
      </c>
      <c r="R262" s="226">
        <f>Q262*H262</f>
        <v>0.0295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205</v>
      </c>
      <c r="AT262" s="228" t="s">
        <v>282</v>
      </c>
      <c r="AU262" s="228" t="s">
        <v>86</v>
      </c>
      <c r="AY262" s="16" t="s">
        <v>148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155</v>
      </c>
      <c r="BM262" s="228" t="s">
        <v>1175</v>
      </c>
    </row>
    <row r="263" spans="1:47" s="2" customFormat="1" ht="12">
      <c r="A263" s="37"/>
      <c r="B263" s="38"/>
      <c r="C263" s="39"/>
      <c r="D263" s="230" t="s">
        <v>157</v>
      </c>
      <c r="E263" s="39"/>
      <c r="F263" s="231" t="s">
        <v>573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86</v>
      </c>
    </row>
    <row r="264" spans="1:65" s="2" customFormat="1" ht="24.15" customHeight="1">
      <c r="A264" s="37"/>
      <c r="B264" s="38"/>
      <c r="C264" s="249" t="s">
        <v>392</v>
      </c>
      <c r="D264" s="249" t="s">
        <v>282</v>
      </c>
      <c r="E264" s="250" t="s">
        <v>576</v>
      </c>
      <c r="F264" s="251" t="s">
        <v>577</v>
      </c>
      <c r="G264" s="252" t="s">
        <v>313</v>
      </c>
      <c r="H264" s="253">
        <v>1</v>
      </c>
      <c r="I264" s="254"/>
      <c r="J264" s="255">
        <f>ROUND(I264*H264,2)</f>
        <v>0</v>
      </c>
      <c r="K264" s="251" t="s">
        <v>1</v>
      </c>
      <c r="L264" s="256"/>
      <c r="M264" s="257" t="s">
        <v>1</v>
      </c>
      <c r="N264" s="258" t="s">
        <v>41</v>
      </c>
      <c r="O264" s="90"/>
      <c r="P264" s="226">
        <f>O264*H264</f>
        <v>0</v>
      </c>
      <c r="Q264" s="226">
        <v>0.00065</v>
      </c>
      <c r="R264" s="226">
        <f>Q264*H264</f>
        <v>0.00065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205</v>
      </c>
      <c r="AT264" s="228" t="s">
        <v>282</v>
      </c>
      <c r="AU264" s="228" t="s">
        <v>86</v>
      </c>
      <c r="AY264" s="16" t="s">
        <v>148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155</v>
      </c>
      <c r="BM264" s="228" t="s">
        <v>1176</v>
      </c>
    </row>
    <row r="265" spans="1:47" s="2" customFormat="1" ht="12">
      <c r="A265" s="37"/>
      <c r="B265" s="38"/>
      <c r="C265" s="39"/>
      <c r="D265" s="230" t="s">
        <v>157</v>
      </c>
      <c r="E265" s="39"/>
      <c r="F265" s="231" t="s">
        <v>577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86</v>
      </c>
    </row>
    <row r="266" spans="1:65" s="2" customFormat="1" ht="16.5" customHeight="1">
      <c r="A266" s="37"/>
      <c r="B266" s="38"/>
      <c r="C266" s="217" t="s">
        <v>396</v>
      </c>
      <c r="D266" s="217" t="s">
        <v>150</v>
      </c>
      <c r="E266" s="218" t="s">
        <v>580</v>
      </c>
      <c r="F266" s="219" t="s">
        <v>581</v>
      </c>
      <c r="G266" s="220" t="s">
        <v>313</v>
      </c>
      <c r="H266" s="221">
        <v>2</v>
      </c>
      <c r="I266" s="222"/>
      <c r="J266" s="223">
        <f>ROUND(I266*H266,2)</f>
        <v>0</v>
      </c>
      <c r="K266" s="219" t="s">
        <v>154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0.00031</v>
      </c>
      <c r="R266" s="226">
        <f>Q266*H266</f>
        <v>0.00062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155</v>
      </c>
      <c r="AT266" s="228" t="s">
        <v>150</v>
      </c>
      <c r="AU266" s="228" t="s">
        <v>86</v>
      </c>
      <c r="AY266" s="16" t="s">
        <v>148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155</v>
      </c>
      <c r="BM266" s="228" t="s">
        <v>1177</v>
      </c>
    </row>
    <row r="267" spans="1:47" s="2" customFormat="1" ht="12">
      <c r="A267" s="37"/>
      <c r="B267" s="38"/>
      <c r="C267" s="39"/>
      <c r="D267" s="230" t="s">
        <v>157</v>
      </c>
      <c r="E267" s="39"/>
      <c r="F267" s="231" t="s">
        <v>583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157</v>
      </c>
      <c r="AU267" s="16" t="s">
        <v>86</v>
      </c>
    </row>
    <row r="268" spans="1:47" s="2" customFormat="1" ht="12">
      <c r="A268" s="37"/>
      <c r="B268" s="38"/>
      <c r="C268" s="39"/>
      <c r="D268" s="235" t="s">
        <v>159</v>
      </c>
      <c r="E268" s="39"/>
      <c r="F268" s="236" t="s">
        <v>584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159</v>
      </c>
      <c r="AU268" s="16" t="s">
        <v>86</v>
      </c>
    </row>
    <row r="269" spans="1:47" s="2" customFormat="1" ht="12">
      <c r="A269" s="37"/>
      <c r="B269" s="38"/>
      <c r="C269" s="39"/>
      <c r="D269" s="230" t="s">
        <v>161</v>
      </c>
      <c r="E269" s="39"/>
      <c r="F269" s="237" t="s">
        <v>585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65" s="2" customFormat="1" ht="16.5" customHeight="1">
      <c r="A270" s="37"/>
      <c r="B270" s="38"/>
      <c r="C270" s="217" t="s">
        <v>402</v>
      </c>
      <c r="D270" s="217" t="s">
        <v>150</v>
      </c>
      <c r="E270" s="218" t="s">
        <v>587</v>
      </c>
      <c r="F270" s="219" t="s">
        <v>588</v>
      </c>
      <c r="G270" s="220" t="s">
        <v>153</v>
      </c>
      <c r="H270" s="221">
        <v>152</v>
      </c>
      <c r="I270" s="222"/>
      <c r="J270" s="223">
        <f>ROUND(I270*H270,2)</f>
        <v>0</v>
      </c>
      <c r="K270" s="219" t="s">
        <v>154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0.00019</v>
      </c>
      <c r="R270" s="226">
        <f>Q270*H270</f>
        <v>0.028880000000000003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155</v>
      </c>
      <c r="AT270" s="228" t="s">
        <v>150</v>
      </c>
      <c r="AU270" s="228" t="s">
        <v>86</v>
      </c>
      <c r="AY270" s="16" t="s">
        <v>148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155</v>
      </c>
      <c r="BM270" s="228" t="s">
        <v>1178</v>
      </c>
    </row>
    <row r="271" spans="1:47" s="2" customFormat="1" ht="12">
      <c r="A271" s="37"/>
      <c r="B271" s="38"/>
      <c r="C271" s="39"/>
      <c r="D271" s="230" t="s">
        <v>157</v>
      </c>
      <c r="E271" s="39"/>
      <c r="F271" s="231" t="s">
        <v>590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86</v>
      </c>
    </row>
    <row r="272" spans="1:47" s="2" customFormat="1" ht="12">
      <c r="A272" s="37"/>
      <c r="B272" s="38"/>
      <c r="C272" s="39"/>
      <c r="D272" s="235" t="s">
        <v>159</v>
      </c>
      <c r="E272" s="39"/>
      <c r="F272" s="236" t="s">
        <v>591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159</v>
      </c>
      <c r="AU272" s="16" t="s">
        <v>86</v>
      </c>
    </row>
    <row r="273" spans="1:65" s="2" customFormat="1" ht="21.75" customHeight="1">
      <c r="A273" s="37"/>
      <c r="B273" s="38"/>
      <c r="C273" s="217" t="s">
        <v>407</v>
      </c>
      <c r="D273" s="217" t="s">
        <v>150</v>
      </c>
      <c r="E273" s="218" t="s">
        <v>593</v>
      </c>
      <c r="F273" s="219" t="s">
        <v>594</v>
      </c>
      <c r="G273" s="220" t="s">
        <v>153</v>
      </c>
      <c r="H273" s="221">
        <v>152</v>
      </c>
      <c r="I273" s="222"/>
      <c r="J273" s="223">
        <f>ROUND(I273*H273,2)</f>
        <v>0</v>
      </c>
      <c r="K273" s="219" t="s">
        <v>154</v>
      </c>
      <c r="L273" s="43"/>
      <c r="M273" s="224" t="s">
        <v>1</v>
      </c>
      <c r="N273" s="225" t="s">
        <v>41</v>
      </c>
      <c r="O273" s="90"/>
      <c r="P273" s="226">
        <f>O273*H273</f>
        <v>0</v>
      </c>
      <c r="Q273" s="226">
        <v>9E-05</v>
      </c>
      <c r="R273" s="226">
        <f>Q273*H273</f>
        <v>0.013680000000000001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155</v>
      </c>
      <c r="AT273" s="228" t="s">
        <v>150</v>
      </c>
      <c r="AU273" s="228" t="s">
        <v>86</v>
      </c>
      <c r="AY273" s="16" t="s">
        <v>148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155</v>
      </c>
      <c r="BM273" s="228" t="s">
        <v>1179</v>
      </c>
    </row>
    <row r="274" spans="1:47" s="2" customFormat="1" ht="12">
      <c r="A274" s="37"/>
      <c r="B274" s="38"/>
      <c r="C274" s="39"/>
      <c r="D274" s="230" t="s">
        <v>157</v>
      </c>
      <c r="E274" s="39"/>
      <c r="F274" s="231" t="s">
        <v>596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86</v>
      </c>
    </row>
    <row r="275" spans="1:47" s="2" customFormat="1" ht="12">
      <c r="A275" s="37"/>
      <c r="B275" s="38"/>
      <c r="C275" s="39"/>
      <c r="D275" s="235" t="s">
        <v>159</v>
      </c>
      <c r="E275" s="39"/>
      <c r="F275" s="236" t="s">
        <v>597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159</v>
      </c>
      <c r="AU275" s="16" t="s">
        <v>86</v>
      </c>
    </row>
    <row r="276" spans="1:65" s="2" customFormat="1" ht="16.5" customHeight="1">
      <c r="A276" s="37"/>
      <c r="B276" s="38"/>
      <c r="C276" s="217" t="s">
        <v>413</v>
      </c>
      <c r="D276" s="217" t="s">
        <v>150</v>
      </c>
      <c r="E276" s="218" t="s">
        <v>599</v>
      </c>
      <c r="F276" s="219" t="s">
        <v>600</v>
      </c>
      <c r="G276" s="220" t="s">
        <v>313</v>
      </c>
      <c r="H276" s="221">
        <v>2</v>
      </c>
      <c r="I276" s="222"/>
      <c r="J276" s="223">
        <f>ROUND(I276*H276,2)</f>
        <v>0</v>
      </c>
      <c r="K276" s="219" t="s">
        <v>1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155</v>
      </c>
      <c r="AT276" s="228" t="s">
        <v>150</v>
      </c>
      <c r="AU276" s="228" t="s">
        <v>86</v>
      </c>
      <c r="AY276" s="16" t="s">
        <v>148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155</v>
      </c>
      <c r="BM276" s="228" t="s">
        <v>1180</v>
      </c>
    </row>
    <row r="277" spans="1:47" s="2" customFormat="1" ht="12">
      <c r="A277" s="37"/>
      <c r="B277" s="38"/>
      <c r="C277" s="39"/>
      <c r="D277" s="230" t="s">
        <v>157</v>
      </c>
      <c r="E277" s="39"/>
      <c r="F277" s="231" t="s">
        <v>600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86</v>
      </c>
    </row>
    <row r="278" spans="1:63" s="12" customFormat="1" ht="22.8" customHeight="1">
      <c r="A278" s="12"/>
      <c r="B278" s="201"/>
      <c r="C278" s="202"/>
      <c r="D278" s="203" t="s">
        <v>75</v>
      </c>
      <c r="E278" s="215" t="s">
        <v>628</v>
      </c>
      <c r="F278" s="215" t="s">
        <v>629</v>
      </c>
      <c r="G278" s="202"/>
      <c r="H278" s="202"/>
      <c r="I278" s="205"/>
      <c r="J278" s="216">
        <f>BK278</f>
        <v>0</v>
      </c>
      <c r="K278" s="202"/>
      <c r="L278" s="207"/>
      <c r="M278" s="208"/>
      <c r="N278" s="209"/>
      <c r="O278" s="209"/>
      <c r="P278" s="210">
        <f>SUM(P279:P282)</f>
        <v>0</v>
      </c>
      <c r="Q278" s="209"/>
      <c r="R278" s="210">
        <f>SUM(R279:R282)</f>
        <v>0</v>
      </c>
      <c r="S278" s="209"/>
      <c r="T278" s="211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2" t="s">
        <v>84</v>
      </c>
      <c r="AT278" s="213" t="s">
        <v>75</v>
      </c>
      <c r="AU278" s="213" t="s">
        <v>84</v>
      </c>
      <c r="AY278" s="212" t="s">
        <v>148</v>
      </c>
      <c r="BK278" s="214">
        <f>SUM(BK279:BK282)</f>
        <v>0</v>
      </c>
    </row>
    <row r="279" spans="1:65" s="2" customFormat="1" ht="24.15" customHeight="1">
      <c r="A279" s="37"/>
      <c r="B279" s="38"/>
      <c r="C279" s="217" t="s">
        <v>418</v>
      </c>
      <c r="D279" s="217" t="s">
        <v>150</v>
      </c>
      <c r="E279" s="218" t="s">
        <v>631</v>
      </c>
      <c r="F279" s="219" t="s">
        <v>632</v>
      </c>
      <c r="G279" s="220" t="s">
        <v>256</v>
      </c>
      <c r="H279" s="221">
        <v>1.366</v>
      </c>
      <c r="I279" s="222"/>
      <c r="J279" s="223">
        <f>ROUND(I279*H279,2)</f>
        <v>0</v>
      </c>
      <c r="K279" s="219" t="s">
        <v>154</v>
      </c>
      <c r="L279" s="43"/>
      <c r="M279" s="224" t="s">
        <v>1</v>
      </c>
      <c r="N279" s="225" t="s">
        <v>41</v>
      </c>
      <c r="O279" s="90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155</v>
      </c>
      <c r="AT279" s="228" t="s">
        <v>150</v>
      </c>
      <c r="AU279" s="228" t="s">
        <v>86</v>
      </c>
      <c r="AY279" s="16" t="s">
        <v>148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84</v>
      </c>
      <c r="BK279" s="229">
        <f>ROUND(I279*H279,2)</f>
        <v>0</v>
      </c>
      <c r="BL279" s="16" t="s">
        <v>155</v>
      </c>
      <c r="BM279" s="228" t="s">
        <v>1181</v>
      </c>
    </row>
    <row r="280" spans="1:47" s="2" customFormat="1" ht="12">
      <c r="A280" s="37"/>
      <c r="B280" s="38"/>
      <c r="C280" s="39"/>
      <c r="D280" s="230" t="s">
        <v>157</v>
      </c>
      <c r="E280" s="39"/>
      <c r="F280" s="231" t="s">
        <v>634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157</v>
      </c>
      <c r="AU280" s="16" t="s">
        <v>86</v>
      </c>
    </row>
    <row r="281" spans="1:47" s="2" customFormat="1" ht="12">
      <c r="A281" s="37"/>
      <c r="B281" s="38"/>
      <c r="C281" s="39"/>
      <c r="D281" s="235" t="s">
        <v>159</v>
      </c>
      <c r="E281" s="39"/>
      <c r="F281" s="236" t="s">
        <v>635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159</v>
      </c>
      <c r="AU281" s="16" t="s">
        <v>86</v>
      </c>
    </row>
    <row r="282" spans="1:47" s="2" customFormat="1" ht="12">
      <c r="A282" s="37"/>
      <c r="B282" s="38"/>
      <c r="C282" s="39"/>
      <c r="D282" s="230" t="s">
        <v>161</v>
      </c>
      <c r="E282" s="39"/>
      <c r="F282" s="237" t="s">
        <v>636</v>
      </c>
      <c r="G282" s="39"/>
      <c r="H282" s="39"/>
      <c r="I282" s="232"/>
      <c r="J282" s="39"/>
      <c r="K282" s="39"/>
      <c r="L282" s="43"/>
      <c r="M282" s="259"/>
      <c r="N282" s="260"/>
      <c r="O282" s="261"/>
      <c r="P282" s="261"/>
      <c r="Q282" s="261"/>
      <c r="R282" s="261"/>
      <c r="S282" s="261"/>
      <c r="T282" s="262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161</v>
      </c>
      <c r="AU282" s="16" t="s">
        <v>86</v>
      </c>
    </row>
    <row r="283" spans="1:31" s="2" customFormat="1" ht="6.95" customHeight="1">
      <c r="A283" s="37"/>
      <c r="B283" s="65"/>
      <c r="C283" s="66"/>
      <c r="D283" s="66"/>
      <c r="E283" s="66"/>
      <c r="F283" s="66"/>
      <c r="G283" s="66"/>
      <c r="H283" s="66"/>
      <c r="I283" s="66"/>
      <c r="J283" s="66"/>
      <c r="K283" s="66"/>
      <c r="L283" s="43"/>
      <c r="M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</sheetData>
  <sheetProtection password="CC35" sheet="1" objects="1" scenarios="1" formatColumns="0" formatRows="0" autoFilter="0"/>
  <autoFilter ref="C120:K2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2_02/119001421"/>
    <hyperlink ref="F129" r:id="rId2" display="https://podminky.urs.cz/item/CS_URS_2022_01/119003131"/>
    <hyperlink ref="F134" r:id="rId3" display="https://podminky.urs.cz/item/CS_URS_2022_01/119003132"/>
    <hyperlink ref="F138" r:id="rId4" display="https://podminky.urs.cz/item/CS_URS_2022_01/119004111"/>
    <hyperlink ref="F141" r:id="rId5" display="https://podminky.urs.cz/item/CS_URS_2022_01/119004112"/>
    <hyperlink ref="F144" r:id="rId6" display="https://podminky.urs.cz/item/CS_URS_2022_02/132251255"/>
    <hyperlink ref="F149" r:id="rId7" display="https://podminky.urs.cz/item/CS_URS_2022_02/132351255"/>
    <hyperlink ref="F154" r:id="rId8" display="https://podminky.urs.cz/item/CS_URS_2022_02/132451255"/>
    <hyperlink ref="F159" r:id="rId9" display="https://podminky.urs.cz/item/CS_URS_2022_01/139001101"/>
    <hyperlink ref="F163" r:id="rId10" display="https://podminky.urs.cz/item/CS_URS_2022_01/151101101"/>
    <hyperlink ref="F168" r:id="rId11" display="https://podminky.urs.cz/item/CS_URS_2022_01/151101111"/>
    <hyperlink ref="F171" r:id="rId12" display="https://podminky.urs.cz/item/CS_URS_2022_01/162351123"/>
    <hyperlink ref="F175" r:id="rId13" display="https://podminky.urs.cz/item/CS_URS_2022_01/162751117"/>
    <hyperlink ref="F180" r:id="rId14" display="https://podminky.urs.cz/item/CS_URS_2022_01/162751119"/>
    <hyperlink ref="F186" r:id="rId15" display="https://podminky.urs.cz/item/CS_URS_2022_01/167151111"/>
    <hyperlink ref="F190" r:id="rId16" display="https://podminky.urs.cz/item/CS_URS_2022_01/171201221"/>
    <hyperlink ref="F195" r:id="rId17" display="https://podminky.urs.cz/item/CS_URS_2022_01/174101101"/>
    <hyperlink ref="F202" r:id="rId18" display="https://podminky.urs.cz/item/CS_URS_2022_01/175151101"/>
    <hyperlink ref="F211" r:id="rId19" display="https://podminky.urs.cz/item/CS_URS_2022_01/451572111"/>
    <hyperlink ref="F217" r:id="rId20" display="https://podminky.urs.cz/item/CS_URS_2022_02/871211141"/>
    <hyperlink ref="F223" r:id="rId21" display="https://podminky.urs.cz/item/CS_URS_2022_02/877211101"/>
    <hyperlink ref="F232" r:id="rId22" display="https://podminky.urs.cz/item/CS_URS_2022_02/891211112"/>
    <hyperlink ref="F239" r:id="rId23" display="https://podminky.urs.cz/item/CS_URS_2022_01/891247111"/>
    <hyperlink ref="F245" r:id="rId24" display="https://podminky.urs.cz/item/CS_URS_2022_01/892241111"/>
    <hyperlink ref="F249" r:id="rId25" display="https://podminky.urs.cz/item/CS_URS_2022_01/892273122"/>
    <hyperlink ref="F253" r:id="rId26" display="https://podminky.urs.cz/item/CS_URS_2022_02/899401112"/>
    <hyperlink ref="F260" r:id="rId27" display="https://podminky.urs.cz/item/CS_URS_2022_01/899401113"/>
    <hyperlink ref="F268" r:id="rId28" display="https://podminky.urs.cz/item/CS_URS_2022_01/899712111"/>
    <hyperlink ref="F272" r:id="rId29" display="https://podminky.urs.cz/item/CS_URS_2022_01/899721111"/>
    <hyperlink ref="F275" r:id="rId30" display="https://podminky.urs.cz/item/CS_URS_2022_01/899722113"/>
    <hyperlink ref="F281" r:id="rId3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AE2134A3CFF744B6258BA9FFA96865" ma:contentTypeVersion="13" ma:contentTypeDescription="Vytvoří nový dokument" ma:contentTypeScope="" ma:versionID="26b8b27794d09e1c74b980c2eba045ed">
  <xsd:schema xmlns:xsd="http://www.w3.org/2001/XMLSchema" xmlns:xs="http://www.w3.org/2001/XMLSchema" xmlns:p="http://schemas.microsoft.com/office/2006/metadata/properties" xmlns:ns2="6dddc615-fbec-4118-bda1-cc448fc7403d" xmlns:ns3="d73f6c49-3e66-4fb8-9604-136b0b0c0615" targetNamespace="http://schemas.microsoft.com/office/2006/metadata/properties" ma:root="true" ma:fieldsID="c743ea0485d3f13d75f59e57540ad22f" ns2:_="" ns3:_="">
    <xsd:import namespace="6dddc615-fbec-4118-bda1-cc448fc7403d"/>
    <xsd:import namespace="d73f6c49-3e66-4fb8-9604-136b0b0c0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dc615-fbec-4118-bda1-cc448fc7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654b4cd-2104-4107-9f38-d10f8718bf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f6c49-3e66-4fb8-9604-136b0b0c06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3d4b4fb-85df-4e28-a7d4-903b1c93f02b}" ma:internalName="TaxCatchAll" ma:showField="CatchAllData" ma:web="d73f6c49-3e66-4fb8-9604-136b0b0c0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BC3B8-F195-4198-90E7-36250F6C2AF8}"/>
</file>

<file path=customXml/itemProps2.xml><?xml version="1.0" encoding="utf-8"?>
<ds:datastoreItem xmlns:ds="http://schemas.openxmlformats.org/officeDocument/2006/customXml" ds:itemID="{7401890F-5D6B-487C-BBDA-B2D4C910EA59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2023-08-30T05:55:52Z</dcterms:created>
  <dcterms:modified xsi:type="dcterms:W3CDTF">2023-08-30T05:56:23Z</dcterms:modified>
  <cp:category/>
  <cp:version/>
  <cp:contentType/>
  <cp:contentStatus/>
</cp:coreProperties>
</file>