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40" windowWidth="20775" windowHeight="9660" activeTab="0"/>
  </bookViews>
  <sheets>
    <sheet name="Rekapitulace stavby" sheetId="1" r:id="rId1"/>
    <sheet name="SO 01 - Koryto pro odvodn..." sheetId="2" r:id="rId2"/>
    <sheet name="SO 02 - Odtěžení sedimentu" sheetId="3" r:id="rId3"/>
    <sheet name="SO 03 - Oprava sdruženého..." sheetId="4" r:id="rId4"/>
    <sheet name="VON - Vedlejší a ostatní ..." sheetId="5" r:id="rId5"/>
    <sheet name="Pokyny pro vyplnění" sheetId="6" r:id="rId6"/>
  </sheets>
  <definedNames>
    <definedName name="_xlnm._FilterDatabase" localSheetId="1" hidden="1">'SO 01 - Koryto pro odvodn...'!$C$83:$K$122</definedName>
    <definedName name="_xlnm._FilterDatabase" localSheetId="2" hidden="1">'SO 02 - Odtěžení sedimentu'!$C$80:$K$99</definedName>
    <definedName name="_xlnm._FilterDatabase" localSheetId="3" hidden="1">'SO 03 - Oprava sdruženého...'!$C$86:$K$217</definedName>
    <definedName name="_xlnm._FilterDatabase" localSheetId="4" hidden="1">'VON - Vedlejší a ostatní ...'!$C$83:$K$105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 01 - Koryto pro odvodn...'!$C$4:$J$39,'SO 01 - Koryto pro odvodn...'!$C$45:$J$65,'SO 01 - Koryto pro odvodn...'!$C$71:$K$122</definedName>
    <definedName name="_xlnm.Print_Area" localSheetId="2">'SO 02 - Odtěžení sedimentu'!$C$4:$J$39,'SO 02 - Odtěžení sedimentu'!$C$45:$J$62,'SO 02 - Odtěžení sedimentu'!$C$68:$K$99</definedName>
    <definedName name="_xlnm.Print_Area" localSheetId="3">'SO 03 - Oprava sdruženého...'!$C$4:$J$39,'SO 03 - Oprava sdruženého...'!$C$45:$J$68,'SO 03 - Oprava sdruženého...'!$C$74:$K$217</definedName>
    <definedName name="_xlnm.Print_Area" localSheetId="4">'VON - Vedlejší a ostatní ...'!$C$4:$J$39,'VON - Vedlejší a ostatní ...'!$C$45:$J$65,'VON - Vedlejší a ostatní ...'!$C$71:$K$105</definedName>
    <definedName name="_xlnm.Print_Titles" localSheetId="0">'Rekapitulace stavby'!$52:$52</definedName>
    <definedName name="_xlnm.Print_Titles" localSheetId="1">'SO 01 - Koryto pro odvodn...'!$83:$83</definedName>
    <definedName name="_xlnm.Print_Titles" localSheetId="2">'SO 02 - Odtěžení sedimentu'!$80:$80</definedName>
    <definedName name="_xlnm.Print_Titles" localSheetId="3">'SO 03 - Oprava sdruženého...'!$86:$86</definedName>
    <definedName name="_xlnm.Print_Titles" localSheetId="4">'VON - Vedlejší a ostatní ...'!$83:$83</definedName>
  </definedNames>
  <calcPr calcId="145621"/>
</workbook>
</file>

<file path=xl/sharedStrings.xml><?xml version="1.0" encoding="utf-8"?>
<sst xmlns="http://schemas.openxmlformats.org/spreadsheetml/2006/main" count="3001" uniqueCount="621">
  <si>
    <t>Export Komplet</t>
  </si>
  <si>
    <t>VZ</t>
  </si>
  <si>
    <t>2.0</t>
  </si>
  <si>
    <t>ZAMOK</t>
  </si>
  <si>
    <t>False</t>
  </si>
  <si>
    <t>{2e8321e6-3139-48e2-8225-f5808fcd1a49}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</si>
  <si>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</si>
  <si>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</si>
  <si>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</si>
  <si>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</si>
  <si>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</si>
  <si>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</si>
  <si>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</si>
  <si>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</si>
  <si>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20_406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</si>
  <si>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</si>
  <si>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</si>
  <si>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Česká Kamenice, malá vodní nádrž nad Koupalištěm</t>
  </si>
  <si>
    <t>KSO:</t>
  </si>
  <si>
    <t/>
  </si>
  <si>
    <t>CC-CZ:</t>
  </si>
  <si>
    <t>Místo:</t>
  </si>
  <si>
    <t xml:space="preserve"> </t>
  </si>
  <si>
    <t>Datum:</t>
  </si>
  <si>
    <t>3. 5. 2022</t>
  </si>
  <si>
    <t>Zadavatel:</t>
  </si>
  <si>
    <t>IČ:</t>
  </si>
  <si>
    <t>Město Česká Kamenice</t>
  </si>
  <si>
    <t>DIČ:</t>
  </si>
  <si>
    <t>Uchazeč:</t>
  </si>
  <si>
    <t>Vyplň údaj</t>
  </si>
  <si>
    <t>Projektant:</t>
  </si>
  <si>
    <t>AZ Consult spol. s r. o.</t>
  </si>
  <si>
    <t>True</t>
  </si>
  <si>
    <t>Zpracovatel:</t>
  </si>
  <si>
    <t>Lucie Wojčiková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</si>
  <si>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</si>
  <si>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</si>
  <si>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</si>
  <si>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</si>
  <si>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</si>
  <si>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</si>
  <si>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</si>
  <si>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</si>
  <si>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</si>
  <si>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</si>
  <si>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</si>
  <si>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</si>
  <si>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</si>
  <si>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</si>
  <si>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</si>
  <si>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</si>
  <si>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</si>
  <si>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</si>
  <si>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</si>
  <si>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</si>
  <si>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</si>
  <si>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</si>
  <si>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</si>
  <si>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</si>
  <si>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</si>
  <si>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</si>
  <si>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</si>
  <si>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</si>
  <si>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</si>
  <si>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</si>
  <si>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</si>
  <si>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</si>
  <si>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</si>
  <si>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</si>
  <si>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</si>
  <si>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</si>
  <si>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</si>
  <si>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</si>
  <si>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</si>
  <si>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</si>
  <si>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</si>
  <si>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</si>
  <si>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Koryto pro odvodnění sedimentu</t>
  </si>
  <si>
    <t>STA</t>
  </si>
  <si>
    <t>1</t>
  </si>
  <si>
    <t>{1fd0c041-99d4-4829-a269-a53671477624}</t>
  </si>
  <si>
    <t>2</t>
  </si>
  <si>
    <t>SO 02</t>
  </si>
  <si>
    <t>Odtěžení sedimentu</t>
  </si>
  <si>
    <t>{b4f5a544-e476-4114-8ddd-b1aed55f73e2}</t>
  </si>
  <si>
    <t>SO 03</t>
  </si>
  <si>
    <t>Oprava sdruženého objektu</t>
  </si>
  <si>
    <t>{c31f68da-6f2a-4978-bc52-1d18934f6fe4}</t>
  </si>
  <si>
    <t>VON</t>
  </si>
  <si>
    <t>Vedlejší a ostatní náklady</t>
  </si>
  <si>
    <t>{4a24d248-a279-4b65-ae65-9b3221ee5183}</t>
  </si>
  <si>
    <t>KRYCÍ LIST SOUPISU PRACÍ</t>
  </si>
  <si>
    <t>Objekt:</t>
  </si>
  <si>
    <t>SO 01 - Koryto pro odvodnění sedimentu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</si>
  <si>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</si>
  <si>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</si>
  <si>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</si>
  <si>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</si>
  <si>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</si>
  <si>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</si>
  <si>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</si>
  <si>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</si>
  <si>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</si>
  <si>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</si>
  <si>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</si>
  <si>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</si>
  <si>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</si>
  <si>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</si>
  <si>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</si>
  <si>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</si>
  <si>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</si>
  <si>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</si>
  <si>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</si>
  <si>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</si>
  <si>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</si>
  <si>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</si>
  <si>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</si>
  <si>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</si>
  <si>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</si>
  <si>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</si>
  <si>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</si>
  <si>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124253101</t>
  </si>
  <si>
    <t>Vykopávky pro koryta vodotečí strojně v hornině třídy těžitelnosti I skupiny 3 přes 100 do 1 000 m3</t>
  </si>
  <si>
    <t>m3</t>
  </si>
  <si>
    <t>CS ÚRS 2022 01</t>
  </si>
  <si>
    <t>4</t>
  </si>
  <si>
    <t>-479876192</t>
  </si>
  <si>
    <t>Online PSC</t>
  </si>
  <si>
    <t>https://podminky.urs.cz/item/CS_URS_2022_01/124253101</t>
  </si>
  <si>
    <t>VV</t>
  </si>
  <si>
    <t>"viz. Koordinační situační výkres C.3</t>
  </si>
  <si>
    <t>"odvoz sedimentu na skládku vč. poplatku viz. SO 02</t>
  </si>
  <si>
    <t>220,0 "odvodnění sedimentu ve dně nádrže</t>
  </si>
  <si>
    <t>174151101</t>
  </si>
  <si>
    <t>Zásyp sypaninou z jakékoliv horniny strojně s uložením výkopku ve vrstvách se zhutněním jam, šachet, rýh nebo kolem objektů v těchto vykopávkách</t>
  </si>
  <si>
    <t>624765981</t>
  </si>
  <si>
    <t>https://podminky.urs.cz/item/CS_URS_2022_01/174151101</t>
  </si>
  <si>
    <t>"sjezd - manipulační plocha - 10m</t>
  </si>
  <si>
    <t>7,25*2,5+7,25/2*13,5+0,2*3,5*10 "odstranění vč. odvozu na skládku viz. SO 03</t>
  </si>
  <si>
    <t>3</t>
  </si>
  <si>
    <t>M</t>
  </si>
  <si>
    <t>58344003</t>
  </si>
  <si>
    <t>kamenivo drcené hrubé frakce 63/125</t>
  </si>
  <si>
    <t>t</t>
  </si>
  <si>
    <t>8</t>
  </si>
  <si>
    <t>-1809902476</t>
  </si>
  <si>
    <t>74,063*1,8 'Přepočtené koeficientem množství</t>
  </si>
  <si>
    <t>5</t>
  </si>
  <si>
    <t>Komunikace pozemní</t>
  </si>
  <si>
    <t>564861111</t>
  </si>
  <si>
    <t>Podklad ze štěrkodrti ŠD s rozprostřením a zhutněním plochy přes 100 m2, po zhutnění tl. 200 mm</t>
  </si>
  <si>
    <t>m2</t>
  </si>
  <si>
    <t>424908552</t>
  </si>
  <si>
    <t>https://podminky.urs.cz/item/CS_URS_2022_01/564861111</t>
  </si>
  <si>
    <t>159,5 "odstranění vč. odvozu na skládku viz. SO 03</t>
  </si>
  <si>
    <t>584121111R</t>
  </si>
  <si>
    <t>Osazení a rozebrání silničních dílců z ŽB plochy přes 50 do 200m2</t>
  </si>
  <si>
    <t>-1270351365</t>
  </si>
  <si>
    <t xml:space="preserve">159,5 </t>
  </si>
  <si>
    <t>6</t>
  </si>
  <si>
    <t>593810R</t>
  </si>
  <si>
    <t>Pronájem + doprava panelů tam a zpět</t>
  </si>
  <si>
    <t>330492484</t>
  </si>
  <si>
    <t>9</t>
  </si>
  <si>
    <t>Ostatní konstrukce a práce, bourání</t>
  </si>
  <si>
    <t>7</t>
  </si>
  <si>
    <t>919726122</t>
  </si>
  <si>
    <t>Geotextilie netkaná pro ochranu, separaci nebo filtraci měrná hmotnost přes 200 do 300 g/m2</t>
  </si>
  <si>
    <t>-1233527449</t>
  </si>
  <si>
    <t>https://podminky.urs.cz/item/CS_URS_2022_01/919726122</t>
  </si>
  <si>
    <t>159,5*2*1,1 "odstranění vč. odvozu na skládku viz. SO 03</t>
  </si>
  <si>
    <t>966001211</t>
  </si>
  <si>
    <t>Odstranění lavičky parkové stabilní zabetonované</t>
  </si>
  <si>
    <t>kus</t>
  </si>
  <si>
    <t>-228949944</t>
  </si>
  <si>
    <t>https://podminky.urs.cz/item/CS_URS_2022_01/966001211</t>
  </si>
  <si>
    <t>"lavička bude dočasně demontována a zpět osazená v SO 03</t>
  </si>
  <si>
    <t xml:space="preserve">1 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</si>
  <si>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</si>
  <si>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</si>
  <si>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</si>
  <si>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</si>
  <si>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-853880991</t>
  </si>
  <si>
    <t>https://podminky.urs.cz/item/CS_URS_2022_01/998225111</t>
  </si>
  <si>
    <t>SO 02 - Odtěžení sedimentu</t>
  </si>
  <si>
    <t>122703602</t>
  </si>
  <si>
    <t>Odstranění nánosů z vypuštěných vodních nádrží nebo rybníků s uložením do hromad na vzdálenost do 20 m ve výkopišti při únosnosti dna přes 40 kPa do 60 kPa</t>
  </si>
  <si>
    <t>569053456</t>
  </si>
  <si>
    <t>https://podminky.urs.cz/item/CS_URS_2022_01/122703602</t>
  </si>
  <si>
    <t>1835,0 "sediment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</si>
  <si>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</si>
  <si>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</si>
  <si>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1534978408</t>
  </si>
  <si>
    <t>https://podminky.urs.cz/item/CS_URS_2022_01/162751117</t>
  </si>
  <si>
    <t>"auta upravená pro odvoz mokrého sedimentu - nepropustná fólie v nákladovém prostoru</t>
  </si>
  <si>
    <t>220,0 "výkopek korýtka z SO 01</t>
  </si>
  <si>
    <t>Součet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</si>
  <si>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</si>
  <si>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</si>
  <si>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254774332</t>
  </si>
  <si>
    <t>https://podminky.urs.cz/item/CS_URS_2022_01/162751119</t>
  </si>
  <si>
    <t>2055*16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</si>
  <si>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</si>
  <si>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</si>
  <si>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1825966263</t>
  </si>
  <si>
    <t>https://podminky.urs.cz/item/CS_URS_2022_01/167151111</t>
  </si>
  <si>
    <t>171201231.</t>
  </si>
  <si>
    <t>Poplatek za uložení stavebního odpadu na recyklační skládce (skládkovné) zeminy a kamení zatříděného do Katalogu odpadů pod kódem 17 05 04 x</t>
  </si>
  <si>
    <t>-1936088782</t>
  </si>
  <si>
    <t>2055*1,8 'Přepočtené koeficientem množství</t>
  </si>
  <si>
    <t>SO 03 - Oprava sdruženého objektu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</si>
  <si>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</si>
  <si>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</si>
  <si>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</si>
  <si>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</si>
  <si>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</si>
  <si>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</si>
  <si>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1595158548</t>
  </si>
  <si>
    <t>https://podminky.urs.cz/item/CS_URS_2022_01/113107162</t>
  </si>
  <si>
    <t>159,5 "šd v tl. 200mm</t>
  </si>
  <si>
    <t>113311121</t>
  </si>
  <si>
    <t>Odstranění geosyntetik s uložením na vzdálenost do 20 m nebo naložením na dopravní prostředek geotextilie</t>
  </si>
  <si>
    <t>-1625494332</t>
  </si>
  <si>
    <t>https://podminky.urs.cz/item/CS_URS_2022_01/113311121</t>
  </si>
  <si>
    <t>159,5*2*1,1</t>
  </si>
  <si>
    <t>122251103</t>
  </si>
  <si>
    <t>Odkopávky a prokopávky nezapažené strojně v hornině třídy těžitelnosti I skupiny 3 přes 50 do 100 m3</t>
  </si>
  <si>
    <t>-1550094342</t>
  </si>
  <si>
    <t>https://podminky.urs.cz/item/CS_URS_2022_01/122251103</t>
  </si>
  <si>
    <t>7,25*2,5+7,25/2*13,5+0,2*3,5*10 "šd</t>
  </si>
  <si>
    <t>-1018940198</t>
  </si>
  <si>
    <t>74,063 "odkopávky</t>
  </si>
  <si>
    <t>759892849</t>
  </si>
  <si>
    <t>74,063*16 'Přepočtené koeficientem množství</t>
  </si>
  <si>
    <t>-173380814</t>
  </si>
  <si>
    <t>Svislé a kompletní konstrukce</t>
  </si>
  <si>
    <t>321321117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</si>
  <si>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35/45</t>
  </si>
  <si>
    <t>-1971483486</t>
  </si>
  <si>
    <t>https://podminky.urs.cz/item/CS_URS_2022_01/321321117</t>
  </si>
  <si>
    <t>"viz. výkres Oprava sdruženého výpustního objektu D.4</t>
  </si>
  <si>
    <t>"beton C 35/45 - XF3, XF4, XC4</t>
  </si>
  <si>
    <t>(0,3*0,4*1,7)*2</t>
  </si>
  <si>
    <t>10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</si>
  <si>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</si>
  <si>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</si>
  <si>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-269151349</t>
  </si>
  <si>
    <t>https://podminky.urs.cz/item/CS_URS_2022_01/321351010</t>
  </si>
  <si>
    <t>"bednění přelivné hrany</t>
  </si>
  <si>
    <t>0,4*1,7*2*2</t>
  </si>
  <si>
    <t>11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</si>
  <si>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</si>
  <si>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</si>
  <si>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-1652949371</t>
  </si>
  <si>
    <t>https://podminky.urs.cz/item/CS_URS_2022_01/321352010</t>
  </si>
  <si>
    <t>12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</si>
  <si>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</si>
  <si>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</si>
  <si>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-1976467290</t>
  </si>
  <si>
    <t>https://podminky.urs.cz/item/CS_URS_2022_01/321368211</t>
  </si>
  <si>
    <t>"kari sít 6/100mm</t>
  </si>
  <si>
    <t>(1,0*1,6*2)*4,44/1000</t>
  </si>
  <si>
    <t>13</t>
  </si>
  <si>
    <t>326217122</t>
  </si>
  <si>
    <t>Zdění hradících konstrukcí z lomového kamene štípaného nebo ručně vybíraného na maltu včetně spárování z nepravidelných kamenů objemu 1 kusu kamene přes 0,02 m3</t>
  </si>
  <si>
    <t>1322709109</t>
  </si>
  <si>
    <t>https://podminky.urs.cz/item/CS_URS_2022_01/326217122</t>
  </si>
  <si>
    <t>"přezdění přelivné hrany na výšku 0,3m - použité stav. kameny</t>
  </si>
  <si>
    <t>(0,3*0,3*1,7)*2</t>
  </si>
  <si>
    <t>Vodorovné konstrukce</t>
  </si>
  <si>
    <t>14</t>
  </si>
  <si>
    <t>46795112R</t>
  </si>
  <si>
    <t>Práh dřevěný dubový z výřezů pro stavební účely zajištění pilotami Ø 150 mm, délky 2,7 m, zaraženými v osové vzdálenosti od 2,5 m do 3,0 m, do hl. 2,0 m, jednoduchý z kulatiny Ø 200 mm - výška do 4 vodor. klád nad sebou</t>
  </si>
  <si>
    <t>m</t>
  </si>
  <si>
    <t>2104324929</t>
  </si>
  <si>
    <t>28,0 "11 pilot na celkovou délku prahu 28 m</t>
  </si>
  <si>
    <t>Trubní vedení</t>
  </si>
  <si>
    <t>33</t>
  </si>
  <si>
    <t>89971211R</t>
  </si>
  <si>
    <t>Vodní značky pro vyznačení úrovně hladiny</t>
  </si>
  <si>
    <t>-714198727</t>
  </si>
  <si>
    <t>1 "zásobní hladina</t>
  </si>
  <si>
    <t>1 "maximální hladina</t>
  </si>
  <si>
    <t>934956122</t>
  </si>
  <si>
    <t>Přepadová a ochranná zařízení nádrží dřevěná hradítka (dluže požeráku) š.150 mm, bez nátěru, s potřebným kováním z dubového dřeva, tl. 30 mm</t>
  </si>
  <si>
    <t>1162389990</t>
  </si>
  <si>
    <t>https://podminky.urs.cz/item/CS_URS_2022_01/934956122</t>
  </si>
  <si>
    <t>0,71*2,68*2</t>
  </si>
  <si>
    <t>16</t>
  </si>
  <si>
    <t>936124112</t>
  </si>
  <si>
    <t>Montáž lavičky parkové stabilní se zabetonováním noh</t>
  </si>
  <si>
    <t>-2125696023</t>
  </si>
  <si>
    <t>https://podminky.urs.cz/item/CS_URS_2022_01/936124112</t>
  </si>
  <si>
    <t>1 "zpětné osazení původní lavičky</t>
  </si>
  <si>
    <t>34</t>
  </si>
  <si>
    <t>936501111</t>
  </si>
  <si>
    <t>Limnigrafická lať osazená v jakémkoliv sklonu</t>
  </si>
  <si>
    <t>-998457583</t>
  </si>
  <si>
    <t>https://podminky.urs.cz/item/CS_URS_2022_01/936501111</t>
  </si>
  <si>
    <t>17</t>
  </si>
  <si>
    <t>985131111</t>
  </si>
  <si>
    <t>Očištění ploch stěn, rubu kleneb a podlah tlakovou vodou</t>
  </si>
  <si>
    <t>-182626254</t>
  </si>
  <si>
    <t>https://podminky.urs.cz/item/CS_URS_2022_01/985131111</t>
  </si>
  <si>
    <t>"tlak. vodou 150-200 bar</t>
  </si>
  <si>
    <t>62,0</t>
  </si>
  <si>
    <t>18</t>
  </si>
  <si>
    <t>985142212</t>
  </si>
  <si>
    <t>Vysekání spojovací hmoty ze spár zdiva včetně vyčištění hloubky spáry přes 40 mm délky spáry na 1 m2 upravované plochy přes 6 do 12 m</t>
  </si>
  <si>
    <t>47681205</t>
  </si>
  <si>
    <t>https://podminky.urs.cz/item/CS_URS_2022_01/985142212</t>
  </si>
  <si>
    <t>80,0</t>
  </si>
  <si>
    <t>19</t>
  </si>
  <si>
    <t>985221011</t>
  </si>
  <si>
    <t>Postupné rozebírání zdiva pro další použití kamenného, objemu do 1 m3</t>
  </si>
  <si>
    <t>-2120617192</t>
  </si>
  <si>
    <t>https://podminky.urs.cz/item/CS_URS_2022_01/985221011</t>
  </si>
  <si>
    <t>"oprava přelivné hrany</t>
  </si>
  <si>
    <t>(0,3*0,7*1,7)*2</t>
  </si>
  <si>
    <t>20</t>
  </si>
  <si>
    <t>985222111</t>
  </si>
  <si>
    <t>Sbírání a třídění kamene nebo cihel ručně ze suti s očištěním kamene</t>
  </si>
  <si>
    <t>1706531045</t>
  </si>
  <si>
    <t>https://podminky.urs.cz/item/CS_URS_2022_01/985222111</t>
  </si>
  <si>
    <t>"vytřídění původního kamene pro zpětné použití</t>
  </si>
  <si>
    <t>0,714</t>
  </si>
  <si>
    <t>985232112</t>
  </si>
  <si>
    <t>Hloubkové spárování zdiva hloubky přes 40 do 80 mm aktivovanou maltou délky spáry na 1 m2 upravované plochy přes 6 do 12 m</t>
  </si>
  <si>
    <t>-1613183751</t>
  </si>
  <si>
    <t>https://podminky.urs.cz/item/CS_URS_2022_01/985232112</t>
  </si>
  <si>
    <t>22</t>
  </si>
  <si>
    <t>985233121</t>
  </si>
  <si>
    <t>Úprava spár po spárování zdiva kamenného nebo cihelného délky spáry na 1 m2 upravované plochy přes 6 do 12 m uhlazením</t>
  </si>
  <si>
    <t>-232850534</t>
  </si>
  <si>
    <t>https://podminky.urs.cz/item/CS_URS_2022_01/985233121</t>
  </si>
  <si>
    <t>23</t>
  </si>
  <si>
    <t>985331211</t>
  </si>
  <si>
    <t>Dodatečné vlepování betonářské výztuže včetně vyvrtání a vyčištění otvoru chemickou maltou průměr výztuže 8 mm</t>
  </si>
  <si>
    <t>-816773093</t>
  </si>
  <si>
    <t>https://podminky.urs.cz/item/CS_URS_2022_01/985331211</t>
  </si>
  <si>
    <t>"dl. 450mm</t>
  </si>
  <si>
    <t>(6*2)*0,45</t>
  </si>
  <si>
    <t>24</t>
  </si>
  <si>
    <t>13021011</t>
  </si>
  <si>
    <t>tyč ocelová kruhová žebírková DIN 488 jakost B500B (10 505) výztuž do betonu D 8mm</t>
  </si>
  <si>
    <t>-2012615839</t>
  </si>
  <si>
    <t>5,4*0,00041 'Přepočtené koeficientem množství</t>
  </si>
  <si>
    <t>997</t>
  </si>
  <si>
    <t>Přesun sutě</t>
  </si>
  <si>
    <t>25</t>
  </si>
  <si>
    <t>997013813</t>
  </si>
  <si>
    <t>Poplatek za uložení stavebního odpadu na skládce (skládkovné) z plastických hmot zatříděného do Katalogu odpadů pod kódem 17 02 03</t>
  </si>
  <si>
    <t>519063953</t>
  </si>
  <si>
    <t>https://podminky.urs.cz/item/CS_URS_2022_01/997013813</t>
  </si>
  <si>
    <t>0,281 "geotextílie</t>
  </si>
  <si>
    <t>26</t>
  </si>
  <si>
    <t>997221551</t>
  </si>
  <si>
    <t>Vodorovná doprava suti bez naložení, ale se složením a s hrubým urovnáním ze sypkých materiálů, na vzdálenost do 1 km</t>
  </si>
  <si>
    <t>-214034655</t>
  </si>
  <si>
    <t>https://podminky.urs.cz/item/CS_URS_2022_01/997221551</t>
  </si>
  <si>
    <t>46,255 "drcené kamenivo</t>
  </si>
  <si>
    <t>4,830 "spoj. hmota</t>
  </si>
  <si>
    <t>27</t>
  </si>
  <si>
    <t>997221559</t>
  </si>
  <si>
    <t>Vodorovná doprava suti bez naložení, ale se složením a s hrubým urovnáním Příplatek k ceně za každý další i započatý 1 km přes 1 km</t>
  </si>
  <si>
    <t>-1038224924</t>
  </si>
  <si>
    <t>https://podminky.urs.cz/item/CS_URS_2022_01/997221559</t>
  </si>
  <si>
    <t>51,085*25 'Přepočtené koeficientem množství</t>
  </si>
  <si>
    <t>28</t>
  </si>
  <si>
    <t>997221561</t>
  </si>
  <si>
    <t>Vodorovná doprava suti bez naložení, ale se složením a s hrubým urovnáním z kusových materiálů, na vzdálenost do 1 km</t>
  </si>
  <si>
    <t>-1580152294</t>
  </si>
  <si>
    <t>https://podminky.urs.cz/item/CS_URS_2022_01/997221561</t>
  </si>
  <si>
    <t>1,785 "zdivo</t>
  </si>
  <si>
    <t>29</t>
  </si>
  <si>
    <t>997221569</t>
  </si>
  <si>
    <t>1072081759</t>
  </si>
  <si>
    <t>https://podminky.urs.cz/item/CS_URS_2022_01/997221569</t>
  </si>
  <si>
    <t>2,066*25 'Přepočtené koeficientem množství</t>
  </si>
  <si>
    <t>30</t>
  </si>
  <si>
    <t>997221861.</t>
  </si>
  <si>
    <t>Poplatek za uložení stavebního odpadu na recyklační skládce (skládkovné) z prostého betonu zatříděného do Katalogu odpadů pod kódem 17 01 01 x</t>
  </si>
  <si>
    <t>-1170341823</t>
  </si>
  <si>
    <t>31</t>
  </si>
  <si>
    <t>997221873.</t>
  </si>
  <si>
    <t>-75823883</t>
  </si>
  <si>
    <t>32</t>
  </si>
  <si>
    <t>998312011</t>
  </si>
  <si>
    <t>Přesun hmot pro sanace území, hrazení a úpravy bystřin jakéhokoliv rozsahu pro dopravní vzdálenost 50 m</t>
  </si>
  <si>
    <t>1527190216</t>
  </si>
  <si>
    <t>https://podminky.urs.cz/item/CS_URS_2022_01/998312011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</si>
  <si>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</si>
  <si>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</si>
  <si>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</si>
  <si>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</si>
  <si>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</si>
  <si>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</si>
  <si>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</si>
  <si>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</si>
  <si>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</si>
  <si>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</si>
  <si>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011514001</t>
  </si>
  <si>
    <t>Fotodokumentace stavby</t>
  </si>
  <si>
    <t>Kč</t>
  </si>
  <si>
    <t>1024</t>
  </si>
  <si>
    <t>2071981514</t>
  </si>
  <si>
    <t>012002000</t>
  </si>
  <si>
    <t>Geodetické práce</t>
  </si>
  <si>
    <t>607356727</t>
  </si>
  <si>
    <t>https://podminky.urs.cz/item/CS_URS_2022_01/012002000</t>
  </si>
  <si>
    <t>"geodetické zaměření před a v průběhu stavby</t>
  </si>
  <si>
    <t>013254000</t>
  </si>
  <si>
    <t>Dokumentace skutečného provedení stavby</t>
  </si>
  <si>
    <t>-2013079387</t>
  </si>
  <si>
    <t>https://podminky.urs.cz/item/CS_URS_2022_01/013254000</t>
  </si>
  <si>
    <t>VRN2</t>
  </si>
  <si>
    <t>Příprava staveniště</t>
  </si>
  <si>
    <t>024002000</t>
  </si>
  <si>
    <t>Přestěhování lidí, zvířat</t>
  </si>
  <si>
    <t>-502708765</t>
  </si>
  <si>
    <t>https://podminky.urs.cz/item/CS_URS_2022_01/024002000</t>
  </si>
  <si>
    <t>1 "přesun živočichů</t>
  </si>
  <si>
    <t>VRN3</t>
  </si>
  <si>
    <t>Zařízení staveniště</t>
  </si>
  <si>
    <t>030001000</t>
  </si>
  <si>
    <t>-1858196242</t>
  </si>
  <si>
    <t>https://podminky.urs.cz/item/CS_URS_2022_01/030001000</t>
  </si>
  <si>
    <t>1 "stavební buňka, wc</t>
  </si>
  <si>
    <t>034303000</t>
  </si>
  <si>
    <t>Dopravní značení na staveništi</t>
  </si>
  <si>
    <t>-852255672</t>
  </si>
  <si>
    <t>https://podminky.urs.cz/item/CS_URS_2022_01/034303000</t>
  </si>
  <si>
    <t>VRN9</t>
  </si>
  <si>
    <t>Ostatní náklady</t>
  </si>
  <si>
    <t>093002001</t>
  </si>
  <si>
    <t>Zpracování a odsouhlasení povodňového a havarijního plánu pro stavbu</t>
  </si>
  <si>
    <t>-1110952932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</si>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</sst>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4253101" TargetMode="External" /><Relationship Id="rId2" Type="http://schemas.openxmlformats.org/officeDocument/2006/relationships/hyperlink" Target="https://podminky.urs.cz/item/CS_URS_2022_01/174151101" TargetMode="External" /><Relationship Id="rId3" Type="http://schemas.openxmlformats.org/officeDocument/2006/relationships/hyperlink" Target="https://podminky.urs.cz/item/CS_URS_2022_01/564861111" TargetMode="External" /><Relationship Id="rId4" Type="http://schemas.openxmlformats.org/officeDocument/2006/relationships/hyperlink" Target="https://podminky.urs.cz/item/CS_URS_2022_01/919726122" TargetMode="External" /><Relationship Id="rId5" Type="http://schemas.openxmlformats.org/officeDocument/2006/relationships/hyperlink" Target="https://podminky.urs.cz/item/CS_URS_2022_01/966001211" TargetMode="External" /><Relationship Id="rId6" Type="http://schemas.openxmlformats.org/officeDocument/2006/relationships/hyperlink" Target="https://podminky.urs.cz/item/CS_URS_2022_01/998225111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703602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62751119" TargetMode="External" /><Relationship Id="rId4" Type="http://schemas.openxmlformats.org/officeDocument/2006/relationships/hyperlink" Target="https://podminky.urs.cz/item/CS_URS_2022_01/167151111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62" TargetMode="External" /><Relationship Id="rId2" Type="http://schemas.openxmlformats.org/officeDocument/2006/relationships/hyperlink" Target="https://podminky.urs.cz/item/CS_URS_2022_01/113311121" TargetMode="External" /><Relationship Id="rId3" Type="http://schemas.openxmlformats.org/officeDocument/2006/relationships/hyperlink" Target="https://podminky.urs.cz/item/CS_URS_2022_01/122251103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2751119" TargetMode="External" /><Relationship Id="rId6" Type="http://schemas.openxmlformats.org/officeDocument/2006/relationships/hyperlink" Target="https://podminky.urs.cz/item/CS_URS_2022_01/321321117" TargetMode="External" /><Relationship Id="rId7" Type="http://schemas.openxmlformats.org/officeDocument/2006/relationships/hyperlink" Target="https://podminky.urs.cz/item/CS_URS_2022_01/321351010" TargetMode="External" /><Relationship Id="rId8" Type="http://schemas.openxmlformats.org/officeDocument/2006/relationships/hyperlink" Target="https://podminky.urs.cz/item/CS_URS_2022_01/321352010" TargetMode="External" /><Relationship Id="rId9" Type="http://schemas.openxmlformats.org/officeDocument/2006/relationships/hyperlink" Target="https://podminky.urs.cz/item/CS_URS_2022_01/321368211" TargetMode="External" /><Relationship Id="rId10" Type="http://schemas.openxmlformats.org/officeDocument/2006/relationships/hyperlink" Target="https://podminky.urs.cz/item/CS_URS_2022_01/326217122" TargetMode="External" /><Relationship Id="rId11" Type="http://schemas.openxmlformats.org/officeDocument/2006/relationships/hyperlink" Target="https://podminky.urs.cz/item/CS_URS_2022_01/934956122" TargetMode="External" /><Relationship Id="rId12" Type="http://schemas.openxmlformats.org/officeDocument/2006/relationships/hyperlink" Target="https://podminky.urs.cz/item/CS_URS_2022_01/936124112" TargetMode="External" /><Relationship Id="rId13" Type="http://schemas.openxmlformats.org/officeDocument/2006/relationships/hyperlink" Target="https://podminky.urs.cz/item/CS_URS_2022_01/936501111" TargetMode="External" /><Relationship Id="rId14" Type="http://schemas.openxmlformats.org/officeDocument/2006/relationships/hyperlink" Target="https://podminky.urs.cz/item/CS_URS_2022_01/985131111" TargetMode="External" /><Relationship Id="rId15" Type="http://schemas.openxmlformats.org/officeDocument/2006/relationships/hyperlink" Target="https://podminky.urs.cz/item/CS_URS_2022_01/985142212" TargetMode="External" /><Relationship Id="rId16" Type="http://schemas.openxmlformats.org/officeDocument/2006/relationships/hyperlink" Target="https://podminky.urs.cz/item/CS_URS_2022_01/985221011" TargetMode="External" /><Relationship Id="rId17" Type="http://schemas.openxmlformats.org/officeDocument/2006/relationships/hyperlink" Target="https://podminky.urs.cz/item/CS_URS_2022_01/985222111" TargetMode="External" /><Relationship Id="rId18" Type="http://schemas.openxmlformats.org/officeDocument/2006/relationships/hyperlink" Target="https://podminky.urs.cz/item/CS_URS_2022_01/985232112" TargetMode="External" /><Relationship Id="rId19" Type="http://schemas.openxmlformats.org/officeDocument/2006/relationships/hyperlink" Target="https://podminky.urs.cz/item/CS_URS_2022_01/985233121" TargetMode="External" /><Relationship Id="rId20" Type="http://schemas.openxmlformats.org/officeDocument/2006/relationships/hyperlink" Target="https://podminky.urs.cz/item/CS_URS_2022_01/985331211" TargetMode="External" /><Relationship Id="rId21" Type="http://schemas.openxmlformats.org/officeDocument/2006/relationships/hyperlink" Target="https://podminky.urs.cz/item/CS_URS_2022_01/997013813" TargetMode="External" /><Relationship Id="rId22" Type="http://schemas.openxmlformats.org/officeDocument/2006/relationships/hyperlink" Target="https://podminky.urs.cz/item/CS_URS_2022_01/997221551" TargetMode="External" /><Relationship Id="rId23" Type="http://schemas.openxmlformats.org/officeDocument/2006/relationships/hyperlink" Target="https://podminky.urs.cz/item/CS_URS_2022_01/997221559" TargetMode="External" /><Relationship Id="rId24" Type="http://schemas.openxmlformats.org/officeDocument/2006/relationships/hyperlink" Target="https://podminky.urs.cz/item/CS_URS_2022_01/997221561" TargetMode="External" /><Relationship Id="rId25" Type="http://schemas.openxmlformats.org/officeDocument/2006/relationships/hyperlink" Target="https://podminky.urs.cz/item/CS_URS_2022_01/997221569" TargetMode="External" /><Relationship Id="rId26" Type="http://schemas.openxmlformats.org/officeDocument/2006/relationships/hyperlink" Target="https://podminky.urs.cz/item/CS_URS_2022_01/998312011" TargetMode="External" /><Relationship Id="rId2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002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24002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34303000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0" t="s">
        <v>14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3"/>
      <c r="AQ5" s="23"/>
      <c r="AR5" s="21"/>
      <c r="BE5" s="34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2" t="s">
        <v>17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3"/>
      <c r="AQ6" s="23"/>
      <c r="AR6" s="21"/>
      <c r="BE6" s="34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48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4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8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48"/>
      <c r="BS13" s="18" t="s">
        <v>6</v>
      </c>
    </row>
    <row r="14" spans="2:71" ht="12.75">
      <c r="B14" s="22"/>
      <c r="C14" s="23"/>
      <c r="D14" s="23"/>
      <c r="E14" s="353" t="s">
        <v>30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4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8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48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48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8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48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4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8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8"/>
    </row>
    <row r="23" spans="2:57" s="1" customFormat="1" ht="47.25" customHeight="1">
      <c r="B23" s="22"/>
      <c r="C23" s="23"/>
      <c r="D23" s="23"/>
      <c r="E23" s="355" t="s">
        <v>37</v>
      </c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23"/>
      <c r="AP23" s="23"/>
      <c r="AQ23" s="23"/>
      <c r="AR23" s="21"/>
      <c r="BE23" s="34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6">
        <f>ROUND(AG54,2)</f>
        <v>0</v>
      </c>
      <c r="AL26" s="357"/>
      <c r="AM26" s="357"/>
      <c r="AN26" s="357"/>
      <c r="AO26" s="357"/>
      <c r="AP26" s="37"/>
      <c r="AQ26" s="37"/>
      <c r="AR26" s="40"/>
      <c r="BE26" s="34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8" t="s">
        <v>39</v>
      </c>
      <c r="M28" s="358"/>
      <c r="N28" s="358"/>
      <c r="O28" s="358"/>
      <c r="P28" s="358"/>
      <c r="Q28" s="37"/>
      <c r="R28" s="37"/>
      <c r="S28" s="37"/>
      <c r="T28" s="37"/>
      <c r="U28" s="37"/>
      <c r="V28" s="37"/>
      <c r="W28" s="358" t="s">
        <v>40</v>
      </c>
      <c r="X28" s="358"/>
      <c r="Y28" s="358"/>
      <c r="Z28" s="358"/>
      <c r="AA28" s="358"/>
      <c r="AB28" s="358"/>
      <c r="AC28" s="358"/>
      <c r="AD28" s="358"/>
      <c r="AE28" s="358"/>
      <c r="AF28" s="37"/>
      <c r="AG28" s="37"/>
      <c r="AH28" s="37"/>
      <c r="AI28" s="37"/>
      <c r="AJ28" s="37"/>
      <c r="AK28" s="358" t="s">
        <v>41</v>
      </c>
      <c r="AL28" s="358"/>
      <c r="AM28" s="358"/>
      <c r="AN28" s="358"/>
      <c r="AO28" s="358"/>
      <c r="AP28" s="37"/>
      <c r="AQ28" s="37"/>
      <c r="AR28" s="40"/>
      <c r="BE28" s="348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61">
        <v>0.21</v>
      </c>
      <c r="M29" s="360"/>
      <c r="N29" s="360"/>
      <c r="O29" s="360"/>
      <c r="P29" s="360"/>
      <c r="Q29" s="42"/>
      <c r="R29" s="42"/>
      <c r="S29" s="42"/>
      <c r="T29" s="42"/>
      <c r="U29" s="42"/>
      <c r="V29" s="42"/>
      <c r="W29" s="359">
        <f>ROUND(AZ54,2)</f>
        <v>0</v>
      </c>
      <c r="X29" s="360"/>
      <c r="Y29" s="360"/>
      <c r="Z29" s="360"/>
      <c r="AA29" s="360"/>
      <c r="AB29" s="360"/>
      <c r="AC29" s="360"/>
      <c r="AD29" s="360"/>
      <c r="AE29" s="360"/>
      <c r="AF29" s="42"/>
      <c r="AG29" s="42"/>
      <c r="AH29" s="42"/>
      <c r="AI29" s="42"/>
      <c r="AJ29" s="42"/>
      <c r="AK29" s="359">
        <f>ROUND(AV54,2)</f>
        <v>0</v>
      </c>
      <c r="AL29" s="360"/>
      <c r="AM29" s="360"/>
      <c r="AN29" s="360"/>
      <c r="AO29" s="360"/>
      <c r="AP29" s="42"/>
      <c r="AQ29" s="42"/>
      <c r="AR29" s="43"/>
      <c r="BE29" s="349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61">
        <v>0.15</v>
      </c>
      <c r="M30" s="360"/>
      <c r="N30" s="360"/>
      <c r="O30" s="360"/>
      <c r="P30" s="360"/>
      <c r="Q30" s="42"/>
      <c r="R30" s="42"/>
      <c r="S30" s="42"/>
      <c r="T30" s="42"/>
      <c r="U30" s="42"/>
      <c r="V30" s="42"/>
      <c r="W30" s="359">
        <f>ROUND(BA54,2)</f>
        <v>0</v>
      </c>
      <c r="X30" s="360"/>
      <c r="Y30" s="360"/>
      <c r="Z30" s="360"/>
      <c r="AA30" s="360"/>
      <c r="AB30" s="360"/>
      <c r="AC30" s="360"/>
      <c r="AD30" s="360"/>
      <c r="AE30" s="360"/>
      <c r="AF30" s="42"/>
      <c r="AG30" s="42"/>
      <c r="AH30" s="42"/>
      <c r="AI30" s="42"/>
      <c r="AJ30" s="42"/>
      <c r="AK30" s="359">
        <f>ROUND(AW54,2)</f>
        <v>0</v>
      </c>
      <c r="AL30" s="360"/>
      <c r="AM30" s="360"/>
      <c r="AN30" s="360"/>
      <c r="AO30" s="360"/>
      <c r="AP30" s="42"/>
      <c r="AQ30" s="42"/>
      <c r="AR30" s="43"/>
      <c r="BE30" s="349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61">
        <v>0.21</v>
      </c>
      <c r="M31" s="360"/>
      <c r="N31" s="360"/>
      <c r="O31" s="360"/>
      <c r="P31" s="360"/>
      <c r="Q31" s="42"/>
      <c r="R31" s="42"/>
      <c r="S31" s="42"/>
      <c r="T31" s="42"/>
      <c r="U31" s="42"/>
      <c r="V31" s="42"/>
      <c r="W31" s="359">
        <f>ROUND(BB54,2)</f>
        <v>0</v>
      </c>
      <c r="X31" s="360"/>
      <c r="Y31" s="360"/>
      <c r="Z31" s="360"/>
      <c r="AA31" s="360"/>
      <c r="AB31" s="360"/>
      <c r="AC31" s="360"/>
      <c r="AD31" s="360"/>
      <c r="AE31" s="360"/>
      <c r="AF31" s="42"/>
      <c r="AG31" s="42"/>
      <c r="AH31" s="42"/>
      <c r="AI31" s="42"/>
      <c r="AJ31" s="42"/>
      <c r="AK31" s="359">
        <v>0</v>
      </c>
      <c r="AL31" s="360"/>
      <c r="AM31" s="360"/>
      <c r="AN31" s="360"/>
      <c r="AO31" s="360"/>
      <c r="AP31" s="42"/>
      <c r="AQ31" s="42"/>
      <c r="AR31" s="43"/>
      <c r="BE31" s="349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61">
        <v>0.15</v>
      </c>
      <c r="M32" s="360"/>
      <c r="N32" s="360"/>
      <c r="O32" s="360"/>
      <c r="P32" s="360"/>
      <c r="Q32" s="42"/>
      <c r="R32" s="42"/>
      <c r="S32" s="42"/>
      <c r="T32" s="42"/>
      <c r="U32" s="42"/>
      <c r="V32" s="42"/>
      <c r="W32" s="359">
        <f>ROUND(BC54,2)</f>
        <v>0</v>
      </c>
      <c r="X32" s="360"/>
      <c r="Y32" s="360"/>
      <c r="Z32" s="360"/>
      <c r="AA32" s="360"/>
      <c r="AB32" s="360"/>
      <c r="AC32" s="360"/>
      <c r="AD32" s="360"/>
      <c r="AE32" s="360"/>
      <c r="AF32" s="42"/>
      <c r="AG32" s="42"/>
      <c r="AH32" s="42"/>
      <c r="AI32" s="42"/>
      <c r="AJ32" s="42"/>
      <c r="AK32" s="359">
        <v>0</v>
      </c>
      <c r="AL32" s="360"/>
      <c r="AM32" s="360"/>
      <c r="AN32" s="360"/>
      <c r="AO32" s="360"/>
      <c r="AP32" s="42"/>
      <c r="AQ32" s="42"/>
      <c r="AR32" s="43"/>
      <c r="BE32" s="349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61">
        <v>0</v>
      </c>
      <c r="M33" s="360"/>
      <c r="N33" s="360"/>
      <c r="O33" s="360"/>
      <c r="P33" s="360"/>
      <c r="Q33" s="42"/>
      <c r="R33" s="42"/>
      <c r="S33" s="42"/>
      <c r="T33" s="42"/>
      <c r="U33" s="42"/>
      <c r="V33" s="42"/>
      <c r="W33" s="359">
        <f>ROUND(BD54,2)</f>
        <v>0</v>
      </c>
      <c r="X33" s="360"/>
      <c r="Y33" s="360"/>
      <c r="Z33" s="360"/>
      <c r="AA33" s="360"/>
      <c r="AB33" s="360"/>
      <c r="AC33" s="360"/>
      <c r="AD33" s="360"/>
      <c r="AE33" s="360"/>
      <c r="AF33" s="42"/>
      <c r="AG33" s="42"/>
      <c r="AH33" s="42"/>
      <c r="AI33" s="42"/>
      <c r="AJ33" s="42"/>
      <c r="AK33" s="359">
        <v>0</v>
      </c>
      <c r="AL33" s="360"/>
      <c r="AM33" s="360"/>
      <c r="AN33" s="360"/>
      <c r="AO33" s="36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65" t="s">
        <v>50</v>
      </c>
      <c r="Y35" s="363"/>
      <c r="Z35" s="363"/>
      <c r="AA35" s="363"/>
      <c r="AB35" s="363"/>
      <c r="AC35" s="46"/>
      <c r="AD35" s="46"/>
      <c r="AE35" s="46"/>
      <c r="AF35" s="46"/>
      <c r="AG35" s="46"/>
      <c r="AH35" s="46"/>
      <c r="AI35" s="46"/>
      <c r="AJ35" s="46"/>
      <c r="AK35" s="362">
        <f>SUM(AK26:AK33)</f>
        <v>0</v>
      </c>
      <c r="AL35" s="363"/>
      <c r="AM35" s="363"/>
      <c r="AN35" s="363"/>
      <c r="AO35" s="36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20_406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7" t="str">
        <f>K6</f>
        <v>Česká Kamenice, malá vodní nádrž nad Koupalištěm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9" t="str">
        <f>IF(AN8="","",AN8)</f>
        <v>3. 5. 2022</v>
      </c>
      <c r="AN47" s="329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Česká Kamenice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0" t="str">
        <f>IF(E17="","",E17)</f>
        <v>AZ Consult spol. s r. o.</v>
      </c>
      <c r="AN49" s="331"/>
      <c r="AO49" s="331"/>
      <c r="AP49" s="331"/>
      <c r="AQ49" s="37"/>
      <c r="AR49" s="40"/>
      <c r="AS49" s="332" t="s">
        <v>52</v>
      </c>
      <c r="AT49" s="33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30" t="str">
        <f>IF(E20="","",E20)</f>
        <v>Lucie Wojčiková</v>
      </c>
      <c r="AN50" s="331"/>
      <c r="AO50" s="331"/>
      <c r="AP50" s="331"/>
      <c r="AQ50" s="37"/>
      <c r="AR50" s="40"/>
      <c r="AS50" s="334"/>
      <c r="AT50" s="33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6"/>
      <c r="AT51" s="33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8" t="s">
        <v>53</v>
      </c>
      <c r="D52" s="339"/>
      <c r="E52" s="339"/>
      <c r="F52" s="339"/>
      <c r="G52" s="339"/>
      <c r="H52" s="67"/>
      <c r="I52" s="341" t="s">
        <v>54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0" t="s">
        <v>55</v>
      </c>
      <c r="AH52" s="339"/>
      <c r="AI52" s="339"/>
      <c r="AJ52" s="339"/>
      <c r="AK52" s="339"/>
      <c r="AL52" s="339"/>
      <c r="AM52" s="339"/>
      <c r="AN52" s="341" t="s">
        <v>56</v>
      </c>
      <c r="AO52" s="339"/>
      <c r="AP52" s="339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5">
        <f>ROUND(SUM(AG55:AG58),2)</f>
        <v>0</v>
      </c>
      <c r="AH54" s="345"/>
      <c r="AI54" s="345"/>
      <c r="AJ54" s="345"/>
      <c r="AK54" s="345"/>
      <c r="AL54" s="345"/>
      <c r="AM54" s="345"/>
      <c r="AN54" s="346">
        <f>SUM(AG54,AT54)</f>
        <v>0</v>
      </c>
      <c r="AO54" s="346"/>
      <c r="AP54" s="346"/>
      <c r="AQ54" s="79" t="s">
        <v>19</v>
      </c>
      <c r="AR54" s="80"/>
      <c r="AS54" s="81">
        <f>ROUND(SUM(AS55:AS58),2)</f>
        <v>0</v>
      </c>
      <c r="AT54" s="82">
        <f>ROUND(SUM(AV54:AW54),2)</f>
        <v>0</v>
      </c>
      <c r="AU54" s="83">
        <f>ROUND(SUM(AU55:AU58),5)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ROUND(SUM(AZ55:AZ58),2)</f>
        <v>0</v>
      </c>
      <c r="BA54" s="82">
        <f>ROUND(SUM(BA55:BA58),2)</f>
        <v>0</v>
      </c>
      <c r="BB54" s="82">
        <f>ROUND(SUM(BB55:BB58),2)</f>
        <v>0</v>
      </c>
      <c r="BC54" s="82">
        <f>ROUND(SUM(BC55:BC58),2)</f>
        <v>0</v>
      </c>
      <c r="BD54" s="84">
        <f>ROUND(SUM(BD55:BD58),2)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42" t="s">
        <v>77</v>
      </c>
      <c r="E55" s="342"/>
      <c r="F55" s="342"/>
      <c r="G55" s="342"/>
      <c r="H55" s="342"/>
      <c r="I55" s="90"/>
      <c r="J55" s="342" t="s">
        <v>78</v>
      </c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3">
        <f>'SO 01 - Koryto pro odvodn...'!J30</f>
        <v>0</v>
      </c>
      <c r="AH55" s="344"/>
      <c r="AI55" s="344"/>
      <c r="AJ55" s="344"/>
      <c r="AK55" s="344"/>
      <c r="AL55" s="344"/>
      <c r="AM55" s="344"/>
      <c r="AN55" s="343">
        <f>SUM(AG55,AT55)</f>
        <v>0</v>
      </c>
      <c r="AO55" s="344"/>
      <c r="AP55" s="344"/>
      <c r="AQ55" s="91" t="s">
        <v>79</v>
      </c>
      <c r="AR55" s="92"/>
      <c r="AS55" s="93">
        <v>0</v>
      </c>
      <c r="AT55" s="94">
        <f>ROUND(SUM(AV55:AW55),2)</f>
        <v>0</v>
      </c>
      <c r="AU55" s="95">
        <f>'SO 01 - Koryto pro odvodn...'!P84</f>
        <v>0</v>
      </c>
      <c r="AV55" s="94">
        <f>'SO 01 - Koryto pro odvodn...'!J33</f>
        <v>0</v>
      </c>
      <c r="AW55" s="94">
        <f>'SO 01 - Koryto pro odvodn...'!J34</f>
        <v>0</v>
      </c>
      <c r="AX55" s="94">
        <f>'SO 01 - Koryto pro odvodn...'!J35</f>
        <v>0</v>
      </c>
      <c r="AY55" s="94">
        <f>'SO 01 - Koryto pro odvodn...'!J36</f>
        <v>0</v>
      </c>
      <c r="AZ55" s="94">
        <f>'SO 01 - Koryto pro odvodn...'!F33</f>
        <v>0</v>
      </c>
      <c r="BA55" s="94">
        <f>'SO 01 - Koryto pro odvodn...'!F34</f>
        <v>0</v>
      </c>
      <c r="BB55" s="94">
        <f>'SO 01 - Koryto pro odvodn...'!F35</f>
        <v>0</v>
      </c>
      <c r="BC55" s="94">
        <f>'SO 01 - Koryto pro odvodn...'!F36</f>
        <v>0</v>
      </c>
      <c r="BD55" s="96">
        <f>'SO 01 - Koryto pro odvodn...'!F37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42" t="s">
        <v>83</v>
      </c>
      <c r="E56" s="342"/>
      <c r="F56" s="342"/>
      <c r="G56" s="342"/>
      <c r="H56" s="342"/>
      <c r="I56" s="90"/>
      <c r="J56" s="342" t="s">
        <v>84</v>
      </c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3">
        <f>'SO 02 - Odtěžení sedimentu'!J30</f>
        <v>0</v>
      </c>
      <c r="AH56" s="344"/>
      <c r="AI56" s="344"/>
      <c r="AJ56" s="344"/>
      <c r="AK56" s="344"/>
      <c r="AL56" s="344"/>
      <c r="AM56" s="344"/>
      <c r="AN56" s="343">
        <f>SUM(AG56,AT56)</f>
        <v>0</v>
      </c>
      <c r="AO56" s="344"/>
      <c r="AP56" s="344"/>
      <c r="AQ56" s="91" t="s">
        <v>79</v>
      </c>
      <c r="AR56" s="92"/>
      <c r="AS56" s="93">
        <v>0</v>
      </c>
      <c r="AT56" s="94">
        <f>ROUND(SUM(AV56:AW56),2)</f>
        <v>0</v>
      </c>
      <c r="AU56" s="95">
        <f>'SO 02 - Odtěžení sedimentu'!P81</f>
        <v>0</v>
      </c>
      <c r="AV56" s="94">
        <f>'SO 02 - Odtěžení sedimentu'!J33</f>
        <v>0</v>
      </c>
      <c r="AW56" s="94">
        <f>'SO 02 - Odtěžení sedimentu'!J34</f>
        <v>0</v>
      </c>
      <c r="AX56" s="94">
        <f>'SO 02 - Odtěžení sedimentu'!J35</f>
        <v>0</v>
      </c>
      <c r="AY56" s="94">
        <f>'SO 02 - Odtěžení sedimentu'!J36</f>
        <v>0</v>
      </c>
      <c r="AZ56" s="94">
        <f>'SO 02 - Odtěžení sedimentu'!F33</f>
        <v>0</v>
      </c>
      <c r="BA56" s="94">
        <f>'SO 02 - Odtěžení sedimentu'!F34</f>
        <v>0</v>
      </c>
      <c r="BB56" s="94">
        <f>'SO 02 - Odtěžení sedimentu'!F35</f>
        <v>0</v>
      </c>
      <c r="BC56" s="94">
        <f>'SO 02 - Odtěžení sedimentu'!F36</f>
        <v>0</v>
      </c>
      <c r="BD56" s="96">
        <f>'SO 02 - Odtěžení sedimentu'!F37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342" t="s">
        <v>86</v>
      </c>
      <c r="E57" s="342"/>
      <c r="F57" s="342"/>
      <c r="G57" s="342"/>
      <c r="H57" s="342"/>
      <c r="I57" s="90"/>
      <c r="J57" s="342" t="s">
        <v>87</v>
      </c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3">
        <f>'SO 03 - Oprava sdruženého...'!J30</f>
        <v>0</v>
      </c>
      <c r="AH57" s="344"/>
      <c r="AI57" s="344"/>
      <c r="AJ57" s="344"/>
      <c r="AK57" s="344"/>
      <c r="AL57" s="344"/>
      <c r="AM57" s="344"/>
      <c r="AN57" s="343">
        <f>SUM(AG57,AT57)</f>
        <v>0</v>
      </c>
      <c r="AO57" s="344"/>
      <c r="AP57" s="344"/>
      <c r="AQ57" s="91" t="s">
        <v>79</v>
      </c>
      <c r="AR57" s="92"/>
      <c r="AS57" s="93">
        <v>0</v>
      </c>
      <c r="AT57" s="94">
        <f>ROUND(SUM(AV57:AW57),2)</f>
        <v>0</v>
      </c>
      <c r="AU57" s="95">
        <f>'SO 03 - Oprava sdruženého...'!P87</f>
        <v>0</v>
      </c>
      <c r="AV57" s="94">
        <f>'SO 03 - Oprava sdruženého...'!J33</f>
        <v>0</v>
      </c>
      <c r="AW57" s="94">
        <f>'SO 03 - Oprava sdruženého...'!J34</f>
        <v>0</v>
      </c>
      <c r="AX57" s="94">
        <f>'SO 03 - Oprava sdruženého...'!J35</f>
        <v>0</v>
      </c>
      <c r="AY57" s="94">
        <f>'SO 03 - Oprava sdruženého...'!J36</f>
        <v>0</v>
      </c>
      <c r="AZ57" s="94">
        <f>'SO 03 - Oprava sdruženého...'!F33</f>
        <v>0</v>
      </c>
      <c r="BA57" s="94">
        <f>'SO 03 - Oprava sdruženého...'!F34</f>
        <v>0</v>
      </c>
      <c r="BB57" s="94">
        <f>'SO 03 - Oprava sdruženého...'!F35</f>
        <v>0</v>
      </c>
      <c r="BC57" s="94">
        <f>'SO 03 - Oprava sdruženého...'!F36</f>
        <v>0</v>
      </c>
      <c r="BD57" s="96">
        <f>'SO 03 - Oprava sdruženého...'!F37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91" s="7" customFormat="1" ht="16.5" customHeight="1">
      <c r="A58" s="87" t="s">
        <v>76</v>
      </c>
      <c r="B58" s="88"/>
      <c r="C58" s="89"/>
      <c r="D58" s="342" t="s">
        <v>89</v>
      </c>
      <c r="E58" s="342"/>
      <c r="F58" s="342"/>
      <c r="G58" s="342"/>
      <c r="H58" s="342"/>
      <c r="I58" s="90"/>
      <c r="J58" s="342" t="s">
        <v>90</v>
      </c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3">
        <f>'VON - Vedlejší a ostatní ...'!J30</f>
        <v>0</v>
      </c>
      <c r="AH58" s="344"/>
      <c r="AI58" s="344"/>
      <c r="AJ58" s="344"/>
      <c r="AK58" s="344"/>
      <c r="AL58" s="344"/>
      <c r="AM58" s="344"/>
      <c r="AN58" s="343">
        <f>SUM(AG58,AT58)</f>
        <v>0</v>
      </c>
      <c r="AO58" s="344"/>
      <c r="AP58" s="344"/>
      <c r="AQ58" s="91" t="s">
        <v>89</v>
      </c>
      <c r="AR58" s="92"/>
      <c r="AS58" s="98">
        <v>0</v>
      </c>
      <c r="AT58" s="99">
        <f>ROUND(SUM(AV58:AW58),2)</f>
        <v>0</v>
      </c>
      <c r="AU58" s="100">
        <f>'VON - Vedlejší a ostatní ...'!P84</f>
        <v>0</v>
      </c>
      <c r="AV58" s="99">
        <f>'VON - Vedlejší a ostatní ...'!J33</f>
        <v>0</v>
      </c>
      <c r="AW58" s="99">
        <f>'VON - Vedlejší a ostatní ...'!J34</f>
        <v>0</v>
      </c>
      <c r="AX58" s="99">
        <f>'VON - Vedlejší a ostatní ...'!J35</f>
        <v>0</v>
      </c>
      <c r="AY58" s="99">
        <f>'VON - Vedlejší a ostatní ...'!J36</f>
        <v>0</v>
      </c>
      <c r="AZ58" s="99">
        <f>'VON - Vedlejší a ostatní ...'!F33</f>
        <v>0</v>
      </c>
      <c r="BA58" s="99">
        <f>'VON - Vedlejší a ostatní ...'!F34</f>
        <v>0</v>
      </c>
      <c r="BB58" s="99">
        <f>'VON - Vedlejší a ostatní ...'!F35</f>
        <v>0</v>
      </c>
      <c r="BC58" s="99">
        <f>'VON - Vedlejší a ostatní ...'!F36</f>
        <v>0</v>
      </c>
      <c r="BD58" s="101">
        <f>'VON - Vedlejší a ostatní ...'!F37</f>
        <v>0</v>
      </c>
      <c r="BT58" s="97" t="s">
        <v>80</v>
      </c>
      <c r="BV58" s="97" t="s">
        <v>74</v>
      </c>
      <c r="BW58" s="97" t="s">
        <v>91</v>
      </c>
      <c r="BX58" s="97" t="s">
        <v>5</v>
      </c>
      <c r="CL58" s="97" t="s">
        <v>19</v>
      </c>
      <c r="CM58" s="97" t="s">
        <v>82</v>
      </c>
    </row>
    <row r="59" spans="1:57" s="2" customFormat="1" ht="30" customHeight="1">
      <c r="A59" s="35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s="2" customFormat="1" ht="6.95" customHeight="1">
      <c r="A60" s="35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0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</sheetData>
  <sheetProtection algorithmName="SHA-512" hashValue="z7EDrlIAdImP5upcb4xQuF7sNNhFcKKGMy1kIfzBJmrjonPPKEu9XwnO3ct0XtUCb04m9IjZPjUNH9Chih2eGA==" saltValue="R2G4fffyTpG53xaJiuXHwMScFDaTosMxyHUXgCaPGPnjouucM542j1wDtHG3qlQQDNZabAxle7w9HutW0CWhj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Koryto pro odvodn...'!C2" display="/"/>
    <hyperlink ref="A56" location="'SO 02 - Odtěžení sedimentu'!C2" display="/"/>
    <hyperlink ref="A57" location="'SO 03 - Oprava sdruženého...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Česká Kamenice, malá vodní nádrž nad Koupalištěm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94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ROUND((SUM(BE84:BE122)),2)</f>
        <v>0</v>
      </c>
      <c r="G33" s="35"/>
      <c r="H33" s="35"/>
      <c r="I33" s="119">
        <v>0.21</v>
      </c>
      <c r="J33" s="118">
        <f>ROUND(((SUM(BE84:BE122))*I33),2)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ROUND((SUM(BF84:BF122)),2)</f>
        <v>0</v>
      </c>
      <c r="G34" s="35"/>
      <c r="H34" s="35"/>
      <c r="I34" s="119">
        <v>0.15</v>
      </c>
      <c r="J34" s="118">
        <f>ROUND(((SUM(BF84:BF122))*I34),2)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ROUND((SUM(BG84:BG122)),2)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ROUND((SUM(BH84:BH122)),2)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ROUND((SUM(BI84:BI122)),2)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Česká Kamenice, malá vodní nádrž nad Koupalištěm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SO 01 - Koryto pro odvodnění sedimentu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3. 5. 2022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Česká Kamenice</v>
      </c>
      <c r="G54" s="37"/>
      <c r="H54" s="37"/>
      <c r="I54" s="30" t="s">
        <v>31</v>
      </c>
      <c r="J54" s="33" t="str">
        <f>E21</f>
        <v>AZ Consult spol. s r. 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Lucie Wojčiková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101</v>
      </c>
      <c r="E62" s="144"/>
      <c r="F62" s="144"/>
      <c r="G62" s="144"/>
      <c r="H62" s="144"/>
      <c r="I62" s="144"/>
      <c r="J62" s="145">
        <f>J99</f>
        <v>0</v>
      </c>
      <c r="K62" s="142"/>
      <c r="L62" s="146"/>
    </row>
    <row r="63" spans="2:12" s="10" customFormat="1" ht="19.9" customHeight="1">
      <c r="B63" s="141"/>
      <c r="C63" s="142"/>
      <c r="D63" s="143" t="s">
        <v>102</v>
      </c>
      <c r="E63" s="144"/>
      <c r="F63" s="144"/>
      <c r="G63" s="144"/>
      <c r="H63" s="144"/>
      <c r="I63" s="144"/>
      <c r="J63" s="145">
        <f>J110</f>
        <v>0</v>
      </c>
      <c r="K63" s="142"/>
      <c r="L63" s="146"/>
    </row>
    <row r="64" spans="2:12" s="10" customFormat="1" ht="19.9" customHeight="1">
      <c r="B64" s="141"/>
      <c r="C64" s="142"/>
      <c r="D64" s="143" t="s">
        <v>103</v>
      </c>
      <c r="E64" s="144"/>
      <c r="F64" s="144"/>
      <c r="G64" s="144"/>
      <c r="H64" s="144"/>
      <c r="I64" s="144"/>
      <c r="J64" s="145">
        <f>J120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104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Česká Kamenice, malá vodní nádrž nad Koupalištěm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93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SO 01 - Koryto pro odvodnění sedimentu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3. 5. 2022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25</v>
      </c>
      <c r="D80" s="37"/>
      <c r="E80" s="37"/>
      <c r="F80" s="28" t="str">
        <f>E15</f>
        <v>Město Česká Kamenice</v>
      </c>
      <c r="G80" s="37"/>
      <c r="H80" s="37"/>
      <c r="I80" s="30" t="s">
        <v>31</v>
      </c>
      <c r="J80" s="33" t="str">
        <f>E21</f>
        <v>AZ Consult spol. s r. 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>Lucie Wojčiková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105</v>
      </c>
      <c r="D83" s="150" t="s">
        <v>57</v>
      </c>
      <c r="E83" s="150" t="s">
        <v>53</v>
      </c>
      <c r="F83" s="150" t="s">
        <v>54</v>
      </c>
      <c r="G83" s="150" t="s">
        <v>106</v>
      </c>
      <c r="H83" s="150" t="s">
        <v>107</v>
      </c>
      <c r="I83" s="150" t="s">
        <v>108</v>
      </c>
      <c r="J83" s="150" t="s">
        <v>97</v>
      </c>
      <c r="K83" s="151" t="s">
        <v>109</v>
      </c>
      <c r="L83" s="152"/>
      <c r="M83" s="69" t="s">
        <v>19</v>
      </c>
      <c r="N83" s="70" t="s">
        <v>42</v>
      </c>
      <c r="O83" s="70" t="s">
        <v>110</v>
      </c>
      <c r="P83" s="70" t="s">
        <v>111</v>
      </c>
      <c r="Q83" s="70" t="s">
        <v>112</v>
      </c>
      <c r="R83" s="70" t="s">
        <v>113</v>
      </c>
      <c r="S83" s="70" t="s">
        <v>114</v>
      </c>
      <c r="T83" s="71" t="s">
        <v>115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116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0.164923</v>
      </c>
      <c r="S84" s="73"/>
      <c r="T84" s="156">
        <f>T85</f>
        <v>0.482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98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117</v>
      </c>
      <c r="F85" s="161" t="s">
        <v>118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P86+P99+P110+P120</f>
        <v>0</v>
      </c>
      <c r="Q85" s="166"/>
      <c r="R85" s="167">
        <f>R86+R99+R110+R120</f>
        <v>0.164923</v>
      </c>
      <c r="S85" s="166"/>
      <c r="T85" s="168">
        <f>T86+T99+T110+T120</f>
        <v>0.482</v>
      </c>
      <c r="AR85" s="169" t="s">
        <v>80</v>
      </c>
      <c r="AT85" s="170" t="s">
        <v>71</v>
      </c>
      <c r="AU85" s="170" t="s">
        <v>72</v>
      </c>
      <c r="AY85" s="169" t="s">
        <v>119</v>
      </c>
      <c r="BK85" s="171">
        <f>BK86+BK99+BK110+BK120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80</v>
      </c>
      <c r="F86" s="172" t="s">
        <v>120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SUM(P87:P98)</f>
        <v>0</v>
      </c>
      <c r="Q86" s="166"/>
      <c r="R86" s="167">
        <f>SUM(R87:R98)</f>
        <v>0</v>
      </c>
      <c r="S86" s="166"/>
      <c r="T86" s="168">
        <f>SUM(T87:T98)</f>
        <v>0</v>
      </c>
      <c r="AR86" s="169" t="s">
        <v>80</v>
      </c>
      <c r="AT86" s="170" t="s">
        <v>71</v>
      </c>
      <c r="AU86" s="170" t="s">
        <v>80</v>
      </c>
      <c r="AY86" s="169" t="s">
        <v>119</v>
      </c>
      <c r="BK86" s="171">
        <f>SUM(BK87:BK98)</f>
        <v>0</v>
      </c>
    </row>
    <row r="87" spans="1:65" s="2" customFormat="1" ht="21.75" customHeight="1">
      <c r="A87" s="35"/>
      <c r="B87" s="36"/>
      <c r="C87" s="174" t="s">
        <v>80</v>
      </c>
      <c r="D87" s="174" t="s">
        <v>121</v>
      </c>
      <c r="E87" s="175" t="s">
        <v>122</v>
      </c>
      <c r="F87" s="176" t="s">
        <v>123</v>
      </c>
      <c r="G87" s="177" t="s">
        <v>124</v>
      </c>
      <c r="H87" s="178">
        <v>220</v>
      </c>
      <c r="I87" s="179"/>
      <c r="J87" s="180">
        <f>ROUND(I87*H87,2)</f>
        <v>0</v>
      </c>
      <c r="K87" s="176" t="s">
        <v>125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126</v>
      </c>
      <c r="AT87" s="185" t="s">
        <v>121</v>
      </c>
      <c r="AU87" s="185" t="s">
        <v>82</v>
      </c>
      <c r="AY87" s="18" t="s">
        <v>119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126</v>
      </c>
      <c r="BM87" s="185" t="s">
        <v>127</v>
      </c>
    </row>
    <row r="88" spans="1:47" s="2" customFormat="1" ht="11.25">
      <c r="A88" s="35"/>
      <c r="B88" s="36"/>
      <c r="C88" s="37"/>
      <c r="D88" s="187" t="s">
        <v>128</v>
      </c>
      <c r="E88" s="37"/>
      <c r="F88" s="188" t="s">
        <v>129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128</v>
      </c>
      <c r="AU88" s="18" t="s">
        <v>82</v>
      </c>
    </row>
    <row r="89" spans="2:51" s="13" customFormat="1" ht="11.25">
      <c r="B89" s="192"/>
      <c r="C89" s="193"/>
      <c r="D89" s="194" t="s">
        <v>130</v>
      </c>
      <c r="E89" s="195" t="s">
        <v>19</v>
      </c>
      <c r="F89" s="196" t="s">
        <v>131</v>
      </c>
      <c r="G89" s="193"/>
      <c r="H89" s="195" t="s">
        <v>19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130</v>
      </c>
      <c r="AU89" s="202" t="s">
        <v>82</v>
      </c>
      <c r="AV89" s="13" t="s">
        <v>80</v>
      </c>
      <c r="AW89" s="13" t="s">
        <v>33</v>
      </c>
      <c r="AX89" s="13" t="s">
        <v>72</v>
      </c>
      <c r="AY89" s="202" t="s">
        <v>119</v>
      </c>
    </row>
    <row r="90" spans="2:51" s="13" customFormat="1" ht="11.25">
      <c r="B90" s="192"/>
      <c r="C90" s="193"/>
      <c r="D90" s="194" t="s">
        <v>130</v>
      </c>
      <c r="E90" s="195" t="s">
        <v>19</v>
      </c>
      <c r="F90" s="196" t="s">
        <v>132</v>
      </c>
      <c r="G90" s="193"/>
      <c r="H90" s="195" t="s">
        <v>19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130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119</v>
      </c>
    </row>
    <row r="91" spans="2:51" s="14" customFormat="1" ht="11.25">
      <c r="B91" s="203"/>
      <c r="C91" s="204"/>
      <c r="D91" s="194" t="s">
        <v>130</v>
      </c>
      <c r="E91" s="205" t="s">
        <v>19</v>
      </c>
      <c r="F91" s="206" t="s">
        <v>133</v>
      </c>
      <c r="G91" s="204"/>
      <c r="H91" s="207">
        <v>220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130</v>
      </c>
      <c r="AU91" s="213" t="s">
        <v>82</v>
      </c>
      <c r="AV91" s="14" t="s">
        <v>82</v>
      </c>
      <c r="AW91" s="14" t="s">
        <v>33</v>
      </c>
      <c r="AX91" s="14" t="s">
        <v>80</v>
      </c>
      <c r="AY91" s="213" t="s">
        <v>119</v>
      </c>
    </row>
    <row r="92" spans="1:65" s="2" customFormat="1" ht="24.2" customHeight="1">
      <c r="A92" s="35"/>
      <c r="B92" s="36"/>
      <c r="C92" s="174" t="s">
        <v>82</v>
      </c>
      <c r="D92" s="174" t="s">
        <v>121</v>
      </c>
      <c r="E92" s="175" t="s">
        <v>134</v>
      </c>
      <c r="F92" s="176" t="s">
        <v>135</v>
      </c>
      <c r="G92" s="177" t="s">
        <v>124</v>
      </c>
      <c r="H92" s="178">
        <v>74.063</v>
      </c>
      <c r="I92" s="179"/>
      <c r="J92" s="180">
        <f>ROUND(I92*H92,2)</f>
        <v>0</v>
      </c>
      <c r="K92" s="176" t="s">
        <v>125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126</v>
      </c>
      <c r="AT92" s="185" t="s">
        <v>121</v>
      </c>
      <c r="AU92" s="185" t="s">
        <v>82</v>
      </c>
      <c r="AY92" s="18" t="s">
        <v>119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126</v>
      </c>
      <c r="BM92" s="185" t="s">
        <v>136</v>
      </c>
    </row>
    <row r="93" spans="1:47" s="2" customFormat="1" ht="11.25">
      <c r="A93" s="35"/>
      <c r="B93" s="36"/>
      <c r="C93" s="37"/>
      <c r="D93" s="187" t="s">
        <v>128</v>
      </c>
      <c r="E93" s="37"/>
      <c r="F93" s="188" t="s">
        <v>137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128</v>
      </c>
      <c r="AU93" s="18" t="s">
        <v>82</v>
      </c>
    </row>
    <row r="94" spans="2:51" s="13" customFormat="1" ht="11.25">
      <c r="B94" s="192"/>
      <c r="C94" s="193"/>
      <c r="D94" s="194" t="s">
        <v>130</v>
      </c>
      <c r="E94" s="195" t="s">
        <v>19</v>
      </c>
      <c r="F94" s="196" t="s">
        <v>131</v>
      </c>
      <c r="G94" s="193"/>
      <c r="H94" s="195" t="s">
        <v>19</v>
      </c>
      <c r="I94" s="197"/>
      <c r="J94" s="193"/>
      <c r="K94" s="193"/>
      <c r="L94" s="198"/>
      <c r="M94" s="199"/>
      <c r="N94" s="200"/>
      <c r="O94" s="200"/>
      <c r="P94" s="200"/>
      <c r="Q94" s="200"/>
      <c r="R94" s="200"/>
      <c r="S94" s="200"/>
      <c r="T94" s="201"/>
      <c r="AT94" s="202" t="s">
        <v>130</v>
      </c>
      <c r="AU94" s="202" t="s">
        <v>82</v>
      </c>
      <c r="AV94" s="13" t="s">
        <v>80</v>
      </c>
      <c r="AW94" s="13" t="s">
        <v>33</v>
      </c>
      <c r="AX94" s="13" t="s">
        <v>72</v>
      </c>
      <c r="AY94" s="202" t="s">
        <v>119</v>
      </c>
    </row>
    <row r="95" spans="2:51" s="13" customFormat="1" ht="11.25">
      <c r="B95" s="192"/>
      <c r="C95" s="193"/>
      <c r="D95" s="194" t="s">
        <v>130</v>
      </c>
      <c r="E95" s="195" t="s">
        <v>19</v>
      </c>
      <c r="F95" s="196" t="s">
        <v>138</v>
      </c>
      <c r="G95" s="193"/>
      <c r="H95" s="195" t="s">
        <v>19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130</v>
      </c>
      <c r="AU95" s="202" t="s">
        <v>82</v>
      </c>
      <c r="AV95" s="13" t="s">
        <v>80</v>
      </c>
      <c r="AW95" s="13" t="s">
        <v>33</v>
      </c>
      <c r="AX95" s="13" t="s">
        <v>72</v>
      </c>
      <c r="AY95" s="202" t="s">
        <v>119</v>
      </c>
    </row>
    <row r="96" spans="2:51" s="14" customFormat="1" ht="11.25">
      <c r="B96" s="203"/>
      <c r="C96" s="204"/>
      <c r="D96" s="194" t="s">
        <v>130</v>
      </c>
      <c r="E96" s="205" t="s">
        <v>19</v>
      </c>
      <c r="F96" s="206" t="s">
        <v>139</v>
      </c>
      <c r="G96" s="204"/>
      <c r="H96" s="207">
        <v>74.063</v>
      </c>
      <c r="I96" s="208"/>
      <c r="J96" s="204"/>
      <c r="K96" s="204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130</v>
      </c>
      <c r="AU96" s="213" t="s">
        <v>82</v>
      </c>
      <c r="AV96" s="14" t="s">
        <v>82</v>
      </c>
      <c r="AW96" s="14" t="s">
        <v>33</v>
      </c>
      <c r="AX96" s="14" t="s">
        <v>80</v>
      </c>
      <c r="AY96" s="213" t="s">
        <v>119</v>
      </c>
    </row>
    <row r="97" spans="1:65" s="2" customFormat="1" ht="16.5" customHeight="1">
      <c r="A97" s="35"/>
      <c r="B97" s="36"/>
      <c r="C97" s="214" t="s">
        <v>140</v>
      </c>
      <c r="D97" s="214" t="s">
        <v>141</v>
      </c>
      <c r="E97" s="215" t="s">
        <v>142</v>
      </c>
      <c r="F97" s="216" t="s">
        <v>143</v>
      </c>
      <c r="G97" s="217" t="s">
        <v>144</v>
      </c>
      <c r="H97" s="218">
        <v>133.313</v>
      </c>
      <c r="I97" s="219"/>
      <c r="J97" s="220">
        <f>ROUND(I97*H97,2)</f>
        <v>0</v>
      </c>
      <c r="K97" s="216" t="s">
        <v>125</v>
      </c>
      <c r="L97" s="221"/>
      <c r="M97" s="222" t="s">
        <v>19</v>
      </c>
      <c r="N97" s="223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145</v>
      </c>
      <c r="AT97" s="185" t="s">
        <v>141</v>
      </c>
      <c r="AU97" s="185" t="s">
        <v>82</v>
      </c>
      <c r="AY97" s="18" t="s">
        <v>119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126</v>
      </c>
      <c r="BM97" s="185" t="s">
        <v>146</v>
      </c>
    </row>
    <row r="98" spans="2:51" s="14" customFormat="1" ht="11.25">
      <c r="B98" s="203"/>
      <c r="C98" s="204"/>
      <c r="D98" s="194" t="s">
        <v>130</v>
      </c>
      <c r="E98" s="204"/>
      <c r="F98" s="206" t="s">
        <v>147</v>
      </c>
      <c r="G98" s="204"/>
      <c r="H98" s="207">
        <v>133.313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130</v>
      </c>
      <c r="AU98" s="213" t="s">
        <v>82</v>
      </c>
      <c r="AV98" s="14" t="s">
        <v>82</v>
      </c>
      <c r="AW98" s="14" t="s">
        <v>4</v>
      </c>
      <c r="AX98" s="14" t="s">
        <v>80</v>
      </c>
      <c r="AY98" s="213" t="s">
        <v>119</v>
      </c>
    </row>
    <row r="99" spans="2:63" s="12" customFormat="1" ht="22.9" customHeight="1">
      <c r="B99" s="158"/>
      <c r="C99" s="159"/>
      <c r="D99" s="160" t="s">
        <v>71</v>
      </c>
      <c r="E99" s="172" t="s">
        <v>148</v>
      </c>
      <c r="F99" s="172" t="s">
        <v>149</v>
      </c>
      <c r="G99" s="159"/>
      <c r="H99" s="159"/>
      <c r="I99" s="162"/>
      <c r="J99" s="173">
        <f>BK99</f>
        <v>0</v>
      </c>
      <c r="K99" s="159"/>
      <c r="L99" s="164"/>
      <c r="M99" s="165"/>
      <c r="N99" s="166"/>
      <c r="O99" s="166"/>
      <c r="P99" s="167">
        <f>SUM(P100:P109)</f>
        <v>0</v>
      </c>
      <c r="Q99" s="166"/>
      <c r="R99" s="167">
        <f>SUM(R100:R109)</f>
        <v>0</v>
      </c>
      <c r="S99" s="166"/>
      <c r="T99" s="168">
        <f>SUM(T100:T109)</f>
        <v>0</v>
      </c>
      <c r="AR99" s="169" t="s">
        <v>80</v>
      </c>
      <c r="AT99" s="170" t="s">
        <v>71</v>
      </c>
      <c r="AU99" s="170" t="s">
        <v>80</v>
      </c>
      <c r="AY99" s="169" t="s">
        <v>119</v>
      </c>
      <c r="BK99" s="171">
        <f>SUM(BK100:BK109)</f>
        <v>0</v>
      </c>
    </row>
    <row r="100" spans="1:65" s="2" customFormat="1" ht="21.75" customHeight="1">
      <c r="A100" s="35"/>
      <c r="B100" s="36"/>
      <c r="C100" s="174" t="s">
        <v>126</v>
      </c>
      <c r="D100" s="174" t="s">
        <v>121</v>
      </c>
      <c r="E100" s="175" t="s">
        <v>150</v>
      </c>
      <c r="F100" s="176" t="s">
        <v>151</v>
      </c>
      <c r="G100" s="177" t="s">
        <v>152</v>
      </c>
      <c r="H100" s="178">
        <v>159.5</v>
      </c>
      <c r="I100" s="179"/>
      <c r="J100" s="180">
        <f>ROUND(I100*H100,2)</f>
        <v>0</v>
      </c>
      <c r="K100" s="176" t="s">
        <v>125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126</v>
      </c>
      <c r="AT100" s="185" t="s">
        <v>121</v>
      </c>
      <c r="AU100" s="185" t="s">
        <v>82</v>
      </c>
      <c r="AY100" s="18" t="s">
        <v>119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126</v>
      </c>
      <c r="BM100" s="185" t="s">
        <v>153</v>
      </c>
    </row>
    <row r="101" spans="1:47" s="2" customFormat="1" ht="11.25">
      <c r="A101" s="35"/>
      <c r="B101" s="36"/>
      <c r="C101" s="37"/>
      <c r="D101" s="187" t="s">
        <v>128</v>
      </c>
      <c r="E101" s="37"/>
      <c r="F101" s="188" t="s">
        <v>154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128</v>
      </c>
      <c r="AU101" s="18" t="s">
        <v>82</v>
      </c>
    </row>
    <row r="102" spans="2:51" s="13" customFormat="1" ht="11.25">
      <c r="B102" s="192"/>
      <c r="C102" s="193"/>
      <c r="D102" s="194" t="s">
        <v>130</v>
      </c>
      <c r="E102" s="195" t="s">
        <v>19</v>
      </c>
      <c r="F102" s="196" t="s">
        <v>131</v>
      </c>
      <c r="G102" s="193"/>
      <c r="H102" s="195" t="s">
        <v>19</v>
      </c>
      <c r="I102" s="197"/>
      <c r="J102" s="193"/>
      <c r="K102" s="193"/>
      <c r="L102" s="198"/>
      <c r="M102" s="199"/>
      <c r="N102" s="200"/>
      <c r="O102" s="200"/>
      <c r="P102" s="200"/>
      <c r="Q102" s="200"/>
      <c r="R102" s="200"/>
      <c r="S102" s="200"/>
      <c r="T102" s="201"/>
      <c r="AT102" s="202" t="s">
        <v>130</v>
      </c>
      <c r="AU102" s="202" t="s">
        <v>82</v>
      </c>
      <c r="AV102" s="13" t="s">
        <v>80</v>
      </c>
      <c r="AW102" s="13" t="s">
        <v>33</v>
      </c>
      <c r="AX102" s="13" t="s">
        <v>72</v>
      </c>
      <c r="AY102" s="202" t="s">
        <v>119</v>
      </c>
    </row>
    <row r="103" spans="2:51" s="13" customFormat="1" ht="11.25">
      <c r="B103" s="192"/>
      <c r="C103" s="193"/>
      <c r="D103" s="194" t="s">
        <v>130</v>
      </c>
      <c r="E103" s="195" t="s">
        <v>19</v>
      </c>
      <c r="F103" s="196" t="s">
        <v>138</v>
      </c>
      <c r="G103" s="193"/>
      <c r="H103" s="195" t="s">
        <v>19</v>
      </c>
      <c r="I103" s="197"/>
      <c r="J103" s="193"/>
      <c r="K103" s="193"/>
      <c r="L103" s="198"/>
      <c r="M103" s="199"/>
      <c r="N103" s="200"/>
      <c r="O103" s="200"/>
      <c r="P103" s="200"/>
      <c r="Q103" s="200"/>
      <c r="R103" s="200"/>
      <c r="S103" s="200"/>
      <c r="T103" s="201"/>
      <c r="AT103" s="202" t="s">
        <v>130</v>
      </c>
      <c r="AU103" s="202" t="s">
        <v>82</v>
      </c>
      <c r="AV103" s="13" t="s">
        <v>80</v>
      </c>
      <c r="AW103" s="13" t="s">
        <v>33</v>
      </c>
      <c r="AX103" s="13" t="s">
        <v>72</v>
      </c>
      <c r="AY103" s="202" t="s">
        <v>119</v>
      </c>
    </row>
    <row r="104" spans="2:51" s="14" customFormat="1" ht="11.25">
      <c r="B104" s="203"/>
      <c r="C104" s="204"/>
      <c r="D104" s="194" t="s">
        <v>130</v>
      </c>
      <c r="E104" s="205" t="s">
        <v>19</v>
      </c>
      <c r="F104" s="206" t="s">
        <v>155</v>
      </c>
      <c r="G104" s="204"/>
      <c r="H104" s="207">
        <v>159.5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130</v>
      </c>
      <c r="AU104" s="213" t="s">
        <v>82</v>
      </c>
      <c r="AV104" s="14" t="s">
        <v>82</v>
      </c>
      <c r="AW104" s="14" t="s">
        <v>33</v>
      </c>
      <c r="AX104" s="14" t="s">
        <v>80</v>
      </c>
      <c r="AY104" s="213" t="s">
        <v>119</v>
      </c>
    </row>
    <row r="105" spans="1:65" s="2" customFormat="1" ht="16.5" customHeight="1">
      <c r="A105" s="35"/>
      <c r="B105" s="36"/>
      <c r="C105" s="174" t="s">
        <v>148</v>
      </c>
      <c r="D105" s="174" t="s">
        <v>121</v>
      </c>
      <c r="E105" s="175" t="s">
        <v>156</v>
      </c>
      <c r="F105" s="176" t="s">
        <v>157</v>
      </c>
      <c r="G105" s="177" t="s">
        <v>152</v>
      </c>
      <c r="H105" s="178">
        <v>159.5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126</v>
      </c>
      <c r="AT105" s="185" t="s">
        <v>121</v>
      </c>
      <c r="AU105" s="185" t="s">
        <v>82</v>
      </c>
      <c r="AY105" s="18" t="s">
        <v>119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126</v>
      </c>
      <c r="BM105" s="185" t="s">
        <v>158</v>
      </c>
    </row>
    <row r="106" spans="2:51" s="13" customFormat="1" ht="11.25">
      <c r="B106" s="192"/>
      <c r="C106" s="193"/>
      <c r="D106" s="194" t="s">
        <v>130</v>
      </c>
      <c r="E106" s="195" t="s">
        <v>19</v>
      </c>
      <c r="F106" s="196" t="s">
        <v>131</v>
      </c>
      <c r="G106" s="193"/>
      <c r="H106" s="195" t="s">
        <v>19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130</v>
      </c>
      <c r="AU106" s="202" t="s">
        <v>82</v>
      </c>
      <c r="AV106" s="13" t="s">
        <v>80</v>
      </c>
      <c r="AW106" s="13" t="s">
        <v>33</v>
      </c>
      <c r="AX106" s="13" t="s">
        <v>72</v>
      </c>
      <c r="AY106" s="202" t="s">
        <v>119</v>
      </c>
    </row>
    <row r="107" spans="2:51" s="13" customFormat="1" ht="11.25">
      <c r="B107" s="192"/>
      <c r="C107" s="193"/>
      <c r="D107" s="194" t="s">
        <v>130</v>
      </c>
      <c r="E107" s="195" t="s">
        <v>19</v>
      </c>
      <c r="F107" s="196" t="s">
        <v>138</v>
      </c>
      <c r="G107" s="193"/>
      <c r="H107" s="195" t="s">
        <v>19</v>
      </c>
      <c r="I107" s="197"/>
      <c r="J107" s="193"/>
      <c r="K107" s="193"/>
      <c r="L107" s="198"/>
      <c r="M107" s="199"/>
      <c r="N107" s="200"/>
      <c r="O107" s="200"/>
      <c r="P107" s="200"/>
      <c r="Q107" s="200"/>
      <c r="R107" s="200"/>
      <c r="S107" s="200"/>
      <c r="T107" s="201"/>
      <c r="AT107" s="202" t="s">
        <v>130</v>
      </c>
      <c r="AU107" s="202" t="s">
        <v>82</v>
      </c>
      <c r="AV107" s="13" t="s">
        <v>80</v>
      </c>
      <c r="AW107" s="13" t="s">
        <v>33</v>
      </c>
      <c r="AX107" s="13" t="s">
        <v>72</v>
      </c>
      <c r="AY107" s="202" t="s">
        <v>119</v>
      </c>
    </row>
    <row r="108" spans="2:51" s="14" customFormat="1" ht="11.25">
      <c r="B108" s="203"/>
      <c r="C108" s="204"/>
      <c r="D108" s="194" t="s">
        <v>130</v>
      </c>
      <c r="E108" s="205" t="s">
        <v>19</v>
      </c>
      <c r="F108" s="206" t="s">
        <v>159</v>
      </c>
      <c r="G108" s="204"/>
      <c r="H108" s="207">
        <v>159.5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130</v>
      </c>
      <c r="AU108" s="213" t="s">
        <v>82</v>
      </c>
      <c r="AV108" s="14" t="s">
        <v>82</v>
      </c>
      <c r="AW108" s="14" t="s">
        <v>33</v>
      </c>
      <c r="AX108" s="14" t="s">
        <v>80</v>
      </c>
      <c r="AY108" s="213" t="s">
        <v>119</v>
      </c>
    </row>
    <row r="109" spans="1:65" s="2" customFormat="1" ht="16.5" customHeight="1">
      <c r="A109" s="35"/>
      <c r="B109" s="36"/>
      <c r="C109" s="214" t="s">
        <v>160</v>
      </c>
      <c r="D109" s="214" t="s">
        <v>141</v>
      </c>
      <c r="E109" s="215" t="s">
        <v>161</v>
      </c>
      <c r="F109" s="216" t="s">
        <v>162</v>
      </c>
      <c r="G109" s="217" t="s">
        <v>152</v>
      </c>
      <c r="H109" s="218">
        <v>159.5</v>
      </c>
      <c r="I109" s="219"/>
      <c r="J109" s="220">
        <f>ROUND(I109*H109,2)</f>
        <v>0</v>
      </c>
      <c r="K109" s="216" t="s">
        <v>19</v>
      </c>
      <c r="L109" s="221"/>
      <c r="M109" s="222" t="s">
        <v>19</v>
      </c>
      <c r="N109" s="223" t="s">
        <v>43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145</v>
      </c>
      <c r="AT109" s="185" t="s">
        <v>141</v>
      </c>
      <c r="AU109" s="185" t="s">
        <v>82</v>
      </c>
      <c r="AY109" s="18" t="s">
        <v>119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126</v>
      </c>
      <c r="BM109" s="185" t="s">
        <v>163</v>
      </c>
    </row>
    <row r="110" spans="2:63" s="12" customFormat="1" ht="22.9" customHeight="1">
      <c r="B110" s="158"/>
      <c r="C110" s="159"/>
      <c r="D110" s="160" t="s">
        <v>71</v>
      </c>
      <c r="E110" s="172" t="s">
        <v>164</v>
      </c>
      <c r="F110" s="172" t="s">
        <v>165</v>
      </c>
      <c r="G110" s="159"/>
      <c r="H110" s="159"/>
      <c r="I110" s="162"/>
      <c r="J110" s="173">
        <f>BK110</f>
        <v>0</v>
      </c>
      <c r="K110" s="159"/>
      <c r="L110" s="164"/>
      <c r="M110" s="165"/>
      <c r="N110" s="166"/>
      <c r="O110" s="166"/>
      <c r="P110" s="167">
        <f>SUM(P111:P119)</f>
        <v>0</v>
      </c>
      <c r="Q110" s="166"/>
      <c r="R110" s="167">
        <f>SUM(R111:R119)</f>
        <v>0.164923</v>
      </c>
      <c r="S110" s="166"/>
      <c r="T110" s="168">
        <f>SUM(T111:T119)</f>
        <v>0.482</v>
      </c>
      <c r="AR110" s="169" t="s">
        <v>80</v>
      </c>
      <c r="AT110" s="170" t="s">
        <v>71</v>
      </c>
      <c r="AU110" s="170" t="s">
        <v>80</v>
      </c>
      <c r="AY110" s="169" t="s">
        <v>119</v>
      </c>
      <c r="BK110" s="171">
        <f>SUM(BK111:BK119)</f>
        <v>0</v>
      </c>
    </row>
    <row r="111" spans="1:65" s="2" customFormat="1" ht="16.5" customHeight="1">
      <c r="A111" s="35"/>
      <c r="B111" s="36"/>
      <c r="C111" s="174" t="s">
        <v>166</v>
      </c>
      <c r="D111" s="174" t="s">
        <v>121</v>
      </c>
      <c r="E111" s="175" t="s">
        <v>167</v>
      </c>
      <c r="F111" s="176" t="s">
        <v>168</v>
      </c>
      <c r="G111" s="177" t="s">
        <v>152</v>
      </c>
      <c r="H111" s="178">
        <v>350.9</v>
      </c>
      <c r="I111" s="179"/>
      <c r="J111" s="180">
        <f>ROUND(I111*H111,2)</f>
        <v>0</v>
      </c>
      <c r="K111" s="176" t="s">
        <v>125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0.00047</v>
      </c>
      <c r="R111" s="183">
        <f>Q111*H111</f>
        <v>0.164923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126</v>
      </c>
      <c r="AT111" s="185" t="s">
        <v>121</v>
      </c>
      <c r="AU111" s="185" t="s">
        <v>82</v>
      </c>
      <c r="AY111" s="18" t="s">
        <v>119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126</v>
      </c>
      <c r="BM111" s="185" t="s">
        <v>169</v>
      </c>
    </row>
    <row r="112" spans="1:47" s="2" customFormat="1" ht="11.25">
      <c r="A112" s="35"/>
      <c r="B112" s="36"/>
      <c r="C112" s="37"/>
      <c r="D112" s="187" t="s">
        <v>128</v>
      </c>
      <c r="E112" s="37"/>
      <c r="F112" s="188" t="s">
        <v>170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128</v>
      </c>
      <c r="AU112" s="18" t="s">
        <v>82</v>
      </c>
    </row>
    <row r="113" spans="2:51" s="13" customFormat="1" ht="11.25">
      <c r="B113" s="192"/>
      <c r="C113" s="193"/>
      <c r="D113" s="194" t="s">
        <v>130</v>
      </c>
      <c r="E113" s="195" t="s">
        <v>19</v>
      </c>
      <c r="F113" s="196" t="s">
        <v>131</v>
      </c>
      <c r="G113" s="193"/>
      <c r="H113" s="195" t="s">
        <v>19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130</v>
      </c>
      <c r="AU113" s="202" t="s">
        <v>82</v>
      </c>
      <c r="AV113" s="13" t="s">
        <v>80</v>
      </c>
      <c r="AW113" s="13" t="s">
        <v>33</v>
      </c>
      <c r="AX113" s="13" t="s">
        <v>72</v>
      </c>
      <c r="AY113" s="202" t="s">
        <v>119</v>
      </c>
    </row>
    <row r="114" spans="2:51" s="13" customFormat="1" ht="11.25">
      <c r="B114" s="192"/>
      <c r="C114" s="193"/>
      <c r="D114" s="194" t="s">
        <v>130</v>
      </c>
      <c r="E114" s="195" t="s">
        <v>19</v>
      </c>
      <c r="F114" s="196" t="s">
        <v>138</v>
      </c>
      <c r="G114" s="193"/>
      <c r="H114" s="195" t="s">
        <v>19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130</v>
      </c>
      <c r="AU114" s="202" t="s">
        <v>82</v>
      </c>
      <c r="AV114" s="13" t="s">
        <v>80</v>
      </c>
      <c r="AW114" s="13" t="s">
        <v>33</v>
      </c>
      <c r="AX114" s="13" t="s">
        <v>72</v>
      </c>
      <c r="AY114" s="202" t="s">
        <v>119</v>
      </c>
    </row>
    <row r="115" spans="2:51" s="14" customFormat="1" ht="11.25">
      <c r="B115" s="203"/>
      <c r="C115" s="204"/>
      <c r="D115" s="194" t="s">
        <v>130</v>
      </c>
      <c r="E115" s="205" t="s">
        <v>19</v>
      </c>
      <c r="F115" s="206" t="s">
        <v>171</v>
      </c>
      <c r="G115" s="204"/>
      <c r="H115" s="207">
        <v>350.9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130</v>
      </c>
      <c r="AU115" s="213" t="s">
        <v>82</v>
      </c>
      <c r="AV115" s="14" t="s">
        <v>82</v>
      </c>
      <c r="AW115" s="14" t="s">
        <v>33</v>
      </c>
      <c r="AX115" s="14" t="s">
        <v>80</v>
      </c>
      <c r="AY115" s="213" t="s">
        <v>119</v>
      </c>
    </row>
    <row r="116" spans="1:65" s="2" customFormat="1" ht="16.5" customHeight="1">
      <c r="A116" s="35"/>
      <c r="B116" s="36"/>
      <c r="C116" s="174" t="s">
        <v>145</v>
      </c>
      <c r="D116" s="174" t="s">
        <v>121</v>
      </c>
      <c r="E116" s="175" t="s">
        <v>172</v>
      </c>
      <c r="F116" s="176" t="s">
        <v>173</v>
      </c>
      <c r="G116" s="177" t="s">
        <v>174</v>
      </c>
      <c r="H116" s="178">
        <v>1</v>
      </c>
      <c r="I116" s="179"/>
      <c r="J116" s="180">
        <f>ROUND(I116*H116,2)</f>
        <v>0</v>
      </c>
      <c r="K116" s="176" t="s">
        <v>125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0.482</v>
      </c>
      <c r="T116" s="184">
        <f>S116*H116</f>
        <v>0.482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126</v>
      </c>
      <c r="AT116" s="185" t="s">
        <v>121</v>
      </c>
      <c r="AU116" s="185" t="s">
        <v>82</v>
      </c>
      <c r="AY116" s="18" t="s">
        <v>119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126</v>
      </c>
      <c r="BM116" s="185" t="s">
        <v>175</v>
      </c>
    </row>
    <row r="117" spans="1:47" s="2" customFormat="1" ht="11.25">
      <c r="A117" s="35"/>
      <c r="B117" s="36"/>
      <c r="C117" s="37"/>
      <c r="D117" s="187" t="s">
        <v>128</v>
      </c>
      <c r="E117" s="37"/>
      <c r="F117" s="188" t="s">
        <v>176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128</v>
      </c>
      <c r="AU117" s="18" t="s">
        <v>82</v>
      </c>
    </row>
    <row r="118" spans="2:51" s="13" customFormat="1" ht="11.25">
      <c r="B118" s="192"/>
      <c r="C118" s="193"/>
      <c r="D118" s="194" t="s">
        <v>130</v>
      </c>
      <c r="E118" s="195" t="s">
        <v>19</v>
      </c>
      <c r="F118" s="196" t="s">
        <v>177</v>
      </c>
      <c r="G118" s="193"/>
      <c r="H118" s="195" t="s">
        <v>19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130</v>
      </c>
      <c r="AU118" s="202" t="s">
        <v>82</v>
      </c>
      <c r="AV118" s="13" t="s">
        <v>80</v>
      </c>
      <c r="AW118" s="13" t="s">
        <v>33</v>
      </c>
      <c r="AX118" s="13" t="s">
        <v>72</v>
      </c>
      <c r="AY118" s="202" t="s">
        <v>119</v>
      </c>
    </row>
    <row r="119" spans="2:51" s="14" customFormat="1" ht="11.25">
      <c r="B119" s="203"/>
      <c r="C119" s="204"/>
      <c r="D119" s="194" t="s">
        <v>130</v>
      </c>
      <c r="E119" s="205" t="s">
        <v>19</v>
      </c>
      <c r="F119" s="206" t="s">
        <v>178</v>
      </c>
      <c r="G119" s="204"/>
      <c r="H119" s="207">
        <v>1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130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119</v>
      </c>
    </row>
    <row r="120" spans="2:63" s="12" customFormat="1" ht="22.9" customHeight="1">
      <c r="B120" s="158"/>
      <c r="C120" s="159"/>
      <c r="D120" s="160" t="s">
        <v>71</v>
      </c>
      <c r="E120" s="172" t="s">
        <v>179</v>
      </c>
      <c r="F120" s="172" t="s">
        <v>180</v>
      </c>
      <c r="G120" s="159"/>
      <c r="H120" s="159"/>
      <c r="I120" s="162"/>
      <c r="J120" s="173">
        <f>BK120</f>
        <v>0</v>
      </c>
      <c r="K120" s="159"/>
      <c r="L120" s="164"/>
      <c r="M120" s="165"/>
      <c r="N120" s="166"/>
      <c r="O120" s="166"/>
      <c r="P120" s="167">
        <f>SUM(P121:P122)</f>
        <v>0</v>
      </c>
      <c r="Q120" s="166"/>
      <c r="R120" s="167">
        <f>SUM(R121:R122)</f>
        <v>0</v>
      </c>
      <c r="S120" s="166"/>
      <c r="T120" s="168">
        <f>SUM(T121:T122)</f>
        <v>0</v>
      </c>
      <c r="AR120" s="169" t="s">
        <v>80</v>
      </c>
      <c r="AT120" s="170" t="s">
        <v>71</v>
      </c>
      <c r="AU120" s="170" t="s">
        <v>80</v>
      </c>
      <c r="AY120" s="169" t="s">
        <v>119</v>
      </c>
      <c r="BK120" s="171">
        <f>SUM(BK121:BK122)</f>
        <v>0</v>
      </c>
    </row>
    <row r="121" spans="1:65" s="2" customFormat="1" ht="24.2" customHeight="1">
      <c r="A121" s="35"/>
      <c r="B121" s="36"/>
      <c r="C121" s="174" t="s">
        <v>164</v>
      </c>
      <c r="D121" s="174" t="s">
        <v>121</v>
      </c>
      <c r="E121" s="175" t="s">
        <v>181</v>
      </c>
      <c r="F121" s="176" t="s">
        <v>182</v>
      </c>
      <c r="G121" s="177" t="s">
        <v>144</v>
      </c>
      <c r="H121" s="178">
        <v>0.165</v>
      </c>
      <c r="I121" s="179"/>
      <c r="J121" s="180">
        <f>ROUND(I121*H121,2)</f>
        <v>0</v>
      </c>
      <c r="K121" s="176" t="s">
        <v>125</v>
      </c>
      <c r="L121" s="40"/>
      <c r="M121" s="181" t="s">
        <v>19</v>
      </c>
      <c r="N121" s="182" t="s">
        <v>43</v>
      </c>
      <c r="O121" s="65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126</v>
      </c>
      <c r="AT121" s="185" t="s">
        <v>121</v>
      </c>
      <c r="AU121" s="185" t="s">
        <v>82</v>
      </c>
      <c r="AY121" s="18" t="s">
        <v>119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8" t="s">
        <v>80</v>
      </c>
      <c r="BK121" s="186">
        <f>ROUND(I121*H121,2)</f>
        <v>0</v>
      </c>
      <c r="BL121" s="18" t="s">
        <v>126</v>
      </c>
      <c r="BM121" s="185" t="s">
        <v>183</v>
      </c>
    </row>
    <row r="122" spans="1:47" s="2" customFormat="1" ht="11.25">
      <c r="A122" s="35"/>
      <c r="B122" s="36"/>
      <c r="C122" s="37"/>
      <c r="D122" s="187" t="s">
        <v>128</v>
      </c>
      <c r="E122" s="37"/>
      <c r="F122" s="188" t="s">
        <v>184</v>
      </c>
      <c r="G122" s="37"/>
      <c r="H122" s="37"/>
      <c r="I122" s="189"/>
      <c r="J122" s="37"/>
      <c r="K122" s="37"/>
      <c r="L122" s="40"/>
      <c r="M122" s="224"/>
      <c r="N122" s="225"/>
      <c r="O122" s="226"/>
      <c r="P122" s="226"/>
      <c r="Q122" s="226"/>
      <c r="R122" s="226"/>
      <c r="S122" s="226"/>
      <c r="T122" s="22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128</v>
      </c>
      <c r="AU122" s="18" t="s">
        <v>82</v>
      </c>
    </row>
    <row r="123" spans="1:31" s="2" customFormat="1" ht="6.95" customHeight="1">
      <c r="A123" s="35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0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algorithmName="SHA-512" hashValue="IQLpN6UoEoQg0bMkQ1YM4X29IUUEal3OiEXA+5T+OLvg819cVzQflHIhQvmvBJEuhesX8cmcSlXd8tG3uJTZWg==" saltValue="ZpAVapVLCLy+HV9nFgiO7+vk1wEBXRVfjFdBReg5T4EUv73ht1PunYcpLq19tvOAQEvWhYDC3MivvgksYFvLcQ==" spinCount="100000" sheet="1" objects="1" scenarios="1" formatColumns="0" formatRows="0" autoFilter="0"/>
  <autoFilter ref="C83:K12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124253101"/>
    <hyperlink ref="F93" r:id="rId2" display="https://podminky.urs.cz/item/CS_URS_2022_01/174151101"/>
    <hyperlink ref="F101" r:id="rId3" display="https://podminky.urs.cz/item/CS_URS_2022_01/564861111"/>
    <hyperlink ref="F112" r:id="rId4" display="https://podminky.urs.cz/item/CS_URS_2022_01/919726122"/>
    <hyperlink ref="F117" r:id="rId5" display="https://podminky.urs.cz/item/CS_URS_2022_01/966001211"/>
    <hyperlink ref="F122" r:id="rId6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Česká Kamenice, malá vodní nádrž nad Koupalištěm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185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ROUND((SUM(BE81:BE99)),2)</f>
        <v>0</v>
      </c>
      <c r="G33" s="35"/>
      <c r="H33" s="35"/>
      <c r="I33" s="119">
        <v>0.21</v>
      </c>
      <c r="J33" s="118">
        <f>ROUND(((SUM(BE81:BE99))*I33),2)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ROUND((SUM(BF81:BF99)),2)</f>
        <v>0</v>
      </c>
      <c r="G34" s="35"/>
      <c r="H34" s="35"/>
      <c r="I34" s="119">
        <v>0.15</v>
      </c>
      <c r="J34" s="118">
        <f>ROUND(((SUM(BF81:BF99))*I34),2)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ROUND((SUM(BG81:BG99)),2)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ROUND((SUM(BH81:BH99)),2)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ROUND((SUM(BI81:BI99)),2)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Česká Kamenice, malá vodní nádrž nad Koupalištěm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SO 02 - Odtěžení sedimentu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3. 5. 2022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Česká Kamenice</v>
      </c>
      <c r="G54" s="37"/>
      <c r="H54" s="37"/>
      <c r="I54" s="30" t="s">
        <v>31</v>
      </c>
      <c r="J54" s="33" t="str">
        <f>E21</f>
        <v>AZ Consult spol. s r. 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Lucie Wojčiková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104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4" t="str">
        <f>E7</f>
        <v>Česká Kamenice, malá vodní nádrž nad Koupalištěm</v>
      </c>
      <c r="F71" s="375"/>
      <c r="G71" s="375"/>
      <c r="H71" s="375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93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7" t="str">
        <f>E9</f>
        <v>SO 02 - Odtěžení sedimentu</v>
      </c>
      <c r="F73" s="376"/>
      <c r="G73" s="376"/>
      <c r="H73" s="37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3. 5. 2022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7" customHeight="1">
      <c r="A77" s="35"/>
      <c r="B77" s="36"/>
      <c r="C77" s="30" t="s">
        <v>25</v>
      </c>
      <c r="D77" s="37"/>
      <c r="E77" s="37"/>
      <c r="F77" s="28" t="str">
        <f>E15</f>
        <v>Město Česká Kamenice</v>
      </c>
      <c r="G77" s="37"/>
      <c r="H77" s="37"/>
      <c r="I77" s="30" t="s">
        <v>31</v>
      </c>
      <c r="J77" s="33" t="str">
        <f>E21</f>
        <v>AZ Consult spol. s r. 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29</v>
      </c>
      <c r="D78" s="37"/>
      <c r="E78" s="37"/>
      <c r="F78" s="28" t="str">
        <f>IF(E18="","",E18)</f>
        <v>Vyplň údaj</v>
      </c>
      <c r="G78" s="37"/>
      <c r="H78" s="37"/>
      <c r="I78" s="30" t="s">
        <v>34</v>
      </c>
      <c r="J78" s="33" t="str">
        <f>E24</f>
        <v>Lucie Wojčiková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105</v>
      </c>
      <c r="D80" s="150" t="s">
        <v>57</v>
      </c>
      <c r="E80" s="150" t="s">
        <v>53</v>
      </c>
      <c r="F80" s="150" t="s">
        <v>54</v>
      </c>
      <c r="G80" s="150" t="s">
        <v>106</v>
      </c>
      <c r="H80" s="150" t="s">
        <v>107</v>
      </c>
      <c r="I80" s="150" t="s">
        <v>108</v>
      </c>
      <c r="J80" s="150" t="s">
        <v>97</v>
      </c>
      <c r="K80" s="151" t="s">
        <v>109</v>
      </c>
      <c r="L80" s="152"/>
      <c r="M80" s="69" t="s">
        <v>19</v>
      </c>
      <c r="N80" s="70" t="s">
        <v>42</v>
      </c>
      <c r="O80" s="70" t="s">
        <v>110</v>
      </c>
      <c r="P80" s="70" t="s">
        <v>111</v>
      </c>
      <c r="Q80" s="70" t="s">
        <v>112</v>
      </c>
      <c r="R80" s="70" t="s">
        <v>113</v>
      </c>
      <c r="S80" s="70" t="s">
        <v>114</v>
      </c>
      <c r="T80" s="71" t="s">
        <v>115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116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71</v>
      </c>
      <c r="AU81" s="18" t="s">
        <v>98</v>
      </c>
      <c r="BK81" s="157">
        <f>BK82</f>
        <v>0</v>
      </c>
    </row>
    <row r="82" spans="2:63" s="12" customFormat="1" ht="25.9" customHeight="1">
      <c r="B82" s="158"/>
      <c r="C82" s="159"/>
      <c r="D82" s="160" t="s">
        <v>71</v>
      </c>
      <c r="E82" s="161" t="s">
        <v>117</v>
      </c>
      <c r="F82" s="161" t="s">
        <v>118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80</v>
      </c>
      <c r="AT82" s="170" t="s">
        <v>71</v>
      </c>
      <c r="AU82" s="170" t="s">
        <v>72</v>
      </c>
      <c r="AY82" s="169" t="s">
        <v>119</v>
      </c>
      <c r="BK82" s="171">
        <f>BK83</f>
        <v>0</v>
      </c>
    </row>
    <row r="83" spans="2:63" s="12" customFormat="1" ht="22.9" customHeight="1">
      <c r="B83" s="158"/>
      <c r="C83" s="159"/>
      <c r="D83" s="160" t="s">
        <v>71</v>
      </c>
      <c r="E83" s="172" t="s">
        <v>80</v>
      </c>
      <c r="F83" s="172" t="s">
        <v>120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SUM(P84:P99)</f>
        <v>0</v>
      </c>
      <c r="Q83" s="166"/>
      <c r="R83" s="167">
        <f>SUM(R84:R99)</f>
        <v>0</v>
      </c>
      <c r="S83" s="166"/>
      <c r="T83" s="168">
        <f>SUM(T84:T99)</f>
        <v>0</v>
      </c>
      <c r="AR83" s="169" t="s">
        <v>80</v>
      </c>
      <c r="AT83" s="170" t="s">
        <v>71</v>
      </c>
      <c r="AU83" s="170" t="s">
        <v>80</v>
      </c>
      <c r="AY83" s="169" t="s">
        <v>119</v>
      </c>
      <c r="BK83" s="171">
        <f>SUM(BK84:BK99)</f>
        <v>0</v>
      </c>
    </row>
    <row r="84" spans="1:65" s="2" customFormat="1" ht="24.2" customHeight="1">
      <c r="A84" s="35"/>
      <c r="B84" s="36"/>
      <c r="C84" s="174" t="s">
        <v>80</v>
      </c>
      <c r="D84" s="174" t="s">
        <v>121</v>
      </c>
      <c r="E84" s="175" t="s">
        <v>186</v>
      </c>
      <c r="F84" s="176" t="s">
        <v>187</v>
      </c>
      <c r="G84" s="177" t="s">
        <v>124</v>
      </c>
      <c r="H84" s="178">
        <v>1835</v>
      </c>
      <c r="I84" s="179"/>
      <c r="J84" s="180">
        <f>ROUND(I84*H84,2)</f>
        <v>0</v>
      </c>
      <c r="K84" s="176" t="s">
        <v>125</v>
      </c>
      <c r="L84" s="40"/>
      <c r="M84" s="181" t="s">
        <v>19</v>
      </c>
      <c r="N84" s="182" t="s">
        <v>43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126</v>
      </c>
      <c r="AT84" s="185" t="s">
        <v>121</v>
      </c>
      <c r="AU84" s="185" t="s">
        <v>82</v>
      </c>
      <c r="AY84" s="18" t="s">
        <v>119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80</v>
      </c>
      <c r="BK84" s="186">
        <f>ROUND(I84*H84,2)</f>
        <v>0</v>
      </c>
      <c r="BL84" s="18" t="s">
        <v>126</v>
      </c>
      <c r="BM84" s="185" t="s">
        <v>188</v>
      </c>
    </row>
    <row r="85" spans="1:47" s="2" customFormat="1" ht="11.25">
      <c r="A85" s="35"/>
      <c r="B85" s="36"/>
      <c r="C85" s="37"/>
      <c r="D85" s="187" t="s">
        <v>128</v>
      </c>
      <c r="E85" s="37"/>
      <c r="F85" s="188" t="s">
        <v>189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128</v>
      </c>
      <c r="AU85" s="18" t="s">
        <v>82</v>
      </c>
    </row>
    <row r="86" spans="2:51" s="14" customFormat="1" ht="11.25">
      <c r="B86" s="203"/>
      <c r="C86" s="204"/>
      <c r="D86" s="194" t="s">
        <v>130</v>
      </c>
      <c r="E86" s="205" t="s">
        <v>19</v>
      </c>
      <c r="F86" s="206" t="s">
        <v>190</v>
      </c>
      <c r="G86" s="204"/>
      <c r="H86" s="207">
        <v>1835</v>
      </c>
      <c r="I86" s="208"/>
      <c r="J86" s="204"/>
      <c r="K86" s="204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130</v>
      </c>
      <c r="AU86" s="213" t="s">
        <v>82</v>
      </c>
      <c r="AV86" s="14" t="s">
        <v>82</v>
      </c>
      <c r="AW86" s="14" t="s">
        <v>33</v>
      </c>
      <c r="AX86" s="14" t="s">
        <v>80</v>
      </c>
      <c r="AY86" s="213" t="s">
        <v>119</v>
      </c>
    </row>
    <row r="87" spans="1:65" s="2" customFormat="1" ht="37.9" customHeight="1">
      <c r="A87" s="35"/>
      <c r="B87" s="36"/>
      <c r="C87" s="174" t="s">
        <v>82</v>
      </c>
      <c r="D87" s="174" t="s">
        <v>121</v>
      </c>
      <c r="E87" s="175" t="s">
        <v>191</v>
      </c>
      <c r="F87" s="176" t="s">
        <v>192</v>
      </c>
      <c r="G87" s="177" t="s">
        <v>124</v>
      </c>
      <c r="H87" s="178">
        <v>2055</v>
      </c>
      <c r="I87" s="179"/>
      <c r="J87" s="180">
        <f>ROUND(I87*H87,2)</f>
        <v>0</v>
      </c>
      <c r="K87" s="176" t="s">
        <v>125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126</v>
      </c>
      <c r="AT87" s="185" t="s">
        <v>121</v>
      </c>
      <c r="AU87" s="185" t="s">
        <v>82</v>
      </c>
      <c r="AY87" s="18" t="s">
        <v>119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126</v>
      </c>
      <c r="BM87" s="185" t="s">
        <v>193</v>
      </c>
    </row>
    <row r="88" spans="1:47" s="2" customFormat="1" ht="11.25">
      <c r="A88" s="35"/>
      <c r="B88" s="36"/>
      <c r="C88" s="37"/>
      <c r="D88" s="187" t="s">
        <v>128</v>
      </c>
      <c r="E88" s="37"/>
      <c r="F88" s="188" t="s">
        <v>194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128</v>
      </c>
      <c r="AU88" s="18" t="s">
        <v>82</v>
      </c>
    </row>
    <row r="89" spans="2:51" s="13" customFormat="1" ht="11.25">
      <c r="B89" s="192"/>
      <c r="C89" s="193"/>
      <c r="D89" s="194" t="s">
        <v>130</v>
      </c>
      <c r="E89" s="195" t="s">
        <v>19</v>
      </c>
      <c r="F89" s="196" t="s">
        <v>195</v>
      </c>
      <c r="G89" s="193"/>
      <c r="H89" s="195" t="s">
        <v>19</v>
      </c>
      <c r="I89" s="197"/>
      <c r="J89" s="193"/>
      <c r="K89" s="193"/>
      <c r="L89" s="198"/>
      <c r="M89" s="199"/>
      <c r="N89" s="200"/>
      <c r="O89" s="200"/>
      <c r="P89" s="200"/>
      <c r="Q89" s="200"/>
      <c r="R89" s="200"/>
      <c r="S89" s="200"/>
      <c r="T89" s="201"/>
      <c r="AT89" s="202" t="s">
        <v>130</v>
      </c>
      <c r="AU89" s="202" t="s">
        <v>82</v>
      </c>
      <c r="AV89" s="13" t="s">
        <v>80</v>
      </c>
      <c r="AW89" s="13" t="s">
        <v>33</v>
      </c>
      <c r="AX89" s="13" t="s">
        <v>72</v>
      </c>
      <c r="AY89" s="202" t="s">
        <v>119</v>
      </c>
    </row>
    <row r="90" spans="2:51" s="14" customFormat="1" ht="11.25">
      <c r="B90" s="203"/>
      <c r="C90" s="204"/>
      <c r="D90" s="194" t="s">
        <v>130</v>
      </c>
      <c r="E90" s="205" t="s">
        <v>19</v>
      </c>
      <c r="F90" s="206" t="s">
        <v>190</v>
      </c>
      <c r="G90" s="204"/>
      <c r="H90" s="207">
        <v>1835</v>
      </c>
      <c r="I90" s="208"/>
      <c r="J90" s="204"/>
      <c r="K90" s="204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130</v>
      </c>
      <c r="AU90" s="213" t="s">
        <v>82</v>
      </c>
      <c r="AV90" s="14" t="s">
        <v>82</v>
      </c>
      <c r="AW90" s="14" t="s">
        <v>33</v>
      </c>
      <c r="AX90" s="14" t="s">
        <v>72</v>
      </c>
      <c r="AY90" s="213" t="s">
        <v>119</v>
      </c>
    </row>
    <row r="91" spans="2:51" s="14" customFormat="1" ht="11.25">
      <c r="B91" s="203"/>
      <c r="C91" s="204"/>
      <c r="D91" s="194" t="s">
        <v>130</v>
      </c>
      <c r="E91" s="205" t="s">
        <v>19</v>
      </c>
      <c r="F91" s="206" t="s">
        <v>196</v>
      </c>
      <c r="G91" s="204"/>
      <c r="H91" s="207">
        <v>220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130</v>
      </c>
      <c r="AU91" s="213" t="s">
        <v>82</v>
      </c>
      <c r="AV91" s="14" t="s">
        <v>82</v>
      </c>
      <c r="AW91" s="14" t="s">
        <v>33</v>
      </c>
      <c r="AX91" s="14" t="s">
        <v>72</v>
      </c>
      <c r="AY91" s="213" t="s">
        <v>119</v>
      </c>
    </row>
    <row r="92" spans="2:51" s="15" customFormat="1" ht="11.25">
      <c r="B92" s="228"/>
      <c r="C92" s="229"/>
      <c r="D92" s="194" t="s">
        <v>130</v>
      </c>
      <c r="E92" s="230" t="s">
        <v>19</v>
      </c>
      <c r="F92" s="231" t="s">
        <v>197</v>
      </c>
      <c r="G92" s="229"/>
      <c r="H92" s="232">
        <v>2055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130</v>
      </c>
      <c r="AU92" s="238" t="s">
        <v>82</v>
      </c>
      <c r="AV92" s="15" t="s">
        <v>126</v>
      </c>
      <c r="AW92" s="15" t="s">
        <v>33</v>
      </c>
      <c r="AX92" s="15" t="s">
        <v>80</v>
      </c>
      <c r="AY92" s="238" t="s">
        <v>119</v>
      </c>
    </row>
    <row r="93" spans="1:65" s="2" customFormat="1" ht="37.9" customHeight="1">
      <c r="A93" s="35"/>
      <c r="B93" s="36"/>
      <c r="C93" s="174" t="s">
        <v>140</v>
      </c>
      <c r="D93" s="174" t="s">
        <v>121</v>
      </c>
      <c r="E93" s="175" t="s">
        <v>198</v>
      </c>
      <c r="F93" s="176" t="s">
        <v>199</v>
      </c>
      <c r="G93" s="177" t="s">
        <v>124</v>
      </c>
      <c r="H93" s="178">
        <v>32880</v>
      </c>
      <c r="I93" s="179"/>
      <c r="J93" s="180">
        <f>ROUND(I93*H93,2)</f>
        <v>0</v>
      </c>
      <c r="K93" s="176" t="s">
        <v>125</v>
      </c>
      <c r="L93" s="40"/>
      <c r="M93" s="181" t="s">
        <v>19</v>
      </c>
      <c r="N93" s="182" t="s">
        <v>43</v>
      </c>
      <c r="O93" s="65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5" t="s">
        <v>126</v>
      </c>
      <c r="AT93" s="185" t="s">
        <v>121</v>
      </c>
      <c r="AU93" s="185" t="s">
        <v>82</v>
      </c>
      <c r="AY93" s="18" t="s">
        <v>119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8" t="s">
        <v>80</v>
      </c>
      <c r="BK93" s="186">
        <f>ROUND(I93*H93,2)</f>
        <v>0</v>
      </c>
      <c r="BL93" s="18" t="s">
        <v>126</v>
      </c>
      <c r="BM93" s="185" t="s">
        <v>200</v>
      </c>
    </row>
    <row r="94" spans="1:47" s="2" customFormat="1" ht="11.25">
      <c r="A94" s="35"/>
      <c r="B94" s="36"/>
      <c r="C94" s="37"/>
      <c r="D94" s="187" t="s">
        <v>128</v>
      </c>
      <c r="E94" s="37"/>
      <c r="F94" s="188" t="s">
        <v>201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128</v>
      </c>
      <c r="AU94" s="18" t="s">
        <v>82</v>
      </c>
    </row>
    <row r="95" spans="2:51" s="14" customFormat="1" ht="11.25">
      <c r="B95" s="203"/>
      <c r="C95" s="204"/>
      <c r="D95" s="194" t="s">
        <v>130</v>
      </c>
      <c r="E95" s="204"/>
      <c r="F95" s="206" t="s">
        <v>202</v>
      </c>
      <c r="G95" s="204"/>
      <c r="H95" s="207">
        <v>32880</v>
      </c>
      <c r="I95" s="208"/>
      <c r="J95" s="204"/>
      <c r="K95" s="204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130</v>
      </c>
      <c r="AU95" s="213" t="s">
        <v>82</v>
      </c>
      <c r="AV95" s="14" t="s">
        <v>82</v>
      </c>
      <c r="AW95" s="14" t="s">
        <v>4</v>
      </c>
      <c r="AX95" s="14" t="s">
        <v>80</v>
      </c>
      <c r="AY95" s="213" t="s">
        <v>119</v>
      </c>
    </row>
    <row r="96" spans="1:65" s="2" customFormat="1" ht="24.2" customHeight="1">
      <c r="A96" s="35"/>
      <c r="B96" s="36"/>
      <c r="C96" s="174" t="s">
        <v>126</v>
      </c>
      <c r="D96" s="174" t="s">
        <v>121</v>
      </c>
      <c r="E96" s="175" t="s">
        <v>203</v>
      </c>
      <c r="F96" s="176" t="s">
        <v>204</v>
      </c>
      <c r="G96" s="177" t="s">
        <v>124</v>
      </c>
      <c r="H96" s="178">
        <v>2055</v>
      </c>
      <c r="I96" s="179"/>
      <c r="J96" s="180">
        <f>ROUND(I96*H96,2)</f>
        <v>0</v>
      </c>
      <c r="K96" s="176" t="s">
        <v>125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126</v>
      </c>
      <c r="AT96" s="185" t="s">
        <v>121</v>
      </c>
      <c r="AU96" s="185" t="s">
        <v>82</v>
      </c>
      <c r="AY96" s="18" t="s">
        <v>119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126</v>
      </c>
      <c r="BM96" s="185" t="s">
        <v>205</v>
      </c>
    </row>
    <row r="97" spans="1:47" s="2" customFormat="1" ht="11.25">
      <c r="A97" s="35"/>
      <c r="B97" s="36"/>
      <c r="C97" s="37"/>
      <c r="D97" s="187" t="s">
        <v>128</v>
      </c>
      <c r="E97" s="37"/>
      <c r="F97" s="188" t="s">
        <v>206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128</v>
      </c>
      <c r="AU97" s="18" t="s">
        <v>82</v>
      </c>
    </row>
    <row r="98" spans="1:65" s="2" customFormat="1" ht="24.2" customHeight="1">
      <c r="A98" s="35"/>
      <c r="B98" s="36"/>
      <c r="C98" s="174" t="s">
        <v>148</v>
      </c>
      <c r="D98" s="174" t="s">
        <v>121</v>
      </c>
      <c r="E98" s="175" t="s">
        <v>207</v>
      </c>
      <c r="F98" s="176" t="s">
        <v>208</v>
      </c>
      <c r="G98" s="177" t="s">
        <v>144</v>
      </c>
      <c r="H98" s="178">
        <v>3699</v>
      </c>
      <c r="I98" s="179"/>
      <c r="J98" s="180">
        <f>ROUND(I98*H98,2)</f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126</v>
      </c>
      <c r="AT98" s="185" t="s">
        <v>121</v>
      </c>
      <c r="AU98" s="185" t="s">
        <v>82</v>
      </c>
      <c r="AY98" s="18" t="s">
        <v>119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126</v>
      </c>
      <c r="BM98" s="185" t="s">
        <v>209</v>
      </c>
    </row>
    <row r="99" spans="2:51" s="14" customFormat="1" ht="11.25">
      <c r="B99" s="203"/>
      <c r="C99" s="204"/>
      <c r="D99" s="194" t="s">
        <v>130</v>
      </c>
      <c r="E99" s="204"/>
      <c r="F99" s="206" t="s">
        <v>210</v>
      </c>
      <c r="G99" s="204"/>
      <c r="H99" s="207">
        <v>3699</v>
      </c>
      <c r="I99" s="208"/>
      <c r="J99" s="204"/>
      <c r="K99" s="204"/>
      <c r="L99" s="209"/>
      <c r="M99" s="239"/>
      <c r="N99" s="240"/>
      <c r="O99" s="240"/>
      <c r="P99" s="240"/>
      <c r="Q99" s="240"/>
      <c r="R99" s="240"/>
      <c r="S99" s="240"/>
      <c r="T99" s="241"/>
      <c r="AT99" s="213" t="s">
        <v>130</v>
      </c>
      <c r="AU99" s="213" t="s">
        <v>82</v>
      </c>
      <c r="AV99" s="14" t="s">
        <v>82</v>
      </c>
      <c r="AW99" s="14" t="s">
        <v>4</v>
      </c>
      <c r="AX99" s="14" t="s">
        <v>80</v>
      </c>
      <c r="AY99" s="213" t="s">
        <v>119</v>
      </c>
    </row>
    <row r="100" spans="1:31" s="2" customFormat="1" ht="6.95" customHeight="1">
      <c r="A100" s="35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0"/>
      <c r="M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</sheetData>
  <sheetProtection algorithmName="SHA-512" hashValue="wLWFzMULlTlHPJzK63+r3BfqB0HlBhbrL8eT2gIN3r40ZJps/I45MEb502vk4joEqsPGEWnt3CEiz52M4YtcEg==" saltValue="8pQZp/PsJK3y3x165zebBLVLaFtax0HzPnMKDbN81rqYNxyAIaqz94UwrxLm4nXi2+yY0t+68vfv8hmf0XXvxg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2_01/122703602"/>
    <hyperlink ref="F88" r:id="rId2" display="https://podminky.urs.cz/item/CS_URS_2022_01/162751117"/>
    <hyperlink ref="F94" r:id="rId3" display="https://podminky.urs.cz/item/CS_URS_2022_01/162751119"/>
    <hyperlink ref="F97" r:id="rId4" display="https://podminky.urs.cz/item/CS_URS_2022_01/167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Česká Kamenice, malá vodní nádrž nad Koupalištěm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211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ROUND((SUM(BE87:BE217)),2)</f>
        <v>0</v>
      </c>
      <c r="G33" s="35"/>
      <c r="H33" s="35"/>
      <c r="I33" s="119">
        <v>0.21</v>
      </c>
      <c r="J33" s="118">
        <f>ROUND(((SUM(BE87:BE217))*I33),2)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ROUND((SUM(BF87:BF217)),2)</f>
        <v>0</v>
      </c>
      <c r="G34" s="35"/>
      <c r="H34" s="35"/>
      <c r="I34" s="119">
        <v>0.15</v>
      </c>
      <c r="J34" s="118">
        <f>ROUND(((SUM(BF87:BF217))*I34),2)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ROUND((SUM(BG87:BG217)),2)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ROUND((SUM(BH87:BH217)),2)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ROUND((SUM(BI87:BI217)),2)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Česká Kamenice, malá vodní nádrž nad Koupalištěm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SO 03 - Oprava sdruženého objektu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3. 5. 2022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Česká Kamenice</v>
      </c>
      <c r="G54" s="37"/>
      <c r="H54" s="37"/>
      <c r="I54" s="30" t="s">
        <v>31</v>
      </c>
      <c r="J54" s="33" t="str">
        <f>E21</f>
        <v>AZ Consult spol. s r. 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Lucie Wojčiková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99</v>
      </c>
      <c r="E60" s="138"/>
      <c r="F60" s="138"/>
      <c r="G60" s="138"/>
      <c r="H60" s="138"/>
      <c r="I60" s="138"/>
      <c r="J60" s="139">
        <f>J88</f>
        <v>0</v>
      </c>
      <c r="K60" s="136"/>
      <c r="L60" s="140"/>
    </row>
    <row r="61" spans="2:12" s="10" customFormat="1" ht="19.9" customHeight="1">
      <c r="B61" s="141"/>
      <c r="C61" s="142"/>
      <c r="D61" s="143" t="s">
        <v>100</v>
      </c>
      <c r="E61" s="144"/>
      <c r="F61" s="144"/>
      <c r="G61" s="144"/>
      <c r="H61" s="144"/>
      <c r="I61" s="144"/>
      <c r="J61" s="145">
        <f>J89</f>
        <v>0</v>
      </c>
      <c r="K61" s="142"/>
      <c r="L61" s="146"/>
    </row>
    <row r="62" spans="2:12" s="10" customFormat="1" ht="19.9" customHeight="1">
      <c r="B62" s="141"/>
      <c r="C62" s="142"/>
      <c r="D62" s="143" t="s">
        <v>212</v>
      </c>
      <c r="E62" s="144"/>
      <c r="F62" s="144"/>
      <c r="G62" s="144"/>
      <c r="H62" s="144"/>
      <c r="I62" s="144"/>
      <c r="J62" s="145">
        <f>J110</f>
        <v>0</v>
      </c>
      <c r="K62" s="142"/>
      <c r="L62" s="146"/>
    </row>
    <row r="63" spans="2:12" s="10" customFormat="1" ht="19.9" customHeight="1">
      <c r="B63" s="141"/>
      <c r="C63" s="142"/>
      <c r="D63" s="143" t="s">
        <v>213</v>
      </c>
      <c r="E63" s="144"/>
      <c r="F63" s="144"/>
      <c r="G63" s="144"/>
      <c r="H63" s="144"/>
      <c r="I63" s="144"/>
      <c r="J63" s="145">
        <f>J132</f>
        <v>0</v>
      </c>
      <c r="K63" s="142"/>
      <c r="L63" s="146"/>
    </row>
    <row r="64" spans="2:12" s="10" customFormat="1" ht="19.9" customHeight="1">
      <c r="B64" s="141"/>
      <c r="C64" s="142"/>
      <c r="D64" s="143" t="s">
        <v>214</v>
      </c>
      <c r="E64" s="144"/>
      <c r="F64" s="144"/>
      <c r="G64" s="144"/>
      <c r="H64" s="144"/>
      <c r="I64" s="144"/>
      <c r="J64" s="145">
        <f>J135</f>
        <v>0</v>
      </c>
      <c r="K64" s="142"/>
      <c r="L64" s="146"/>
    </row>
    <row r="65" spans="2:12" s="10" customFormat="1" ht="19.9" customHeight="1">
      <c r="B65" s="141"/>
      <c r="C65" s="142"/>
      <c r="D65" s="143" t="s">
        <v>102</v>
      </c>
      <c r="E65" s="144"/>
      <c r="F65" s="144"/>
      <c r="G65" s="144"/>
      <c r="H65" s="144"/>
      <c r="I65" s="144"/>
      <c r="J65" s="145">
        <f>J140</f>
        <v>0</v>
      </c>
      <c r="K65" s="142"/>
      <c r="L65" s="146"/>
    </row>
    <row r="66" spans="2:12" s="10" customFormat="1" ht="19.9" customHeight="1">
      <c r="B66" s="141"/>
      <c r="C66" s="142"/>
      <c r="D66" s="143" t="s">
        <v>215</v>
      </c>
      <c r="E66" s="144"/>
      <c r="F66" s="144"/>
      <c r="G66" s="144"/>
      <c r="H66" s="144"/>
      <c r="I66" s="144"/>
      <c r="J66" s="145">
        <f>J183</f>
        <v>0</v>
      </c>
      <c r="K66" s="142"/>
      <c r="L66" s="146"/>
    </row>
    <row r="67" spans="2:12" s="10" customFormat="1" ht="19.9" customHeight="1">
      <c r="B67" s="141"/>
      <c r="C67" s="142"/>
      <c r="D67" s="143" t="s">
        <v>103</v>
      </c>
      <c r="E67" s="144"/>
      <c r="F67" s="144"/>
      <c r="G67" s="144"/>
      <c r="H67" s="144"/>
      <c r="I67" s="144"/>
      <c r="J67" s="145">
        <f>J215</f>
        <v>0</v>
      </c>
      <c r="K67" s="142"/>
      <c r="L67" s="146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104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4" t="str">
        <f>E7</f>
        <v>Česká Kamenice, malá vodní nádrž nad Koupalištěm</v>
      </c>
      <c r="F77" s="375"/>
      <c r="G77" s="375"/>
      <c r="H77" s="375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93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27" t="str">
        <f>E9</f>
        <v>SO 03 - Oprava sdruženého objektu</v>
      </c>
      <c r="F79" s="376"/>
      <c r="G79" s="376"/>
      <c r="H79" s="376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 xml:space="preserve"> </v>
      </c>
      <c r="G81" s="37"/>
      <c r="H81" s="37"/>
      <c r="I81" s="30" t="s">
        <v>23</v>
      </c>
      <c r="J81" s="60" t="str">
        <f>IF(J12="","",J12)</f>
        <v>3. 5. 2022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25</v>
      </c>
      <c r="D83" s="37"/>
      <c r="E83" s="37"/>
      <c r="F83" s="28" t="str">
        <f>E15</f>
        <v>Město Česká Kamenice</v>
      </c>
      <c r="G83" s="37"/>
      <c r="H83" s="37"/>
      <c r="I83" s="30" t="s">
        <v>31</v>
      </c>
      <c r="J83" s="33" t="str">
        <f>E21</f>
        <v>AZ Consult spol. s r. 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29</v>
      </c>
      <c r="D84" s="37"/>
      <c r="E84" s="37"/>
      <c r="F84" s="28" t="str">
        <f>IF(E18="","",E18)</f>
        <v>Vyplň údaj</v>
      </c>
      <c r="G84" s="37"/>
      <c r="H84" s="37"/>
      <c r="I84" s="30" t="s">
        <v>34</v>
      </c>
      <c r="J84" s="33" t="str">
        <f>E24</f>
        <v>Lucie Wojčiková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7"/>
      <c r="B86" s="148"/>
      <c r="C86" s="149" t="s">
        <v>105</v>
      </c>
      <c r="D86" s="150" t="s">
        <v>57</v>
      </c>
      <c r="E86" s="150" t="s">
        <v>53</v>
      </c>
      <c r="F86" s="150" t="s">
        <v>54</v>
      </c>
      <c r="G86" s="150" t="s">
        <v>106</v>
      </c>
      <c r="H86" s="150" t="s">
        <v>107</v>
      </c>
      <c r="I86" s="150" t="s">
        <v>108</v>
      </c>
      <c r="J86" s="150" t="s">
        <v>97</v>
      </c>
      <c r="K86" s="151" t="s">
        <v>109</v>
      </c>
      <c r="L86" s="152"/>
      <c r="M86" s="69" t="s">
        <v>19</v>
      </c>
      <c r="N86" s="70" t="s">
        <v>42</v>
      </c>
      <c r="O86" s="70" t="s">
        <v>110</v>
      </c>
      <c r="P86" s="70" t="s">
        <v>111</v>
      </c>
      <c r="Q86" s="70" t="s">
        <v>112</v>
      </c>
      <c r="R86" s="70" t="s">
        <v>113</v>
      </c>
      <c r="S86" s="70" t="s">
        <v>114</v>
      </c>
      <c r="T86" s="71" t="s">
        <v>115</v>
      </c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</row>
    <row r="87" spans="1:63" s="2" customFormat="1" ht="22.9" customHeight="1">
      <c r="A87" s="35"/>
      <c r="B87" s="36"/>
      <c r="C87" s="76" t="s">
        <v>116</v>
      </c>
      <c r="D87" s="37"/>
      <c r="E87" s="37"/>
      <c r="F87" s="37"/>
      <c r="G87" s="37"/>
      <c r="H87" s="37"/>
      <c r="I87" s="37"/>
      <c r="J87" s="153">
        <f>BK87</f>
        <v>0</v>
      </c>
      <c r="K87" s="37"/>
      <c r="L87" s="40"/>
      <c r="M87" s="72"/>
      <c r="N87" s="154"/>
      <c r="O87" s="73"/>
      <c r="P87" s="155">
        <f>P88</f>
        <v>0</v>
      </c>
      <c r="Q87" s="73"/>
      <c r="R87" s="155">
        <f>R88</f>
        <v>10.22119176</v>
      </c>
      <c r="S87" s="73"/>
      <c r="T87" s="156">
        <f>T88</f>
        <v>54.552719999999994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71</v>
      </c>
      <c r="AU87" s="18" t="s">
        <v>98</v>
      </c>
      <c r="BK87" s="157">
        <f>BK88</f>
        <v>0</v>
      </c>
    </row>
    <row r="88" spans="2:63" s="12" customFormat="1" ht="25.9" customHeight="1">
      <c r="B88" s="158"/>
      <c r="C88" s="159"/>
      <c r="D88" s="160" t="s">
        <v>71</v>
      </c>
      <c r="E88" s="161" t="s">
        <v>117</v>
      </c>
      <c r="F88" s="161" t="s">
        <v>118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P89+P110+P132+P135+P140+P183+P215</f>
        <v>0</v>
      </c>
      <c r="Q88" s="166"/>
      <c r="R88" s="167">
        <f>R89+R110+R132+R135+R140+R183+R215</f>
        <v>10.22119176</v>
      </c>
      <c r="S88" s="166"/>
      <c r="T88" s="168">
        <f>T89+T110+T132+T135+T140+T183+T215</f>
        <v>54.552719999999994</v>
      </c>
      <c r="AR88" s="169" t="s">
        <v>80</v>
      </c>
      <c r="AT88" s="170" t="s">
        <v>71</v>
      </c>
      <c r="AU88" s="170" t="s">
        <v>72</v>
      </c>
      <c r="AY88" s="169" t="s">
        <v>119</v>
      </c>
      <c r="BK88" s="171">
        <f>BK89+BK110+BK132+BK135+BK140+BK183+BK215</f>
        <v>0</v>
      </c>
    </row>
    <row r="89" spans="2:63" s="12" customFormat="1" ht="22.9" customHeight="1">
      <c r="B89" s="158"/>
      <c r="C89" s="159"/>
      <c r="D89" s="160" t="s">
        <v>71</v>
      </c>
      <c r="E89" s="172" t="s">
        <v>80</v>
      </c>
      <c r="F89" s="172" t="s">
        <v>120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SUM(P90:P109)</f>
        <v>0</v>
      </c>
      <c r="Q89" s="166"/>
      <c r="R89" s="167">
        <f>SUM(R90:R109)</f>
        <v>0</v>
      </c>
      <c r="S89" s="166"/>
      <c r="T89" s="168">
        <f>SUM(T90:T109)</f>
        <v>46.53572</v>
      </c>
      <c r="AR89" s="169" t="s">
        <v>80</v>
      </c>
      <c r="AT89" s="170" t="s">
        <v>71</v>
      </c>
      <c r="AU89" s="170" t="s">
        <v>80</v>
      </c>
      <c r="AY89" s="169" t="s">
        <v>119</v>
      </c>
      <c r="BK89" s="171">
        <f>SUM(BK90:BK109)</f>
        <v>0</v>
      </c>
    </row>
    <row r="90" spans="1:65" s="2" customFormat="1" ht="37.9" customHeight="1">
      <c r="A90" s="35"/>
      <c r="B90" s="36"/>
      <c r="C90" s="174" t="s">
        <v>80</v>
      </c>
      <c r="D90" s="174" t="s">
        <v>121</v>
      </c>
      <c r="E90" s="175" t="s">
        <v>216</v>
      </c>
      <c r="F90" s="176" t="s">
        <v>217</v>
      </c>
      <c r="G90" s="177" t="s">
        <v>152</v>
      </c>
      <c r="H90" s="178">
        <v>159.5</v>
      </c>
      <c r="I90" s="179"/>
      <c r="J90" s="180">
        <f>ROUND(I90*H90,2)</f>
        <v>0</v>
      </c>
      <c r="K90" s="176" t="s">
        <v>125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0.29</v>
      </c>
      <c r="T90" s="184">
        <f>S90*H90</f>
        <v>46.254999999999995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126</v>
      </c>
      <c r="AT90" s="185" t="s">
        <v>121</v>
      </c>
      <c r="AU90" s="185" t="s">
        <v>82</v>
      </c>
      <c r="AY90" s="18" t="s">
        <v>119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126</v>
      </c>
      <c r="BM90" s="185" t="s">
        <v>218</v>
      </c>
    </row>
    <row r="91" spans="1:47" s="2" customFormat="1" ht="11.25">
      <c r="A91" s="35"/>
      <c r="B91" s="36"/>
      <c r="C91" s="37"/>
      <c r="D91" s="187" t="s">
        <v>128</v>
      </c>
      <c r="E91" s="37"/>
      <c r="F91" s="188" t="s">
        <v>219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128</v>
      </c>
      <c r="AU91" s="18" t="s">
        <v>82</v>
      </c>
    </row>
    <row r="92" spans="2:51" s="13" customFormat="1" ht="11.25">
      <c r="B92" s="192"/>
      <c r="C92" s="193"/>
      <c r="D92" s="194" t="s">
        <v>130</v>
      </c>
      <c r="E92" s="195" t="s">
        <v>19</v>
      </c>
      <c r="F92" s="196" t="s">
        <v>138</v>
      </c>
      <c r="G92" s="193"/>
      <c r="H92" s="195" t="s">
        <v>19</v>
      </c>
      <c r="I92" s="197"/>
      <c r="J92" s="193"/>
      <c r="K92" s="193"/>
      <c r="L92" s="198"/>
      <c r="M92" s="199"/>
      <c r="N92" s="200"/>
      <c r="O92" s="200"/>
      <c r="P92" s="200"/>
      <c r="Q92" s="200"/>
      <c r="R92" s="200"/>
      <c r="S92" s="200"/>
      <c r="T92" s="201"/>
      <c r="AT92" s="202" t="s">
        <v>130</v>
      </c>
      <c r="AU92" s="202" t="s">
        <v>82</v>
      </c>
      <c r="AV92" s="13" t="s">
        <v>80</v>
      </c>
      <c r="AW92" s="13" t="s">
        <v>33</v>
      </c>
      <c r="AX92" s="13" t="s">
        <v>72</v>
      </c>
      <c r="AY92" s="202" t="s">
        <v>119</v>
      </c>
    </row>
    <row r="93" spans="2:51" s="14" customFormat="1" ht="11.25">
      <c r="B93" s="203"/>
      <c r="C93" s="204"/>
      <c r="D93" s="194" t="s">
        <v>130</v>
      </c>
      <c r="E93" s="205" t="s">
        <v>19</v>
      </c>
      <c r="F93" s="206" t="s">
        <v>220</v>
      </c>
      <c r="G93" s="204"/>
      <c r="H93" s="207">
        <v>159.5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130</v>
      </c>
      <c r="AU93" s="213" t="s">
        <v>82</v>
      </c>
      <c r="AV93" s="14" t="s">
        <v>82</v>
      </c>
      <c r="AW93" s="14" t="s">
        <v>33</v>
      </c>
      <c r="AX93" s="14" t="s">
        <v>80</v>
      </c>
      <c r="AY93" s="213" t="s">
        <v>119</v>
      </c>
    </row>
    <row r="94" spans="1:65" s="2" customFormat="1" ht="21.75" customHeight="1">
      <c r="A94" s="35"/>
      <c r="B94" s="36"/>
      <c r="C94" s="174" t="s">
        <v>82</v>
      </c>
      <c r="D94" s="174" t="s">
        <v>121</v>
      </c>
      <c r="E94" s="175" t="s">
        <v>221</v>
      </c>
      <c r="F94" s="176" t="s">
        <v>222</v>
      </c>
      <c r="G94" s="177" t="s">
        <v>152</v>
      </c>
      <c r="H94" s="178">
        <v>350.9</v>
      </c>
      <c r="I94" s="179"/>
      <c r="J94" s="180">
        <f>ROUND(I94*H94,2)</f>
        <v>0</v>
      </c>
      <c r="K94" s="176" t="s">
        <v>125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0.0008</v>
      </c>
      <c r="T94" s="184">
        <f>S94*H94</f>
        <v>0.28071999999999997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126</v>
      </c>
      <c r="AT94" s="185" t="s">
        <v>121</v>
      </c>
      <c r="AU94" s="185" t="s">
        <v>82</v>
      </c>
      <c r="AY94" s="18" t="s">
        <v>119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126</v>
      </c>
      <c r="BM94" s="185" t="s">
        <v>223</v>
      </c>
    </row>
    <row r="95" spans="1:47" s="2" customFormat="1" ht="11.25">
      <c r="A95" s="35"/>
      <c r="B95" s="36"/>
      <c r="C95" s="37"/>
      <c r="D95" s="187" t="s">
        <v>128</v>
      </c>
      <c r="E95" s="37"/>
      <c r="F95" s="188" t="s">
        <v>224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128</v>
      </c>
      <c r="AU95" s="18" t="s">
        <v>82</v>
      </c>
    </row>
    <row r="96" spans="2:51" s="13" customFormat="1" ht="11.25">
      <c r="B96" s="192"/>
      <c r="C96" s="193"/>
      <c r="D96" s="194" t="s">
        <v>130</v>
      </c>
      <c r="E96" s="195" t="s">
        <v>19</v>
      </c>
      <c r="F96" s="196" t="s">
        <v>138</v>
      </c>
      <c r="G96" s="193"/>
      <c r="H96" s="195" t="s">
        <v>19</v>
      </c>
      <c r="I96" s="197"/>
      <c r="J96" s="193"/>
      <c r="K96" s="193"/>
      <c r="L96" s="198"/>
      <c r="M96" s="199"/>
      <c r="N96" s="200"/>
      <c r="O96" s="200"/>
      <c r="P96" s="200"/>
      <c r="Q96" s="200"/>
      <c r="R96" s="200"/>
      <c r="S96" s="200"/>
      <c r="T96" s="201"/>
      <c r="AT96" s="202" t="s">
        <v>130</v>
      </c>
      <c r="AU96" s="202" t="s">
        <v>82</v>
      </c>
      <c r="AV96" s="13" t="s">
        <v>80</v>
      </c>
      <c r="AW96" s="13" t="s">
        <v>33</v>
      </c>
      <c r="AX96" s="13" t="s">
        <v>72</v>
      </c>
      <c r="AY96" s="202" t="s">
        <v>119</v>
      </c>
    </row>
    <row r="97" spans="2:51" s="14" customFormat="1" ht="11.25">
      <c r="B97" s="203"/>
      <c r="C97" s="204"/>
      <c r="D97" s="194" t="s">
        <v>130</v>
      </c>
      <c r="E97" s="205" t="s">
        <v>19</v>
      </c>
      <c r="F97" s="206" t="s">
        <v>225</v>
      </c>
      <c r="G97" s="204"/>
      <c r="H97" s="207">
        <v>350.9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130</v>
      </c>
      <c r="AU97" s="213" t="s">
        <v>82</v>
      </c>
      <c r="AV97" s="14" t="s">
        <v>82</v>
      </c>
      <c r="AW97" s="14" t="s">
        <v>33</v>
      </c>
      <c r="AX97" s="14" t="s">
        <v>80</v>
      </c>
      <c r="AY97" s="213" t="s">
        <v>119</v>
      </c>
    </row>
    <row r="98" spans="1:65" s="2" customFormat="1" ht="21.75" customHeight="1">
      <c r="A98" s="35"/>
      <c r="B98" s="36"/>
      <c r="C98" s="174" t="s">
        <v>140</v>
      </c>
      <c r="D98" s="174" t="s">
        <v>121</v>
      </c>
      <c r="E98" s="175" t="s">
        <v>226</v>
      </c>
      <c r="F98" s="176" t="s">
        <v>227</v>
      </c>
      <c r="G98" s="177" t="s">
        <v>124</v>
      </c>
      <c r="H98" s="178">
        <v>74.063</v>
      </c>
      <c r="I98" s="179"/>
      <c r="J98" s="180">
        <f>ROUND(I98*H98,2)</f>
        <v>0</v>
      </c>
      <c r="K98" s="176" t="s">
        <v>125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126</v>
      </c>
      <c r="AT98" s="185" t="s">
        <v>121</v>
      </c>
      <c r="AU98" s="185" t="s">
        <v>82</v>
      </c>
      <c r="AY98" s="18" t="s">
        <v>119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126</v>
      </c>
      <c r="BM98" s="185" t="s">
        <v>228</v>
      </c>
    </row>
    <row r="99" spans="1:47" s="2" customFormat="1" ht="11.25">
      <c r="A99" s="35"/>
      <c r="B99" s="36"/>
      <c r="C99" s="37"/>
      <c r="D99" s="187" t="s">
        <v>128</v>
      </c>
      <c r="E99" s="37"/>
      <c r="F99" s="188" t="s">
        <v>229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128</v>
      </c>
      <c r="AU99" s="18" t="s">
        <v>82</v>
      </c>
    </row>
    <row r="100" spans="2:51" s="13" customFormat="1" ht="11.25">
      <c r="B100" s="192"/>
      <c r="C100" s="193"/>
      <c r="D100" s="194" t="s">
        <v>130</v>
      </c>
      <c r="E100" s="195" t="s">
        <v>19</v>
      </c>
      <c r="F100" s="196" t="s">
        <v>138</v>
      </c>
      <c r="G100" s="193"/>
      <c r="H100" s="195" t="s">
        <v>19</v>
      </c>
      <c r="I100" s="197"/>
      <c r="J100" s="193"/>
      <c r="K100" s="193"/>
      <c r="L100" s="198"/>
      <c r="M100" s="199"/>
      <c r="N100" s="200"/>
      <c r="O100" s="200"/>
      <c r="P100" s="200"/>
      <c r="Q100" s="200"/>
      <c r="R100" s="200"/>
      <c r="S100" s="200"/>
      <c r="T100" s="201"/>
      <c r="AT100" s="202" t="s">
        <v>130</v>
      </c>
      <c r="AU100" s="202" t="s">
        <v>82</v>
      </c>
      <c r="AV100" s="13" t="s">
        <v>80</v>
      </c>
      <c r="AW100" s="13" t="s">
        <v>33</v>
      </c>
      <c r="AX100" s="13" t="s">
        <v>72</v>
      </c>
      <c r="AY100" s="202" t="s">
        <v>119</v>
      </c>
    </row>
    <row r="101" spans="2:51" s="14" customFormat="1" ht="11.25">
      <c r="B101" s="203"/>
      <c r="C101" s="204"/>
      <c r="D101" s="194" t="s">
        <v>130</v>
      </c>
      <c r="E101" s="205" t="s">
        <v>19</v>
      </c>
      <c r="F101" s="206" t="s">
        <v>230</v>
      </c>
      <c r="G101" s="204"/>
      <c r="H101" s="207">
        <v>74.063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130</v>
      </c>
      <c r="AU101" s="213" t="s">
        <v>82</v>
      </c>
      <c r="AV101" s="14" t="s">
        <v>82</v>
      </c>
      <c r="AW101" s="14" t="s">
        <v>33</v>
      </c>
      <c r="AX101" s="14" t="s">
        <v>80</v>
      </c>
      <c r="AY101" s="213" t="s">
        <v>119</v>
      </c>
    </row>
    <row r="102" spans="1:65" s="2" customFormat="1" ht="37.9" customHeight="1">
      <c r="A102" s="35"/>
      <c r="B102" s="36"/>
      <c r="C102" s="174" t="s">
        <v>160</v>
      </c>
      <c r="D102" s="174" t="s">
        <v>121</v>
      </c>
      <c r="E102" s="175" t="s">
        <v>191</v>
      </c>
      <c r="F102" s="176" t="s">
        <v>192</v>
      </c>
      <c r="G102" s="177" t="s">
        <v>124</v>
      </c>
      <c r="H102" s="178">
        <v>74.063</v>
      </c>
      <c r="I102" s="179"/>
      <c r="J102" s="180">
        <f>ROUND(I102*H102,2)</f>
        <v>0</v>
      </c>
      <c r="K102" s="176" t="s">
        <v>125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126</v>
      </c>
      <c r="AT102" s="185" t="s">
        <v>121</v>
      </c>
      <c r="AU102" s="185" t="s">
        <v>82</v>
      </c>
      <c r="AY102" s="18" t="s">
        <v>119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126</v>
      </c>
      <c r="BM102" s="185" t="s">
        <v>231</v>
      </c>
    </row>
    <row r="103" spans="1:47" s="2" customFormat="1" ht="11.25">
      <c r="A103" s="35"/>
      <c r="B103" s="36"/>
      <c r="C103" s="37"/>
      <c r="D103" s="187" t="s">
        <v>128</v>
      </c>
      <c r="E103" s="37"/>
      <c r="F103" s="188" t="s">
        <v>194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82</v>
      </c>
    </row>
    <row r="104" spans="2:51" s="14" customFormat="1" ht="11.25">
      <c r="B104" s="203"/>
      <c r="C104" s="204"/>
      <c r="D104" s="194" t="s">
        <v>130</v>
      </c>
      <c r="E104" s="205" t="s">
        <v>19</v>
      </c>
      <c r="F104" s="206" t="s">
        <v>232</v>
      </c>
      <c r="G104" s="204"/>
      <c r="H104" s="207">
        <v>74.063</v>
      </c>
      <c r="I104" s="208"/>
      <c r="J104" s="204"/>
      <c r="K104" s="204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130</v>
      </c>
      <c r="AU104" s="213" t="s">
        <v>82</v>
      </c>
      <c r="AV104" s="14" t="s">
        <v>82</v>
      </c>
      <c r="AW104" s="14" t="s">
        <v>33</v>
      </c>
      <c r="AX104" s="14" t="s">
        <v>80</v>
      </c>
      <c r="AY104" s="213" t="s">
        <v>119</v>
      </c>
    </row>
    <row r="105" spans="1:65" s="2" customFormat="1" ht="37.9" customHeight="1">
      <c r="A105" s="35"/>
      <c r="B105" s="36"/>
      <c r="C105" s="174" t="s">
        <v>166</v>
      </c>
      <c r="D105" s="174" t="s">
        <v>121</v>
      </c>
      <c r="E105" s="175" t="s">
        <v>198</v>
      </c>
      <c r="F105" s="176" t="s">
        <v>199</v>
      </c>
      <c r="G105" s="177" t="s">
        <v>124</v>
      </c>
      <c r="H105" s="178">
        <v>1185.008</v>
      </c>
      <c r="I105" s="179"/>
      <c r="J105" s="180">
        <f>ROUND(I105*H105,2)</f>
        <v>0</v>
      </c>
      <c r="K105" s="176" t="s">
        <v>125</v>
      </c>
      <c r="L105" s="40"/>
      <c r="M105" s="181" t="s">
        <v>19</v>
      </c>
      <c r="N105" s="182" t="s">
        <v>43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126</v>
      </c>
      <c r="AT105" s="185" t="s">
        <v>121</v>
      </c>
      <c r="AU105" s="185" t="s">
        <v>82</v>
      </c>
      <c r="AY105" s="18" t="s">
        <v>119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126</v>
      </c>
      <c r="BM105" s="185" t="s">
        <v>233</v>
      </c>
    </row>
    <row r="106" spans="1:47" s="2" customFormat="1" ht="11.25">
      <c r="A106" s="35"/>
      <c r="B106" s="36"/>
      <c r="C106" s="37"/>
      <c r="D106" s="187" t="s">
        <v>128</v>
      </c>
      <c r="E106" s="37"/>
      <c r="F106" s="188" t="s">
        <v>201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128</v>
      </c>
      <c r="AU106" s="18" t="s">
        <v>82</v>
      </c>
    </row>
    <row r="107" spans="2:51" s="14" customFormat="1" ht="11.25">
      <c r="B107" s="203"/>
      <c r="C107" s="204"/>
      <c r="D107" s="194" t="s">
        <v>130</v>
      </c>
      <c r="E107" s="204"/>
      <c r="F107" s="206" t="s">
        <v>234</v>
      </c>
      <c r="G107" s="204"/>
      <c r="H107" s="207">
        <v>1185.008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130</v>
      </c>
      <c r="AU107" s="213" t="s">
        <v>82</v>
      </c>
      <c r="AV107" s="14" t="s">
        <v>82</v>
      </c>
      <c r="AW107" s="14" t="s">
        <v>4</v>
      </c>
      <c r="AX107" s="14" t="s">
        <v>80</v>
      </c>
      <c r="AY107" s="213" t="s">
        <v>119</v>
      </c>
    </row>
    <row r="108" spans="1:65" s="2" customFormat="1" ht="24.2" customHeight="1">
      <c r="A108" s="35"/>
      <c r="B108" s="36"/>
      <c r="C108" s="174" t="s">
        <v>145</v>
      </c>
      <c r="D108" s="174" t="s">
        <v>121</v>
      </c>
      <c r="E108" s="175" t="s">
        <v>207</v>
      </c>
      <c r="F108" s="176" t="s">
        <v>208</v>
      </c>
      <c r="G108" s="177" t="s">
        <v>144</v>
      </c>
      <c r="H108" s="178">
        <v>133.313</v>
      </c>
      <c r="I108" s="179"/>
      <c r="J108" s="180">
        <f>ROUND(I108*H108,2)</f>
        <v>0</v>
      </c>
      <c r="K108" s="176" t="s">
        <v>19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126</v>
      </c>
      <c r="AT108" s="185" t="s">
        <v>121</v>
      </c>
      <c r="AU108" s="185" t="s">
        <v>82</v>
      </c>
      <c r="AY108" s="18" t="s">
        <v>119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126</v>
      </c>
      <c r="BM108" s="185" t="s">
        <v>235</v>
      </c>
    </row>
    <row r="109" spans="2:51" s="14" customFormat="1" ht="11.25">
      <c r="B109" s="203"/>
      <c r="C109" s="204"/>
      <c r="D109" s="194" t="s">
        <v>130</v>
      </c>
      <c r="E109" s="204"/>
      <c r="F109" s="206" t="s">
        <v>147</v>
      </c>
      <c r="G109" s="204"/>
      <c r="H109" s="207">
        <v>133.313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130</v>
      </c>
      <c r="AU109" s="213" t="s">
        <v>82</v>
      </c>
      <c r="AV109" s="14" t="s">
        <v>82</v>
      </c>
      <c r="AW109" s="14" t="s">
        <v>4</v>
      </c>
      <c r="AX109" s="14" t="s">
        <v>80</v>
      </c>
      <c r="AY109" s="213" t="s">
        <v>119</v>
      </c>
    </row>
    <row r="110" spans="2:63" s="12" customFormat="1" ht="22.9" customHeight="1">
      <c r="B110" s="158"/>
      <c r="C110" s="159"/>
      <c r="D110" s="160" t="s">
        <v>71</v>
      </c>
      <c r="E110" s="172" t="s">
        <v>140</v>
      </c>
      <c r="F110" s="172" t="s">
        <v>236</v>
      </c>
      <c r="G110" s="159"/>
      <c r="H110" s="159"/>
      <c r="I110" s="162"/>
      <c r="J110" s="173">
        <f>BK110</f>
        <v>0</v>
      </c>
      <c r="K110" s="159"/>
      <c r="L110" s="164"/>
      <c r="M110" s="165"/>
      <c r="N110" s="166"/>
      <c r="O110" s="166"/>
      <c r="P110" s="167">
        <f>SUM(P111:P131)</f>
        <v>0</v>
      </c>
      <c r="Q110" s="166"/>
      <c r="R110" s="167">
        <f>SUM(R111:R131)</f>
        <v>0.25946596</v>
      </c>
      <c r="S110" s="166"/>
      <c r="T110" s="168">
        <f>SUM(T111:T131)</f>
        <v>0</v>
      </c>
      <c r="AR110" s="169" t="s">
        <v>80</v>
      </c>
      <c r="AT110" s="170" t="s">
        <v>71</v>
      </c>
      <c r="AU110" s="170" t="s">
        <v>80</v>
      </c>
      <c r="AY110" s="169" t="s">
        <v>119</v>
      </c>
      <c r="BK110" s="171">
        <f>SUM(BK111:BK131)</f>
        <v>0</v>
      </c>
    </row>
    <row r="111" spans="1:65" s="2" customFormat="1" ht="37.9" customHeight="1">
      <c r="A111" s="35"/>
      <c r="B111" s="36"/>
      <c r="C111" s="174" t="s">
        <v>164</v>
      </c>
      <c r="D111" s="174" t="s">
        <v>121</v>
      </c>
      <c r="E111" s="175" t="s">
        <v>237</v>
      </c>
      <c r="F111" s="176" t="s">
        <v>238</v>
      </c>
      <c r="G111" s="177" t="s">
        <v>124</v>
      </c>
      <c r="H111" s="178">
        <v>0.408</v>
      </c>
      <c r="I111" s="179"/>
      <c r="J111" s="180">
        <f>ROUND(I111*H111,2)</f>
        <v>0</v>
      </c>
      <c r="K111" s="176" t="s">
        <v>125</v>
      </c>
      <c r="L111" s="40"/>
      <c r="M111" s="181" t="s">
        <v>19</v>
      </c>
      <c r="N111" s="182" t="s">
        <v>43</v>
      </c>
      <c r="O111" s="65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126</v>
      </c>
      <c r="AT111" s="185" t="s">
        <v>121</v>
      </c>
      <c r="AU111" s="185" t="s">
        <v>82</v>
      </c>
      <c r="AY111" s="18" t="s">
        <v>119</v>
      </c>
      <c r="BE111" s="186">
        <f>IF(N111="základní",J111,0)</f>
        <v>0</v>
      </c>
      <c r="BF111" s="186">
        <f>IF(N111="snížená",J111,0)</f>
        <v>0</v>
      </c>
      <c r="BG111" s="186">
        <f>IF(N111="zákl. přenesená",J111,0)</f>
        <v>0</v>
      </c>
      <c r="BH111" s="186">
        <f>IF(N111="sníž. přenesená",J111,0)</f>
        <v>0</v>
      </c>
      <c r="BI111" s="186">
        <f>IF(N111="nulová",J111,0)</f>
        <v>0</v>
      </c>
      <c r="BJ111" s="18" t="s">
        <v>80</v>
      </c>
      <c r="BK111" s="186">
        <f>ROUND(I111*H111,2)</f>
        <v>0</v>
      </c>
      <c r="BL111" s="18" t="s">
        <v>126</v>
      </c>
      <c r="BM111" s="185" t="s">
        <v>239</v>
      </c>
    </row>
    <row r="112" spans="1:47" s="2" customFormat="1" ht="11.25">
      <c r="A112" s="35"/>
      <c r="B112" s="36"/>
      <c r="C112" s="37"/>
      <c r="D112" s="187" t="s">
        <v>128</v>
      </c>
      <c r="E112" s="37"/>
      <c r="F112" s="188" t="s">
        <v>240</v>
      </c>
      <c r="G112" s="37"/>
      <c r="H112" s="37"/>
      <c r="I112" s="189"/>
      <c r="J112" s="37"/>
      <c r="K112" s="37"/>
      <c r="L112" s="40"/>
      <c r="M112" s="190"/>
      <c r="N112" s="191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128</v>
      </c>
      <c r="AU112" s="18" t="s">
        <v>82</v>
      </c>
    </row>
    <row r="113" spans="2:51" s="13" customFormat="1" ht="11.25">
      <c r="B113" s="192"/>
      <c r="C113" s="193"/>
      <c r="D113" s="194" t="s">
        <v>130</v>
      </c>
      <c r="E113" s="195" t="s">
        <v>19</v>
      </c>
      <c r="F113" s="196" t="s">
        <v>241</v>
      </c>
      <c r="G113" s="193"/>
      <c r="H113" s="195" t="s">
        <v>19</v>
      </c>
      <c r="I113" s="197"/>
      <c r="J113" s="193"/>
      <c r="K113" s="193"/>
      <c r="L113" s="198"/>
      <c r="M113" s="199"/>
      <c r="N113" s="200"/>
      <c r="O113" s="200"/>
      <c r="P113" s="200"/>
      <c r="Q113" s="200"/>
      <c r="R113" s="200"/>
      <c r="S113" s="200"/>
      <c r="T113" s="201"/>
      <c r="AT113" s="202" t="s">
        <v>130</v>
      </c>
      <c r="AU113" s="202" t="s">
        <v>82</v>
      </c>
      <c r="AV113" s="13" t="s">
        <v>80</v>
      </c>
      <c r="AW113" s="13" t="s">
        <v>33</v>
      </c>
      <c r="AX113" s="13" t="s">
        <v>72</v>
      </c>
      <c r="AY113" s="202" t="s">
        <v>119</v>
      </c>
    </row>
    <row r="114" spans="2:51" s="13" customFormat="1" ht="11.25">
      <c r="B114" s="192"/>
      <c r="C114" s="193"/>
      <c r="D114" s="194" t="s">
        <v>130</v>
      </c>
      <c r="E114" s="195" t="s">
        <v>19</v>
      </c>
      <c r="F114" s="196" t="s">
        <v>242</v>
      </c>
      <c r="G114" s="193"/>
      <c r="H114" s="195" t="s">
        <v>19</v>
      </c>
      <c r="I114" s="197"/>
      <c r="J114" s="193"/>
      <c r="K114" s="193"/>
      <c r="L114" s="198"/>
      <c r="M114" s="199"/>
      <c r="N114" s="200"/>
      <c r="O114" s="200"/>
      <c r="P114" s="200"/>
      <c r="Q114" s="200"/>
      <c r="R114" s="200"/>
      <c r="S114" s="200"/>
      <c r="T114" s="201"/>
      <c r="AT114" s="202" t="s">
        <v>130</v>
      </c>
      <c r="AU114" s="202" t="s">
        <v>82</v>
      </c>
      <c r="AV114" s="13" t="s">
        <v>80</v>
      </c>
      <c r="AW114" s="13" t="s">
        <v>33</v>
      </c>
      <c r="AX114" s="13" t="s">
        <v>72</v>
      </c>
      <c r="AY114" s="202" t="s">
        <v>119</v>
      </c>
    </row>
    <row r="115" spans="2:51" s="14" customFormat="1" ht="11.25">
      <c r="B115" s="203"/>
      <c r="C115" s="204"/>
      <c r="D115" s="194" t="s">
        <v>130</v>
      </c>
      <c r="E115" s="205" t="s">
        <v>19</v>
      </c>
      <c r="F115" s="206" t="s">
        <v>243</v>
      </c>
      <c r="G115" s="204"/>
      <c r="H115" s="207">
        <v>0.408</v>
      </c>
      <c r="I115" s="208"/>
      <c r="J115" s="204"/>
      <c r="K115" s="204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130</v>
      </c>
      <c r="AU115" s="213" t="s">
        <v>82</v>
      </c>
      <c r="AV115" s="14" t="s">
        <v>82</v>
      </c>
      <c r="AW115" s="14" t="s">
        <v>33</v>
      </c>
      <c r="AX115" s="14" t="s">
        <v>80</v>
      </c>
      <c r="AY115" s="213" t="s">
        <v>119</v>
      </c>
    </row>
    <row r="116" spans="1:65" s="2" customFormat="1" ht="37.9" customHeight="1">
      <c r="A116" s="35"/>
      <c r="B116" s="36"/>
      <c r="C116" s="174" t="s">
        <v>244</v>
      </c>
      <c r="D116" s="174" t="s">
        <v>121</v>
      </c>
      <c r="E116" s="175" t="s">
        <v>245</v>
      </c>
      <c r="F116" s="176" t="s">
        <v>246</v>
      </c>
      <c r="G116" s="177" t="s">
        <v>152</v>
      </c>
      <c r="H116" s="178">
        <v>2.72</v>
      </c>
      <c r="I116" s="179"/>
      <c r="J116" s="180">
        <f>ROUND(I116*H116,2)</f>
        <v>0</v>
      </c>
      <c r="K116" s="176" t="s">
        <v>125</v>
      </c>
      <c r="L116" s="40"/>
      <c r="M116" s="181" t="s">
        <v>19</v>
      </c>
      <c r="N116" s="182" t="s">
        <v>43</v>
      </c>
      <c r="O116" s="65"/>
      <c r="P116" s="183">
        <f>O116*H116</f>
        <v>0</v>
      </c>
      <c r="Q116" s="183">
        <v>0.00726</v>
      </c>
      <c r="R116" s="183">
        <f>Q116*H116</f>
        <v>0.019747200000000003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126</v>
      </c>
      <c r="AT116" s="185" t="s">
        <v>121</v>
      </c>
      <c r="AU116" s="185" t="s">
        <v>82</v>
      </c>
      <c r="AY116" s="18" t="s">
        <v>119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80</v>
      </c>
      <c r="BK116" s="186">
        <f>ROUND(I116*H116,2)</f>
        <v>0</v>
      </c>
      <c r="BL116" s="18" t="s">
        <v>126</v>
      </c>
      <c r="BM116" s="185" t="s">
        <v>247</v>
      </c>
    </row>
    <row r="117" spans="1:47" s="2" customFormat="1" ht="11.25">
      <c r="A117" s="35"/>
      <c r="B117" s="36"/>
      <c r="C117" s="37"/>
      <c r="D117" s="187" t="s">
        <v>128</v>
      </c>
      <c r="E117" s="37"/>
      <c r="F117" s="188" t="s">
        <v>248</v>
      </c>
      <c r="G117" s="37"/>
      <c r="H117" s="37"/>
      <c r="I117" s="189"/>
      <c r="J117" s="37"/>
      <c r="K117" s="37"/>
      <c r="L117" s="40"/>
      <c r="M117" s="190"/>
      <c r="N117" s="191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128</v>
      </c>
      <c r="AU117" s="18" t="s">
        <v>82</v>
      </c>
    </row>
    <row r="118" spans="2:51" s="13" customFormat="1" ht="11.25">
      <c r="B118" s="192"/>
      <c r="C118" s="193"/>
      <c r="D118" s="194" t="s">
        <v>130</v>
      </c>
      <c r="E118" s="195" t="s">
        <v>19</v>
      </c>
      <c r="F118" s="196" t="s">
        <v>249</v>
      </c>
      <c r="G118" s="193"/>
      <c r="H118" s="195" t="s">
        <v>19</v>
      </c>
      <c r="I118" s="197"/>
      <c r="J118" s="193"/>
      <c r="K118" s="193"/>
      <c r="L118" s="198"/>
      <c r="M118" s="199"/>
      <c r="N118" s="200"/>
      <c r="O118" s="200"/>
      <c r="P118" s="200"/>
      <c r="Q118" s="200"/>
      <c r="R118" s="200"/>
      <c r="S118" s="200"/>
      <c r="T118" s="201"/>
      <c r="AT118" s="202" t="s">
        <v>130</v>
      </c>
      <c r="AU118" s="202" t="s">
        <v>82</v>
      </c>
      <c r="AV118" s="13" t="s">
        <v>80</v>
      </c>
      <c r="AW118" s="13" t="s">
        <v>33</v>
      </c>
      <c r="AX118" s="13" t="s">
        <v>72</v>
      </c>
      <c r="AY118" s="202" t="s">
        <v>119</v>
      </c>
    </row>
    <row r="119" spans="2:51" s="14" customFormat="1" ht="11.25">
      <c r="B119" s="203"/>
      <c r="C119" s="204"/>
      <c r="D119" s="194" t="s">
        <v>130</v>
      </c>
      <c r="E119" s="205" t="s">
        <v>19</v>
      </c>
      <c r="F119" s="206" t="s">
        <v>250</v>
      </c>
      <c r="G119" s="204"/>
      <c r="H119" s="207">
        <v>2.72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130</v>
      </c>
      <c r="AU119" s="213" t="s">
        <v>82</v>
      </c>
      <c r="AV119" s="14" t="s">
        <v>82</v>
      </c>
      <c r="AW119" s="14" t="s">
        <v>33</v>
      </c>
      <c r="AX119" s="14" t="s">
        <v>80</v>
      </c>
      <c r="AY119" s="213" t="s">
        <v>119</v>
      </c>
    </row>
    <row r="120" spans="1:65" s="2" customFormat="1" ht="37.9" customHeight="1">
      <c r="A120" s="35"/>
      <c r="B120" s="36"/>
      <c r="C120" s="174" t="s">
        <v>251</v>
      </c>
      <c r="D120" s="174" t="s">
        <v>121</v>
      </c>
      <c r="E120" s="175" t="s">
        <v>252</v>
      </c>
      <c r="F120" s="176" t="s">
        <v>253</v>
      </c>
      <c r="G120" s="177" t="s">
        <v>152</v>
      </c>
      <c r="H120" s="178">
        <v>0.72</v>
      </c>
      <c r="I120" s="179"/>
      <c r="J120" s="180">
        <f>ROUND(I120*H120,2)</f>
        <v>0</v>
      </c>
      <c r="K120" s="176" t="s">
        <v>125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0.00086</v>
      </c>
      <c r="R120" s="183">
        <f>Q120*H120</f>
        <v>0.0006192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126</v>
      </c>
      <c r="AT120" s="185" t="s">
        <v>121</v>
      </c>
      <c r="AU120" s="185" t="s">
        <v>82</v>
      </c>
      <c r="AY120" s="18" t="s">
        <v>119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126</v>
      </c>
      <c r="BM120" s="185" t="s">
        <v>254</v>
      </c>
    </row>
    <row r="121" spans="1:47" s="2" customFormat="1" ht="11.25">
      <c r="A121" s="35"/>
      <c r="B121" s="36"/>
      <c r="C121" s="37"/>
      <c r="D121" s="187" t="s">
        <v>128</v>
      </c>
      <c r="E121" s="37"/>
      <c r="F121" s="188" t="s">
        <v>255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128</v>
      </c>
      <c r="AU121" s="18" t="s">
        <v>82</v>
      </c>
    </row>
    <row r="122" spans="1:65" s="2" customFormat="1" ht="44.25" customHeight="1">
      <c r="A122" s="35"/>
      <c r="B122" s="36"/>
      <c r="C122" s="174" t="s">
        <v>256</v>
      </c>
      <c r="D122" s="174" t="s">
        <v>121</v>
      </c>
      <c r="E122" s="175" t="s">
        <v>257</v>
      </c>
      <c r="F122" s="176" t="s">
        <v>258</v>
      </c>
      <c r="G122" s="177" t="s">
        <v>144</v>
      </c>
      <c r="H122" s="178">
        <v>0.014</v>
      </c>
      <c r="I122" s="179"/>
      <c r="J122" s="180">
        <f>ROUND(I122*H122,2)</f>
        <v>0</v>
      </c>
      <c r="K122" s="176" t="s">
        <v>125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1.03955</v>
      </c>
      <c r="R122" s="183">
        <f>Q122*H122</f>
        <v>0.0145537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126</v>
      </c>
      <c r="AT122" s="185" t="s">
        <v>121</v>
      </c>
      <c r="AU122" s="185" t="s">
        <v>82</v>
      </c>
      <c r="AY122" s="18" t="s">
        <v>119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126</v>
      </c>
      <c r="BM122" s="185" t="s">
        <v>259</v>
      </c>
    </row>
    <row r="123" spans="1:47" s="2" customFormat="1" ht="11.25">
      <c r="A123" s="35"/>
      <c r="B123" s="36"/>
      <c r="C123" s="37"/>
      <c r="D123" s="187" t="s">
        <v>128</v>
      </c>
      <c r="E123" s="37"/>
      <c r="F123" s="188" t="s">
        <v>260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128</v>
      </c>
      <c r="AU123" s="18" t="s">
        <v>82</v>
      </c>
    </row>
    <row r="124" spans="2:51" s="13" customFormat="1" ht="11.25">
      <c r="B124" s="192"/>
      <c r="C124" s="193"/>
      <c r="D124" s="194" t="s">
        <v>130</v>
      </c>
      <c r="E124" s="195" t="s">
        <v>19</v>
      </c>
      <c r="F124" s="196" t="s">
        <v>241</v>
      </c>
      <c r="G124" s="193"/>
      <c r="H124" s="195" t="s">
        <v>19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130</v>
      </c>
      <c r="AU124" s="202" t="s">
        <v>82</v>
      </c>
      <c r="AV124" s="13" t="s">
        <v>80</v>
      </c>
      <c r="AW124" s="13" t="s">
        <v>33</v>
      </c>
      <c r="AX124" s="13" t="s">
        <v>72</v>
      </c>
      <c r="AY124" s="202" t="s">
        <v>119</v>
      </c>
    </row>
    <row r="125" spans="2:51" s="13" customFormat="1" ht="11.25">
      <c r="B125" s="192"/>
      <c r="C125" s="193"/>
      <c r="D125" s="194" t="s">
        <v>130</v>
      </c>
      <c r="E125" s="195" t="s">
        <v>19</v>
      </c>
      <c r="F125" s="196" t="s">
        <v>261</v>
      </c>
      <c r="G125" s="193"/>
      <c r="H125" s="195" t="s">
        <v>19</v>
      </c>
      <c r="I125" s="197"/>
      <c r="J125" s="193"/>
      <c r="K125" s="193"/>
      <c r="L125" s="198"/>
      <c r="M125" s="199"/>
      <c r="N125" s="200"/>
      <c r="O125" s="200"/>
      <c r="P125" s="200"/>
      <c r="Q125" s="200"/>
      <c r="R125" s="200"/>
      <c r="S125" s="200"/>
      <c r="T125" s="201"/>
      <c r="AT125" s="202" t="s">
        <v>130</v>
      </c>
      <c r="AU125" s="202" t="s">
        <v>82</v>
      </c>
      <c r="AV125" s="13" t="s">
        <v>80</v>
      </c>
      <c r="AW125" s="13" t="s">
        <v>33</v>
      </c>
      <c r="AX125" s="13" t="s">
        <v>72</v>
      </c>
      <c r="AY125" s="202" t="s">
        <v>119</v>
      </c>
    </row>
    <row r="126" spans="2:51" s="14" customFormat="1" ht="11.25">
      <c r="B126" s="203"/>
      <c r="C126" s="204"/>
      <c r="D126" s="194" t="s">
        <v>130</v>
      </c>
      <c r="E126" s="205" t="s">
        <v>19</v>
      </c>
      <c r="F126" s="206" t="s">
        <v>262</v>
      </c>
      <c r="G126" s="204"/>
      <c r="H126" s="207">
        <v>0.014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130</v>
      </c>
      <c r="AU126" s="213" t="s">
        <v>82</v>
      </c>
      <c r="AV126" s="14" t="s">
        <v>82</v>
      </c>
      <c r="AW126" s="14" t="s">
        <v>33</v>
      </c>
      <c r="AX126" s="14" t="s">
        <v>80</v>
      </c>
      <c r="AY126" s="213" t="s">
        <v>119</v>
      </c>
    </row>
    <row r="127" spans="1:65" s="2" customFormat="1" ht="24.2" customHeight="1">
      <c r="A127" s="35"/>
      <c r="B127" s="36"/>
      <c r="C127" s="174" t="s">
        <v>263</v>
      </c>
      <c r="D127" s="174" t="s">
        <v>121</v>
      </c>
      <c r="E127" s="175" t="s">
        <v>264</v>
      </c>
      <c r="F127" s="176" t="s">
        <v>265</v>
      </c>
      <c r="G127" s="177" t="s">
        <v>124</v>
      </c>
      <c r="H127" s="178">
        <v>0.306</v>
      </c>
      <c r="I127" s="179"/>
      <c r="J127" s="180">
        <f>ROUND(I127*H127,2)</f>
        <v>0</v>
      </c>
      <c r="K127" s="176" t="s">
        <v>125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0.73381</v>
      </c>
      <c r="R127" s="183">
        <f>Q127*H127</f>
        <v>0.22454585999999999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126</v>
      </c>
      <c r="AT127" s="185" t="s">
        <v>121</v>
      </c>
      <c r="AU127" s="185" t="s">
        <v>82</v>
      </c>
      <c r="AY127" s="18" t="s">
        <v>119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126</v>
      </c>
      <c r="BM127" s="185" t="s">
        <v>266</v>
      </c>
    </row>
    <row r="128" spans="1:47" s="2" customFormat="1" ht="11.25">
      <c r="A128" s="35"/>
      <c r="B128" s="36"/>
      <c r="C128" s="37"/>
      <c r="D128" s="187" t="s">
        <v>128</v>
      </c>
      <c r="E128" s="37"/>
      <c r="F128" s="188" t="s">
        <v>267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128</v>
      </c>
      <c r="AU128" s="18" t="s">
        <v>82</v>
      </c>
    </row>
    <row r="129" spans="2:51" s="13" customFormat="1" ht="11.25">
      <c r="B129" s="192"/>
      <c r="C129" s="193"/>
      <c r="D129" s="194" t="s">
        <v>130</v>
      </c>
      <c r="E129" s="195" t="s">
        <v>19</v>
      </c>
      <c r="F129" s="196" t="s">
        <v>241</v>
      </c>
      <c r="G129" s="193"/>
      <c r="H129" s="195" t="s">
        <v>19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130</v>
      </c>
      <c r="AU129" s="202" t="s">
        <v>82</v>
      </c>
      <c r="AV129" s="13" t="s">
        <v>80</v>
      </c>
      <c r="AW129" s="13" t="s">
        <v>33</v>
      </c>
      <c r="AX129" s="13" t="s">
        <v>72</v>
      </c>
      <c r="AY129" s="202" t="s">
        <v>119</v>
      </c>
    </row>
    <row r="130" spans="2:51" s="13" customFormat="1" ht="11.25">
      <c r="B130" s="192"/>
      <c r="C130" s="193"/>
      <c r="D130" s="194" t="s">
        <v>130</v>
      </c>
      <c r="E130" s="195" t="s">
        <v>19</v>
      </c>
      <c r="F130" s="196" t="s">
        <v>268</v>
      </c>
      <c r="G130" s="193"/>
      <c r="H130" s="195" t="s">
        <v>19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130</v>
      </c>
      <c r="AU130" s="202" t="s">
        <v>82</v>
      </c>
      <c r="AV130" s="13" t="s">
        <v>80</v>
      </c>
      <c r="AW130" s="13" t="s">
        <v>33</v>
      </c>
      <c r="AX130" s="13" t="s">
        <v>72</v>
      </c>
      <c r="AY130" s="202" t="s">
        <v>119</v>
      </c>
    </row>
    <row r="131" spans="2:51" s="14" customFormat="1" ht="11.25">
      <c r="B131" s="203"/>
      <c r="C131" s="204"/>
      <c r="D131" s="194" t="s">
        <v>130</v>
      </c>
      <c r="E131" s="205" t="s">
        <v>19</v>
      </c>
      <c r="F131" s="206" t="s">
        <v>269</v>
      </c>
      <c r="G131" s="204"/>
      <c r="H131" s="207">
        <v>0.306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130</v>
      </c>
      <c r="AU131" s="213" t="s">
        <v>82</v>
      </c>
      <c r="AV131" s="14" t="s">
        <v>82</v>
      </c>
      <c r="AW131" s="14" t="s">
        <v>33</v>
      </c>
      <c r="AX131" s="14" t="s">
        <v>80</v>
      </c>
      <c r="AY131" s="213" t="s">
        <v>119</v>
      </c>
    </row>
    <row r="132" spans="2:63" s="12" customFormat="1" ht="22.9" customHeight="1">
      <c r="B132" s="158"/>
      <c r="C132" s="159"/>
      <c r="D132" s="160" t="s">
        <v>71</v>
      </c>
      <c r="E132" s="172" t="s">
        <v>126</v>
      </c>
      <c r="F132" s="172" t="s">
        <v>270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SUM(P133:P134)</f>
        <v>0</v>
      </c>
      <c r="Q132" s="166"/>
      <c r="R132" s="167">
        <f>SUM(R133:R134)</f>
        <v>3.01308</v>
      </c>
      <c r="S132" s="166"/>
      <c r="T132" s="168">
        <f>SUM(T133:T134)</f>
        <v>0</v>
      </c>
      <c r="AR132" s="169" t="s">
        <v>80</v>
      </c>
      <c r="AT132" s="170" t="s">
        <v>71</v>
      </c>
      <c r="AU132" s="170" t="s">
        <v>80</v>
      </c>
      <c r="AY132" s="169" t="s">
        <v>119</v>
      </c>
      <c r="BK132" s="171">
        <f>SUM(BK133:BK134)</f>
        <v>0</v>
      </c>
    </row>
    <row r="133" spans="1:65" s="2" customFormat="1" ht="37.9" customHeight="1">
      <c r="A133" s="35"/>
      <c r="B133" s="36"/>
      <c r="C133" s="174" t="s">
        <v>271</v>
      </c>
      <c r="D133" s="174" t="s">
        <v>121</v>
      </c>
      <c r="E133" s="175" t="s">
        <v>272</v>
      </c>
      <c r="F133" s="176" t="s">
        <v>273</v>
      </c>
      <c r="G133" s="177" t="s">
        <v>274</v>
      </c>
      <c r="H133" s="178">
        <v>28</v>
      </c>
      <c r="I133" s="179"/>
      <c r="J133" s="180">
        <f>ROUND(I133*H133,2)</f>
        <v>0</v>
      </c>
      <c r="K133" s="176" t="s">
        <v>19</v>
      </c>
      <c r="L133" s="40"/>
      <c r="M133" s="181" t="s">
        <v>19</v>
      </c>
      <c r="N133" s="182" t="s">
        <v>43</v>
      </c>
      <c r="O133" s="65"/>
      <c r="P133" s="183">
        <f>O133*H133</f>
        <v>0</v>
      </c>
      <c r="Q133" s="183">
        <v>0.10761</v>
      </c>
      <c r="R133" s="183">
        <f>Q133*H133</f>
        <v>3.01308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126</v>
      </c>
      <c r="AT133" s="185" t="s">
        <v>121</v>
      </c>
      <c r="AU133" s="185" t="s">
        <v>82</v>
      </c>
      <c r="AY133" s="18" t="s">
        <v>119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80</v>
      </c>
      <c r="BK133" s="186">
        <f>ROUND(I133*H133,2)</f>
        <v>0</v>
      </c>
      <c r="BL133" s="18" t="s">
        <v>126</v>
      </c>
      <c r="BM133" s="185" t="s">
        <v>275</v>
      </c>
    </row>
    <row r="134" spans="2:51" s="14" customFormat="1" ht="11.25">
      <c r="B134" s="203"/>
      <c r="C134" s="204"/>
      <c r="D134" s="194" t="s">
        <v>130</v>
      </c>
      <c r="E134" s="205" t="s">
        <v>19</v>
      </c>
      <c r="F134" s="206" t="s">
        <v>276</v>
      </c>
      <c r="G134" s="204"/>
      <c r="H134" s="207">
        <v>28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130</v>
      </c>
      <c r="AU134" s="213" t="s">
        <v>82</v>
      </c>
      <c r="AV134" s="14" t="s">
        <v>82</v>
      </c>
      <c r="AW134" s="14" t="s">
        <v>33</v>
      </c>
      <c r="AX134" s="14" t="s">
        <v>80</v>
      </c>
      <c r="AY134" s="213" t="s">
        <v>119</v>
      </c>
    </row>
    <row r="135" spans="2:63" s="12" customFormat="1" ht="22.9" customHeight="1">
      <c r="B135" s="158"/>
      <c r="C135" s="159"/>
      <c r="D135" s="160" t="s">
        <v>71</v>
      </c>
      <c r="E135" s="172" t="s">
        <v>145</v>
      </c>
      <c r="F135" s="172" t="s">
        <v>277</v>
      </c>
      <c r="G135" s="159"/>
      <c r="H135" s="159"/>
      <c r="I135" s="162"/>
      <c r="J135" s="173">
        <f>BK135</f>
        <v>0</v>
      </c>
      <c r="K135" s="159"/>
      <c r="L135" s="164"/>
      <c r="M135" s="165"/>
      <c r="N135" s="166"/>
      <c r="O135" s="166"/>
      <c r="P135" s="167">
        <f>SUM(P136:P139)</f>
        <v>0</v>
      </c>
      <c r="Q135" s="166"/>
      <c r="R135" s="167">
        <f>SUM(R136:R139)</f>
        <v>0.00062</v>
      </c>
      <c r="S135" s="166"/>
      <c r="T135" s="168">
        <f>SUM(T136:T139)</f>
        <v>0</v>
      </c>
      <c r="AR135" s="169" t="s">
        <v>80</v>
      </c>
      <c r="AT135" s="170" t="s">
        <v>71</v>
      </c>
      <c r="AU135" s="170" t="s">
        <v>80</v>
      </c>
      <c r="AY135" s="169" t="s">
        <v>119</v>
      </c>
      <c r="BK135" s="171">
        <f>SUM(BK136:BK139)</f>
        <v>0</v>
      </c>
    </row>
    <row r="136" spans="1:65" s="2" customFormat="1" ht="16.5" customHeight="1">
      <c r="A136" s="35"/>
      <c r="B136" s="36"/>
      <c r="C136" s="174" t="s">
        <v>278</v>
      </c>
      <c r="D136" s="174" t="s">
        <v>121</v>
      </c>
      <c r="E136" s="175" t="s">
        <v>279</v>
      </c>
      <c r="F136" s="176" t="s">
        <v>280</v>
      </c>
      <c r="G136" s="177" t="s">
        <v>174</v>
      </c>
      <c r="H136" s="178">
        <v>2</v>
      </c>
      <c r="I136" s="179"/>
      <c r="J136" s="180">
        <f>ROUND(I136*H136,2)</f>
        <v>0</v>
      </c>
      <c r="K136" s="176" t="s">
        <v>19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0.00031</v>
      </c>
      <c r="R136" s="183">
        <f>Q136*H136</f>
        <v>0.00062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126</v>
      </c>
      <c r="AT136" s="185" t="s">
        <v>121</v>
      </c>
      <c r="AU136" s="185" t="s">
        <v>82</v>
      </c>
      <c r="AY136" s="18" t="s">
        <v>119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126</v>
      </c>
      <c r="BM136" s="185" t="s">
        <v>281</v>
      </c>
    </row>
    <row r="137" spans="2:51" s="14" customFormat="1" ht="11.25">
      <c r="B137" s="203"/>
      <c r="C137" s="204"/>
      <c r="D137" s="194" t="s">
        <v>130</v>
      </c>
      <c r="E137" s="205" t="s">
        <v>19</v>
      </c>
      <c r="F137" s="206" t="s">
        <v>282</v>
      </c>
      <c r="G137" s="204"/>
      <c r="H137" s="207">
        <v>1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130</v>
      </c>
      <c r="AU137" s="213" t="s">
        <v>82</v>
      </c>
      <c r="AV137" s="14" t="s">
        <v>82</v>
      </c>
      <c r="AW137" s="14" t="s">
        <v>33</v>
      </c>
      <c r="AX137" s="14" t="s">
        <v>72</v>
      </c>
      <c r="AY137" s="213" t="s">
        <v>119</v>
      </c>
    </row>
    <row r="138" spans="2:51" s="14" customFormat="1" ht="11.25">
      <c r="B138" s="203"/>
      <c r="C138" s="204"/>
      <c r="D138" s="194" t="s">
        <v>130</v>
      </c>
      <c r="E138" s="205" t="s">
        <v>19</v>
      </c>
      <c r="F138" s="206" t="s">
        <v>283</v>
      </c>
      <c r="G138" s="204"/>
      <c r="H138" s="207">
        <v>1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130</v>
      </c>
      <c r="AU138" s="213" t="s">
        <v>82</v>
      </c>
      <c r="AV138" s="14" t="s">
        <v>82</v>
      </c>
      <c r="AW138" s="14" t="s">
        <v>33</v>
      </c>
      <c r="AX138" s="14" t="s">
        <v>72</v>
      </c>
      <c r="AY138" s="213" t="s">
        <v>119</v>
      </c>
    </row>
    <row r="139" spans="2:51" s="15" customFormat="1" ht="11.25">
      <c r="B139" s="228"/>
      <c r="C139" s="229"/>
      <c r="D139" s="194" t="s">
        <v>130</v>
      </c>
      <c r="E139" s="230" t="s">
        <v>19</v>
      </c>
      <c r="F139" s="231" t="s">
        <v>197</v>
      </c>
      <c r="G139" s="229"/>
      <c r="H139" s="232">
        <v>2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130</v>
      </c>
      <c r="AU139" s="238" t="s">
        <v>82</v>
      </c>
      <c r="AV139" s="15" t="s">
        <v>126</v>
      </c>
      <c r="AW139" s="15" t="s">
        <v>33</v>
      </c>
      <c r="AX139" s="15" t="s">
        <v>80</v>
      </c>
      <c r="AY139" s="238" t="s">
        <v>119</v>
      </c>
    </row>
    <row r="140" spans="2:63" s="12" customFormat="1" ht="22.9" customHeight="1">
      <c r="B140" s="158"/>
      <c r="C140" s="159"/>
      <c r="D140" s="160" t="s">
        <v>71</v>
      </c>
      <c r="E140" s="172" t="s">
        <v>164</v>
      </c>
      <c r="F140" s="172" t="s">
        <v>165</v>
      </c>
      <c r="G140" s="159"/>
      <c r="H140" s="159"/>
      <c r="I140" s="162"/>
      <c r="J140" s="173">
        <f>BK140</f>
        <v>0</v>
      </c>
      <c r="K140" s="159"/>
      <c r="L140" s="164"/>
      <c r="M140" s="165"/>
      <c r="N140" s="166"/>
      <c r="O140" s="166"/>
      <c r="P140" s="167">
        <f>SUM(P141:P182)</f>
        <v>0</v>
      </c>
      <c r="Q140" s="166"/>
      <c r="R140" s="167">
        <f>SUM(R141:R182)</f>
        <v>6.948025799999999</v>
      </c>
      <c r="S140" s="166"/>
      <c r="T140" s="168">
        <f>SUM(T141:T182)</f>
        <v>8.017</v>
      </c>
      <c r="AR140" s="169" t="s">
        <v>80</v>
      </c>
      <c r="AT140" s="170" t="s">
        <v>71</v>
      </c>
      <c r="AU140" s="170" t="s">
        <v>80</v>
      </c>
      <c r="AY140" s="169" t="s">
        <v>119</v>
      </c>
      <c r="BK140" s="171">
        <f>SUM(BK141:BK182)</f>
        <v>0</v>
      </c>
    </row>
    <row r="141" spans="1:65" s="2" customFormat="1" ht="24.2" customHeight="1">
      <c r="A141" s="35"/>
      <c r="B141" s="36"/>
      <c r="C141" s="174" t="s">
        <v>8</v>
      </c>
      <c r="D141" s="174" t="s">
        <v>121</v>
      </c>
      <c r="E141" s="175" t="s">
        <v>284</v>
      </c>
      <c r="F141" s="176" t="s">
        <v>285</v>
      </c>
      <c r="G141" s="177" t="s">
        <v>152</v>
      </c>
      <c r="H141" s="178">
        <v>3.806</v>
      </c>
      <c r="I141" s="179"/>
      <c r="J141" s="180">
        <f>ROUND(I141*H141,2)</f>
        <v>0</v>
      </c>
      <c r="K141" s="176" t="s">
        <v>125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0.0333</v>
      </c>
      <c r="R141" s="183">
        <f>Q141*H141</f>
        <v>0.1267398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126</v>
      </c>
      <c r="AT141" s="185" t="s">
        <v>121</v>
      </c>
      <c r="AU141" s="185" t="s">
        <v>82</v>
      </c>
      <c r="AY141" s="18" t="s">
        <v>119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80</v>
      </c>
      <c r="BK141" s="186">
        <f>ROUND(I141*H141,2)</f>
        <v>0</v>
      </c>
      <c r="BL141" s="18" t="s">
        <v>126</v>
      </c>
      <c r="BM141" s="185" t="s">
        <v>286</v>
      </c>
    </row>
    <row r="142" spans="1:47" s="2" customFormat="1" ht="11.25">
      <c r="A142" s="35"/>
      <c r="B142" s="36"/>
      <c r="C142" s="37"/>
      <c r="D142" s="187" t="s">
        <v>128</v>
      </c>
      <c r="E142" s="37"/>
      <c r="F142" s="188" t="s">
        <v>287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128</v>
      </c>
      <c r="AU142" s="18" t="s">
        <v>82</v>
      </c>
    </row>
    <row r="143" spans="2:51" s="13" customFormat="1" ht="11.25">
      <c r="B143" s="192"/>
      <c r="C143" s="193"/>
      <c r="D143" s="194" t="s">
        <v>130</v>
      </c>
      <c r="E143" s="195" t="s">
        <v>19</v>
      </c>
      <c r="F143" s="196" t="s">
        <v>241</v>
      </c>
      <c r="G143" s="193"/>
      <c r="H143" s="195" t="s">
        <v>19</v>
      </c>
      <c r="I143" s="197"/>
      <c r="J143" s="193"/>
      <c r="K143" s="193"/>
      <c r="L143" s="198"/>
      <c r="M143" s="199"/>
      <c r="N143" s="200"/>
      <c r="O143" s="200"/>
      <c r="P143" s="200"/>
      <c r="Q143" s="200"/>
      <c r="R143" s="200"/>
      <c r="S143" s="200"/>
      <c r="T143" s="201"/>
      <c r="AT143" s="202" t="s">
        <v>130</v>
      </c>
      <c r="AU143" s="202" t="s">
        <v>82</v>
      </c>
      <c r="AV143" s="13" t="s">
        <v>80</v>
      </c>
      <c r="AW143" s="13" t="s">
        <v>33</v>
      </c>
      <c r="AX143" s="13" t="s">
        <v>72</v>
      </c>
      <c r="AY143" s="202" t="s">
        <v>119</v>
      </c>
    </row>
    <row r="144" spans="2:51" s="14" customFormat="1" ht="11.25">
      <c r="B144" s="203"/>
      <c r="C144" s="204"/>
      <c r="D144" s="194" t="s">
        <v>130</v>
      </c>
      <c r="E144" s="205" t="s">
        <v>19</v>
      </c>
      <c r="F144" s="206" t="s">
        <v>288</v>
      </c>
      <c r="G144" s="204"/>
      <c r="H144" s="207">
        <v>3.806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130</v>
      </c>
      <c r="AU144" s="213" t="s">
        <v>82</v>
      </c>
      <c r="AV144" s="14" t="s">
        <v>82</v>
      </c>
      <c r="AW144" s="14" t="s">
        <v>33</v>
      </c>
      <c r="AX144" s="14" t="s">
        <v>80</v>
      </c>
      <c r="AY144" s="213" t="s">
        <v>119</v>
      </c>
    </row>
    <row r="145" spans="1:65" s="2" customFormat="1" ht="16.5" customHeight="1">
      <c r="A145" s="35"/>
      <c r="B145" s="36"/>
      <c r="C145" s="174" t="s">
        <v>289</v>
      </c>
      <c r="D145" s="174" t="s">
        <v>121</v>
      </c>
      <c r="E145" s="175" t="s">
        <v>290</v>
      </c>
      <c r="F145" s="176" t="s">
        <v>291</v>
      </c>
      <c r="G145" s="177" t="s">
        <v>174</v>
      </c>
      <c r="H145" s="178">
        <v>1</v>
      </c>
      <c r="I145" s="179"/>
      <c r="J145" s="180">
        <f>ROUND(I145*H145,2)</f>
        <v>0</v>
      </c>
      <c r="K145" s="176" t="s">
        <v>125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0.35744</v>
      </c>
      <c r="R145" s="183">
        <f>Q145*H145</f>
        <v>0.35744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126</v>
      </c>
      <c r="AT145" s="185" t="s">
        <v>121</v>
      </c>
      <c r="AU145" s="185" t="s">
        <v>82</v>
      </c>
      <c r="AY145" s="18" t="s">
        <v>119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126</v>
      </c>
      <c r="BM145" s="185" t="s">
        <v>292</v>
      </c>
    </row>
    <row r="146" spans="1:47" s="2" customFormat="1" ht="11.25">
      <c r="A146" s="35"/>
      <c r="B146" s="36"/>
      <c r="C146" s="37"/>
      <c r="D146" s="187" t="s">
        <v>128</v>
      </c>
      <c r="E146" s="37"/>
      <c r="F146" s="188" t="s">
        <v>293</v>
      </c>
      <c r="G146" s="37"/>
      <c r="H146" s="37"/>
      <c r="I146" s="189"/>
      <c r="J146" s="37"/>
      <c r="K146" s="37"/>
      <c r="L146" s="40"/>
      <c r="M146" s="190"/>
      <c r="N146" s="191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128</v>
      </c>
      <c r="AU146" s="18" t="s">
        <v>82</v>
      </c>
    </row>
    <row r="147" spans="2:51" s="14" customFormat="1" ht="11.25">
      <c r="B147" s="203"/>
      <c r="C147" s="204"/>
      <c r="D147" s="194" t="s">
        <v>130</v>
      </c>
      <c r="E147" s="205" t="s">
        <v>19</v>
      </c>
      <c r="F147" s="206" t="s">
        <v>294</v>
      </c>
      <c r="G147" s="204"/>
      <c r="H147" s="207">
        <v>1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130</v>
      </c>
      <c r="AU147" s="213" t="s">
        <v>82</v>
      </c>
      <c r="AV147" s="14" t="s">
        <v>82</v>
      </c>
      <c r="AW147" s="14" t="s">
        <v>33</v>
      </c>
      <c r="AX147" s="14" t="s">
        <v>80</v>
      </c>
      <c r="AY147" s="213" t="s">
        <v>119</v>
      </c>
    </row>
    <row r="148" spans="1:65" s="2" customFormat="1" ht="16.5" customHeight="1">
      <c r="A148" s="35"/>
      <c r="B148" s="36"/>
      <c r="C148" s="174" t="s">
        <v>295</v>
      </c>
      <c r="D148" s="174" t="s">
        <v>121</v>
      </c>
      <c r="E148" s="175" t="s">
        <v>296</v>
      </c>
      <c r="F148" s="176" t="s">
        <v>297</v>
      </c>
      <c r="G148" s="177" t="s">
        <v>274</v>
      </c>
      <c r="H148" s="178">
        <v>3</v>
      </c>
      <c r="I148" s="179"/>
      <c r="J148" s="180">
        <f>ROUND(I148*H148,2)</f>
        <v>0</v>
      </c>
      <c r="K148" s="176" t="s">
        <v>125</v>
      </c>
      <c r="L148" s="40"/>
      <c r="M148" s="181" t="s">
        <v>19</v>
      </c>
      <c r="N148" s="182" t="s">
        <v>43</v>
      </c>
      <c r="O148" s="65"/>
      <c r="P148" s="183">
        <f>O148*H148</f>
        <v>0</v>
      </c>
      <c r="Q148" s="183">
        <v>0.06925</v>
      </c>
      <c r="R148" s="183">
        <f>Q148*H148</f>
        <v>0.20775000000000002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126</v>
      </c>
      <c r="AT148" s="185" t="s">
        <v>121</v>
      </c>
      <c r="AU148" s="185" t="s">
        <v>82</v>
      </c>
      <c r="AY148" s="18" t="s">
        <v>119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80</v>
      </c>
      <c r="BK148" s="186">
        <f>ROUND(I148*H148,2)</f>
        <v>0</v>
      </c>
      <c r="BL148" s="18" t="s">
        <v>126</v>
      </c>
      <c r="BM148" s="185" t="s">
        <v>298</v>
      </c>
    </row>
    <row r="149" spans="1:47" s="2" customFormat="1" ht="11.25">
      <c r="A149" s="35"/>
      <c r="B149" s="36"/>
      <c r="C149" s="37"/>
      <c r="D149" s="187" t="s">
        <v>128</v>
      </c>
      <c r="E149" s="37"/>
      <c r="F149" s="188" t="s">
        <v>299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128</v>
      </c>
      <c r="AU149" s="18" t="s">
        <v>82</v>
      </c>
    </row>
    <row r="150" spans="1:65" s="2" customFormat="1" ht="16.5" customHeight="1">
      <c r="A150" s="35"/>
      <c r="B150" s="36"/>
      <c r="C150" s="174" t="s">
        <v>300</v>
      </c>
      <c r="D150" s="174" t="s">
        <v>121</v>
      </c>
      <c r="E150" s="175" t="s">
        <v>301</v>
      </c>
      <c r="F150" s="176" t="s">
        <v>302</v>
      </c>
      <c r="G150" s="177" t="s">
        <v>152</v>
      </c>
      <c r="H150" s="178">
        <v>62</v>
      </c>
      <c r="I150" s="179"/>
      <c r="J150" s="180">
        <f>ROUND(I150*H150,2)</f>
        <v>0</v>
      </c>
      <c r="K150" s="176" t="s">
        <v>125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126</v>
      </c>
      <c r="AT150" s="185" t="s">
        <v>121</v>
      </c>
      <c r="AU150" s="185" t="s">
        <v>82</v>
      </c>
      <c r="AY150" s="18" t="s">
        <v>119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126</v>
      </c>
      <c r="BM150" s="185" t="s">
        <v>303</v>
      </c>
    </row>
    <row r="151" spans="1:47" s="2" customFormat="1" ht="11.25">
      <c r="A151" s="35"/>
      <c r="B151" s="36"/>
      <c r="C151" s="37"/>
      <c r="D151" s="187" t="s">
        <v>128</v>
      </c>
      <c r="E151" s="37"/>
      <c r="F151" s="188" t="s">
        <v>304</v>
      </c>
      <c r="G151" s="37"/>
      <c r="H151" s="37"/>
      <c r="I151" s="189"/>
      <c r="J151" s="37"/>
      <c r="K151" s="37"/>
      <c r="L151" s="40"/>
      <c r="M151" s="190"/>
      <c r="N151" s="191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128</v>
      </c>
      <c r="AU151" s="18" t="s">
        <v>82</v>
      </c>
    </row>
    <row r="152" spans="2:51" s="13" customFormat="1" ht="11.25">
      <c r="B152" s="192"/>
      <c r="C152" s="193"/>
      <c r="D152" s="194" t="s">
        <v>130</v>
      </c>
      <c r="E152" s="195" t="s">
        <v>19</v>
      </c>
      <c r="F152" s="196" t="s">
        <v>241</v>
      </c>
      <c r="G152" s="193"/>
      <c r="H152" s="195" t="s">
        <v>19</v>
      </c>
      <c r="I152" s="197"/>
      <c r="J152" s="193"/>
      <c r="K152" s="193"/>
      <c r="L152" s="198"/>
      <c r="M152" s="199"/>
      <c r="N152" s="200"/>
      <c r="O152" s="200"/>
      <c r="P152" s="200"/>
      <c r="Q152" s="200"/>
      <c r="R152" s="200"/>
      <c r="S152" s="200"/>
      <c r="T152" s="201"/>
      <c r="AT152" s="202" t="s">
        <v>130</v>
      </c>
      <c r="AU152" s="202" t="s">
        <v>82</v>
      </c>
      <c r="AV152" s="13" t="s">
        <v>80</v>
      </c>
      <c r="AW152" s="13" t="s">
        <v>33</v>
      </c>
      <c r="AX152" s="13" t="s">
        <v>72</v>
      </c>
      <c r="AY152" s="202" t="s">
        <v>119</v>
      </c>
    </row>
    <row r="153" spans="2:51" s="13" customFormat="1" ht="11.25">
      <c r="B153" s="192"/>
      <c r="C153" s="193"/>
      <c r="D153" s="194" t="s">
        <v>130</v>
      </c>
      <c r="E153" s="195" t="s">
        <v>19</v>
      </c>
      <c r="F153" s="196" t="s">
        <v>305</v>
      </c>
      <c r="G153" s="193"/>
      <c r="H153" s="195" t="s">
        <v>19</v>
      </c>
      <c r="I153" s="197"/>
      <c r="J153" s="193"/>
      <c r="K153" s="193"/>
      <c r="L153" s="198"/>
      <c r="M153" s="199"/>
      <c r="N153" s="200"/>
      <c r="O153" s="200"/>
      <c r="P153" s="200"/>
      <c r="Q153" s="200"/>
      <c r="R153" s="200"/>
      <c r="S153" s="200"/>
      <c r="T153" s="201"/>
      <c r="AT153" s="202" t="s">
        <v>130</v>
      </c>
      <c r="AU153" s="202" t="s">
        <v>82</v>
      </c>
      <c r="AV153" s="13" t="s">
        <v>80</v>
      </c>
      <c r="AW153" s="13" t="s">
        <v>33</v>
      </c>
      <c r="AX153" s="13" t="s">
        <v>72</v>
      </c>
      <c r="AY153" s="202" t="s">
        <v>119</v>
      </c>
    </row>
    <row r="154" spans="2:51" s="14" customFormat="1" ht="11.25">
      <c r="B154" s="203"/>
      <c r="C154" s="204"/>
      <c r="D154" s="194" t="s">
        <v>130</v>
      </c>
      <c r="E154" s="205" t="s">
        <v>19</v>
      </c>
      <c r="F154" s="206" t="s">
        <v>306</v>
      </c>
      <c r="G154" s="204"/>
      <c r="H154" s="207">
        <v>62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130</v>
      </c>
      <c r="AU154" s="213" t="s">
        <v>82</v>
      </c>
      <c r="AV154" s="14" t="s">
        <v>82</v>
      </c>
      <c r="AW154" s="14" t="s">
        <v>33</v>
      </c>
      <c r="AX154" s="14" t="s">
        <v>80</v>
      </c>
      <c r="AY154" s="213" t="s">
        <v>119</v>
      </c>
    </row>
    <row r="155" spans="1:65" s="2" customFormat="1" ht="24.2" customHeight="1">
      <c r="A155" s="35"/>
      <c r="B155" s="36"/>
      <c r="C155" s="174" t="s">
        <v>307</v>
      </c>
      <c r="D155" s="174" t="s">
        <v>121</v>
      </c>
      <c r="E155" s="175" t="s">
        <v>308</v>
      </c>
      <c r="F155" s="176" t="s">
        <v>309</v>
      </c>
      <c r="G155" s="177" t="s">
        <v>152</v>
      </c>
      <c r="H155" s="178">
        <v>80</v>
      </c>
      <c r="I155" s="179"/>
      <c r="J155" s="180">
        <f>ROUND(I155*H155,2)</f>
        <v>0</v>
      </c>
      <c r="K155" s="176" t="s">
        <v>125</v>
      </c>
      <c r="L155" s="40"/>
      <c r="M155" s="181" t="s">
        <v>19</v>
      </c>
      <c r="N155" s="182" t="s">
        <v>43</v>
      </c>
      <c r="O155" s="65"/>
      <c r="P155" s="183">
        <f>O155*H155</f>
        <v>0</v>
      </c>
      <c r="Q155" s="183">
        <v>0</v>
      </c>
      <c r="R155" s="183">
        <f>Q155*H155</f>
        <v>0</v>
      </c>
      <c r="S155" s="183">
        <v>0.0779</v>
      </c>
      <c r="T155" s="184">
        <f>S155*H155</f>
        <v>6.231999999999999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126</v>
      </c>
      <c r="AT155" s="185" t="s">
        <v>121</v>
      </c>
      <c r="AU155" s="185" t="s">
        <v>82</v>
      </c>
      <c r="AY155" s="18" t="s">
        <v>119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8" t="s">
        <v>80</v>
      </c>
      <c r="BK155" s="186">
        <f>ROUND(I155*H155,2)</f>
        <v>0</v>
      </c>
      <c r="BL155" s="18" t="s">
        <v>126</v>
      </c>
      <c r="BM155" s="185" t="s">
        <v>310</v>
      </c>
    </row>
    <row r="156" spans="1:47" s="2" customFormat="1" ht="11.25">
      <c r="A156" s="35"/>
      <c r="B156" s="36"/>
      <c r="C156" s="37"/>
      <c r="D156" s="187" t="s">
        <v>128</v>
      </c>
      <c r="E156" s="37"/>
      <c r="F156" s="188" t="s">
        <v>311</v>
      </c>
      <c r="G156" s="37"/>
      <c r="H156" s="37"/>
      <c r="I156" s="189"/>
      <c r="J156" s="37"/>
      <c r="K156" s="37"/>
      <c r="L156" s="40"/>
      <c r="M156" s="190"/>
      <c r="N156" s="191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128</v>
      </c>
      <c r="AU156" s="18" t="s">
        <v>82</v>
      </c>
    </row>
    <row r="157" spans="2:51" s="13" customFormat="1" ht="11.25">
      <c r="B157" s="192"/>
      <c r="C157" s="193"/>
      <c r="D157" s="194" t="s">
        <v>130</v>
      </c>
      <c r="E157" s="195" t="s">
        <v>19</v>
      </c>
      <c r="F157" s="196" t="s">
        <v>241</v>
      </c>
      <c r="G157" s="193"/>
      <c r="H157" s="195" t="s">
        <v>19</v>
      </c>
      <c r="I157" s="197"/>
      <c r="J157" s="193"/>
      <c r="K157" s="193"/>
      <c r="L157" s="198"/>
      <c r="M157" s="199"/>
      <c r="N157" s="200"/>
      <c r="O157" s="200"/>
      <c r="P157" s="200"/>
      <c r="Q157" s="200"/>
      <c r="R157" s="200"/>
      <c r="S157" s="200"/>
      <c r="T157" s="201"/>
      <c r="AT157" s="202" t="s">
        <v>130</v>
      </c>
      <c r="AU157" s="202" t="s">
        <v>82</v>
      </c>
      <c r="AV157" s="13" t="s">
        <v>80</v>
      </c>
      <c r="AW157" s="13" t="s">
        <v>33</v>
      </c>
      <c r="AX157" s="13" t="s">
        <v>72</v>
      </c>
      <c r="AY157" s="202" t="s">
        <v>119</v>
      </c>
    </row>
    <row r="158" spans="2:51" s="14" customFormat="1" ht="11.25">
      <c r="B158" s="203"/>
      <c r="C158" s="204"/>
      <c r="D158" s="194" t="s">
        <v>130</v>
      </c>
      <c r="E158" s="205" t="s">
        <v>19</v>
      </c>
      <c r="F158" s="206" t="s">
        <v>312</v>
      </c>
      <c r="G158" s="204"/>
      <c r="H158" s="207">
        <v>80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130</v>
      </c>
      <c r="AU158" s="213" t="s">
        <v>82</v>
      </c>
      <c r="AV158" s="14" t="s">
        <v>82</v>
      </c>
      <c r="AW158" s="14" t="s">
        <v>33</v>
      </c>
      <c r="AX158" s="14" t="s">
        <v>80</v>
      </c>
      <c r="AY158" s="213" t="s">
        <v>119</v>
      </c>
    </row>
    <row r="159" spans="1:65" s="2" customFormat="1" ht="16.5" customHeight="1">
      <c r="A159" s="35"/>
      <c r="B159" s="36"/>
      <c r="C159" s="174" t="s">
        <v>313</v>
      </c>
      <c r="D159" s="174" t="s">
        <v>121</v>
      </c>
      <c r="E159" s="175" t="s">
        <v>314</v>
      </c>
      <c r="F159" s="176" t="s">
        <v>315</v>
      </c>
      <c r="G159" s="177" t="s">
        <v>124</v>
      </c>
      <c r="H159" s="178">
        <v>0.714</v>
      </c>
      <c r="I159" s="179"/>
      <c r="J159" s="180">
        <f>ROUND(I159*H159,2)</f>
        <v>0</v>
      </c>
      <c r="K159" s="176" t="s">
        <v>125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2.5</v>
      </c>
      <c r="T159" s="184">
        <f>S159*H159</f>
        <v>1.785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126</v>
      </c>
      <c r="AT159" s="185" t="s">
        <v>121</v>
      </c>
      <c r="AU159" s="185" t="s">
        <v>82</v>
      </c>
      <c r="AY159" s="18" t="s">
        <v>119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80</v>
      </c>
      <c r="BK159" s="186">
        <f>ROUND(I159*H159,2)</f>
        <v>0</v>
      </c>
      <c r="BL159" s="18" t="s">
        <v>126</v>
      </c>
      <c r="BM159" s="185" t="s">
        <v>316</v>
      </c>
    </row>
    <row r="160" spans="1:47" s="2" customFormat="1" ht="11.25">
      <c r="A160" s="35"/>
      <c r="B160" s="36"/>
      <c r="C160" s="37"/>
      <c r="D160" s="187" t="s">
        <v>128</v>
      </c>
      <c r="E160" s="37"/>
      <c r="F160" s="188" t="s">
        <v>317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128</v>
      </c>
      <c r="AU160" s="18" t="s">
        <v>82</v>
      </c>
    </row>
    <row r="161" spans="2:51" s="13" customFormat="1" ht="11.25">
      <c r="B161" s="192"/>
      <c r="C161" s="193"/>
      <c r="D161" s="194" t="s">
        <v>130</v>
      </c>
      <c r="E161" s="195" t="s">
        <v>19</v>
      </c>
      <c r="F161" s="196" t="s">
        <v>241</v>
      </c>
      <c r="G161" s="193"/>
      <c r="H161" s="195" t="s">
        <v>19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130</v>
      </c>
      <c r="AU161" s="202" t="s">
        <v>82</v>
      </c>
      <c r="AV161" s="13" t="s">
        <v>80</v>
      </c>
      <c r="AW161" s="13" t="s">
        <v>33</v>
      </c>
      <c r="AX161" s="13" t="s">
        <v>72</v>
      </c>
      <c r="AY161" s="202" t="s">
        <v>119</v>
      </c>
    </row>
    <row r="162" spans="2:51" s="13" customFormat="1" ht="11.25">
      <c r="B162" s="192"/>
      <c r="C162" s="193"/>
      <c r="D162" s="194" t="s">
        <v>130</v>
      </c>
      <c r="E162" s="195" t="s">
        <v>19</v>
      </c>
      <c r="F162" s="196" t="s">
        <v>318</v>
      </c>
      <c r="G162" s="193"/>
      <c r="H162" s="195" t="s">
        <v>19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130</v>
      </c>
      <c r="AU162" s="202" t="s">
        <v>82</v>
      </c>
      <c r="AV162" s="13" t="s">
        <v>80</v>
      </c>
      <c r="AW162" s="13" t="s">
        <v>33</v>
      </c>
      <c r="AX162" s="13" t="s">
        <v>72</v>
      </c>
      <c r="AY162" s="202" t="s">
        <v>119</v>
      </c>
    </row>
    <row r="163" spans="2:51" s="14" customFormat="1" ht="11.25">
      <c r="B163" s="203"/>
      <c r="C163" s="204"/>
      <c r="D163" s="194" t="s">
        <v>130</v>
      </c>
      <c r="E163" s="205" t="s">
        <v>19</v>
      </c>
      <c r="F163" s="206" t="s">
        <v>319</v>
      </c>
      <c r="G163" s="204"/>
      <c r="H163" s="207">
        <v>0.714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130</v>
      </c>
      <c r="AU163" s="213" t="s">
        <v>82</v>
      </c>
      <c r="AV163" s="14" t="s">
        <v>82</v>
      </c>
      <c r="AW163" s="14" t="s">
        <v>33</v>
      </c>
      <c r="AX163" s="14" t="s">
        <v>80</v>
      </c>
      <c r="AY163" s="213" t="s">
        <v>119</v>
      </c>
    </row>
    <row r="164" spans="1:65" s="2" customFormat="1" ht="16.5" customHeight="1">
      <c r="A164" s="35"/>
      <c r="B164" s="36"/>
      <c r="C164" s="174" t="s">
        <v>320</v>
      </c>
      <c r="D164" s="174" t="s">
        <v>121</v>
      </c>
      <c r="E164" s="175" t="s">
        <v>321</v>
      </c>
      <c r="F164" s="176" t="s">
        <v>322</v>
      </c>
      <c r="G164" s="177" t="s">
        <v>124</v>
      </c>
      <c r="H164" s="178">
        <v>0.714</v>
      </c>
      <c r="I164" s="179"/>
      <c r="J164" s="180">
        <f>ROUND(I164*H164,2)</f>
        <v>0</v>
      </c>
      <c r="K164" s="176" t="s">
        <v>125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126</v>
      </c>
      <c r="AT164" s="185" t="s">
        <v>121</v>
      </c>
      <c r="AU164" s="185" t="s">
        <v>82</v>
      </c>
      <c r="AY164" s="18" t="s">
        <v>119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126</v>
      </c>
      <c r="BM164" s="185" t="s">
        <v>323</v>
      </c>
    </row>
    <row r="165" spans="1:47" s="2" customFormat="1" ht="11.25">
      <c r="A165" s="35"/>
      <c r="B165" s="36"/>
      <c r="C165" s="37"/>
      <c r="D165" s="187" t="s">
        <v>128</v>
      </c>
      <c r="E165" s="37"/>
      <c r="F165" s="188" t="s">
        <v>324</v>
      </c>
      <c r="G165" s="37"/>
      <c r="H165" s="37"/>
      <c r="I165" s="189"/>
      <c r="J165" s="37"/>
      <c r="K165" s="37"/>
      <c r="L165" s="40"/>
      <c r="M165" s="190"/>
      <c r="N165" s="191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128</v>
      </c>
      <c r="AU165" s="18" t="s">
        <v>82</v>
      </c>
    </row>
    <row r="166" spans="2:51" s="13" customFormat="1" ht="11.25">
      <c r="B166" s="192"/>
      <c r="C166" s="193"/>
      <c r="D166" s="194" t="s">
        <v>130</v>
      </c>
      <c r="E166" s="195" t="s">
        <v>19</v>
      </c>
      <c r="F166" s="196" t="s">
        <v>325</v>
      </c>
      <c r="G166" s="193"/>
      <c r="H166" s="195" t="s">
        <v>19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130</v>
      </c>
      <c r="AU166" s="202" t="s">
        <v>82</v>
      </c>
      <c r="AV166" s="13" t="s">
        <v>80</v>
      </c>
      <c r="AW166" s="13" t="s">
        <v>33</v>
      </c>
      <c r="AX166" s="13" t="s">
        <v>72</v>
      </c>
      <c r="AY166" s="202" t="s">
        <v>119</v>
      </c>
    </row>
    <row r="167" spans="2:51" s="14" customFormat="1" ht="11.25">
      <c r="B167" s="203"/>
      <c r="C167" s="204"/>
      <c r="D167" s="194" t="s">
        <v>130</v>
      </c>
      <c r="E167" s="205" t="s">
        <v>19</v>
      </c>
      <c r="F167" s="206" t="s">
        <v>326</v>
      </c>
      <c r="G167" s="204"/>
      <c r="H167" s="207">
        <v>0.714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130</v>
      </c>
      <c r="AU167" s="213" t="s">
        <v>82</v>
      </c>
      <c r="AV167" s="14" t="s">
        <v>82</v>
      </c>
      <c r="AW167" s="14" t="s">
        <v>33</v>
      </c>
      <c r="AX167" s="14" t="s">
        <v>80</v>
      </c>
      <c r="AY167" s="213" t="s">
        <v>119</v>
      </c>
    </row>
    <row r="168" spans="1:65" s="2" customFormat="1" ht="24.2" customHeight="1">
      <c r="A168" s="35"/>
      <c r="B168" s="36"/>
      <c r="C168" s="174" t="s">
        <v>7</v>
      </c>
      <c r="D168" s="174" t="s">
        <v>121</v>
      </c>
      <c r="E168" s="175" t="s">
        <v>327</v>
      </c>
      <c r="F168" s="176" t="s">
        <v>328</v>
      </c>
      <c r="G168" s="177" t="s">
        <v>152</v>
      </c>
      <c r="H168" s="178">
        <v>80</v>
      </c>
      <c r="I168" s="179"/>
      <c r="J168" s="180">
        <f>ROUND(I168*H168,2)</f>
        <v>0</v>
      </c>
      <c r="K168" s="176" t="s">
        <v>125</v>
      </c>
      <c r="L168" s="40"/>
      <c r="M168" s="181" t="s">
        <v>19</v>
      </c>
      <c r="N168" s="182" t="s">
        <v>43</v>
      </c>
      <c r="O168" s="65"/>
      <c r="P168" s="183">
        <f>O168*H168</f>
        <v>0</v>
      </c>
      <c r="Q168" s="183">
        <v>0.07816</v>
      </c>
      <c r="R168" s="183">
        <f>Q168*H168</f>
        <v>6.2528</v>
      </c>
      <c r="S168" s="183">
        <v>0</v>
      </c>
      <c r="T168" s="18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126</v>
      </c>
      <c r="AT168" s="185" t="s">
        <v>121</v>
      </c>
      <c r="AU168" s="185" t="s">
        <v>82</v>
      </c>
      <c r="AY168" s="18" t="s">
        <v>119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80</v>
      </c>
      <c r="BK168" s="186">
        <f>ROUND(I168*H168,2)</f>
        <v>0</v>
      </c>
      <c r="BL168" s="18" t="s">
        <v>126</v>
      </c>
      <c r="BM168" s="185" t="s">
        <v>329</v>
      </c>
    </row>
    <row r="169" spans="1:47" s="2" customFormat="1" ht="11.25">
      <c r="A169" s="35"/>
      <c r="B169" s="36"/>
      <c r="C169" s="37"/>
      <c r="D169" s="187" t="s">
        <v>128</v>
      </c>
      <c r="E169" s="37"/>
      <c r="F169" s="188" t="s">
        <v>330</v>
      </c>
      <c r="G169" s="37"/>
      <c r="H169" s="37"/>
      <c r="I169" s="189"/>
      <c r="J169" s="37"/>
      <c r="K169" s="37"/>
      <c r="L169" s="40"/>
      <c r="M169" s="190"/>
      <c r="N169" s="191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128</v>
      </c>
      <c r="AU169" s="18" t="s">
        <v>82</v>
      </c>
    </row>
    <row r="170" spans="2:51" s="13" customFormat="1" ht="11.25">
      <c r="B170" s="192"/>
      <c r="C170" s="193"/>
      <c r="D170" s="194" t="s">
        <v>130</v>
      </c>
      <c r="E170" s="195" t="s">
        <v>19</v>
      </c>
      <c r="F170" s="196" t="s">
        <v>241</v>
      </c>
      <c r="G170" s="193"/>
      <c r="H170" s="195" t="s">
        <v>19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130</v>
      </c>
      <c r="AU170" s="202" t="s">
        <v>82</v>
      </c>
      <c r="AV170" s="13" t="s">
        <v>80</v>
      </c>
      <c r="AW170" s="13" t="s">
        <v>33</v>
      </c>
      <c r="AX170" s="13" t="s">
        <v>72</v>
      </c>
      <c r="AY170" s="202" t="s">
        <v>119</v>
      </c>
    </row>
    <row r="171" spans="2:51" s="14" customFormat="1" ht="11.25">
      <c r="B171" s="203"/>
      <c r="C171" s="204"/>
      <c r="D171" s="194" t="s">
        <v>130</v>
      </c>
      <c r="E171" s="205" t="s">
        <v>19</v>
      </c>
      <c r="F171" s="206" t="s">
        <v>312</v>
      </c>
      <c r="G171" s="204"/>
      <c r="H171" s="207">
        <v>80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130</v>
      </c>
      <c r="AU171" s="213" t="s">
        <v>82</v>
      </c>
      <c r="AV171" s="14" t="s">
        <v>82</v>
      </c>
      <c r="AW171" s="14" t="s">
        <v>33</v>
      </c>
      <c r="AX171" s="14" t="s">
        <v>80</v>
      </c>
      <c r="AY171" s="213" t="s">
        <v>119</v>
      </c>
    </row>
    <row r="172" spans="1:65" s="2" customFormat="1" ht="24.2" customHeight="1">
      <c r="A172" s="35"/>
      <c r="B172" s="36"/>
      <c r="C172" s="174" t="s">
        <v>331</v>
      </c>
      <c r="D172" s="174" t="s">
        <v>121</v>
      </c>
      <c r="E172" s="175" t="s">
        <v>332</v>
      </c>
      <c r="F172" s="176" t="s">
        <v>333</v>
      </c>
      <c r="G172" s="177" t="s">
        <v>152</v>
      </c>
      <c r="H172" s="178">
        <v>80</v>
      </c>
      <c r="I172" s="179"/>
      <c r="J172" s="180">
        <f>ROUND(I172*H172,2)</f>
        <v>0</v>
      </c>
      <c r="K172" s="176" t="s">
        <v>125</v>
      </c>
      <c r="L172" s="40"/>
      <c r="M172" s="181" t="s">
        <v>19</v>
      </c>
      <c r="N172" s="182" t="s">
        <v>43</v>
      </c>
      <c r="O172" s="65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5" t="s">
        <v>126</v>
      </c>
      <c r="AT172" s="185" t="s">
        <v>121</v>
      </c>
      <c r="AU172" s="185" t="s">
        <v>82</v>
      </c>
      <c r="AY172" s="18" t="s">
        <v>119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8" t="s">
        <v>80</v>
      </c>
      <c r="BK172" s="186">
        <f>ROUND(I172*H172,2)</f>
        <v>0</v>
      </c>
      <c r="BL172" s="18" t="s">
        <v>126</v>
      </c>
      <c r="BM172" s="185" t="s">
        <v>334</v>
      </c>
    </row>
    <row r="173" spans="1:47" s="2" customFormat="1" ht="11.25">
      <c r="A173" s="35"/>
      <c r="B173" s="36"/>
      <c r="C173" s="37"/>
      <c r="D173" s="187" t="s">
        <v>128</v>
      </c>
      <c r="E173" s="37"/>
      <c r="F173" s="188" t="s">
        <v>335</v>
      </c>
      <c r="G173" s="37"/>
      <c r="H173" s="37"/>
      <c r="I173" s="189"/>
      <c r="J173" s="37"/>
      <c r="K173" s="37"/>
      <c r="L173" s="40"/>
      <c r="M173" s="190"/>
      <c r="N173" s="191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128</v>
      </c>
      <c r="AU173" s="18" t="s">
        <v>82</v>
      </c>
    </row>
    <row r="174" spans="2:51" s="13" customFormat="1" ht="11.25">
      <c r="B174" s="192"/>
      <c r="C174" s="193"/>
      <c r="D174" s="194" t="s">
        <v>130</v>
      </c>
      <c r="E174" s="195" t="s">
        <v>19</v>
      </c>
      <c r="F174" s="196" t="s">
        <v>241</v>
      </c>
      <c r="G174" s="193"/>
      <c r="H174" s="195" t="s">
        <v>19</v>
      </c>
      <c r="I174" s="197"/>
      <c r="J174" s="193"/>
      <c r="K174" s="193"/>
      <c r="L174" s="198"/>
      <c r="M174" s="199"/>
      <c r="N174" s="200"/>
      <c r="O174" s="200"/>
      <c r="P174" s="200"/>
      <c r="Q174" s="200"/>
      <c r="R174" s="200"/>
      <c r="S174" s="200"/>
      <c r="T174" s="201"/>
      <c r="AT174" s="202" t="s">
        <v>130</v>
      </c>
      <c r="AU174" s="202" t="s">
        <v>82</v>
      </c>
      <c r="AV174" s="13" t="s">
        <v>80</v>
      </c>
      <c r="AW174" s="13" t="s">
        <v>33</v>
      </c>
      <c r="AX174" s="13" t="s">
        <v>72</v>
      </c>
      <c r="AY174" s="202" t="s">
        <v>119</v>
      </c>
    </row>
    <row r="175" spans="2:51" s="14" customFormat="1" ht="11.25">
      <c r="B175" s="203"/>
      <c r="C175" s="204"/>
      <c r="D175" s="194" t="s">
        <v>130</v>
      </c>
      <c r="E175" s="205" t="s">
        <v>19</v>
      </c>
      <c r="F175" s="206" t="s">
        <v>312</v>
      </c>
      <c r="G175" s="204"/>
      <c r="H175" s="207">
        <v>80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130</v>
      </c>
      <c r="AU175" s="213" t="s">
        <v>82</v>
      </c>
      <c r="AV175" s="14" t="s">
        <v>82</v>
      </c>
      <c r="AW175" s="14" t="s">
        <v>33</v>
      </c>
      <c r="AX175" s="14" t="s">
        <v>80</v>
      </c>
      <c r="AY175" s="213" t="s">
        <v>119</v>
      </c>
    </row>
    <row r="176" spans="1:65" s="2" customFormat="1" ht="24.2" customHeight="1">
      <c r="A176" s="35"/>
      <c r="B176" s="36"/>
      <c r="C176" s="174" t="s">
        <v>336</v>
      </c>
      <c r="D176" s="174" t="s">
        <v>121</v>
      </c>
      <c r="E176" s="175" t="s">
        <v>337</v>
      </c>
      <c r="F176" s="176" t="s">
        <v>338</v>
      </c>
      <c r="G176" s="177" t="s">
        <v>274</v>
      </c>
      <c r="H176" s="178">
        <v>5.4</v>
      </c>
      <c r="I176" s="179"/>
      <c r="J176" s="180">
        <f>ROUND(I176*H176,2)</f>
        <v>0</v>
      </c>
      <c r="K176" s="176" t="s">
        <v>125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0.00024</v>
      </c>
      <c r="R176" s="183">
        <f>Q176*H176</f>
        <v>0.001296</v>
      </c>
      <c r="S176" s="183">
        <v>0</v>
      </c>
      <c r="T176" s="18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126</v>
      </c>
      <c r="AT176" s="185" t="s">
        <v>121</v>
      </c>
      <c r="AU176" s="185" t="s">
        <v>82</v>
      </c>
      <c r="AY176" s="18" t="s">
        <v>119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126</v>
      </c>
      <c r="BM176" s="185" t="s">
        <v>339</v>
      </c>
    </row>
    <row r="177" spans="1:47" s="2" customFormat="1" ht="11.25">
      <c r="A177" s="35"/>
      <c r="B177" s="36"/>
      <c r="C177" s="37"/>
      <c r="D177" s="187" t="s">
        <v>128</v>
      </c>
      <c r="E177" s="37"/>
      <c r="F177" s="188" t="s">
        <v>340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128</v>
      </c>
      <c r="AU177" s="18" t="s">
        <v>82</v>
      </c>
    </row>
    <row r="178" spans="2:51" s="13" customFormat="1" ht="11.25">
      <c r="B178" s="192"/>
      <c r="C178" s="193"/>
      <c r="D178" s="194" t="s">
        <v>130</v>
      </c>
      <c r="E178" s="195" t="s">
        <v>19</v>
      </c>
      <c r="F178" s="196" t="s">
        <v>241</v>
      </c>
      <c r="G178" s="193"/>
      <c r="H178" s="195" t="s">
        <v>19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130</v>
      </c>
      <c r="AU178" s="202" t="s">
        <v>82</v>
      </c>
      <c r="AV178" s="13" t="s">
        <v>80</v>
      </c>
      <c r="AW178" s="13" t="s">
        <v>33</v>
      </c>
      <c r="AX178" s="13" t="s">
        <v>72</v>
      </c>
      <c r="AY178" s="202" t="s">
        <v>119</v>
      </c>
    </row>
    <row r="179" spans="2:51" s="13" customFormat="1" ht="11.25">
      <c r="B179" s="192"/>
      <c r="C179" s="193"/>
      <c r="D179" s="194" t="s">
        <v>130</v>
      </c>
      <c r="E179" s="195" t="s">
        <v>19</v>
      </c>
      <c r="F179" s="196" t="s">
        <v>341</v>
      </c>
      <c r="G179" s="193"/>
      <c r="H179" s="195" t="s">
        <v>19</v>
      </c>
      <c r="I179" s="197"/>
      <c r="J179" s="193"/>
      <c r="K179" s="193"/>
      <c r="L179" s="198"/>
      <c r="M179" s="199"/>
      <c r="N179" s="200"/>
      <c r="O179" s="200"/>
      <c r="P179" s="200"/>
      <c r="Q179" s="200"/>
      <c r="R179" s="200"/>
      <c r="S179" s="200"/>
      <c r="T179" s="201"/>
      <c r="AT179" s="202" t="s">
        <v>130</v>
      </c>
      <c r="AU179" s="202" t="s">
        <v>82</v>
      </c>
      <c r="AV179" s="13" t="s">
        <v>80</v>
      </c>
      <c r="AW179" s="13" t="s">
        <v>33</v>
      </c>
      <c r="AX179" s="13" t="s">
        <v>72</v>
      </c>
      <c r="AY179" s="202" t="s">
        <v>119</v>
      </c>
    </row>
    <row r="180" spans="2:51" s="14" customFormat="1" ht="11.25">
      <c r="B180" s="203"/>
      <c r="C180" s="204"/>
      <c r="D180" s="194" t="s">
        <v>130</v>
      </c>
      <c r="E180" s="205" t="s">
        <v>19</v>
      </c>
      <c r="F180" s="206" t="s">
        <v>342</v>
      </c>
      <c r="G180" s="204"/>
      <c r="H180" s="207">
        <v>5.4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130</v>
      </c>
      <c r="AU180" s="213" t="s">
        <v>82</v>
      </c>
      <c r="AV180" s="14" t="s">
        <v>82</v>
      </c>
      <c r="AW180" s="14" t="s">
        <v>33</v>
      </c>
      <c r="AX180" s="14" t="s">
        <v>80</v>
      </c>
      <c r="AY180" s="213" t="s">
        <v>119</v>
      </c>
    </row>
    <row r="181" spans="1:65" s="2" customFormat="1" ht="16.5" customHeight="1">
      <c r="A181" s="35"/>
      <c r="B181" s="36"/>
      <c r="C181" s="214" t="s">
        <v>343</v>
      </c>
      <c r="D181" s="214" t="s">
        <v>141</v>
      </c>
      <c r="E181" s="215" t="s">
        <v>344</v>
      </c>
      <c r="F181" s="216" t="s">
        <v>345</v>
      </c>
      <c r="G181" s="217" t="s">
        <v>144</v>
      </c>
      <c r="H181" s="218">
        <v>0.002</v>
      </c>
      <c r="I181" s="219"/>
      <c r="J181" s="220">
        <f>ROUND(I181*H181,2)</f>
        <v>0</v>
      </c>
      <c r="K181" s="216" t="s">
        <v>125</v>
      </c>
      <c r="L181" s="221"/>
      <c r="M181" s="222" t="s">
        <v>19</v>
      </c>
      <c r="N181" s="223" t="s">
        <v>43</v>
      </c>
      <c r="O181" s="65"/>
      <c r="P181" s="183">
        <f>O181*H181</f>
        <v>0</v>
      </c>
      <c r="Q181" s="183">
        <v>1</v>
      </c>
      <c r="R181" s="183">
        <f>Q181*H181</f>
        <v>0.002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145</v>
      </c>
      <c r="AT181" s="185" t="s">
        <v>141</v>
      </c>
      <c r="AU181" s="185" t="s">
        <v>82</v>
      </c>
      <c r="AY181" s="18" t="s">
        <v>119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126</v>
      </c>
      <c r="BM181" s="185" t="s">
        <v>346</v>
      </c>
    </row>
    <row r="182" spans="2:51" s="14" customFormat="1" ht="11.25">
      <c r="B182" s="203"/>
      <c r="C182" s="204"/>
      <c r="D182" s="194" t="s">
        <v>130</v>
      </c>
      <c r="E182" s="204"/>
      <c r="F182" s="206" t="s">
        <v>347</v>
      </c>
      <c r="G182" s="204"/>
      <c r="H182" s="207">
        <v>0.002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130</v>
      </c>
      <c r="AU182" s="213" t="s">
        <v>82</v>
      </c>
      <c r="AV182" s="14" t="s">
        <v>82</v>
      </c>
      <c r="AW182" s="14" t="s">
        <v>4</v>
      </c>
      <c r="AX182" s="14" t="s">
        <v>80</v>
      </c>
      <c r="AY182" s="213" t="s">
        <v>119</v>
      </c>
    </row>
    <row r="183" spans="2:63" s="12" customFormat="1" ht="22.9" customHeight="1">
      <c r="B183" s="158"/>
      <c r="C183" s="159"/>
      <c r="D183" s="160" t="s">
        <v>71</v>
      </c>
      <c r="E183" s="172" t="s">
        <v>348</v>
      </c>
      <c r="F183" s="172" t="s">
        <v>349</v>
      </c>
      <c r="G183" s="159"/>
      <c r="H183" s="159"/>
      <c r="I183" s="162"/>
      <c r="J183" s="173">
        <f>BK183</f>
        <v>0</v>
      </c>
      <c r="K183" s="159"/>
      <c r="L183" s="164"/>
      <c r="M183" s="165"/>
      <c r="N183" s="166"/>
      <c r="O183" s="166"/>
      <c r="P183" s="167">
        <f>SUM(P184:P214)</f>
        <v>0</v>
      </c>
      <c r="Q183" s="166"/>
      <c r="R183" s="167">
        <f>SUM(R184:R214)</f>
        <v>0</v>
      </c>
      <c r="S183" s="166"/>
      <c r="T183" s="168">
        <f>SUM(T184:T214)</f>
        <v>0</v>
      </c>
      <c r="AR183" s="169" t="s">
        <v>80</v>
      </c>
      <c r="AT183" s="170" t="s">
        <v>71</v>
      </c>
      <c r="AU183" s="170" t="s">
        <v>80</v>
      </c>
      <c r="AY183" s="169" t="s">
        <v>119</v>
      </c>
      <c r="BK183" s="171">
        <f>SUM(BK184:BK214)</f>
        <v>0</v>
      </c>
    </row>
    <row r="184" spans="1:65" s="2" customFormat="1" ht="24.2" customHeight="1">
      <c r="A184" s="35"/>
      <c r="B184" s="36"/>
      <c r="C184" s="174" t="s">
        <v>350</v>
      </c>
      <c r="D184" s="174" t="s">
        <v>121</v>
      </c>
      <c r="E184" s="175" t="s">
        <v>351</v>
      </c>
      <c r="F184" s="176" t="s">
        <v>352</v>
      </c>
      <c r="G184" s="177" t="s">
        <v>144</v>
      </c>
      <c r="H184" s="178">
        <v>0.281</v>
      </c>
      <c r="I184" s="179"/>
      <c r="J184" s="180">
        <f>ROUND(I184*H184,2)</f>
        <v>0</v>
      </c>
      <c r="K184" s="176" t="s">
        <v>125</v>
      </c>
      <c r="L184" s="40"/>
      <c r="M184" s="181" t="s">
        <v>19</v>
      </c>
      <c r="N184" s="182" t="s">
        <v>43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126</v>
      </c>
      <c r="AT184" s="185" t="s">
        <v>121</v>
      </c>
      <c r="AU184" s="185" t="s">
        <v>82</v>
      </c>
      <c r="AY184" s="18" t="s">
        <v>119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126</v>
      </c>
      <c r="BM184" s="185" t="s">
        <v>353</v>
      </c>
    </row>
    <row r="185" spans="1:47" s="2" customFormat="1" ht="11.25">
      <c r="A185" s="35"/>
      <c r="B185" s="36"/>
      <c r="C185" s="37"/>
      <c r="D185" s="187" t="s">
        <v>128</v>
      </c>
      <c r="E185" s="37"/>
      <c r="F185" s="188" t="s">
        <v>354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128</v>
      </c>
      <c r="AU185" s="18" t="s">
        <v>82</v>
      </c>
    </row>
    <row r="186" spans="2:51" s="14" customFormat="1" ht="11.25">
      <c r="B186" s="203"/>
      <c r="C186" s="204"/>
      <c r="D186" s="194" t="s">
        <v>130</v>
      </c>
      <c r="E186" s="205" t="s">
        <v>19</v>
      </c>
      <c r="F186" s="206" t="s">
        <v>355</v>
      </c>
      <c r="G186" s="204"/>
      <c r="H186" s="207">
        <v>0.281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130</v>
      </c>
      <c r="AU186" s="213" t="s">
        <v>82</v>
      </c>
      <c r="AV186" s="14" t="s">
        <v>82</v>
      </c>
      <c r="AW186" s="14" t="s">
        <v>33</v>
      </c>
      <c r="AX186" s="14" t="s">
        <v>80</v>
      </c>
      <c r="AY186" s="213" t="s">
        <v>119</v>
      </c>
    </row>
    <row r="187" spans="1:65" s="2" customFormat="1" ht="24.2" customHeight="1">
      <c r="A187" s="35"/>
      <c r="B187" s="36"/>
      <c r="C187" s="174" t="s">
        <v>356</v>
      </c>
      <c r="D187" s="174" t="s">
        <v>121</v>
      </c>
      <c r="E187" s="175" t="s">
        <v>357</v>
      </c>
      <c r="F187" s="176" t="s">
        <v>358</v>
      </c>
      <c r="G187" s="177" t="s">
        <v>144</v>
      </c>
      <c r="H187" s="178">
        <v>51.085</v>
      </c>
      <c r="I187" s="179"/>
      <c r="J187" s="180">
        <f>ROUND(I187*H187,2)</f>
        <v>0</v>
      </c>
      <c r="K187" s="176" t="s">
        <v>125</v>
      </c>
      <c r="L187" s="40"/>
      <c r="M187" s="181" t="s">
        <v>19</v>
      </c>
      <c r="N187" s="182" t="s">
        <v>43</v>
      </c>
      <c r="O187" s="65"/>
      <c r="P187" s="183">
        <f>O187*H187</f>
        <v>0</v>
      </c>
      <c r="Q187" s="183">
        <v>0</v>
      </c>
      <c r="R187" s="183">
        <f>Q187*H187</f>
        <v>0</v>
      </c>
      <c r="S187" s="183">
        <v>0</v>
      </c>
      <c r="T187" s="18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5" t="s">
        <v>126</v>
      </c>
      <c r="AT187" s="185" t="s">
        <v>121</v>
      </c>
      <c r="AU187" s="185" t="s">
        <v>82</v>
      </c>
      <c r="AY187" s="18" t="s">
        <v>119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8" t="s">
        <v>80</v>
      </c>
      <c r="BK187" s="186">
        <f>ROUND(I187*H187,2)</f>
        <v>0</v>
      </c>
      <c r="BL187" s="18" t="s">
        <v>126</v>
      </c>
      <c r="BM187" s="185" t="s">
        <v>359</v>
      </c>
    </row>
    <row r="188" spans="1:47" s="2" customFormat="1" ht="11.25">
      <c r="A188" s="35"/>
      <c r="B188" s="36"/>
      <c r="C188" s="37"/>
      <c r="D188" s="187" t="s">
        <v>128</v>
      </c>
      <c r="E188" s="37"/>
      <c r="F188" s="188" t="s">
        <v>360</v>
      </c>
      <c r="G188" s="37"/>
      <c r="H188" s="37"/>
      <c r="I188" s="189"/>
      <c r="J188" s="37"/>
      <c r="K188" s="37"/>
      <c r="L188" s="40"/>
      <c r="M188" s="190"/>
      <c r="N188" s="191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128</v>
      </c>
      <c r="AU188" s="18" t="s">
        <v>82</v>
      </c>
    </row>
    <row r="189" spans="2:51" s="14" customFormat="1" ht="11.25">
      <c r="B189" s="203"/>
      <c r="C189" s="204"/>
      <c r="D189" s="194" t="s">
        <v>130</v>
      </c>
      <c r="E189" s="205" t="s">
        <v>19</v>
      </c>
      <c r="F189" s="206" t="s">
        <v>361</v>
      </c>
      <c r="G189" s="204"/>
      <c r="H189" s="207">
        <v>46.255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130</v>
      </c>
      <c r="AU189" s="213" t="s">
        <v>82</v>
      </c>
      <c r="AV189" s="14" t="s">
        <v>82</v>
      </c>
      <c r="AW189" s="14" t="s">
        <v>33</v>
      </c>
      <c r="AX189" s="14" t="s">
        <v>72</v>
      </c>
      <c r="AY189" s="213" t="s">
        <v>119</v>
      </c>
    </row>
    <row r="190" spans="2:51" s="14" customFormat="1" ht="11.25">
      <c r="B190" s="203"/>
      <c r="C190" s="204"/>
      <c r="D190" s="194" t="s">
        <v>130</v>
      </c>
      <c r="E190" s="205" t="s">
        <v>19</v>
      </c>
      <c r="F190" s="206" t="s">
        <v>362</v>
      </c>
      <c r="G190" s="204"/>
      <c r="H190" s="207">
        <v>4.83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130</v>
      </c>
      <c r="AU190" s="213" t="s">
        <v>82</v>
      </c>
      <c r="AV190" s="14" t="s">
        <v>82</v>
      </c>
      <c r="AW190" s="14" t="s">
        <v>33</v>
      </c>
      <c r="AX190" s="14" t="s">
        <v>72</v>
      </c>
      <c r="AY190" s="213" t="s">
        <v>119</v>
      </c>
    </row>
    <row r="191" spans="2:51" s="15" customFormat="1" ht="11.25">
      <c r="B191" s="228"/>
      <c r="C191" s="229"/>
      <c r="D191" s="194" t="s">
        <v>130</v>
      </c>
      <c r="E191" s="230" t="s">
        <v>19</v>
      </c>
      <c r="F191" s="231" t="s">
        <v>197</v>
      </c>
      <c r="G191" s="229"/>
      <c r="H191" s="232">
        <v>51.085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130</v>
      </c>
      <c r="AU191" s="238" t="s">
        <v>82</v>
      </c>
      <c r="AV191" s="15" t="s">
        <v>126</v>
      </c>
      <c r="AW191" s="15" t="s">
        <v>33</v>
      </c>
      <c r="AX191" s="15" t="s">
        <v>80</v>
      </c>
      <c r="AY191" s="238" t="s">
        <v>119</v>
      </c>
    </row>
    <row r="192" spans="1:65" s="2" customFormat="1" ht="24.2" customHeight="1">
      <c r="A192" s="35"/>
      <c r="B192" s="36"/>
      <c r="C192" s="174" t="s">
        <v>363</v>
      </c>
      <c r="D192" s="174" t="s">
        <v>121</v>
      </c>
      <c r="E192" s="175" t="s">
        <v>364</v>
      </c>
      <c r="F192" s="176" t="s">
        <v>365</v>
      </c>
      <c r="G192" s="177" t="s">
        <v>144</v>
      </c>
      <c r="H192" s="178">
        <v>1277.125</v>
      </c>
      <c r="I192" s="179"/>
      <c r="J192" s="180">
        <f>ROUND(I192*H192,2)</f>
        <v>0</v>
      </c>
      <c r="K192" s="176" t="s">
        <v>125</v>
      </c>
      <c r="L192" s="40"/>
      <c r="M192" s="181" t="s">
        <v>19</v>
      </c>
      <c r="N192" s="182" t="s">
        <v>43</v>
      </c>
      <c r="O192" s="65"/>
      <c r="P192" s="183">
        <f>O192*H192</f>
        <v>0</v>
      </c>
      <c r="Q192" s="183">
        <v>0</v>
      </c>
      <c r="R192" s="183">
        <f>Q192*H192</f>
        <v>0</v>
      </c>
      <c r="S192" s="183">
        <v>0</v>
      </c>
      <c r="T192" s="18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5" t="s">
        <v>126</v>
      </c>
      <c r="AT192" s="185" t="s">
        <v>121</v>
      </c>
      <c r="AU192" s="185" t="s">
        <v>82</v>
      </c>
      <c r="AY192" s="18" t="s">
        <v>119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8" t="s">
        <v>80</v>
      </c>
      <c r="BK192" s="186">
        <f>ROUND(I192*H192,2)</f>
        <v>0</v>
      </c>
      <c r="BL192" s="18" t="s">
        <v>126</v>
      </c>
      <c r="BM192" s="185" t="s">
        <v>366</v>
      </c>
    </row>
    <row r="193" spans="1:47" s="2" customFormat="1" ht="11.25">
      <c r="A193" s="35"/>
      <c r="B193" s="36"/>
      <c r="C193" s="37"/>
      <c r="D193" s="187" t="s">
        <v>128</v>
      </c>
      <c r="E193" s="37"/>
      <c r="F193" s="188" t="s">
        <v>367</v>
      </c>
      <c r="G193" s="37"/>
      <c r="H193" s="37"/>
      <c r="I193" s="189"/>
      <c r="J193" s="37"/>
      <c r="K193" s="37"/>
      <c r="L193" s="40"/>
      <c r="M193" s="190"/>
      <c r="N193" s="191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128</v>
      </c>
      <c r="AU193" s="18" t="s">
        <v>82</v>
      </c>
    </row>
    <row r="194" spans="2:51" s="14" customFormat="1" ht="11.25">
      <c r="B194" s="203"/>
      <c r="C194" s="204"/>
      <c r="D194" s="194" t="s">
        <v>130</v>
      </c>
      <c r="E194" s="205" t="s">
        <v>19</v>
      </c>
      <c r="F194" s="206" t="s">
        <v>361</v>
      </c>
      <c r="G194" s="204"/>
      <c r="H194" s="207">
        <v>46.255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130</v>
      </c>
      <c r="AU194" s="213" t="s">
        <v>82</v>
      </c>
      <c r="AV194" s="14" t="s">
        <v>82</v>
      </c>
      <c r="AW194" s="14" t="s">
        <v>33</v>
      </c>
      <c r="AX194" s="14" t="s">
        <v>72</v>
      </c>
      <c r="AY194" s="213" t="s">
        <v>119</v>
      </c>
    </row>
    <row r="195" spans="2:51" s="14" customFormat="1" ht="11.25">
      <c r="B195" s="203"/>
      <c r="C195" s="204"/>
      <c r="D195" s="194" t="s">
        <v>130</v>
      </c>
      <c r="E195" s="205" t="s">
        <v>19</v>
      </c>
      <c r="F195" s="206" t="s">
        <v>362</v>
      </c>
      <c r="G195" s="204"/>
      <c r="H195" s="207">
        <v>4.83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130</v>
      </c>
      <c r="AU195" s="213" t="s">
        <v>82</v>
      </c>
      <c r="AV195" s="14" t="s">
        <v>82</v>
      </c>
      <c r="AW195" s="14" t="s">
        <v>33</v>
      </c>
      <c r="AX195" s="14" t="s">
        <v>72</v>
      </c>
      <c r="AY195" s="213" t="s">
        <v>119</v>
      </c>
    </row>
    <row r="196" spans="2:51" s="15" customFormat="1" ht="11.25">
      <c r="B196" s="228"/>
      <c r="C196" s="229"/>
      <c r="D196" s="194" t="s">
        <v>130</v>
      </c>
      <c r="E196" s="230" t="s">
        <v>19</v>
      </c>
      <c r="F196" s="231" t="s">
        <v>197</v>
      </c>
      <c r="G196" s="229"/>
      <c r="H196" s="232">
        <v>51.085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130</v>
      </c>
      <c r="AU196" s="238" t="s">
        <v>82</v>
      </c>
      <c r="AV196" s="15" t="s">
        <v>126</v>
      </c>
      <c r="AW196" s="15" t="s">
        <v>33</v>
      </c>
      <c r="AX196" s="15" t="s">
        <v>80</v>
      </c>
      <c r="AY196" s="238" t="s">
        <v>119</v>
      </c>
    </row>
    <row r="197" spans="2:51" s="14" customFormat="1" ht="11.25">
      <c r="B197" s="203"/>
      <c r="C197" s="204"/>
      <c r="D197" s="194" t="s">
        <v>130</v>
      </c>
      <c r="E197" s="204"/>
      <c r="F197" s="206" t="s">
        <v>368</v>
      </c>
      <c r="G197" s="204"/>
      <c r="H197" s="207">
        <v>1277.125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130</v>
      </c>
      <c r="AU197" s="213" t="s">
        <v>82</v>
      </c>
      <c r="AV197" s="14" t="s">
        <v>82</v>
      </c>
      <c r="AW197" s="14" t="s">
        <v>4</v>
      </c>
      <c r="AX197" s="14" t="s">
        <v>80</v>
      </c>
      <c r="AY197" s="213" t="s">
        <v>119</v>
      </c>
    </row>
    <row r="198" spans="1:65" s="2" customFormat="1" ht="24.2" customHeight="1">
      <c r="A198" s="35"/>
      <c r="B198" s="36"/>
      <c r="C198" s="174" t="s">
        <v>369</v>
      </c>
      <c r="D198" s="174" t="s">
        <v>121</v>
      </c>
      <c r="E198" s="175" t="s">
        <v>370</v>
      </c>
      <c r="F198" s="176" t="s">
        <v>371</v>
      </c>
      <c r="G198" s="177" t="s">
        <v>144</v>
      </c>
      <c r="H198" s="178">
        <v>2.066</v>
      </c>
      <c r="I198" s="179"/>
      <c r="J198" s="180">
        <f>ROUND(I198*H198,2)</f>
        <v>0</v>
      </c>
      <c r="K198" s="176" t="s">
        <v>125</v>
      </c>
      <c r="L198" s="40"/>
      <c r="M198" s="181" t="s">
        <v>19</v>
      </c>
      <c r="N198" s="182" t="s">
        <v>43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126</v>
      </c>
      <c r="AT198" s="185" t="s">
        <v>121</v>
      </c>
      <c r="AU198" s="185" t="s">
        <v>82</v>
      </c>
      <c r="AY198" s="18" t="s">
        <v>119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80</v>
      </c>
      <c r="BK198" s="186">
        <f>ROUND(I198*H198,2)</f>
        <v>0</v>
      </c>
      <c r="BL198" s="18" t="s">
        <v>126</v>
      </c>
      <c r="BM198" s="185" t="s">
        <v>372</v>
      </c>
    </row>
    <row r="199" spans="1:47" s="2" customFormat="1" ht="11.25">
      <c r="A199" s="35"/>
      <c r="B199" s="36"/>
      <c r="C199" s="37"/>
      <c r="D199" s="187" t="s">
        <v>128</v>
      </c>
      <c r="E199" s="37"/>
      <c r="F199" s="188" t="s">
        <v>373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128</v>
      </c>
      <c r="AU199" s="18" t="s">
        <v>82</v>
      </c>
    </row>
    <row r="200" spans="2:51" s="14" customFormat="1" ht="11.25">
      <c r="B200" s="203"/>
      <c r="C200" s="204"/>
      <c r="D200" s="194" t="s">
        <v>130</v>
      </c>
      <c r="E200" s="205" t="s">
        <v>19</v>
      </c>
      <c r="F200" s="206" t="s">
        <v>374</v>
      </c>
      <c r="G200" s="204"/>
      <c r="H200" s="207">
        <v>1.785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130</v>
      </c>
      <c r="AU200" s="213" t="s">
        <v>82</v>
      </c>
      <c r="AV200" s="14" t="s">
        <v>82</v>
      </c>
      <c r="AW200" s="14" t="s">
        <v>33</v>
      </c>
      <c r="AX200" s="14" t="s">
        <v>72</v>
      </c>
      <c r="AY200" s="213" t="s">
        <v>119</v>
      </c>
    </row>
    <row r="201" spans="2:51" s="14" customFormat="1" ht="11.25">
      <c r="B201" s="203"/>
      <c r="C201" s="204"/>
      <c r="D201" s="194" t="s">
        <v>130</v>
      </c>
      <c r="E201" s="205" t="s">
        <v>19</v>
      </c>
      <c r="F201" s="206" t="s">
        <v>355</v>
      </c>
      <c r="G201" s="204"/>
      <c r="H201" s="207">
        <v>0.281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130</v>
      </c>
      <c r="AU201" s="213" t="s">
        <v>82</v>
      </c>
      <c r="AV201" s="14" t="s">
        <v>82</v>
      </c>
      <c r="AW201" s="14" t="s">
        <v>33</v>
      </c>
      <c r="AX201" s="14" t="s">
        <v>72</v>
      </c>
      <c r="AY201" s="213" t="s">
        <v>119</v>
      </c>
    </row>
    <row r="202" spans="2:51" s="15" customFormat="1" ht="11.25">
      <c r="B202" s="228"/>
      <c r="C202" s="229"/>
      <c r="D202" s="194" t="s">
        <v>130</v>
      </c>
      <c r="E202" s="230" t="s">
        <v>19</v>
      </c>
      <c r="F202" s="231" t="s">
        <v>197</v>
      </c>
      <c r="G202" s="229"/>
      <c r="H202" s="232">
        <v>2.066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130</v>
      </c>
      <c r="AU202" s="238" t="s">
        <v>82</v>
      </c>
      <c r="AV202" s="15" t="s">
        <v>126</v>
      </c>
      <c r="AW202" s="15" t="s">
        <v>33</v>
      </c>
      <c r="AX202" s="15" t="s">
        <v>80</v>
      </c>
      <c r="AY202" s="238" t="s">
        <v>119</v>
      </c>
    </row>
    <row r="203" spans="1:65" s="2" customFormat="1" ht="24.2" customHeight="1">
      <c r="A203" s="35"/>
      <c r="B203" s="36"/>
      <c r="C203" s="174" t="s">
        <v>375</v>
      </c>
      <c r="D203" s="174" t="s">
        <v>121</v>
      </c>
      <c r="E203" s="175" t="s">
        <v>376</v>
      </c>
      <c r="F203" s="176" t="s">
        <v>365</v>
      </c>
      <c r="G203" s="177" t="s">
        <v>144</v>
      </c>
      <c r="H203" s="178">
        <v>51.65</v>
      </c>
      <c r="I203" s="179"/>
      <c r="J203" s="180">
        <f>ROUND(I203*H203,2)</f>
        <v>0</v>
      </c>
      <c r="K203" s="176" t="s">
        <v>125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126</v>
      </c>
      <c r="AT203" s="185" t="s">
        <v>121</v>
      </c>
      <c r="AU203" s="185" t="s">
        <v>82</v>
      </c>
      <c r="AY203" s="18" t="s">
        <v>119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126</v>
      </c>
      <c r="BM203" s="185" t="s">
        <v>377</v>
      </c>
    </row>
    <row r="204" spans="1:47" s="2" customFormat="1" ht="11.25">
      <c r="A204" s="35"/>
      <c r="B204" s="36"/>
      <c r="C204" s="37"/>
      <c r="D204" s="187" t="s">
        <v>128</v>
      </c>
      <c r="E204" s="37"/>
      <c r="F204" s="188" t="s">
        <v>378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128</v>
      </c>
      <c r="AU204" s="18" t="s">
        <v>82</v>
      </c>
    </row>
    <row r="205" spans="2:51" s="14" customFormat="1" ht="11.25">
      <c r="B205" s="203"/>
      <c r="C205" s="204"/>
      <c r="D205" s="194" t="s">
        <v>130</v>
      </c>
      <c r="E205" s="205" t="s">
        <v>19</v>
      </c>
      <c r="F205" s="206" t="s">
        <v>374</v>
      </c>
      <c r="G205" s="204"/>
      <c r="H205" s="207">
        <v>1.785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130</v>
      </c>
      <c r="AU205" s="213" t="s">
        <v>82</v>
      </c>
      <c r="AV205" s="14" t="s">
        <v>82</v>
      </c>
      <c r="AW205" s="14" t="s">
        <v>33</v>
      </c>
      <c r="AX205" s="14" t="s">
        <v>72</v>
      </c>
      <c r="AY205" s="213" t="s">
        <v>119</v>
      </c>
    </row>
    <row r="206" spans="2:51" s="14" customFormat="1" ht="11.25">
      <c r="B206" s="203"/>
      <c r="C206" s="204"/>
      <c r="D206" s="194" t="s">
        <v>130</v>
      </c>
      <c r="E206" s="205" t="s">
        <v>19</v>
      </c>
      <c r="F206" s="206" t="s">
        <v>355</v>
      </c>
      <c r="G206" s="204"/>
      <c r="H206" s="207">
        <v>0.281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130</v>
      </c>
      <c r="AU206" s="213" t="s">
        <v>82</v>
      </c>
      <c r="AV206" s="14" t="s">
        <v>82</v>
      </c>
      <c r="AW206" s="14" t="s">
        <v>33</v>
      </c>
      <c r="AX206" s="14" t="s">
        <v>72</v>
      </c>
      <c r="AY206" s="213" t="s">
        <v>119</v>
      </c>
    </row>
    <row r="207" spans="2:51" s="15" customFormat="1" ht="11.25">
      <c r="B207" s="228"/>
      <c r="C207" s="229"/>
      <c r="D207" s="194" t="s">
        <v>130</v>
      </c>
      <c r="E207" s="230" t="s">
        <v>19</v>
      </c>
      <c r="F207" s="231" t="s">
        <v>197</v>
      </c>
      <c r="G207" s="229"/>
      <c r="H207" s="232">
        <v>2.066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130</v>
      </c>
      <c r="AU207" s="238" t="s">
        <v>82</v>
      </c>
      <c r="AV207" s="15" t="s">
        <v>126</v>
      </c>
      <c r="AW207" s="15" t="s">
        <v>33</v>
      </c>
      <c r="AX207" s="15" t="s">
        <v>80</v>
      </c>
      <c r="AY207" s="238" t="s">
        <v>119</v>
      </c>
    </row>
    <row r="208" spans="2:51" s="14" customFormat="1" ht="11.25">
      <c r="B208" s="203"/>
      <c r="C208" s="204"/>
      <c r="D208" s="194" t="s">
        <v>130</v>
      </c>
      <c r="E208" s="204"/>
      <c r="F208" s="206" t="s">
        <v>379</v>
      </c>
      <c r="G208" s="204"/>
      <c r="H208" s="207">
        <v>51.65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130</v>
      </c>
      <c r="AU208" s="213" t="s">
        <v>82</v>
      </c>
      <c r="AV208" s="14" t="s">
        <v>82</v>
      </c>
      <c r="AW208" s="14" t="s">
        <v>4</v>
      </c>
      <c r="AX208" s="14" t="s">
        <v>80</v>
      </c>
      <c r="AY208" s="213" t="s">
        <v>119</v>
      </c>
    </row>
    <row r="209" spans="1:65" s="2" customFormat="1" ht="24.2" customHeight="1">
      <c r="A209" s="35"/>
      <c r="B209" s="36"/>
      <c r="C209" s="174" t="s">
        <v>380</v>
      </c>
      <c r="D209" s="174" t="s">
        <v>121</v>
      </c>
      <c r="E209" s="175" t="s">
        <v>381</v>
      </c>
      <c r="F209" s="176" t="s">
        <v>382</v>
      </c>
      <c r="G209" s="177" t="s">
        <v>144</v>
      </c>
      <c r="H209" s="178">
        <v>4.83</v>
      </c>
      <c r="I209" s="179"/>
      <c r="J209" s="180">
        <f>ROUND(I209*H209,2)</f>
        <v>0</v>
      </c>
      <c r="K209" s="176" t="s">
        <v>19</v>
      </c>
      <c r="L209" s="40"/>
      <c r="M209" s="181" t="s">
        <v>19</v>
      </c>
      <c r="N209" s="182" t="s">
        <v>43</v>
      </c>
      <c r="O209" s="65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5" t="s">
        <v>126</v>
      </c>
      <c r="AT209" s="185" t="s">
        <v>121</v>
      </c>
      <c r="AU209" s="185" t="s">
        <v>82</v>
      </c>
      <c r="AY209" s="18" t="s">
        <v>119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8" t="s">
        <v>80</v>
      </c>
      <c r="BK209" s="186">
        <f>ROUND(I209*H209,2)</f>
        <v>0</v>
      </c>
      <c r="BL209" s="18" t="s">
        <v>126</v>
      </c>
      <c r="BM209" s="185" t="s">
        <v>383</v>
      </c>
    </row>
    <row r="210" spans="2:51" s="14" customFormat="1" ht="11.25">
      <c r="B210" s="203"/>
      <c r="C210" s="204"/>
      <c r="D210" s="194" t="s">
        <v>130</v>
      </c>
      <c r="E210" s="205" t="s">
        <v>19</v>
      </c>
      <c r="F210" s="206" t="s">
        <v>362</v>
      </c>
      <c r="G210" s="204"/>
      <c r="H210" s="207">
        <v>4.83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130</v>
      </c>
      <c r="AU210" s="213" t="s">
        <v>82</v>
      </c>
      <c r="AV210" s="14" t="s">
        <v>82</v>
      </c>
      <c r="AW210" s="14" t="s">
        <v>33</v>
      </c>
      <c r="AX210" s="14" t="s">
        <v>80</v>
      </c>
      <c r="AY210" s="213" t="s">
        <v>119</v>
      </c>
    </row>
    <row r="211" spans="1:65" s="2" customFormat="1" ht="24.2" customHeight="1">
      <c r="A211" s="35"/>
      <c r="B211" s="36"/>
      <c r="C211" s="174" t="s">
        <v>384</v>
      </c>
      <c r="D211" s="174" t="s">
        <v>121</v>
      </c>
      <c r="E211" s="175" t="s">
        <v>385</v>
      </c>
      <c r="F211" s="176" t="s">
        <v>208</v>
      </c>
      <c r="G211" s="177" t="s">
        <v>144</v>
      </c>
      <c r="H211" s="178">
        <v>48.04</v>
      </c>
      <c r="I211" s="179"/>
      <c r="J211" s="180">
        <f>ROUND(I211*H211,2)</f>
        <v>0</v>
      </c>
      <c r="K211" s="176" t="s">
        <v>19</v>
      </c>
      <c r="L211" s="40"/>
      <c r="M211" s="181" t="s">
        <v>19</v>
      </c>
      <c r="N211" s="182" t="s">
        <v>43</v>
      </c>
      <c r="O211" s="65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126</v>
      </c>
      <c r="AT211" s="185" t="s">
        <v>121</v>
      </c>
      <c r="AU211" s="185" t="s">
        <v>82</v>
      </c>
      <c r="AY211" s="18" t="s">
        <v>119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126</v>
      </c>
      <c r="BM211" s="185" t="s">
        <v>386</v>
      </c>
    </row>
    <row r="212" spans="2:51" s="14" customFormat="1" ht="11.25">
      <c r="B212" s="203"/>
      <c r="C212" s="204"/>
      <c r="D212" s="194" t="s">
        <v>130</v>
      </c>
      <c r="E212" s="205" t="s">
        <v>19</v>
      </c>
      <c r="F212" s="206" t="s">
        <v>361</v>
      </c>
      <c r="G212" s="204"/>
      <c r="H212" s="207">
        <v>46.255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130</v>
      </c>
      <c r="AU212" s="213" t="s">
        <v>82</v>
      </c>
      <c r="AV212" s="14" t="s">
        <v>82</v>
      </c>
      <c r="AW212" s="14" t="s">
        <v>33</v>
      </c>
      <c r="AX212" s="14" t="s">
        <v>72</v>
      </c>
      <c r="AY212" s="213" t="s">
        <v>119</v>
      </c>
    </row>
    <row r="213" spans="2:51" s="14" customFormat="1" ht="11.25">
      <c r="B213" s="203"/>
      <c r="C213" s="204"/>
      <c r="D213" s="194" t="s">
        <v>130</v>
      </c>
      <c r="E213" s="205" t="s">
        <v>19</v>
      </c>
      <c r="F213" s="206" t="s">
        <v>374</v>
      </c>
      <c r="G213" s="204"/>
      <c r="H213" s="207">
        <v>1.785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130</v>
      </c>
      <c r="AU213" s="213" t="s">
        <v>82</v>
      </c>
      <c r="AV213" s="14" t="s">
        <v>82</v>
      </c>
      <c r="AW213" s="14" t="s">
        <v>33</v>
      </c>
      <c r="AX213" s="14" t="s">
        <v>72</v>
      </c>
      <c r="AY213" s="213" t="s">
        <v>119</v>
      </c>
    </row>
    <row r="214" spans="2:51" s="15" customFormat="1" ht="11.25">
      <c r="B214" s="228"/>
      <c r="C214" s="229"/>
      <c r="D214" s="194" t="s">
        <v>130</v>
      </c>
      <c r="E214" s="230" t="s">
        <v>19</v>
      </c>
      <c r="F214" s="231" t="s">
        <v>197</v>
      </c>
      <c r="G214" s="229"/>
      <c r="H214" s="232">
        <v>48.04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130</v>
      </c>
      <c r="AU214" s="238" t="s">
        <v>82</v>
      </c>
      <c r="AV214" s="15" t="s">
        <v>126</v>
      </c>
      <c r="AW214" s="15" t="s">
        <v>33</v>
      </c>
      <c r="AX214" s="15" t="s">
        <v>80</v>
      </c>
      <c r="AY214" s="238" t="s">
        <v>119</v>
      </c>
    </row>
    <row r="215" spans="2:63" s="12" customFormat="1" ht="22.9" customHeight="1">
      <c r="B215" s="158"/>
      <c r="C215" s="159"/>
      <c r="D215" s="160" t="s">
        <v>71</v>
      </c>
      <c r="E215" s="172" t="s">
        <v>179</v>
      </c>
      <c r="F215" s="172" t="s">
        <v>180</v>
      </c>
      <c r="G215" s="159"/>
      <c r="H215" s="159"/>
      <c r="I215" s="162"/>
      <c r="J215" s="173">
        <f>BK215</f>
        <v>0</v>
      </c>
      <c r="K215" s="159"/>
      <c r="L215" s="164"/>
      <c r="M215" s="165"/>
      <c r="N215" s="166"/>
      <c r="O215" s="166"/>
      <c r="P215" s="167">
        <f>SUM(P216:P217)</f>
        <v>0</v>
      </c>
      <c r="Q215" s="166"/>
      <c r="R215" s="167">
        <f>SUM(R216:R217)</f>
        <v>0</v>
      </c>
      <c r="S215" s="166"/>
      <c r="T215" s="168">
        <f>SUM(T216:T217)</f>
        <v>0</v>
      </c>
      <c r="AR215" s="169" t="s">
        <v>80</v>
      </c>
      <c r="AT215" s="170" t="s">
        <v>71</v>
      </c>
      <c r="AU215" s="170" t="s">
        <v>80</v>
      </c>
      <c r="AY215" s="169" t="s">
        <v>119</v>
      </c>
      <c r="BK215" s="171">
        <f>SUM(BK216:BK217)</f>
        <v>0</v>
      </c>
    </row>
    <row r="216" spans="1:65" s="2" customFormat="1" ht="21.75" customHeight="1">
      <c r="A216" s="35"/>
      <c r="B216" s="36"/>
      <c r="C216" s="174" t="s">
        <v>387</v>
      </c>
      <c r="D216" s="174" t="s">
        <v>121</v>
      </c>
      <c r="E216" s="175" t="s">
        <v>388</v>
      </c>
      <c r="F216" s="176" t="s">
        <v>389</v>
      </c>
      <c r="G216" s="177" t="s">
        <v>144</v>
      </c>
      <c r="H216" s="178">
        <v>10.221</v>
      </c>
      <c r="I216" s="179"/>
      <c r="J216" s="180">
        <f>ROUND(I216*H216,2)</f>
        <v>0</v>
      </c>
      <c r="K216" s="176" t="s">
        <v>125</v>
      </c>
      <c r="L216" s="40"/>
      <c r="M216" s="181" t="s">
        <v>19</v>
      </c>
      <c r="N216" s="182" t="s">
        <v>43</v>
      </c>
      <c r="O216" s="65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126</v>
      </c>
      <c r="AT216" s="185" t="s">
        <v>121</v>
      </c>
      <c r="AU216" s="185" t="s">
        <v>82</v>
      </c>
      <c r="AY216" s="18" t="s">
        <v>119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8" t="s">
        <v>80</v>
      </c>
      <c r="BK216" s="186">
        <f>ROUND(I216*H216,2)</f>
        <v>0</v>
      </c>
      <c r="BL216" s="18" t="s">
        <v>126</v>
      </c>
      <c r="BM216" s="185" t="s">
        <v>390</v>
      </c>
    </row>
    <row r="217" spans="1:47" s="2" customFormat="1" ht="11.25">
      <c r="A217" s="35"/>
      <c r="B217" s="36"/>
      <c r="C217" s="37"/>
      <c r="D217" s="187" t="s">
        <v>128</v>
      </c>
      <c r="E217" s="37"/>
      <c r="F217" s="188" t="s">
        <v>391</v>
      </c>
      <c r="G217" s="37"/>
      <c r="H217" s="37"/>
      <c r="I217" s="189"/>
      <c r="J217" s="37"/>
      <c r="K217" s="37"/>
      <c r="L217" s="40"/>
      <c r="M217" s="224"/>
      <c r="N217" s="225"/>
      <c r="O217" s="226"/>
      <c r="P217" s="226"/>
      <c r="Q217" s="226"/>
      <c r="R217" s="226"/>
      <c r="S217" s="226"/>
      <c r="T217" s="227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128</v>
      </c>
      <c r="AU217" s="18" t="s">
        <v>82</v>
      </c>
    </row>
    <row r="218" spans="1:31" s="2" customFormat="1" ht="6.95" customHeight="1">
      <c r="A218" s="35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0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algorithmName="SHA-512" hashValue="wBjP+3ow4sSdCTm+3ISE++NvPGq6RFjcbY7oqCTSLJOUdvm/D60zlsQiCZE/3dOv5j2E7KaY2dDfUWfri93Rig==" saltValue="CP9lwWPwJzcqtliMVgR1VhCSFjoELhk3noukfImqY312iUEGaKG0h1Ec96/kDMXbL6NOGfspV/qhNxlxcwSKsg==" spinCount="100000" sheet="1" objects="1" scenarios="1" formatColumns="0" formatRows="0" autoFilter="0"/>
  <autoFilter ref="C86:K21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3107162"/>
    <hyperlink ref="F95" r:id="rId2" display="https://podminky.urs.cz/item/CS_URS_2022_01/113311121"/>
    <hyperlink ref="F99" r:id="rId3" display="https://podminky.urs.cz/item/CS_URS_2022_01/122251103"/>
    <hyperlink ref="F103" r:id="rId4" display="https://podminky.urs.cz/item/CS_URS_2022_01/162751117"/>
    <hyperlink ref="F106" r:id="rId5" display="https://podminky.urs.cz/item/CS_URS_2022_01/162751119"/>
    <hyperlink ref="F112" r:id="rId6" display="https://podminky.urs.cz/item/CS_URS_2022_01/321321117"/>
    <hyperlink ref="F117" r:id="rId7" display="https://podminky.urs.cz/item/CS_URS_2022_01/321351010"/>
    <hyperlink ref="F121" r:id="rId8" display="https://podminky.urs.cz/item/CS_URS_2022_01/321352010"/>
    <hyperlink ref="F123" r:id="rId9" display="https://podminky.urs.cz/item/CS_URS_2022_01/321368211"/>
    <hyperlink ref="F128" r:id="rId10" display="https://podminky.urs.cz/item/CS_URS_2022_01/326217122"/>
    <hyperlink ref="F142" r:id="rId11" display="https://podminky.urs.cz/item/CS_URS_2022_01/934956122"/>
    <hyperlink ref="F146" r:id="rId12" display="https://podminky.urs.cz/item/CS_URS_2022_01/936124112"/>
    <hyperlink ref="F149" r:id="rId13" display="https://podminky.urs.cz/item/CS_URS_2022_01/936501111"/>
    <hyperlink ref="F151" r:id="rId14" display="https://podminky.urs.cz/item/CS_URS_2022_01/985131111"/>
    <hyperlink ref="F156" r:id="rId15" display="https://podminky.urs.cz/item/CS_URS_2022_01/985142212"/>
    <hyperlink ref="F160" r:id="rId16" display="https://podminky.urs.cz/item/CS_URS_2022_01/985221011"/>
    <hyperlink ref="F165" r:id="rId17" display="https://podminky.urs.cz/item/CS_URS_2022_01/985222111"/>
    <hyperlink ref="F169" r:id="rId18" display="https://podminky.urs.cz/item/CS_URS_2022_01/985232112"/>
    <hyperlink ref="F173" r:id="rId19" display="https://podminky.urs.cz/item/CS_URS_2022_01/985233121"/>
    <hyperlink ref="F177" r:id="rId20" display="https://podminky.urs.cz/item/CS_URS_2022_01/985331211"/>
    <hyperlink ref="F185" r:id="rId21" display="https://podminky.urs.cz/item/CS_URS_2022_01/997013813"/>
    <hyperlink ref="F188" r:id="rId22" display="https://podminky.urs.cz/item/CS_URS_2022_01/997221551"/>
    <hyperlink ref="F193" r:id="rId23" display="https://podminky.urs.cz/item/CS_URS_2022_01/997221559"/>
    <hyperlink ref="F199" r:id="rId24" display="https://podminky.urs.cz/item/CS_URS_2022_01/997221561"/>
    <hyperlink ref="F204" r:id="rId25" display="https://podminky.urs.cz/item/CS_URS_2022_01/997221569"/>
    <hyperlink ref="F217" r:id="rId26" display="https://podminky.urs.cz/item/CS_URS_2022_01/99831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92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7" t="str">
        <f>'Rekapitulace stavby'!K6</f>
        <v>Česká Kamenice, malá vodní nádrž nad Koupalištěm</v>
      </c>
      <c r="F7" s="368"/>
      <c r="G7" s="368"/>
      <c r="H7" s="368"/>
      <c r="L7" s="21"/>
    </row>
    <row r="8" spans="1:31" s="2" customFormat="1" ht="12" customHeight="1">
      <c r="A8" s="35"/>
      <c r="B8" s="40"/>
      <c r="C8" s="35"/>
      <c r="D8" s="106" t="s">
        <v>93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9" t="s">
        <v>392</v>
      </c>
      <c r="F9" s="370"/>
      <c r="G9" s="370"/>
      <c r="H9" s="370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1" t="str">
        <f>'Rekapitulace stavby'!E14</f>
        <v>Vyplň údaj</v>
      </c>
      <c r="F18" s="372"/>
      <c r="G18" s="372"/>
      <c r="H18" s="372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3" t="s">
        <v>19</v>
      </c>
      <c r="F27" s="373"/>
      <c r="G27" s="373"/>
      <c r="H27" s="373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ROUND((SUM(BE84:BE105)),2)</f>
        <v>0</v>
      </c>
      <c r="G33" s="35"/>
      <c r="H33" s="35"/>
      <c r="I33" s="119">
        <v>0.21</v>
      </c>
      <c r="J33" s="118">
        <f>ROUND(((SUM(BE84:BE105))*I33),2)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ROUND((SUM(BF84:BF105)),2)</f>
        <v>0</v>
      </c>
      <c r="G34" s="35"/>
      <c r="H34" s="35"/>
      <c r="I34" s="119">
        <v>0.15</v>
      </c>
      <c r="J34" s="118">
        <f>ROUND(((SUM(BF84:BF105))*I34),2)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ROUND((SUM(BG84:BG105)),2)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ROUND((SUM(BH84:BH105)),2)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ROUND((SUM(BI84:BI105)),2)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4" t="str">
        <f>E7</f>
        <v>Česká Kamenice, malá vodní nádrž nad Koupalištěm</v>
      </c>
      <c r="F48" s="375"/>
      <c r="G48" s="375"/>
      <c r="H48" s="375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93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7" t="str">
        <f>E9</f>
        <v>VON - Vedlejší a ostatní náklady</v>
      </c>
      <c r="F50" s="376"/>
      <c r="G50" s="376"/>
      <c r="H50" s="376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3. 5. 2022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Město Česká Kamenice</v>
      </c>
      <c r="G54" s="37"/>
      <c r="H54" s="37"/>
      <c r="I54" s="30" t="s">
        <v>31</v>
      </c>
      <c r="J54" s="33" t="str">
        <f>E21</f>
        <v>AZ Consult spol. s r. 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Lucie Wojčiková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96</v>
      </c>
      <c r="D57" s="132"/>
      <c r="E57" s="132"/>
      <c r="F57" s="132"/>
      <c r="G57" s="132"/>
      <c r="H57" s="132"/>
      <c r="I57" s="132"/>
      <c r="J57" s="133" t="s">
        <v>97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98</v>
      </c>
    </row>
    <row r="60" spans="2:12" s="9" customFormat="1" ht="24.95" customHeight="1">
      <c r="B60" s="135"/>
      <c r="C60" s="136"/>
      <c r="D60" s="137" t="s">
        <v>393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394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395</v>
      </c>
      <c r="E62" s="144"/>
      <c r="F62" s="144"/>
      <c r="G62" s="144"/>
      <c r="H62" s="144"/>
      <c r="I62" s="144"/>
      <c r="J62" s="145">
        <f>J94</f>
        <v>0</v>
      </c>
      <c r="K62" s="142"/>
      <c r="L62" s="146"/>
    </row>
    <row r="63" spans="2:12" s="10" customFormat="1" ht="19.9" customHeight="1">
      <c r="B63" s="141"/>
      <c r="C63" s="142"/>
      <c r="D63" s="143" t="s">
        <v>396</v>
      </c>
      <c r="E63" s="144"/>
      <c r="F63" s="144"/>
      <c r="G63" s="144"/>
      <c r="H63" s="144"/>
      <c r="I63" s="144"/>
      <c r="J63" s="145">
        <f>J98</f>
        <v>0</v>
      </c>
      <c r="K63" s="142"/>
      <c r="L63" s="146"/>
    </row>
    <row r="64" spans="2:12" s="10" customFormat="1" ht="19.9" customHeight="1">
      <c r="B64" s="141"/>
      <c r="C64" s="142"/>
      <c r="D64" s="143" t="s">
        <v>397</v>
      </c>
      <c r="E64" s="144"/>
      <c r="F64" s="144"/>
      <c r="G64" s="144"/>
      <c r="H64" s="144"/>
      <c r="I64" s="144"/>
      <c r="J64" s="145">
        <f>J104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104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4" t="str">
        <f>E7</f>
        <v>Česká Kamenice, malá vodní nádrž nad Koupalištěm</v>
      </c>
      <c r="F74" s="375"/>
      <c r="G74" s="375"/>
      <c r="H74" s="375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93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27" t="str">
        <f>E9</f>
        <v>VON - Vedlejší a ostatní náklady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 xml:space="preserve"> </v>
      </c>
      <c r="G78" s="37"/>
      <c r="H78" s="37"/>
      <c r="I78" s="30" t="s">
        <v>23</v>
      </c>
      <c r="J78" s="60" t="str">
        <f>IF(J12="","",J12)</f>
        <v>3. 5. 2022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25</v>
      </c>
      <c r="D80" s="37"/>
      <c r="E80" s="37"/>
      <c r="F80" s="28" t="str">
        <f>E15</f>
        <v>Město Česká Kamenice</v>
      </c>
      <c r="G80" s="37"/>
      <c r="H80" s="37"/>
      <c r="I80" s="30" t="s">
        <v>31</v>
      </c>
      <c r="J80" s="33" t="str">
        <f>E21</f>
        <v>AZ Consult spol. s r. 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>Lucie Wojčiková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105</v>
      </c>
      <c r="D83" s="150" t="s">
        <v>57</v>
      </c>
      <c r="E83" s="150" t="s">
        <v>53</v>
      </c>
      <c r="F83" s="150" t="s">
        <v>54</v>
      </c>
      <c r="G83" s="150" t="s">
        <v>106</v>
      </c>
      <c r="H83" s="150" t="s">
        <v>107</v>
      </c>
      <c r="I83" s="150" t="s">
        <v>108</v>
      </c>
      <c r="J83" s="150" t="s">
        <v>97</v>
      </c>
      <c r="K83" s="151" t="s">
        <v>109</v>
      </c>
      <c r="L83" s="152"/>
      <c r="M83" s="69" t="s">
        <v>19</v>
      </c>
      <c r="N83" s="70" t="s">
        <v>42</v>
      </c>
      <c r="O83" s="70" t="s">
        <v>110</v>
      </c>
      <c r="P83" s="70" t="s">
        <v>111</v>
      </c>
      <c r="Q83" s="70" t="s">
        <v>112</v>
      </c>
      <c r="R83" s="70" t="s">
        <v>113</v>
      </c>
      <c r="S83" s="70" t="s">
        <v>114</v>
      </c>
      <c r="T83" s="71" t="s">
        <v>115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116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98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398</v>
      </c>
      <c r="F85" s="161" t="s">
        <v>399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P86+P94+P98+P104</f>
        <v>0</v>
      </c>
      <c r="Q85" s="166"/>
      <c r="R85" s="167">
        <f>R86+R94+R98+R104</f>
        <v>0</v>
      </c>
      <c r="S85" s="166"/>
      <c r="T85" s="168">
        <f>T86+T94+T98+T104</f>
        <v>0</v>
      </c>
      <c r="AR85" s="169" t="s">
        <v>148</v>
      </c>
      <c r="AT85" s="170" t="s">
        <v>71</v>
      </c>
      <c r="AU85" s="170" t="s">
        <v>72</v>
      </c>
      <c r="AY85" s="169" t="s">
        <v>119</v>
      </c>
      <c r="BK85" s="171">
        <f>BK86+BK94+BK98+BK104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400</v>
      </c>
      <c r="F86" s="172" t="s">
        <v>401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SUM(P87:P93)</f>
        <v>0</v>
      </c>
      <c r="Q86" s="166"/>
      <c r="R86" s="167">
        <f>SUM(R87:R93)</f>
        <v>0</v>
      </c>
      <c r="S86" s="166"/>
      <c r="T86" s="168">
        <f>SUM(T87:T93)</f>
        <v>0</v>
      </c>
      <c r="AR86" s="169" t="s">
        <v>148</v>
      </c>
      <c r="AT86" s="170" t="s">
        <v>71</v>
      </c>
      <c r="AU86" s="170" t="s">
        <v>80</v>
      </c>
      <c r="AY86" s="169" t="s">
        <v>119</v>
      </c>
      <c r="BK86" s="171">
        <f>SUM(BK87:BK93)</f>
        <v>0</v>
      </c>
    </row>
    <row r="87" spans="1:65" s="2" customFormat="1" ht="16.5" customHeight="1">
      <c r="A87" s="35"/>
      <c r="B87" s="36"/>
      <c r="C87" s="174" t="s">
        <v>80</v>
      </c>
      <c r="D87" s="174" t="s">
        <v>121</v>
      </c>
      <c r="E87" s="175" t="s">
        <v>402</v>
      </c>
      <c r="F87" s="176" t="s">
        <v>403</v>
      </c>
      <c r="G87" s="177" t="s">
        <v>404</v>
      </c>
      <c r="H87" s="178">
        <v>1</v>
      </c>
      <c r="I87" s="179"/>
      <c r="J87" s="180">
        <f>ROUND(I87*H87,2)</f>
        <v>0</v>
      </c>
      <c r="K87" s="176" t="s">
        <v>19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405</v>
      </c>
      <c r="AT87" s="185" t="s">
        <v>121</v>
      </c>
      <c r="AU87" s="185" t="s">
        <v>82</v>
      </c>
      <c r="AY87" s="18" t="s">
        <v>119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405</v>
      </c>
      <c r="BM87" s="185" t="s">
        <v>406</v>
      </c>
    </row>
    <row r="88" spans="1:65" s="2" customFormat="1" ht="16.5" customHeight="1">
      <c r="A88" s="35"/>
      <c r="B88" s="36"/>
      <c r="C88" s="174" t="s">
        <v>82</v>
      </c>
      <c r="D88" s="174" t="s">
        <v>121</v>
      </c>
      <c r="E88" s="175" t="s">
        <v>407</v>
      </c>
      <c r="F88" s="176" t="s">
        <v>408</v>
      </c>
      <c r="G88" s="177" t="s">
        <v>404</v>
      </c>
      <c r="H88" s="178">
        <v>1</v>
      </c>
      <c r="I88" s="179"/>
      <c r="J88" s="180">
        <f>ROUND(I88*H88,2)</f>
        <v>0</v>
      </c>
      <c r="K88" s="176" t="s">
        <v>125</v>
      </c>
      <c r="L88" s="40"/>
      <c r="M88" s="181" t="s">
        <v>19</v>
      </c>
      <c r="N88" s="182" t="s">
        <v>43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405</v>
      </c>
      <c r="AT88" s="185" t="s">
        <v>121</v>
      </c>
      <c r="AU88" s="185" t="s">
        <v>82</v>
      </c>
      <c r="AY88" s="18" t="s">
        <v>119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80</v>
      </c>
      <c r="BK88" s="186">
        <f>ROUND(I88*H88,2)</f>
        <v>0</v>
      </c>
      <c r="BL88" s="18" t="s">
        <v>405</v>
      </c>
      <c r="BM88" s="185" t="s">
        <v>409</v>
      </c>
    </row>
    <row r="89" spans="1:47" s="2" customFormat="1" ht="11.25">
      <c r="A89" s="35"/>
      <c r="B89" s="36"/>
      <c r="C89" s="37"/>
      <c r="D89" s="187" t="s">
        <v>128</v>
      </c>
      <c r="E89" s="37"/>
      <c r="F89" s="188" t="s">
        <v>410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128</v>
      </c>
      <c r="AU89" s="18" t="s">
        <v>82</v>
      </c>
    </row>
    <row r="90" spans="2:51" s="13" customFormat="1" ht="11.25">
      <c r="B90" s="192"/>
      <c r="C90" s="193"/>
      <c r="D90" s="194" t="s">
        <v>130</v>
      </c>
      <c r="E90" s="195" t="s">
        <v>19</v>
      </c>
      <c r="F90" s="196" t="s">
        <v>411</v>
      </c>
      <c r="G90" s="193"/>
      <c r="H90" s="195" t="s">
        <v>19</v>
      </c>
      <c r="I90" s="197"/>
      <c r="J90" s="193"/>
      <c r="K90" s="193"/>
      <c r="L90" s="198"/>
      <c r="M90" s="199"/>
      <c r="N90" s="200"/>
      <c r="O90" s="200"/>
      <c r="P90" s="200"/>
      <c r="Q90" s="200"/>
      <c r="R90" s="200"/>
      <c r="S90" s="200"/>
      <c r="T90" s="201"/>
      <c r="AT90" s="202" t="s">
        <v>130</v>
      </c>
      <c r="AU90" s="202" t="s">
        <v>82</v>
      </c>
      <c r="AV90" s="13" t="s">
        <v>80</v>
      </c>
      <c r="AW90" s="13" t="s">
        <v>33</v>
      </c>
      <c r="AX90" s="13" t="s">
        <v>72</v>
      </c>
      <c r="AY90" s="202" t="s">
        <v>119</v>
      </c>
    </row>
    <row r="91" spans="2:51" s="14" customFormat="1" ht="11.25">
      <c r="B91" s="203"/>
      <c r="C91" s="204"/>
      <c r="D91" s="194" t="s">
        <v>130</v>
      </c>
      <c r="E91" s="205" t="s">
        <v>19</v>
      </c>
      <c r="F91" s="206" t="s">
        <v>80</v>
      </c>
      <c r="G91" s="204"/>
      <c r="H91" s="207">
        <v>1</v>
      </c>
      <c r="I91" s="208"/>
      <c r="J91" s="204"/>
      <c r="K91" s="204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130</v>
      </c>
      <c r="AU91" s="213" t="s">
        <v>82</v>
      </c>
      <c r="AV91" s="14" t="s">
        <v>82</v>
      </c>
      <c r="AW91" s="14" t="s">
        <v>33</v>
      </c>
      <c r="AX91" s="14" t="s">
        <v>80</v>
      </c>
      <c r="AY91" s="213" t="s">
        <v>119</v>
      </c>
    </row>
    <row r="92" spans="1:65" s="2" customFormat="1" ht="16.5" customHeight="1">
      <c r="A92" s="35"/>
      <c r="B92" s="36"/>
      <c r="C92" s="174" t="s">
        <v>140</v>
      </c>
      <c r="D92" s="174" t="s">
        <v>121</v>
      </c>
      <c r="E92" s="175" t="s">
        <v>412</v>
      </c>
      <c r="F92" s="176" t="s">
        <v>413</v>
      </c>
      <c r="G92" s="177" t="s">
        <v>404</v>
      </c>
      <c r="H92" s="178">
        <v>1</v>
      </c>
      <c r="I92" s="179"/>
      <c r="J92" s="180">
        <f>ROUND(I92*H92,2)</f>
        <v>0</v>
      </c>
      <c r="K92" s="176" t="s">
        <v>125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405</v>
      </c>
      <c r="AT92" s="185" t="s">
        <v>121</v>
      </c>
      <c r="AU92" s="185" t="s">
        <v>82</v>
      </c>
      <c r="AY92" s="18" t="s">
        <v>119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80</v>
      </c>
      <c r="BK92" s="186">
        <f>ROUND(I92*H92,2)</f>
        <v>0</v>
      </c>
      <c r="BL92" s="18" t="s">
        <v>405</v>
      </c>
      <c r="BM92" s="185" t="s">
        <v>414</v>
      </c>
    </row>
    <row r="93" spans="1:47" s="2" customFormat="1" ht="11.25">
      <c r="A93" s="35"/>
      <c r="B93" s="36"/>
      <c r="C93" s="37"/>
      <c r="D93" s="187" t="s">
        <v>128</v>
      </c>
      <c r="E93" s="37"/>
      <c r="F93" s="188" t="s">
        <v>415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128</v>
      </c>
      <c r="AU93" s="18" t="s">
        <v>82</v>
      </c>
    </row>
    <row r="94" spans="2:63" s="12" customFormat="1" ht="22.9" customHeight="1">
      <c r="B94" s="158"/>
      <c r="C94" s="159"/>
      <c r="D94" s="160" t="s">
        <v>71</v>
      </c>
      <c r="E94" s="172" t="s">
        <v>416</v>
      </c>
      <c r="F94" s="172" t="s">
        <v>417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148</v>
      </c>
      <c r="AT94" s="170" t="s">
        <v>71</v>
      </c>
      <c r="AU94" s="170" t="s">
        <v>80</v>
      </c>
      <c r="AY94" s="169" t="s">
        <v>119</v>
      </c>
      <c r="BK94" s="171">
        <f>SUM(BK95:BK97)</f>
        <v>0</v>
      </c>
    </row>
    <row r="95" spans="1:65" s="2" customFormat="1" ht="16.5" customHeight="1">
      <c r="A95" s="35"/>
      <c r="B95" s="36"/>
      <c r="C95" s="174" t="s">
        <v>126</v>
      </c>
      <c r="D95" s="174" t="s">
        <v>121</v>
      </c>
      <c r="E95" s="175" t="s">
        <v>418</v>
      </c>
      <c r="F95" s="176" t="s">
        <v>419</v>
      </c>
      <c r="G95" s="177" t="s">
        <v>404</v>
      </c>
      <c r="H95" s="178">
        <v>1</v>
      </c>
      <c r="I95" s="179"/>
      <c r="J95" s="180">
        <f>ROUND(I95*H95,2)</f>
        <v>0</v>
      </c>
      <c r="K95" s="176" t="s">
        <v>125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405</v>
      </c>
      <c r="AT95" s="185" t="s">
        <v>121</v>
      </c>
      <c r="AU95" s="185" t="s">
        <v>82</v>
      </c>
      <c r="AY95" s="18" t="s">
        <v>119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405</v>
      </c>
      <c r="BM95" s="185" t="s">
        <v>420</v>
      </c>
    </row>
    <row r="96" spans="1:47" s="2" customFormat="1" ht="11.25">
      <c r="A96" s="35"/>
      <c r="B96" s="36"/>
      <c r="C96" s="37"/>
      <c r="D96" s="187" t="s">
        <v>128</v>
      </c>
      <c r="E96" s="37"/>
      <c r="F96" s="188" t="s">
        <v>421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128</v>
      </c>
      <c r="AU96" s="18" t="s">
        <v>82</v>
      </c>
    </row>
    <row r="97" spans="2:51" s="14" customFormat="1" ht="11.25">
      <c r="B97" s="203"/>
      <c r="C97" s="204"/>
      <c r="D97" s="194" t="s">
        <v>130</v>
      </c>
      <c r="E97" s="205" t="s">
        <v>19</v>
      </c>
      <c r="F97" s="206" t="s">
        <v>422</v>
      </c>
      <c r="G97" s="204"/>
      <c r="H97" s="207">
        <v>1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130</v>
      </c>
      <c r="AU97" s="213" t="s">
        <v>82</v>
      </c>
      <c r="AV97" s="14" t="s">
        <v>82</v>
      </c>
      <c r="AW97" s="14" t="s">
        <v>33</v>
      </c>
      <c r="AX97" s="14" t="s">
        <v>80</v>
      </c>
      <c r="AY97" s="213" t="s">
        <v>119</v>
      </c>
    </row>
    <row r="98" spans="2:63" s="12" customFormat="1" ht="22.9" customHeight="1">
      <c r="B98" s="158"/>
      <c r="C98" s="159"/>
      <c r="D98" s="160" t="s">
        <v>71</v>
      </c>
      <c r="E98" s="172" t="s">
        <v>423</v>
      </c>
      <c r="F98" s="172" t="s">
        <v>424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SUM(P99:P103)</f>
        <v>0</v>
      </c>
      <c r="Q98" s="166"/>
      <c r="R98" s="167">
        <f>SUM(R99:R103)</f>
        <v>0</v>
      </c>
      <c r="S98" s="166"/>
      <c r="T98" s="168">
        <f>SUM(T99:T103)</f>
        <v>0</v>
      </c>
      <c r="AR98" s="169" t="s">
        <v>148</v>
      </c>
      <c r="AT98" s="170" t="s">
        <v>71</v>
      </c>
      <c r="AU98" s="170" t="s">
        <v>80</v>
      </c>
      <c r="AY98" s="169" t="s">
        <v>119</v>
      </c>
      <c r="BK98" s="171">
        <f>SUM(BK99:BK103)</f>
        <v>0</v>
      </c>
    </row>
    <row r="99" spans="1:65" s="2" customFormat="1" ht="16.5" customHeight="1">
      <c r="A99" s="35"/>
      <c r="B99" s="36"/>
      <c r="C99" s="174" t="s">
        <v>148</v>
      </c>
      <c r="D99" s="174" t="s">
        <v>121</v>
      </c>
      <c r="E99" s="175" t="s">
        <v>425</v>
      </c>
      <c r="F99" s="176" t="s">
        <v>424</v>
      </c>
      <c r="G99" s="177" t="s">
        <v>404</v>
      </c>
      <c r="H99" s="178">
        <v>1</v>
      </c>
      <c r="I99" s="179"/>
      <c r="J99" s="180">
        <f>ROUND(I99*H99,2)</f>
        <v>0</v>
      </c>
      <c r="K99" s="176" t="s">
        <v>125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405</v>
      </c>
      <c r="AT99" s="185" t="s">
        <v>121</v>
      </c>
      <c r="AU99" s="185" t="s">
        <v>82</v>
      </c>
      <c r="AY99" s="18" t="s">
        <v>119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405</v>
      </c>
      <c r="BM99" s="185" t="s">
        <v>426</v>
      </c>
    </row>
    <row r="100" spans="1:47" s="2" customFormat="1" ht="11.25">
      <c r="A100" s="35"/>
      <c r="B100" s="36"/>
      <c r="C100" s="37"/>
      <c r="D100" s="187" t="s">
        <v>128</v>
      </c>
      <c r="E100" s="37"/>
      <c r="F100" s="188" t="s">
        <v>427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128</v>
      </c>
      <c r="AU100" s="18" t="s">
        <v>82</v>
      </c>
    </row>
    <row r="101" spans="2:51" s="14" customFormat="1" ht="11.25">
      <c r="B101" s="203"/>
      <c r="C101" s="204"/>
      <c r="D101" s="194" t="s">
        <v>130</v>
      </c>
      <c r="E101" s="205" t="s">
        <v>19</v>
      </c>
      <c r="F101" s="206" t="s">
        <v>428</v>
      </c>
      <c r="G101" s="204"/>
      <c r="H101" s="207">
        <v>1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130</v>
      </c>
      <c r="AU101" s="213" t="s">
        <v>82</v>
      </c>
      <c r="AV101" s="14" t="s">
        <v>82</v>
      </c>
      <c r="AW101" s="14" t="s">
        <v>33</v>
      </c>
      <c r="AX101" s="14" t="s">
        <v>80</v>
      </c>
      <c r="AY101" s="213" t="s">
        <v>119</v>
      </c>
    </row>
    <row r="102" spans="1:65" s="2" customFormat="1" ht="16.5" customHeight="1">
      <c r="A102" s="35"/>
      <c r="B102" s="36"/>
      <c r="C102" s="174" t="s">
        <v>160</v>
      </c>
      <c r="D102" s="174" t="s">
        <v>121</v>
      </c>
      <c r="E102" s="175" t="s">
        <v>429</v>
      </c>
      <c r="F102" s="176" t="s">
        <v>430</v>
      </c>
      <c r="G102" s="177" t="s">
        <v>404</v>
      </c>
      <c r="H102" s="178">
        <v>1</v>
      </c>
      <c r="I102" s="179"/>
      <c r="J102" s="180">
        <f>ROUND(I102*H102,2)</f>
        <v>0</v>
      </c>
      <c r="K102" s="176" t="s">
        <v>125</v>
      </c>
      <c r="L102" s="40"/>
      <c r="M102" s="181" t="s">
        <v>19</v>
      </c>
      <c r="N102" s="182" t="s">
        <v>43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405</v>
      </c>
      <c r="AT102" s="185" t="s">
        <v>121</v>
      </c>
      <c r="AU102" s="185" t="s">
        <v>82</v>
      </c>
      <c r="AY102" s="18" t="s">
        <v>119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80</v>
      </c>
      <c r="BK102" s="186">
        <f>ROUND(I102*H102,2)</f>
        <v>0</v>
      </c>
      <c r="BL102" s="18" t="s">
        <v>405</v>
      </c>
      <c r="BM102" s="185" t="s">
        <v>431</v>
      </c>
    </row>
    <row r="103" spans="1:47" s="2" customFormat="1" ht="11.25">
      <c r="A103" s="35"/>
      <c r="B103" s="36"/>
      <c r="C103" s="37"/>
      <c r="D103" s="187" t="s">
        <v>128</v>
      </c>
      <c r="E103" s="37"/>
      <c r="F103" s="188" t="s">
        <v>432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82</v>
      </c>
    </row>
    <row r="104" spans="2:63" s="12" customFormat="1" ht="22.9" customHeight="1">
      <c r="B104" s="158"/>
      <c r="C104" s="159"/>
      <c r="D104" s="160" t="s">
        <v>71</v>
      </c>
      <c r="E104" s="172" t="s">
        <v>433</v>
      </c>
      <c r="F104" s="172" t="s">
        <v>434</v>
      </c>
      <c r="G104" s="159"/>
      <c r="H104" s="159"/>
      <c r="I104" s="162"/>
      <c r="J104" s="173">
        <f>BK104</f>
        <v>0</v>
      </c>
      <c r="K104" s="159"/>
      <c r="L104" s="164"/>
      <c r="M104" s="165"/>
      <c r="N104" s="166"/>
      <c r="O104" s="166"/>
      <c r="P104" s="167">
        <f>P105</f>
        <v>0</v>
      </c>
      <c r="Q104" s="166"/>
      <c r="R104" s="167">
        <f>R105</f>
        <v>0</v>
      </c>
      <c r="S104" s="166"/>
      <c r="T104" s="168">
        <f>T105</f>
        <v>0</v>
      </c>
      <c r="AR104" s="169" t="s">
        <v>148</v>
      </c>
      <c r="AT104" s="170" t="s">
        <v>71</v>
      </c>
      <c r="AU104" s="170" t="s">
        <v>80</v>
      </c>
      <c r="AY104" s="169" t="s">
        <v>119</v>
      </c>
      <c r="BK104" s="171">
        <f>BK105</f>
        <v>0</v>
      </c>
    </row>
    <row r="105" spans="1:65" s="2" customFormat="1" ht="16.5" customHeight="1">
      <c r="A105" s="35"/>
      <c r="B105" s="36"/>
      <c r="C105" s="174" t="s">
        <v>166</v>
      </c>
      <c r="D105" s="174" t="s">
        <v>121</v>
      </c>
      <c r="E105" s="175" t="s">
        <v>435</v>
      </c>
      <c r="F105" s="176" t="s">
        <v>436</v>
      </c>
      <c r="G105" s="177" t="s">
        <v>404</v>
      </c>
      <c r="H105" s="178">
        <v>1</v>
      </c>
      <c r="I105" s="179"/>
      <c r="J105" s="180">
        <f>ROUND(I105*H105,2)</f>
        <v>0</v>
      </c>
      <c r="K105" s="176" t="s">
        <v>19</v>
      </c>
      <c r="L105" s="40"/>
      <c r="M105" s="242" t="s">
        <v>19</v>
      </c>
      <c r="N105" s="243" t="s">
        <v>43</v>
      </c>
      <c r="O105" s="226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405</v>
      </c>
      <c r="AT105" s="185" t="s">
        <v>121</v>
      </c>
      <c r="AU105" s="185" t="s">
        <v>82</v>
      </c>
      <c r="AY105" s="18" t="s">
        <v>119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80</v>
      </c>
      <c r="BK105" s="186">
        <f>ROUND(I105*H105,2)</f>
        <v>0</v>
      </c>
      <c r="BL105" s="18" t="s">
        <v>405</v>
      </c>
      <c r="BM105" s="185" t="s">
        <v>437</v>
      </c>
    </row>
    <row r="106" spans="1:31" s="2" customFormat="1" ht="6.95" customHeight="1">
      <c r="A106" s="35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0"/>
      <c r="M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</sheetData>
  <sheetProtection algorithmName="SHA-512" hashValue="Cf6S+UnkTsUhvaFWJvKPNK2LiIwY1GTCohPseSQTIHJrq6yu/WomUi8yRoNqbZFs1uwUqIyOgiGGWfLQD9J3og==" saltValue="qpC9UUGuBdpsDb8BheO193Awu11ckTJC3xKsb9ZBiXcuJxz0v5gyVt/5Wd1NYS66Yw2Xz8s34Al52L9YsBWbDg==" spinCount="100000" sheet="1" objects="1" scenarios="1" formatColumns="0" formatRows="0" autoFilter="0"/>
  <autoFilter ref="C83:K10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2_01/012002000"/>
    <hyperlink ref="F93" r:id="rId2" display="https://podminky.urs.cz/item/CS_URS_2022_01/013254000"/>
    <hyperlink ref="F96" r:id="rId3" display="https://podminky.urs.cz/item/CS_URS_2022_01/024002000"/>
    <hyperlink ref="F100" r:id="rId4" display="https://podminky.urs.cz/item/CS_URS_2022_01/030001000"/>
    <hyperlink ref="F103" r:id="rId5" display="https://podminky.urs.cz/item/CS_URS_2022_01/034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378" t="s">
        <v>438</v>
      </c>
      <c r="D3" s="378"/>
      <c r="E3" s="378"/>
      <c r="F3" s="378"/>
      <c r="G3" s="378"/>
      <c r="H3" s="378"/>
      <c r="I3" s="378"/>
      <c r="J3" s="378"/>
      <c r="K3" s="251"/>
    </row>
    <row r="4" spans="2:11" s="1" customFormat="1" ht="25.5" customHeight="1">
      <c r="B4" s="252"/>
      <c r="C4" s="383" t="s">
        <v>439</v>
      </c>
      <c r="D4" s="383"/>
      <c r="E4" s="383"/>
      <c r="F4" s="383"/>
      <c r="G4" s="383"/>
      <c r="H4" s="383"/>
      <c r="I4" s="383"/>
      <c r="J4" s="383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82" t="s">
        <v>440</v>
      </c>
      <c r="D6" s="382"/>
      <c r="E6" s="382"/>
      <c r="F6" s="382"/>
      <c r="G6" s="382"/>
      <c r="H6" s="382"/>
      <c r="I6" s="382"/>
      <c r="J6" s="382"/>
      <c r="K6" s="253"/>
    </row>
    <row r="7" spans="2:11" s="1" customFormat="1" ht="15" customHeight="1">
      <c r="B7" s="256"/>
      <c r="C7" s="382" t="s">
        <v>441</v>
      </c>
      <c r="D7" s="382"/>
      <c r="E7" s="382"/>
      <c r="F7" s="382"/>
      <c r="G7" s="382"/>
      <c r="H7" s="382"/>
      <c r="I7" s="382"/>
      <c r="J7" s="382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82" t="s">
        <v>442</v>
      </c>
      <c r="D9" s="382"/>
      <c r="E9" s="382"/>
      <c r="F9" s="382"/>
      <c r="G9" s="382"/>
      <c r="H9" s="382"/>
      <c r="I9" s="382"/>
      <c r="J9" s="382"/>
      <c r="K9" s="253"/>
    </row>
    <row r="10" spans="2:11" s="1" customFormat="1" ht="15" customHeight="1">
      <c r="B10" s="256"/>
      <c r="C10" s="255"/>
      <c r="D10" s="382" t="s">
        <v>443</v>
      </c>
      <c r="E10" s="382"/>
      <c r="F10" s="382"/>
      <c r="G10" s="382"/>
      <c r="H10" s="382"/>
      <c r="I10" s="382"/>
      <c r="J10" s="382"/>
      <c r="K10" s="253"/>
    </row>
    <row r="11" spans="2:11" s="1" customFormat="1" ht="15" customHeight="1">
      <c r="B11" s="256"/>
      <c r="C11" s="257"/>
      <c r="D11" s="382" t="s">
        <v>444</v>
      </c>
      <c r="E11" s="382"/>
      <c r="F11" s="382"/>
      <c r="G11" s="382"/>
      <c r="H11" s="382"/>
      <c r="I11" s="382"/>
      <c r="J11" s="382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445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82" t="s">
        <v>446</v>
      </c>
      <c r="E15" s="382"/>
      <c r="F15" s="382"/>
      <c r="G15" s="382"/>
      <c r="H15" s="382"/>
      <c r="I15" s="382"/>
      <c r="J15" s="382"/>
      <c r="K15" s="253"/>
    </row>
    <row r="16" spans="2:11" s="1" customFormat="1" ht="15" customHeight="1">
      <c r="B16" s="256"/>
      <c r="C16" s="257"/>
      <c r="D16" s="382" t="s">
        <v>447</v>
      </c>
      <c r="E16" s="382"/>
      <c r="F16" s="382"/>
      <c r="G16" s="382"/>
      <c r="H16" s="382"/>
      <c r="I16" s="382"/>
      <c r="J16" s="382"/>
      <c r="K16" s="253"/>
    </row>
    <row r="17" spans="2:11" s="1" customFormat="1" ht="15" customHeight="1">
      <c r="B17" s="256"/>
      <c r="C17" s="257"/>
      <c r="D17" s="382" t="s">
        <v>448</v>
      </c>
      <c r="E17" s="382"/>
      <c r="F17" s="382"/>
      <c r="G17" s="382"/>
      <c r="H17" s="382"/>
      <c r="I17" s="382"/>
      <c r="J17" s="382"/>
      <c r="K17" s="253"/>
    </row>
    <row r="18" spans="2:11" s="1" customFormat="1" ht="15" customHeight="1">
      <c r="B18" s="256"/>
      <c r="C18" s="257"/>
      <c r="D18" s="257"/>
      <c r="E18" s="259" t="s">
        <v>79</v>
      </c>
      <c r="F18" s="382" t="s">
        <v>449</v>
      </c>
      <c r="G18" s="382"/>
      <c r="H18" s="382"/>
      <c r="I18" s="382"/>
      <c r="J18" s="382"/>
      <c r="K18" s="253"/>
    </row>
    <row r="19" spans="2:11" s="1" customFormat="1" ht="15" customHeight="1">
      <c r="B19" s="256"/>
      <c r="C19" s="257"/>
      <c r="D19" s="257"/>
      <c r="E19" s="259" t="s">
        <v>450</v>
      </c>
      <c r="F19" s="382" t="s">
        <v>451</v>
      </c>
      <c r="G19" s="382"/>
      <c r="H19" s="382"/>
      <c r="I19" s="382"/>
      <c r="J19" s="382"/>
      <c r="K19" s="253"/>
    </row>
    <row r="20" spans="2:11" s="1" customFormat="1" ht="15" customHeight="1">
      <c r="B20" s="256"/>
      <c r="C20" s="257"/>
      <c r="D20" s="257"/>
      <c r="E20" s="259" t="s">
        <v>452</v>
      </c>
      <c r="F20" s="382" t="s">
        <v>453</v>
      </c>
      <c r="G20" s="382"/>
      <c r="H20" s="382"/>
      <c r="I20" s="382"/>
      <c r="J20" s="382"/>
      <c r="K20" s="253"/>
    </row>
    <row r="21" spans="2:11" s="1" customFormat="1" ht="15" customHeight="1">
      <c r="B21" s="256"/>
      <c r="C21" s="257"/>
      <c r="D21" s="257"/>
      <c r="E21" s="259" t="s">
        <v>89</v>
      </c>
      <c r="F21" s="382" t="s">
        <v>90</v>
      </c>
      <c r="G21" s="382"/>
      <c r="H21" s="382"/>
      <c r="I21" s="382"/>
      <c r="J21" s="382"/>
      <c r="K21" s="253"/>
    </row>
    <row r="22" spans="2:11" s="1" customFormat="1" ht="15" customHeight="1">
      <c r="B22" s="256"/>
      <c r="C22" s="257"/>
      <c r="D22" s="257"/>
      <c r="E22" s="259" t="s">
        <v>454</v>
      </c>
      <c r="F22" s="382" t="s">
        <v>455</v>
      </c>
      <c r="G22" s="382"/>
      <c r="H22" s="382"/>
      <c r="I22" s="382"/>
      <c r="J22" s="382"/>
      <c r="K22" s="253"/>
    </row>
    <row r="23" spans="2:11" s="1" customFormat="1" ht="15" customHeight="1">
      <c r="B23" s="256"/>
      <c r="C23" s="257"/>
      <c r="D23" s="257"/>
      <c r="E23" s="259" t="s">
        <v>456</v>
      </c>
      <c r="F23" s="382" t="s">
        <v>457</v>
      </c>
      <c r="G23" s="382"/>
      <c r="H23" s="382"/>
      <c r="I23" s="382"/>
      <c r="J23" s="382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82" t="s">
        <v>458</v>
      </c>
      <c r="D25" s="382"/>
      <c r="E25" s="382"/>
      <c r="F25" s="382"/>
      <c r="G25" s="382"/>
      <c r="H25" s="382"/>
      <c r="I25" s="382"/>
      <c r="J25" s="382"/>
      <c r="K25" s="253"/>
    </row>
    <row r="26" spans="2:11" s="1" customFormat="1" ht="15" customHeight="1">
      <c r="B26" s="256"/>
      <c r="C26" s="382" t="s">
        <v>459</v>
      </c>
      <c r="D26" s="382"/>
      <c r="E26" s="382"/>
      <c r="F26" s="382"/>
      <c r="G26" s="382"/>
      <c r="H26" s="382"/>
      <c r="I26" s="382"/>
      <c r="J26" s="382"/>
      <c r="K26" s="253"/>
    </row>
    <row r="27" spans="2:11" s="1" customFormat="1" ht="15" customHeight="1">
      <c r="B27" s="256"/>
      <c r="C27" s="255"/>
      <c r="D27" s="382" t="s">
        <v>460</v>
      </c>
      <c r="E27" s="382"/>
      <c r="F27" s="382"/>
      <c r="G27" s="382"/>
      <c r="H27" s="382"/>
      <c r="I27" s="382"/>
      <c r="J27" s="382"/>
      <c r="K27" s="253"/>
    </row>
    <row r="28" spans="2:11" s="1" customFormat="1" ht="15" customHeight="1">
      <c r="B28" s="256"/>
      <c r="C28" s="257"/>
      <c r="D28" s="382" t="s">
        <v>461</v>
      </c>
      <c r="E28" s="382"/>
      <c r="F28" s="382"/>
      <c r="G28" s="382"/>
      <c r="H28" s="382"/>
      <c r="I28" s="382"/>
      <c r="J28" s="382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82" t="s">
        <v>462</v>
      </c>
      <c r="E30" s="382"/>
      <c r="F30" s="382"/>
      <c r="G30" s="382"/>
      <c r="H30" s="382"/>
      <c r="I30" s="382"/>
      <c r="J30" s="382"/>
      <c r="K30" s="253"/>
    </row>
    <row r="31" spans="2:11" s="1" customFormat="1" ht="15" customHeight="1">
      <c r="B31" s="256"/>
      <c r="C31" s="257"/>
      <c r="D31" s="382" t="s">
        <v>463</v>
      </c>
      <c r="E31" s="382"/>
      <c r="F31" s="382"/>
      <c r="G31" s="382"/>
      <c r="H31" s="382"/>
      <c r="I31" s="382"/>
      <c r="J31" s="382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82" t="s">
        <v>464</v>
      </c>
      <c r="E33" s="382"/>
      <c r="F33" s="382"/>
      <c r="G33" s="382"/>
      <c r="H33" s="382"/>
      <c r="I33" s="382"/>
      <c r="J33" s="382"/>
      <c r="K33" s="253"/>
    </row>
    <row r="34" spans="2:11" s="1" customFormat="1" ht="15" customHeight="1">
      <c r="B34" s="256"/>
      <c r="C34" s="257"/>
      <c r="D34" s="382" t="s">
        <v>465</v>
      </c>
      <c r="E34" s="382"/>
      <c r="F34" s="382"/>
      <c r="G34" s="382"/>
      <c r="H34" s="382"/>
      <c r="I34" s="382"/>
      <c r="J34" s="382"/>
      <c r="K34" s="253"/>
    </row>
    <row r="35" spans="2:11" s="1" customFormat="1" ht="15" customHeight="1">
      <c r="B35" s="256"/>
      <c r="C35" s="257"/>
      <c r="D35" s="382" t="s">
        <v>466</v>
      </c>
      <c r="E35" s="382"/>
      <c r="F35" s="382"/>
      <c r="G35" s="382"/>
      <c r="H35" s="382"/>
      <c r="I35" s="382"/>
      <c r="J35" s="382"/>
      <c r="K35" s="253"/>
    </row>
    <row r="36" spans="2:11" s="1" customFormat="1" ht="15" customHeight="1">
      <c r="B36" s="256"/>
      <c r="C36" s="257"/>
      <c r="D36" s="255"/>
      <c r="E36" s="258" t="s">
        <v>105</v>
      </c>
      <c r="F36" s="255"/>
      <c r="G36" s="382" t="s">
        <v>467</v>
      </c>
      <c r="H36" s="382"/>
      <c r="I36" s="382"/>
      <c r="J36" s="382"/>
      <c r="K36" s="253"/>
    </row>
    <row r="37" spans="2:11" s="1" customFormat="1" ht="30.75" customHeight="1">
      <c r="B37" s="256"/>
      <c r="C37" s="257"/>
      <c r="D37" s="255"/>
      <c r="E37" s="258" t="s">
        <v>468</v>
      </c>
      <c r="F37" s="255"/>
      <c r="G37" s="382" t="s">
        <v>469</v>
      </c>
      <c r="H37" s="382"/>
      <c r="I37" s="382"/>
      <c r="J37" s="382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382" t="s">
        <v>470</v>
      </c>
      <c r="H38" s="382"/>
      <c r="I38" s="382"/>
      <c r="J38" s="382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382" t="s">
        <v>471</v>
      </c>
      <c r="H39" s="382"/>
      <c r="I39" s="382"/>
      <c r="J39" s="382"/>
      <c r="K39" s="253"/>
    </row>
    <row r="40" spans="2:11" s="1" customFormat="1" ht="15" customHeight="1">
      <c r="B40" s="256"/>
      <c r="C40" s="257"/>
      <c r="D40" s="255"/>
      <c r="E40" s="258" t="s">
        <v>106</v>
      </c>
      <c r="F40" s="255"/>
      <c r="G40" s="382" t="s">
        <v>472</v>
      </c>
      <c r="H40" s="382"/>
      <c r="I40" s="382"/>
      <c r="J40" s="382"/>
      <c r="K40" s="253"/>
    </row>
    <row r="41" spans="2:11" s="1" customFormat="1" ht="15" customHeight="1">
      <c r="B41" s="256"/>
      <c r="C41" s="257"/>
      <c r="D41" s="255"/>
      <c r="E41" s="258" t="s">
        <v>107</v>
      </c>
      <c r="F41" s="255"/>
      <c r="G41" s="382" t="s">
        <v>473</v>
      </c>
      <c r="H41" s="382"/>
      <c r="I41" s="382"/>
      <c r="J41" s="382"/>
      <c r="K41" s="253"/>
    </row>
    <row r="42" spans="2:11" s="1" customFormat="1" ht="15" customHeight="1">
      <c r="B42" s="256"/>
      <c r="C42" s="257"/>
      <c r="D42" s="255"/>
      <c r="E42" s="258" t="s">
        <v>474</v>
      </c>
      <c r="F42" s="255"/>
      <c r="G42" s="382" t="s">
        <v>475</v>
      </c>
      <c r="H42" s="382"/>
      <c r="I42" s="382"/>
      <c r="J42" s="382"/>
      <c r="K42" s="253"/>
    </row>
    <row r="43" spans="2:11" s="1" customFormat="1" ht="15" customHeight="1">
      <c r="B43" s="256"/>
      <c r="C43" s="257"/>
      <c r="D43" s="255"/>
      <c r="E43" s="258"/>
      <c r="F43" s="255"/>
      <c r="G43" s="382" t="s">
        <v>476</v>
      </c>
      <c r="H43" s="382"/>
      <c r="I43" s="382"/>
      <c r="J43" s="382"/>
      <c r="K43" s="253"/>
    </row>
    <row r="44" spans="2:11" s="1" customFormat="1" ht="15" customHeight="1">
      <c r="B44" s="256"/>
      <c r="C44" s="257"/>
      <c r="D44" s="255"/>
      <c r="E44" s="258" t="s">
        <v>477</v>
      </c>
      <c r="F44" s="255"/>
      <c r="G44" s="382" t="s">
        <v>478</v>
      </c>
      <c r="H44" s="382"/>
      <c r="I44" s="382"/>
      <c r="J44" s="382"/>
      <c r="K44" s="253"/>
    </row>
    <row r="45" spans="2:11" s="1" customFormat="1" ht="15" customHeight="1">
      <c r="B45" s="256"/>
      <c r="C45" s="257"/>
      <c r="D45" s="255"/>
      <c r="E45" s="258" t="s">
        <v>109</v>
      </c>
      <c r="F45" s="255"/>
      <c r="G45" s="382" t="s">
        <v>479</v>
      </c>
      <c r="H45" s="382"/>
      <c r="I45" s="382"/>
      <c r="J45" s="382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82" t="s">
        <v>480</v>
      </c>
      <c r="E47" s="382"/>
      <c r="F47" s="382"/>
      <c r="G47" s="382"/>
      <c r="H47" s="382"/>
      <c r="I47" s="382"/>
      <c r="J47" s="382"/>
      <c r="K47" s="253"/>
    </row>
    <row r="48" spans="2:11" s="1" customFormat="1" ht="15" customHeight="1">
      <c r="B48" s="256"/>
      <c r="C48" s="257"/>
      <c r="D48" s="257"/>
      <c r="E48" s="382" t="s">
        <v>481</v>
      </c>
      <c r="F48" s="382"/>
      <c r="G48" s="382"/>
      <c r="H48" s="382"/>
      <c r="I48" s="382"/>
      <c r="J48" s="382"/>
      <c r="K48" s="253"/>
    </row>
    <row r="49" spans="2:11" s="1" customFormat="1" ht="15" customHeight="1">
      <c r="B49" s="256"/>
      <c r="C49" s="257"/>
      <c r="D49" s="257"/>
      <c r="E49" s="382" t="s">
        <v>482</v>
      </c>
      <c r="F49" s="382"/>
      <c r="G49" s="382"/>
      <c r="H49" s="382"/>
      <c r="I49" s="382"/>
      <c r="J49" s="382"/>
      <c r="K49" s="253"/>
    </row>
    <row r="50" spans="2:11" s="1" customFormat="1" ht="15" customHeight="1">
      <c r="B50" s="256"/>
      <c r="C50" s="257"/>
      <c r="D50" s="257"/>
      <c r="E50" s="382" t="s">
        <v>483</v>
      </c>
      <c r="F50" s="382"/>
      <c r="G50" s="382"/>
      <c r="H50" s="382"/>
      <c r="I50" s="382"/>
      <c r="J50" s="382"/>
      <c r="K50" s="253"/>
    </row>
    <row r="51" spans="2:11" s="1" customFormat="1" ht="15" customHeight="1">
      <c r="B51" s="256"/>
      <c r="C51" s="257"/>
      <c r="D51" s="382" t="s">
        <v>484</v>
      </c>
      <c r="E51" s="382"/>
      <c r="F51" s="382"/>
      <c r="G51" s="382"/>
      <c r="H51" s="382"/>
      <c r="I51" s="382"/>
      <c r="J51" s="382"/>
      <c r="K51" s="253"/>
    </row>
    <row r="52" spans="2:11" s="1" customFormat="1" ht="25.5" customHeight="1">
      <c r="B52" s="252"/>
      <c r="C52" s="383" t="s">
        <v>485</v>
      </c>
      <c r="D52" s="383"/>
      <c r="E52" s="383"/>
      <c r="F52" s="383"/>
      <c r="G52" s="383"/>
      <c r="H52" s="383"/>
      <c r="I52" s="383"/>
      <c r="J52" s="383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82" t="s">
        <v>486</v>
      </c>
      <c r="D54" s="382"/>
      <c r="E54" s="382"/>
      <c r="F54" s="382"/>
      <c r="G54" s="382"/>
      <c r="H54" s="382"/>
      <c r="I54" s="382"/>
      <c r="J54" s="382"/>
      <c r="K54" s="253"/>
    </row>
    <row r="55" spans="2:11" s="1" customFormat="1" ht="15" customHeight="1">
      <c r="B55" s="252"/>
      <c r="C55" s="382" t="s">
        <v>487</v>
      </c>
      <c r="D55" s="382"/>
      <c r="E55" s="382"/>
      <c r="F55" s="382"/>
      <c r="G55" s="382"/>
      <c r="H55" s="382"/>
      <c r="I55" s="382"/>
      <c r="J55" s="382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82" t="s">
        <v>488</v>
      </c>
      <c r="D57" s="382"/>
      <c r="E57" s="382"/>
      <c r="F57" s="382"/>
      <c r="G57" s="382"/>
      <c r="H57" s="382"/>
      <c r="I57" s="382"/>
      <c r="J57" s="382"/>
      <c r="K57" s="253"/>
    </row>
    <row r="58" spans="2:11" s="1" customFormat="1" ht="15" customHeight="1">
      <c r="B58" s="252"/>
      <c r="C58" s="257"/>
      <c r="D58" s="382" t="s">
        <v>489</v>
      </c>
      <c r="E58" s="382"/>
      <c r="F58" s="382"/>
      <c r="G58" s="382"/>
      <c r="H58" s="382"/>
      <c r="I58" s="382"/>
      <c r="J58" s="382"/>
      <c r="K58" s="253"/>
    </row>
    <row r="59" spans="2:11" s="1" customFormat="1" ht="15" customHeight="1">
      <c r="B59" s="252"/>
      <c r="C59" s="257"/>
      <c r="D59" s="382" t="s">
        <v>490</v>
      </c>
      <c r="E59" s="382"/>
      <c r="F59" s="382"/>
      <c r="G59" s="382"/>
      <c r="H59" s="382"/>
      <c r="I59" s="382"/>
      <c r="J59" s="382"/>
      <c r="K59" s="253"/>
    </row>
    <row r="60" spans="2:11" s="1" customFormat="1" ht="15" customHeight="1">
      <c r="B60" s="252"/>
      <c r="C60" s="257"/>
      <c r="D60" s="382" t="s">
        <v>491</v>
      </c>
      <c r="E60" s="382"/>
      <c r="F60" s="382"/>
      <c r="G60" s="382"/>
      <c r="H60" s="382"/>
      <c r="I60" s="382"/>
      <c r="J60" s="382"/>
      <c r="K60" s="253"/>
    </row>
    <row r="61" spans="2:11" s="1" customFormat="1" ht="15" customHeight="1">
      <c r="B61" s="252"/>
      <c r="C61" s="257"/>
      <c r="D61" s="382" t="s">
        <v>492</v>
      </c>
      <c r="E61" s="382"/>
      <c r="F61" s="382"/>
      <c r="G61" s="382"/>
      <c r="H61" s="382"/>
      <c r="I61" s="382"/>
      <c r="J61" s="382"/>
      <c r="K61" s="253"/>
    </row>
    <row r="62" spans="2:11" s="1" customFormat="1" ht="15" customHeight="1">
      <c r="B62" s="252"/>
      <c r="C62" s="257"/>
      <c r="D62" s="384" t="s">
        <v>493</v>
      </c>
      <c r="E62" s="384"/>
      <c r="F62" s="384"/>
      <c r="G62" s="384"/>
      <c r="H62" s="384"/>
      <c r="I62" s="384"/>
      <c r="J62" s="384"/>
      <c r="K62" s="253"/>
    </row>
    <row r="63" spans="2:11" s="1" customFormat="1" ht="15" customHeight="1">
      <c r="B63" s="252"/>
      <c r="C63" s="257"/>
      <c r="D63" s="382" t="s">
        <v>494</v>
      </c>
      <c r="E63" s="382"/>
      <c r="F63" s="382"/>
      <c r="G63" s="382"/>
      <c r="H63" s="382"/>
      <c r="I63" s="382"/>
      <c r="J63" s="382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82" t="s">
        <v>495</v>
      </c>
      <c r="E65" s="382"/>
      <c r="F65" s="382"/>
      <c r="G65" s="382"/>
      <c r="H65" s="382"/>
      <c r="I65" s="382"/>
      <c r="J65" s="382"/>
      <c r="K65" s="253"/>
    </row>
    <row r="66" spans="2:11" s="1" customFormat="1" ht="15" customHeight="1">
      <c r="B66" s="252"/>
      <c r="C66" s="257"/>
      <c r="D66" s="384" t="s">
        <v>496</v>
      </c>
      <c r="E66" s="384"/>
      <c r="F66" s="384"/>
      <c r="G66" s="384"/>
      <c r="H66" s="384"/>
      <c r="I66" s="384"/>
      <c r="J66" s="384"/>
      <c r="K66" s="253"/>
    </row>
    <row r="67" spans="2:11" s="1" customFormat="1" ht="15" customHeight="1">
      <c r="B67" s="252"/>
      <c r="C67" s="257"/>
      <c r="D67" s="382" t="s">
        <v>497</v>
      </c>
      <c r="E67" s="382"/>
      <c r="F67" s="382"/>
      <c r="G67" s="382"/>
      <c r="H67" s="382"/>
      <c r="I67" s="382"/>
      <c r="J67" s="382"/>
      <c r="K67" s="253"/>
    </row>
    <row r="68" spans="2:11" s="1" customFormat="1" ht="15" customHeight="1">
      <c r="B68" s="252"/>
      <c r="C68" s="257"/>
      <c r="D68" s="382" t="s">
        <v>498</v>
      </c>
      <c r="E68" s="382"/>
      <c r="F68" s="382"/>
      <c r="G68" s="382"/>
      <c r="H68" s="382"/>
      <c r="I68" s="382"/>
      <c r="J68" s="382"/>
      <c r="K68" s="253"/>
    </row>
    <row r="69" spans="2:11" s="1" customFormat="1" ht="15" customHeight="1">
      <c r="B69" s="252"/>
      <c r="C69" s="257"/>
      <c r="D69" s="382" t="s">
        <v>499</v>
      </c>
      <c r="E69" s="382"/>
      <c r="F69" s="382"/>
      <c r="G69" s="382"/>
      <c r="H69" s="382"/>
      <c r="I69" s="382"/>
      <c r="J69" s="382"/>
      <c r="K69" s="253"/>
    </row>
    <row r="70" spans="2:11" s="1" customFormat="1" ht="15" customHeight="1">
      <c r="B70" s="252"/>
      <c r="C70" s="257"/>
      <c r="D70" s="382" t="s">
        <v>500</v>
      </c>
      <c r="E70" s="382"/>
      <c r="F70" s="382"/>
      <c r="G70" s="382"/>
      <c r="H70" s="382"/>
      <c r="I70" s="382"/>
      <c r="J70" s="382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7" t="s">
        <v>501</v>
      </c>
      <c r="D75" s="377"/>
      <c r="E75" s="377"/>
      <c r="F75" s="377"/>
      <c r="G75" s="377"/>
      <c r="H75" s="377"/>
      <c r="I75" s="377"/>
      <c r="J75" s="377"/>
      <c r="K75" s="270"/>
    </row>
    <row r="76" spans="2:11" s="1" customFormat="1" ht="17.25" customHeight="1">
      <c r="B76" s="269"/>
      <c r="C76" s="271" t="s">
        <v>502</v>
      </c>
      <c r="D76" s="271"/>
      <c r="E76" s="271"/>
      <c r="F76" s="271" t="s">
        <v>503</v>
      </c>
      <c r="G76" s="272"/>
      <c r="H76" s="271" t="s">
        <v>54</v>
      </c>
      <c r="I76" s="271" t="s">
        <v>57</v>
      </c>
      <c r="J76" s="271" t="s">
        <v>504</v>
      </c>
      <c r="K76" s="270"/>
    </row>
    <row r="77" spans="2:11" s="1" customFormat="1" ht="17.25" customHeight="1">
      <c r="B77" s="269"/>
      <c r="C77" s="273" t="s">
        <v>505</v>
      </c>
      <c r="D77" s="273"/>
      <c r="E77" s="273"/>
      <c r="F77" s="274" t="s">
        <v>506</v>
      </c>
      <c r="G77" s="275"/>
      <c r="H77" s="273"/>
      <c r="I77" s="273"/>
      <c r="J77" s="273" t="s">
        <v>507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53</v>
      </c>
      <c r="D79" s="278"/>
      <c r="E79" s="278"/>
      <c r="F79" s="279" t="s">
        <v>508</v>
      </c>
      <c r="G79" s="280"/>
      <c r="H79" s="258" t="s">
        <v>509</v>
      </c>
      <c r="I79" s="258" t="s">
        <v>510</v>
      </c>
      <c r="J79" s="258">
        <v>20</v>
      </c>
      <c r="K79" s="270"/>
    </row>
    <row r="80" spans="2:11" s="1" customFormat="1" ht="15" customHeight="1">
      <c r="B80" s="269"/>
      <c r="C80" s="258" t="s">
        <v>511</v>
      </c>
      <c r="D80" s="258"/>
      <c r="E80" s="258"/>
      <c r="F80" s="279" t="s">
        <v>508</v>
      </c>
      <c r="G80" s="280"/>
      <c r="H80" s="258" t="s">
        <v>512</v>
      </c>
      <c r="I80" s="258" t="s">
        <v>510</v>
      </c>
      <c r="J80" s="258">
        <v>120</v>
      </c>
      <c r="K80" s="270"/>
    </row>
    <row r="81" spans="2:11" s="1" customFormat="1" ht="15" customHeight="1">
      <c r="B81" s="281"/>
      <c r="C81" s="258" t="s">
        <v>513</v>
      </c>
      <c r="D81" s="258"/>
      <c r="E81" s="258"/>
      <c r="F81" s="279" t="s">
        <v>514</v>
      </c>
      <c r="G81" s="280"/>
      <c r="H81" s="258" t="s">
        <v>515</v>
      </c>
      <c r="I81" s="258" t="s">
        <v>510</v>
      </c>
      <c r="J81" s="258">
        <v>50</v>
      </c>
      <c r="K81" s="270"/>
    </row>
    <row r="82" spans="2:11" s="1" customFormat="1" ht="15" customHeight="1">
      <c r="B82" s="281"/>
      <c r="C82" s="258" t="s">
        <v>516</v>
      </c>
      <c r="D82" s="258"/>
      <c r="E82" s="258"/>
      <c r="F82" s="279" t="s">
        <v>508</v>
      </c>
      <c r="G82" s="280"/>
      <c r="H82" s="258" t="s">
        <v>517</v>
      </c>
      <c r="I82" s="258" t="s">
        <v>518</v>
      </c>
      <c r="J82" s="258"/>
      <c r="K82" s="270"/>
    </row>
    <row r="83" spans="2:11" s="1" customFormat="1" ht="15" customHeight="1">
      <c r="B83" s="281"/>
      <c r="C83" s="282" t="s">
        <v>519</v>
      </c>
      <c r="D83" s="282"/>
      <c r="E83" s="282"/>
      <c r="F83" s="283" t="s">
        <v>514</v>
      </c>
      <c r="G83" s="282"/>
      <c r="H83" s="282" t="s">
        <v>520</v>
      </c>
      <c r="I83" s="282" t="s">
        <v>510</v>
      </c>
      <c r="J83" s="282">
        <v>15</v>
      </c>
      <c r="K83" s="270"/>
    </row>
    <row r="84" spans="2:11" s="1" customFormat="1" ht="15" customHeight="1">
      <c r="B84" s="281"/>
      <c r="C84" s="282" t="s">
        <v>521</v>
      </c>
      <c r="D84" s="282"/>
      <c r="E84" s="282"/>
      <c r="F84" s="283" t="s">
        <v>514</v>
      </c>
      <c r="G84" s="282"/>
      <c r="H84" s="282" t="s">
        <v>522</v>
      </c>
      <c r="I84" s="282" t="s">
        <v>510</v>
      </c>
      <c r="J84" s="282">
        <v>15</v>
      </c>
      <c r="K84" s="270"/>
    </row>
    <row r="85" spans="2:11" s="1" customFormat="1" ht="15" customHeight="1">
      <c r="B85" s="281"/>
      <c r="C85" s="282" t="s">
        <v>523</v>
      </c>
      <c r="D85" s="282"/>
      <c r="E85" s="282"/>
      <c r="F85" s="283" t="s">
        <v>514</v>
      </c>
      <c r="G85" s="282"/>
      <c r="H85" s="282" t="s">
        <v>524</v>
      </c>
      <c r="I85" s="282" t="s">
        <v>510</v>
      </c>
      <c r="J85" s="282">
        <v>20</v>
      </c>
      <c r="K85" s="270"/>
    </row>
    <row r="86" spans="2:11" s="1" customFormat="1" ht="15" customHeight="1">
      <c r="B86" s="281"/>
      <c r="C86" s="282" t="s">
        <v>525</v>
      </c>
      <c r="D86" s="282"/>
      <c r="E86" s="282"/>
      <c r="F86" s="283" t="s">
        <v>514</v>
      </c>
      <c r="G86" s="282"/>
      <c r="H86" s="282" t="s">
        <v>526</v>
      </c>
      <c r="I86" s="282" t="s">
        <v>510</v>
      </c>
      <c r="J86" s="282">
        <v>20</v>
      </c>
      <c r="K86" s="270"/>
    </row>
    <row r="87" spans="2:11" s="1" customFormat="1" ht="15" customHeight="1">
      <c r="B87" s="281"/>
      <c r="C87" s="258" t="s">
        <v>527</v>
      </c>
      <c r="D87" s="258"/>
      <c r="E87" s="258"/>
      <c r="F87" s="279" t="s">
        <v>514</v>
      </c>
      <c r="G87" s="280"/>
      <c r="H87" s="258" t="s">
        <v>528</v>
      </c>
      <c r="I87" s="258" t="s">
        <v>510</v>
      </c>
      <c r="J87" s="258">
        <v>50</v>
      </c>
      <c r="K87" s="270"/>
    </row>
    <row r="88" spans="2:11" s="1" customFormat="1" ht="15" customHeight="1">
      <c r="B88" s="281"/>
      <c r="C88" s="258" t="s">
        <v>529</v>
      </c>
      <c r="D88" s="258"/>
      <c r="E88" s="258"/>
      <c r="F88" s="279" t="s">
        <v>514</v>
      </c>
      <c r="G88" s="280"/>
      <c r="H88" s="258" t="s">
        <v>530</v>
      </c>
      <c r="I88" s="258" t="s">
        <v>510</v>
      </c>
      <c r="J88" s="258">
        <v>20</v>
      </c>
      <c r="K88" s="270"/>
    </row>
    <row r="89" spans="2:11" s="1" customFormat="1" ht="15" customHeight="1">
      <c r="B89" s="281"/>
      <c r="C89" s="258" t="s">
        <v>531</v>
      </c>
      <c r="D89" s="258"/>
      <c r="E89" s="258"/>
      <c r="F89" s="279" t="s">
        <v>514</v>
      </c>
      <c r="G89" s="280"/>
      <c r="H89" s="258" t="s">
        <v>532</v>
      </c>
      <c r="I89" s="258" t="s">
        <v>510</v>
      </c>
      <c r="J89" s="258">
        <v>20</v>
      </c>
      <c r="K89" s="270"/>
    </row>
    <row r="90" spans="2:11" s="1" customFormat="1" ht="15" customHeight="1">
      <c r="B90" s="281"/>
      <c r="C90" s="258" t="s">
        <v>533</v>
      </c>
      <c r="D90" s="258"/>
      <c r="E90" s="258"/>
      <c r="F90" s="279" t="s">
        <v>514</v>
      </c>
      <c r="G90" s="280"/>
      <c r="H90" s="258" t="s">
        <v>534</v>
      </c>
      <c r="I90" s="258" t="s">
        <v>510</v>
      </c>
      <c r="J90" s="258">
        <v>50</v>
      </c>
      <c r="K90" s="270"/>
    </row>
    <row r="91" spans="2:11" s="1" customFormat="1" ht="15" customHeight="1">
      <c r="B91" s="281"/>
      <c r="C91" s="258" t="s">
        <v>535</v>
      </c>
      <c r="D91" s="258"/>
      <c r="E91" s="258"/>
      <c r="F91" s="279" t="s">
        <v>514</v>
      </c>
      <c r="G91" s="280"/>
      <c r="H91" s="258" t="s">
        <v>535</v>
      </c>
      <c r="I91" s="258" t="s">
        <v>510</v>
      </c>
      <c r="J91" s="258">
        <v>50</v>
      </c>
      <c r="K91" s="270"/>
    </row>
    <row r="92" spans="2:11" s="1" customFormat="1" ht="15" customHeight="1">
      <c r="B92" s="281"/>
      <c r="C92" s="258" t="s">
        <v>536</v>
      </c>
      <c r="D92" s="258"/>
      <c r="E92" s="258"/>
      <c r="F92" s="279" t="s">
        <v>514</v>
      </c>
      <c r="G92" s="280"/>
      <c r="H92" s="258" t="s">
        <v>537</v>
      </c>
      <c r="I92" s="258" t="s">
        <v>510</v>
      </c>
      <c r="J92" s="258">
        <v>255</v>
      </c>
      <c r="K92" s="270"/>
    </row>
    <row r="93" spans="2:11" s="1" customFormat="1" ht="15" customHeight="1">
      <c r="B93" s="281"/>
      <c r="C93" s="258" t="s">
        <v>538</v>
      </c>
      <c r="D93" s="258"/>
      <c r="E93" s="258"/>
      <c r="F93" s="279" t="s">
        <v>508</v>
      </c>
      <c r="G93" s="280"/>
      <c r="H93" s="258" t="s">
        <v>539</v>
      </c>
      <c r="I93" s="258" t="s">
        <v>540</v>
      </c>
      <c r="J93" s="258"/>
      <c r="K93" s="270"/>
    </row>
    <row r="94" spans="2:11" s="1" customFormat="1" ht="15" customHeight="1">
      <c r="B94" s="281"/>
      <c r="C94" s="258" t="s">
        <v>541</v>
      </c>
      <c r="D94" s="258"/>
      <c r="E94" s="258"/>
      <c r="F94" s="279" t="s">
        <v>508</v>
      </c>
      <c r="G94" s="280"/>
      <c r="H94" s="258" t="s">
        <v>542</v>
      </c>
      <c r="I94" s="258" t="s">
        <v>543</v>
      </c>
      <c r="J94" s="258"/>
      <c r="K94" s="270"/>
    </row>
    <row r="95" spans="2:11" s="1" customFormat="1" ht="15" customHeight="1">
      <c r="B95" s="281"/>
      <c r="C95" s="258" t="s">
        <v>544</v>
      </c>
      <c r="D95" s="258"/>
      <c r="E95" s="258"/>
      <c r="F95" s="279" t="s">
        <v>508</v>
      </c>
      <c r="G95" s="280"/>
      <c r="H95" s="258" t="s">
        <v>544</v>
      </c>
      <c r="I95" s="258" t="s">
        <v>543</v>
      </c>
      <c r="J95" s="258"/>
      <c r="K95" s="270"/>
    </row>
    <row r="96" spans="2:11" s="1" customFormat="1" ht="15" customHeight="1">
      <c r="B96" s="281"/>
      <c r="C96" s="258" t="s">
        <v>38</v>
      </c>
      <c r="D96" s="258"/>
      <c r="E96" s="258"/>
      <c r="F96" s="279" t="s">
        <v>508</v>
      </c>
      <c r="G96" s="280"/>
      <c r="H96" s="258" t="s">
        <v>545</v>
      </c>
      <c r="I96" s="258" t="s">
        <v>543</v>
      </c>
      <c r="J96" s="258"/>
      <c r="K96" s="270"/>
    </row>
    <row r="97" spans="2:11" s="1" customFormat="1" ht="15" customHeight="1">
      <c r="B97" s="281"/>
      <c r="C97" s="258" t="s">
        <v>48</v>
      </c>
      <c r="D97" s="258"/>
      <c r="E97" s="258"/>
      <c r="F97" s="279" t="s">
        <v>508</v>
      </c>
      <c r="G97" s="280"/>
      <c r="H97" s="258" t="s">
        <v>546</v>
      </c>
      <c r="I97" s="258" t="s">
        <v>543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7" t="s">
        <v>547</v>
      </c>
      <c r="D102" s="377"/>
      <c r="E102" s="377"/>
      <c r="F102" s="377"/>
      <c r="G102" s="377"/>
      <c r="H102" s="377"/>
      <c r="I102" s="377"/>
      <c r="J102" s="377"/>
      <c r="K102" s="270"/>
    </row>
    <row r="103" spans="2:11" s="1" customFormat="1" ht="17.25" customHeight="1">
      <c r="B103" s="269"/>
      <c r="C103" s="271" t="s">
        <v>502</v>
      </c>
      <c r="D103" s="271"/>
      <c r="E103" s="271"/>
      <c r="F103" s="271" t="s">
        <v>503</v>
      </c>
      <c r="G103" s="272"/>
      <c r="H103" s="271" t="s">
        <v>54</v>
      </c>
      <c r="I103" s="271" t="s">
        <v>57</v>
      </c>
      <c r="J103" s="271" t="s">
        <v>504</v>
      </c>
      <c r="K103" s="270"/>
    </row>
    <row r="104" spans="2:11" s="1" customFormat="1" ht="17.25" customHeight="1">
      <c r="B104" s="269"/>
      <c r="C104" s="273" t="s">
        <v>505</v>
      </c>
      <c r="D104" s="273"/>
      <c r="E104" s="273"/>
      <c r="F104" s="274" t="s">
        <v>506</v>
      </c>
      <c r="G104" s="275"/>
      <c r="H104" s="273"/>
      <c r="I104" s="273"/>
      <c r="J104" s="273" t="s">
        <v>507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53</v>
      </c>
      <c r="D106" s="278"/>
      <c r="E106" s="278"/>
      <c r="F106" s="279" t="s">
        <v>508</v>
      </c>
      <c r="G106" s="258"/>
      <c r="H106" s="258" t="s">
        <v>548</v>
      </c>
      <c r="I106" s="258" t="s">
        <v>510</v>
      </c>
      <c r="J106" s="258">
        <v>20</v>
      </c>
      <c r="K106" s="270"/>
    </row>
    <row r="107" spans="2:11" s="1" customFormat="1" ht="15" customHeight="1">
      <c r="B107" s="269"/>
      <c r="C107" s="258" t="s">
        <v>511</v>
      </c>
      <c r="D107" s="258"/>
      <c r="E107" s="258"/>
      <c r="F107" s="279" t="s">
        <v>508</v>
      </c>
      <c r="G107" s="258"/>
      <c r="H107" s="258" t="s">
        <v>548</v>
      </c>
      <c r="I107" s="258" t="s">
        <v>510</v>
      </c>
      <c r="J107" s="258">
        <v>120</v>
      </c>
      <c r="K107" s="270"/>
    </row>
    <row r="108" spans="2:11" s="1" customFormat="1" ht="15" customHeight="1">
      <c r="B108" s="281"/>
      <c r="C108" s="258" t="s">
        <v>513</v>
      </c>
      <c r="D108" s="258"/>
      <c r="E108" s="258"/>
      <c r="F108" s="279" t="s">
        <v>514</v>
      </c>
      <c r="G108" s="258"/>
      <c r="H108" s="258" t="s">
        <v>548</v>
      </c>
      <c r="I108" s="258" t="s">
        <v>510</v>
      </c>
      <c r="J108" s="258">
        <v>50</v>
      </c>
      <c r="K108" s="270"/>
    </row>
    <row r="109" spans="2:11" s="1" customFormat="1" ht="15" customHeight="1">
      <c r="B109" s="281"/>
      <c r="C109" s="258" t="s">
        <v>516</v>
      </c>
      <c r="D109" s="258"/>
      <c r="E109" s="258"/>
      <c r="F109" s="279" t="s">
        <v>508</v>
      </c>
      <c r="G109" s="258"/>
      <c r="H109" s="258" t="s">
        <v>548</v>
      </c>
      <c r="I109" s="258" t="s">
        <v>518</v>
      </c>
      <c r="J109" s="258"/>
      <c r="K109" s="270"/>
    </row>
    <row r="110" spans="2:11" s="1" customFormat="1" ht="15" customHeight="1">
      <c r="B110" s="281"/>
      <c r="C110" s="258" t="s">
        <v>527</v>
      </c>
      <c r="D110" s="258"/>
      <c r="E110" s="258"/>
      <c r="F110" s="279" t="s">
        <v>514</v>
      </c>
      <c r="G110" s="258"/>
      <c r="H110" s="258" t="s">
        <v>548</v>
      </c>
      <c r="I110" s="258" t="s">
        <v>510</v>
      </c>
      <c r="J110" s="258">
        <v>50</v>
      </c>
      <c r="K110" s="270"/>
    </row>
    <row r="111" spans="2:11" s="1" customFormat="1" ht="15" customHeight="1">
      <c r="B111" s="281"/>
      <c r="C111" s="258" t="s">
        <v>535</v>
      </c>
      <c r="D111" s="258"/>
      <c r="E111" s="258"/>
      <c r="F111" s="279" t="s">
        <v>514</v>
      </c>
      <c r="G111" s="258"/>
      <c r="H111" s="258" t="s">
        <v>548</v>
      </c>
      <c r="I111" s="258" t="s">
        <v>510</v>
      </c>
      <c r="J111" s="258">
        <v>50</v>
      </c>
      <c r="K111" s="270"/>
    </row>
    <row r="112" spans="2:11" s="1" customFormat="1" ht="15" customHeight="1">
      <c r="B112" s="281"/>
      <c r="C112" s="258" t="s">
        <v>533</v>
      </c>
      <c r="D112" s="258"/>
      <c r="E112" s="258"/>
      <c r="F112" s="279" t="s">
        <v>514</v>
      </c>
      <c r="G112" s="258"/>
      <c r="H112" s="258" t="s">
        <v>548</v>
      </c>
      <c r="I112" s="258" t="s">
        <v>510</v>
      </c>
      <c r="J112" s="258">
        <v>50</v>
      </c>
      <c r="K112" s="270"/>
    </row>
    <row r="113" spans="2:11" s="1" customFormat="1" ht="15" customHeight="1">
      <c r="B113" s="281"/>
      <c r="C113" s="258" t="s">
        <v>53</v>
      </c>
      <c r="D113" s="258"/>
      <c r="E113" s="258"/>
      <c r="F113" s="279" t="s">
        <v>508</v>
      </c>
      <c r="G113" s="258"/>
      <c r="H113" s="258" t="s">
        <v>549</v>
      </c>
      <c r="I113" s="258" t="s">
        <v>510</v>
      </c>
      <c r="J113" s="258">
        <v>20</v>
      </c>
      <c r="K113" s="270"/>
    </row>
    <row r="114" spans="2:11" s="1" customFormat="1" ht="15" customHeight="1">
      <c r="B114" s="281"/>
      <c r="C114" s="258" t="s">
        <v>550</v>
      </c>
      <c r="D114" s="258"/>
      <c r="E114" s="258"/>
      <c r="F114" s="279" t="s">
        <v>508</v>
      </c>
      <c r="G114" s="258"/>
      <c r="H114" s="258" t="s">
        <v>551</v>
      </c>
      <c r="I114" s="258" t="s">
        <v>510</v>
      </c>
      <c r="J114" s="258">
        <v>120</v>
      </c>
      <c r="K114" s="270"/>
    </row>
    <row r="115" spans="2:11" s="1" customFormat="1" ht="15" customHeight="1">
      <c r="B115" s="281"/>
      <c r="C115" s="258" t="s">
        <v>38</v>
      </c>
      <c r="D115" s="258"/>
      <c r="E115" s="258"/>
      <c r="F115" s="279" t="s">
        <v>508</v>
      </c>
      <c r="G115" s="258"/>
      <c r="H115" s="258" t="s">
        <v>552</v>
      </c>
      <c r="I115" s="258" t="s">
        <v>543</v>
      </c>
      <c r="J115" s="258"/>
      <c r="K115" s="270"/>
    </row>
    <row r="116" spans="2:11" s="1" customFormat="1" ht="15" customHeight="1">
      <c r="B116" s="281"/>
      <c r="C116" s="258" t="s">
        <v>48</v>
      </c>
      <c r="D116" s="258"/>
      <c r="E116" s="258"/>
      <c r="F116" s="279" t="s">
        <v>508</v>
      </c>
      <c r="G116" s="258"/>
      <c r="H116" s="258" t="s">
        <v>553</v>
      </c>
      <c r="I116" s="258" t="s">
        <v>543</v>
      </c>
      <c r="J116" s="258"/>
      <c r="K116" s="270"/>
    </row>
    <row r="117" spans="2:11" s="1" customFormat="1" ht="15" customHeight="1">
      <c r="B117" s="281"/>
      <c r="C117" s="258" t="s">
        <v>57</v>
      </c>
      <c r="D117" s="258"/>
      <c r="E117" s="258"/>
      <c r="F117" s="279" t="s">
        <v>508</v>
      </c>
      <c r="G117" s="258"/>
      <c r="H117" s="258" t="s">
        <v>554</v>
      </c>
      <c r="I117" s="258" t="s">
        <v>555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8" t="s">
        <v>556</v>
      </c>
      <c r="D122" s="378"/>
      <c r="E122" s="378"/>
      <c r="F122" s="378"/>
      <c r="G122" s="378"/>
      <c r="H122" s="378"/>
      <c r="I122" s="378"/>
      <c r="J122" s="378"/>
      <c r="K122" s="298"/>
    </row>
    <row r="123" spans="2:11" s="1" customFormat="1" ht="17.25" customHeight="1">
      <c r="B123" s="299"/>
      <c r="C123" s="271" t="s">
        <v>502</v>
      </c>
      <c r="D123" s="271"/>
      <c r="E123" s="271"/>
      <c r="F123" s="271" t="s">
        <v>503</v>
      </c>
      <c r="G123" s="272"/>
      <c r="H123" s="271" t="s">
        <v>54</v>
      </c>
      <c r="I123" s="271" t="s">
        <v>57</v>
      </c>
      <c r="J123" s="271" t="s">
        <v>504</v>
      </c>
      <c r="K123" s="300"/>
    </row>
    <row r="124" spans="2:11" s="1" customFormat="1" ht="17.25" customHeight="1">
      <c r="B124" s="299"/>
      <c r="C124" s="273" t="s">
        <v>505</v>
      </c>
      <c r="D124" s="273"/>
      <c r="E124" s="273"/>
      <c r="F124" s="274" t="s">
        <v>506</v>
      </c>
      <c r="G124" s="275"/>
      <c r="H124" s="273"/>
      <c r="I124" s="273"/>
      <c r="J124" s="273" t="s">
        <v>507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511</v>
      </c>
      <c r="D126" s="278"/>
      <c r="E126" s="278"/>
      <c r="F126" s="279" t="s">
        <v>508</v>
      </c>
      <c r="G126" s="258"/>
      <c r="H126" s="258" t="s">
        <v>548</v>
      </c>
      <c r="I126" s="258" t="s">
        <v>510</v>
      </c>
      <c r="J126" s="258">
        <v>120</v>
      </c>
      <c r="K126" s="304"/>
    </row>
    <row r="127" spans="2:11" s="1" customFormat="1" ht="15" customHeight="1">
      <c r="B127" s="301"/>
      <c r="C127" s="258" t="s">
        <v>557</v>
      </c>
      <c r="D127" s="258"/>
      <c r="E127" s="258"/>
      <c r="F127" s="279" t="s">
        <v>508</v>
      </c>
      <c r="G127" s="258"/>
      <c r="H127" s="258" t="s">
        <v>558</v>
      </c>
      <c r="I127" s="258" t="s">
        <v>510</v>
      </c>
      <c r="J127" s="258" t="s">
        <v>559</v>
      </c>
      <c r="K127" s="304"/>
    </row>
    <row r="128" spans="2:11" s="1" customFormat="1" ht="15" customHeight="1">
      <c r="B128" s="301"/>
      <c r="C128" s="258" t="s">
        <v>456</v>
      </c>
      <c r="D128" s="258"/>
      <c r="E128" s="258"/>
      <c r="F128" s="279" t="s">
        <v>508</v>
      </c>
      <c r="G128" s="258"/>
      <c r="H128" s="258" t="s">
        <v>560</v>
      </c>
      <c r="I128" s="258" t="s">
        <v>510</v>
      </c>
      <c r="J128" s="258" t="s">
        <v>559</v>
      </c>
      <c r="K128" s="304"/>
    </row>
    <row r="129" spans="2:11" s="1" customFormat="1" ht="15" customHeight="1">
      <c r="B129" s="301"/>
      <c r="C129" s="258" t="s">
        <v>519</v>
      </c>
      <c r="D129" s="258"/>
      <c r="E129" s="258"/>
      <c r="F129" s="279" t="s">
        <v>514</v>
      </c>
      <c r="G129" s="258"/>
      <c r="H129" s="258" t="s">
        <v>520</v>
      </c>
      <c r="I129" s="258" t="s">
        <v>510</v>
      </c>
      <c r="J129" s="258">
        <v>15</v>
      </c>
      <c r="K129" s="304"/>
    </row>
    <row r="130" spans="2:11" s="1" customFormat="1" ht="15" customHeight="1">
      <c r="B130" s="301"/>
      <c r="C130" s="282" t="s">
        <v>521</v>
      </c>
      <c r="D130" s="282"/>
      <c r="E130" s="282"/>
      <c r="F130" s="283" t="s">
        <v>514</v>
      </c>
      <c r="G130" s="282"/>
      <c r="H130" s="282" t="s">
        <v>522</v>
      </c>
      <c r="I130" s="282" t="s">
        <v>510</v>
      </c>
      <c r="J130" s="282">
        <v>15</v>
      </c>
      <c r="K130" s="304"/>
    </row>
    <row r="131" spans="2:11" s="1" customFormat="1" ht="15" customHeight="1">
      <c r="B131" s="301"/>
      <c r="C131" s="282" t="s">
        <v>523</v>
      </c>
      <c r="D131" s="282"/>
      <c r="E131" s="282"/>
      <c r="F131" s="283" t="s">
        <v>514</v>
      </c>
      <c r="G131" s="282"/>
      <c r="H131" s="282" t="s">
        <v>524</v>
      </c>
      <c r="I131" s="282" t="s">
        <v>510</v>
      </c>
      <c r="J131" s="282">
        <v>20</v>
      </c>
      <c r="K131" s="304"/>
    </row>
    <row r="132" spans="2:11" s="1" customFormat="1" ht="15" customHeight="1">
      <c r="B132" s="301"/>
      <c r="C132" s="282" t="s">
        <v>525</v>
      </c>
      <c r="D132" s="282"/>
      <c r="E132" s="282"/>
      <c r="F132" s="283" t="s">
        <v>514</v>
      </c>
      <c r="G132" s="282"/>
      <c r="H132" s="282" t="s">
        <v>526</v>
      </c>
      <c r="I132" s="282" t="s">
        <v>510</v>
      </c>
      <c r="J132" s="282">
        <v>20</v>
      </c>
      <c r="K132" s="304"/>
    </row>
    <row r="133" spans="2:11" s="1" customFormat="1" ht="15" customHeight="1">
      <c r="B133" s="301"/>
      <c r="C133" s="258" t="s">
        <v>513</v>
      </c>
      <c r="D133" s="258"/>
      <c r="E133" s="258"/>
      <c r="F133" s="279" t="s">
        <v>514</v>
      </c>
      <c r="G133" s="258"/>
      <c r="H133" s="258" t="s">
        <v>548</v>
      </c>
      <c r="I133" s="258" t="s">
        <v>510</v>
      </c>
      <c r="J133" s="258">
        <v>50</v>
      </c>
      <c r="K133" s="304"/>
    </row>
    <row r="134" spans="2:11" s="1" customFormat="1" ht="15" customHeight="1">
      <c r="B134" s="301"/>
      <c r="C134" s="258" t="s">
        <v>527</v>
      </c>
      <c r="D134" s="258"/>
      <c r="E134" s="258"/>
      <c r="F134" s="279" t="s">
        <v>514</v>
      </c>
      <c r="G134" s="258"/>
      <c r="H134" s="258" t="s">
        <v>548</v>
      </c>
      <c r="I134" s="258" t="s">
        <v>510</v>
      </c>
      <c r="J134" s="258">
        <v>50</v>
      </c>
      <c r="K134" s="304"/>
    </row>
    <row r="135" spans="2:11" s="1" customFormat="1" ht="15" customHeight="1">
      <c r="B135" s="301"/>
      <c r="C135" s="258" t="s">
        <v>533</v>
      </c>
      <c r="D135" s="258"/>
      <c r="E135" s="258"/>
      <c r="F135" s="279" t="s">
        <v>514</v>
      </c>
      <c r="G135" s="258"/>
      <c r="H135" s="258" t="s">
        <v>548</v>
      </c>
      <c r="I135" s="258" t="s">
        <v>510</v>
      </c>
      <c r="J135" s="258">
        <v>50</v>
      </c>
      <c r="K135" s="304"/>
    </row>
    <row r="136" spans="2:11" s="1" customFormat="1" ht="15" customHeight="1">
      <c r="B136" s="301"/>
      <c r="C136" s="258" t="s">
        <v>535</v>
      </c>
      <c r="D136" s="258"/>
      <c r="E136" s="258"/>
      <c r="F136" s="279" t="s">
        <v>514</v>
      </c>
      <c r="G136" s="258"/>
      <c r="H136" s="258" t="s">
        <v>548</v>
      </c>
      <c r="I136" s="258" t="s">
        <v>510</v>
      </c>
      <c r="J136" s="258">
        <v>50</v>
      </c>
      <c r="K136" s="304"/>
    </row>
    <row r="137" spans="2:11" s="1" customFormat="1" ht="15" customHeight="1">
      <c r="B137" s="301"/>
      <c r="C137" s="258" t="s">
        <v>536</v>
      </c>
      <c r="D137" s="258"/>
      <c r="E137" s="258"/>
      <c r="F137" s="279" t="s">
        <v>514</v>
      </c>
      <c r="G137" s="258"/>
      <c r="H137" s="258" t="s">
        <v>561</v>
      </c>
      <c r="I137" s="258" t="s">
        <v>510</v>
      </c>
      <c r="J137" s="258">
        <v>255</v>
      </c>
      <c r="K137" s="304"/>
    </row>
    <row r="138" spans="2:11" s="1" customFormat="1" ht="15" customHeight="1">
      <c r="B138" s="301"/>
      <c r="C138" s="258" t="s">
        <v>538</v>
      </c>
      <c r="D138" s="258"/>
      <c r="E138" s="258"/>
      <c r="F138" s="279" t="s">
        <v>508</v>
      </c>
      <c r="G138" s="258"/>
      <c r="H138" s="258" t="s">
        <v>562</v>
      </c>
      <c r="I138" s="258" t="s">
        <v>540</v>
      </c>
      <c r="J138" s="258"/>
      <c r="K138" s="304"/>
    </row>
    <row r="139" spans="2:11" s="1" customFormat="1" ht="15" customHeight="1">
      <c r="B139" s="301"/>
      <c r="C139" s="258" t="s">
        <v>541</v>
      </c>
      <c r="D139" s="258"/>
      <c r="E139" s="258"/>
      <c r="F139" s="279" t="s">
        <v>508</v>
      </c>
      <c r="G139" s="258"/>
      <c r="H139" s="258" t="s">
        <v>563</v>
      </c>
      <c r="I139" s="258" t="s">
        <v>543</v>
      </c>
      <c r="J139" s="258"/>
      <c r="K139" s="304"/>
    </row>
    <row r="140" spans="2:11" s="1" customFormat="1" ht="15" customHeight="1">
      <c r="B140" s="301"/>
      <c r="C140" s="258" t="s">
        <v>544</v>
      </c>
      <c r="D140" s="258"/>
      <c r="E140" s="258"/>
      <c r="F140" s="279" t="s">
        <v>508</v>
      </c>
      <c r="G140" s="258"/>
      <c r="H140" s="258" t="s">
        <v>544</v>
      </c>
      <c r="I140" s="258" t="s">
        <v>543</v>
      </c>
      <c r="J140" s="258"/>
      <c r="K140" s="304"/>
    </row>
    <row r="141" spans="2:11" s="1" customFormat="1" ht="15" customHeight="1">
      <c r="B141" s="301"/>
      <c r="C141" s="258" t="s">
        <v>38</v>
      </c>
      <c r="D141" s="258"/>
      <c r="E141" s="258"/>
      <c r="F141" s="279" t="s">
        <v>508</v>
      </c>
      <c r="G141" s="258"/>
      <c r="H141" s="258" t="s">
        <v>564</v>
      </c>
      <c r="I141" s="258" t="s">
        <v>543</v>
      </c>
      <c r="J141" s="258"/>
      <c r="K141" s="304"/>
    </row>
    <row r="142" spans="2:11" s="1" customFormat="1" ht="15" customHeight="1">
      <c r="B142" s="301"/>
      <c r="C142" s="258" t="s">
        <v>565</v>
      </c>
      <c r="D142" s="258"/>
      <c r="E142" s="258"/>
      <c r="F142" s="279" t="s">
        <v>508</v>
      </c>
      <c r="G142" s="258"/>
      <c r="H142" s="258" t="s">
        <v>566</v>
      </c>
      <c r="I142" s="258" t="s">
        <v>543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7" t="s">
        <v>567</v>
      </c>
      <c r="D147" s="377"/>
      <c r="E147" s="377"/>
      <c r="F147" s="377"/>
      <c r="G147" s="377"/>
      <c r="H147" s="377"/>
      <c r="I147" s="377"/>
      <c r="J147" s="377"/>
      <c r="K147" s="270"/>
    </row>
    <row r="148" spans="2:11" s="1" customFormat="1" ht="17.25" customHeight="1">
      <c r="B148" s="269"/>
      <c r="C148" s="271" t="s">
        <v>502</v>
      </c>
      <c r="D148" s="271"/>
      <c r="E148" s="271"/>
      <c r="F148" s="271" t="s">
        <v>503</v>
      </c>
      <c r="G148" s="272"/>
      <c r="H148" s="271" t="s">
        <v>54</v>
      </c>
      <c r="I148" s="271" t="s">
        <v>57</v>
      </c>
      <c r="J148" s="271" t="s">
        <v>504</v>
      </c>
      <c r="K148" s="270"/>
    </row>
    <row r="149" spans="2:11" s="1" customFormat="1" ht="17.25" customHeight="1">
      <c r="B149" s="269"/>
      <c r="C149" s="273" t="s">
        <v>505</v>
      </c>
      <c r="D149" s="273"/>
      <c r="E149" s="273"/>
      <c r="F149" s="274" t="s">
        <v>506</v>
      </c>
      <c r="G149" s="275"/>
      <c r="H149" s="273"/>
      <c r="I149" s="273"/>
      <c r="J149" s="273" t="s">
        <v>507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511</v>
      </c>
      <c r="D151" s="258"/>
      <c r="E151" s="258"/>
      <c r="F151" s="309" t="s">
        <v>508</v>
      </c>
      <c r="G151" s="258"/>
      <c r="H151" s="308" t="s">
        <v>548</v>
      </c>
      <c r="I151" s="308" t="s">
        <v>510</v>
      </c>
      <c r="J151" s="308">
        <v>120</v>
      </c>
      <c r="K151" s="304"/>
    </row>
    <row r="152" spans="2:11" s="1" customFormat="1" ht="15" customHeight="1">
      <c r="B152" s="281"/>
      <c r="C152" s="308" t="s">
        <v>557</v>
      </c>
      <c r="D152" s="258"/>
      <c r="E152" s="258"/>
      <c r="F152" s="309" t="s">
        <v>508</v>
      </c>
      <c r="G152" s="258"/>
      <c r="H152" s="308" t="s">
        <v>568</v>
      </c>
      <c r="I152" s="308" t="s">
        <v>510</v>
      </c>
      <c r="J152" s="308" t="s">
        <v>559</v>
      </c>
      <c r="K152" s="304"/>
    </row>
    <row r="153" spans="2:11" s="1" customFormat="1" ht="15" customHeight="1">
      <c r="B153" s="281"/>
      <c r="C153" s="308" t="s">
        <v>456</v>
      </c>
      <c r="D153" s="258"/>
      <c r="E153" s="258"/>
      <c r="F153" s="309" t="s">
        <v>508</v>
      </c>
      <c r="G153" s="258"/>
      <c r="H153" s="308" t="s">
        <v>569</v>
      </c>
      <c r="I153" s="308" t="s">
        <v>510</v>
      </c>
      <c r="J153" s="308" t="s">
        <v>559</v>
      </c>
      <c r="K153" s="304"/>
    </row>
    <row r="154" spans="2:11" s="1" customFormat="1" ht="15" customHeight="1">
      <c r="B154" s="281"/>
      <c r="C154" s="308" t="s">
        <v>513</v>
      </c>
      <c r="D154" s="258"/>
      <c r="E154" s="258"/>
      <c r="F154" s="309" t="s">
        <v>514</v>
      </c>
      <c r="G154" s="258"/>
      <c r="H154" s="308" t="s">
        <v>548</v>
      </c>
      <c r="I154" s="308" t="s">
        <v>510</v>
      </c>
      <c r="J154" s="308">
        <v>50</v>
      </c>
      <c r="K154" s="304"/>
    </row>
    <row r="155" spans="2:11" s="1" customFormat="1" ht="15" customHeight="1">
      <c r="B155" s="281"/>
      <c r="C155" s="308" t="s">
        <v>516</v>
      </c>
      <c r="D155" s="258"/>
      <c r="E155" s="258"/>
      <c r="F155" s="309" t="s">
        <v>508</v>
      </c>
      <c r="G155" s="258"/>
      <c r="H155" s="308" t="s">
        <v>548</v>
      </c>
      <c r="I155" s="308" t="s">
        <v>518</v>
      </c>
      <c r="J155" s="308"/>
      <c r="K155" s="304"/>
    </row>
    <row r="156" spans="2:11" s="1" customFormat="1" ht="15" customHeight="1">
      <c r="B156" s="281"/>
      <c r="C156" s="308" t="s">
        <v>527</v>
      </c>
      <c r="D156" s="258"/>
      <c r="E156" s="258"/>
      <c r="F156" s="309" t="s">
        <v>514</v>
      </c>
      <c r="G156" s="258"/>
      <c r="H156" s="308" t="s">
        <v>548</v>
      </c>
      <c r="I156" s="308" t="s">
        <v>510</v>
      </c>
      <c r="J156" s="308">
        <v>50</v>
      </c>
      <c r="K156" s="304"/>
    </row>
    <row r="157" spans="2:11" s="1" customFormat="1" ht="15" customHeight="1">
      <c r="B157" s="281"/>
      <c r="C157" s="308" t="s">
        <v>535</v>
      </c>
      <c r="D157" s="258"/>
      <c r="E157" s="258"/>
      <c r="F157" s="309" t="s">
        <v>514</v>
      </c>
      <c r="G157" s="258"/>
      <c r="H157" s="308" t="s">
        <v>548</v>
      </c>
      <c r="I157" s="308" t="s">
        <v>510</v>
      </c>
      <c r="J157" s="308">
        <v>50</v>
      </c>
      <c r="K157" s="304"/>
    </row>
    <row r="158" spans="2:11" s="1" customFormat="1" ht="15" customHeight="1">
      <c r="B158" s="281"/>
      <c r="C158" s="308" t="s">
        <v>533</v>
      </c>
      <c r="D158" s="258"/>
      <c r="E158" s="258"/>
      <c r="F158" s="309" t="s">
        <v>514</v>
      </c>
      <c r="G158" s="258"/>
      <c r="H158" s="308" t="s">
        <v>548</v>
      </c>
      <c r="I158" s="308" t="s">
        <v>510</v>
      </c>
      <c r="J158" s="308">
        <v>50</v>
      </c>
      <c r="K158" s="304"/>
    </row>
    <row r="159" spans="2:11" s="1" customFormat="1" ht="15" customHeight="1">
      <c r="B159" s="281"/>
      <c r="C159" s="308" t="s">
        <v>96</v>
      </c>
      <c r="D159" s="258"/>
      <c r="E159" s="258"/>
      <c r="F159" s="309" t="s">
        <v>508</v>
      </c>
      <c r="G159" s="258"/>
      <c r="H159" s="308" t="s">
        <v>570</v>
      </c>
      <c r="I159" s="308" t="s">
        <v>510</v>
      </c>
      <c r="J159" s="308" t="s">
        <v>571</v>
      </c>
      <c r="K159" s="304"/>
    </row>
    <row r="160" spans="2:11" s="1" customFormat="1" ht="15" customHeight="1">
      <c r="B160" s="281"/>
      <c r="C160" s="308" t="s">
        <v>572</v>
      </c>
      <c r="D160" s="258"/>
      <c r="E160" s="258"/>
      <c r="F160" s="309" t="s">
        <v>508</v>
      </c>
      <c r="G160" s="258"/>
      <c r="H160" s="308" t="s">
        <v>573</v>
      </c>
      <c r="I160" s="308" t="s">
        <v>543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8" t="s">
        <v>574</v>
      </c>
      <c r="D165" s="378"/>
      <c r="E165" s="378"/>
      <c r="F165" s="378"/>
      <c r="G165" s="378"/>
      <c r="H165" s="378"/>
      <c r="I165" s="378"/>
      <c r="J165" s="378"/>
      <c r="K165" s="251"/>
    </row>
    <row r="166" spans="2:11" s="1" customFormat="1" ht="17.25" customHeight="1">
      <c r="B166" s="250"/>
      <c r="C166" s="271" t="s">
        <v>502</v>
      </c>
      <c r="D166" s="271"/>
      <c r="E166" s="271"/>
      <c r="F166" s="271" t="s">
        <v>503</v>
      </c>
      <c r="G166" s="313"/>
      <c r="H166" s="314" t="s">
        <v>54</v>
      </c>
      <c r="I166" s="314" t="s">
        <v>57</v>
      </c>
      <c r="J166" s="271" t="s">
        <v>504</v>
      </c>
      <c r="K166" s="251"/>
    </row>
    <row r="167" spans="2:11" s="1" customFormat="1" ht="17.25" customHeight="1">
      <c r="B167" s="252"/>
      <c r="C167" s="273" t="s">
        <v>505</v>
      </c>
      <c r="D167" s="273"/>
      <c r="E167" s="273"/>
      <c r="F167" s="274" t="s">
        <v>506</v>
      </c>
      <c r="G167" s="315"/>
      <c r="H167" s="316"/>
      <c r="I167" s="316"/>
      <c r="J167" s="273" t="s">
        <v>507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511</v>
      </c>
      <c r="D169" s="258"/>
      <c r="E169" s="258"/>
      <c r="F169" s="279" t="s">
        <v>508</v>
      </c>
      <c r="G169" s="258"/>
      <c r="H169" s="258" t="s">
        <v>548</v>
      </c>
      <c r="I169" s="258" t="s">
        <v>510</v>
      </c>
      <c r="J169" s="258">
        <v>120</v>
      </c>
      <c r="K169" s="304"/>
    </row>
    <row r="170" spans="2:11" s="1" customFormat="1" ht="15" customHeight="1">
      <c r="B170" s="281"/>
      <c r="C170" s="258" t="s">
        <v>557</v>
      </c>
      <c r="D170" s="258"/>
      <c r="E170" s="258"/>
      <c r="F170" s="279" t="s">
        <v>508</v>
      </c>
      <c r="G170" s="258"/>
      <c r="H170" s="258" t="s">
        <v>558</v>
      </c>
      <c r="I170" s="258" t="s">
        <v>510</v>
      </c>
      <c r="J170" s="258" t="s">
        <v>559</v>
      </c>
      <c r="K170" s="304"/>
    </row>
    <row r="171" spans="2:11" s="1" customFormat="1" ht="15" customHeight="1">
      <c r="B171" s="281"/>
      <c r="C171" s="258" t="s">
        <v>456</v>
      </c>
      <c r="D171" s="258"/>
      <c r="E171" s="258"/>
      <c r="F171" s="279" t="s">
        <v>508</v>
      </c>
      <c r="G171" s="258"/>
      <c r="H171" s="258" t="s">
        <v>575</v>
      </c>
      <c r="I171" s="258" t="s">
        <v>510</v>
      </c>
      <c r="J171" s="258" t="s">
        <v>559</v>
      </c>
      <c r="K171" s="304"/>
    </row>
    <row r="172" spans="2:11" s="1" customFormat="1" ht="15" customHeight="1">
      <c r="B172" s="281"/>
      <c r="C172" s="258" t="s">
        <v>513</v>
      </c>
      <c r="D172" s="258"/>
      <c r="E172" s="258"/>
      <c r="F172" s="279" t="s">
        <v>514</v>
      </c>
      <c r="G172" s="258"/>
      <c r="H172" s="258" t="s">
        <v>575</v>
      </c>
      <c r="I172" s="258" t="s">
        <v>510</v>
      </c>
      <c r="J172" s="258">
        <v>50</v>
      </c>
      <c r="K172" s="304"/>
    </row>
    <row r="173" spans="2:11" s="1" customFormat="1" ht="15" customHeight="1">
      <c r="B173" s="281"/>
      <c r="C173" s="258" t="s">
        <v>516</v>
      </c>
      <c r="D173" s="258"/>
      <c r="E173" s="258"/>
      <c r="F173" s="279" t="s">
        <v>508</v>
      </c>
      <c r="G173" s="258"/>
      <c r="H173" s="258" t="s">
        <v>575</v>
      </c>
      <c r="I173" s="258" t="s">
        <v>518</v>
      </c>
      <c r="J173" s="258"/>
      <c r="K173" s="304"/>
    </row>
    <row r="174" spans="2:11" s="1" customFormat="1" ht="15" customHeight="1">
      <c r="B174" s="281"/>
      <c r="C174" s="258" t="s">
        <v>527</v>
      </c>
      <c r="D174" s="258"/>
      <c r="E174" s="258"/>
      <c r="F174" s="279" t="s">
        <v>514</v>
      </c>
      <c r="G174" s="258"/>
      <c r="H174" s="258" t="s">
        <v>575</v>
      </c>
      <c r="I174" s="258" t="s">
        <v>510</v>
      </c>
      <c r="J174" s="258">
        <v>50</v>
      </c>
      <c r="K174" s="304"/>
    </row>
    <row r="175" spans="2:11" s="1" customFormat="1" ht="15" customHeight="1">
      <c r="B175" s="281"/>
      <c r="C175" s="258" t="s">
        <v>535</v>
      </c>
      <c r="D175" s="258"/>
      <c r="E175" s="258"/>
      <c r="F175" s="279" t="s">
        <v>514</v>
      </c>
      <c r="G175" s="258"/>
      <c r="H175" s="258" t="s">
        <v>575</v>
      </c>
      <c r="I175" s="258" t="s">
        <v>510</v>
      </c>
      <c r="J175" s="258">
        <v>50</v>
      </c>
      <c r="K175" s="304"/>
    </row>
    <row r="176" spans="2:11" s="1" customFormat="1" ht="15" customHeight="1">
      <c r="B176" s="281"/>
      <c r="C176" s="258" t="s">
        <v>533</v>
      </c>
      <c r="D176" s="258"/>
      <c r="E176" s="258"/>
      <c r="F176" s="279" t="s">
        <v>514</v>
      </c>
      <c r="G176" s="258"/>
      <c r="H176" s="258" t="s">
        <v>575</v>
      </c>
      <c r="I176" s="258" t="s">
        <v>510</v>
      </c>
      <c r="J176" s="258">
        <v>50</v>
      </c>
      <c r="K176" s="304"/>
    </row>
    <row r="177" spans="2:11" s="1" customFormat="1" ht="15" customHeight="1">
      <c r="B177" s="281"/>
      <c r="C177" s="258" t="s">
        <v>105</v>
      </c>
      <c r="D177" s="258"/>
      <c r="E177" s="258"/>
      <c r="F177" s="279" t="s">
        <v>508</v>
      </c>
      <c r="G177" s="258"/>
      <c r="H177" s="258" t="s">
        <v>576</v>
      </c>
      <c r="I177" s="258" t="s">
        <v>577</v>
      </c>
      <c r="J177" s="258"/>
      <c r="K177" s="304"/>
    </row>
    <row r="178" spans="2:11" s="1" customFormat="1" ht="15" customHeight="1">
      <c r="B178" s="281"/>
      <c r="C178" s="258" t="s">
        <v>57</v>
      </c>
      <c r="D178" s="258"/>
      <c r="E178" s="258"/>
      <c r="F178" s="279" t="s">
        <v>508</v>
      </c>
      <c r="G178" s="258"/>
      <c r="H178" s="258" t="s">
        <v>578</v>
      </c>
      <c r="I178" s="258" t="s">
        <v>579</v>
      </c>
      <c r="J178" s="258">
        <v>1</v>
      </c>
      <c r="K178" s="304"/>
    </row>
    <row r="179" spans="2:11" s="1" customFormat="1" ht="15" customHeight="1">
      <c r="B179" s="281"/>
      <c r="C179" s="258" t="s">
        <v>53</v>
      </c>
      <c r="D179" s="258"/>
      <c r="E179" s="258"/>
      <c r="F179" s="279" t="s">
        <v>508</v>
      </c>
      <c r="G179" s="258"/>
      <c r="H179" s="258" t="s">
        <v>580</v>
      </c>
      <c r="I179" s="258" t="s">
        <v>510</v>
      </c>
      <c r="J179" s="258">
        <v>20</v>
      </c>
      <c r="K179" s="304"/>
    </row>
    <row r="180" spans="2:11" s="1" customFormat="1" ht="15" customHeight="1">
      <c r="B180" s="281"/>
      <c r="C180" s="258" t="s">
        <v>54</v>
      </c>
      <c r="D180" s="258"/>
      <c r="E180" s="258"/>
      <c r="F180" s="279" t="s">
        <v>508</v>
      </c>
      <c r="G180" s="258"/>
      <c r="H180" s="258" t="s">
        <v>581</v>
      </c>
      <c r="I180" s="258" t="s">
        <v>510</v>
      </c>
      <c r="J180" s="258">
        <v>255</v>
      </c>
      <c r="K180" s="304"/>
    </row>
    <row r="181" spans="2:11" s="1" customFormat="1" ht="15" customHeight="1">
      <c r="B181" s="281"/>
      <c r="C181" s="258" t="s">
        <v>106</v>
      </c>
      <c r="D181" s="258"/>
      <c r="E181" s="258"/>
      <c r="F181" s="279" t="s">
        <v>508</v>
      </c>
      <c r="G181" s="258"/>
      <c r="H181" s="258" t="s">
        <v>472</v>
      </c>
      <c r="I181" s="258" t="s">
        <v>510</v>
      </c>
      <c r="J181" s="258">
        <v>10</v>
      </c>
      <c r="K181" s="304"/>
    </row>
    <row r="182" spans="2:11" s="1" customFormat="1" ht="15" customHeight="1">
      <c r="B182" s="281"/>
      <c r="C182" s="258" t="s">
        <v>107</v>
      </c>
      <c r="D182" s="258"/>
      <c r="E182" s="258"/>
      <c r="F182" s="279" t="s">
        <v>508</v>
      </c>
      <c r="G182" s="258"/>
      <c r="H182" s="258" t="s">
        <v>582</v>
      </c>
      <c r="I182" s="258" t="s">
        <v>543</v>
      </c>
      <c r="J182" s="258"/>
      <c r="K182" s="304"/>
    </row>
    <row r="183" spans="2:11" s="1" customFormat="1" ht="15" customHeight="1">
      <c r="B183" s="281"/>
      <c r="C183" s="258" t="s">
        <v>583</v>
      </c>
      <c r="D183" s="258"/>
      <c r="E183" s="258"/>
      <c r="F183" s="279" t="s">
        <v>508</v>
      </c>
      <c r="G183" s="258"/>
      <c r="H183" s="258" t="s">
        <v>584</v>
      </c>
      <c r="I183" s="258" t="s">
        <v>543</v>
      </c>
      <c r="J183" s="258"/>
      <c r="K183" s="304"/>
    </row>
    <row r="184" spans="2:11" s="1" customFormat="1" ht="15" customHeight="1">
      <c r="B184" s="281"/>
      <c r="C184" s="258" t="s">
        <v>572</v>
      </c>
      <c r="D184" s="258"/>
      <c r="E184" s="258"/>
      <c r="F184" s="279" t="s">
        <v>508</v>
      </c>
      <c r="G184" s="258"/>
      <c r="H184" s="258" t="s">
        <v>585</v>
      </c>
      <c r="I184" s="258" t="s">
        <v>543</v>
      </c>
      <c r="J184" s="258"/>
      <c r="K184" s="304"/>
    </row>
    <row r="185" spans="2:11" s="1" customFormat="1" ht="15" customHeight="1">
      <c r="B185" s="281"/>
      <c r="C185" s="258" t="s">
        <v>109</v>
      </c>
      <c r="D185" s="258"/>
      <c r="E185" s="258"/>
      <c r="F185" s="279" t="s">
        <v>514</v>
      </c>
      <c r="G185" s="258"/>
      <c r="H185" s="258" t="s">
        <v>586</v>
      </c>
      <c r="I185" s="258" t="s">
        <v>510</v>
      </c>
      <c r="J185" s="258">
        <v>50</v>
      </c>
      <c r="K185" s="304"/>
    </row>
    <row r="186" spans="2:11" s="1" customFormat="1" ht="15" customHeight="1">
      <c r="B186" s="281"/>
      <c r="C186" s="258" t="s">
        <v>587</v>
      </c>
      <c r="D186" s="258"/>
      <c r="E186" s="258"/>
      <c r="F186" s="279" t="s">
        <v>514</v>
      </c>
      <c r="G186" s="258"/>
      <c r="H186" s="258" t="s">
        <v>588</v>
      </c>
      <c r="I186" s="258" t="s">
        <v>589</v>
      </c>
      <c r="J186" s="258"/>
      <c r="K186" s="304"/>
    </row>
    <row r="187" spans="2:11" s="1" customFormat="1" ht="15" customHeight="1">
      <c r="B187" s="281"/>
      <c r="C187" s="258" t="s">
        <v>590</v>
      </c>
      <c r="D187" s="258"/>
      <c r="E187" s="258"/>
      <c r="F187" s="279" t="s">
        <v>514</v>
      </c>
      <c r="G187" s="258"/>
      <c r="H187" s="258" t="s">
        <v>591</v>
      </c>
      <c r="I187" s="258" t="s">
        <v>589</v>
      </c>
      <c r="J187" s="258"/>
      <c r="K187" s="304"/>
    </row>
    <row r="188" spans="2:11" s="1" customFormat="1" ht="15" customHeight="1">
      <c r="B188" s="281"/>
      <c r="C188" s="258" t="s">
        <v>592</v>
      </c>
      <c r="D188" s="258"/>
      <c r="E188" s="258"/>
      <c r="F188" s="279" t="s">
        <v>514</v>
      </c>
      <c r="G188" s="258"/>
      <c r="H188" s="258" t="s">
        <v>593</v>
      </c>
      <c r="I188" s="258" t="s">
        <v>589</v>
      </c>
      <c r="J188" s="258"/>
      <c r="K188" s="304"/>
    </row>
    <row r="189" spans="2:11" s="1" customFormat="1" ht="15" customHeight="1">
      <c r="B189" s="281"/>
      <c r="C189" s="317" t="s">
        <v>594</v>
      </c>
      <c r="D189" s="258"/>
      <c r="E189" s="258"/>
      <c r="F189" s="279" t="s">
        <v>514</v>
      </c>
      <c r="G189" s="258"/>
      <c r="H189" s="258" t="s">
        <v>595</v>
      </c>
      <c r="I189" s="258" t="s">
        <v>596</v>
      </c>
      <c r="J189" s="318" t="s">
        <v>597</v>
      </c>
      <c r="K189" s="304"/>
    </row>
    <row r="190" spans="2:11" s="1" customFormat="1" ht="15" customHeight="1">
      <c r="B190" s="281"/>
      <c r="C190" s="317" t="s">
        <v>42</v>
      </c>
      <c r="D190" s="258"/>
      <c r="E190" s="258"/>
      <c r="F190" s="279" t="s">
        <v>508</v>
      </c>
      <c r="G190" s="258"/>
      <c r="H190" s="255" t="s">
        <v>598</v>
      </c>
      <c r="I190" s="258" t="s">
        <v>599</v>
      </c>
      <c r="J190" s="258"/>
      <c r="K190" s="304"/>
    </row>
    <row r="191" spans="2:11" s="1" customFormat="1" ht="15" customHeight="1">
      <c r="B191" s="281"/>
      <c r="C191" s="317" t="s">
        <v>600</v>
      </c>
      <c r="D191" s="258"/>
      <c r="E191" s="258"/>
      <c r="F191" s="279" t="s">
        <v>508</v>
      </c>
      <c r="G191" s="258"/>
      <c r="H191" s="258" t="s">
        <v>601</v>
      </c>
      <c r="I191" s="258" t="s">
        <v>543</v>
      </c>
      <c r="J191" s="258"/>
      <c r="K191" s="304"/>
    </row>
    <row r="192" spans="2:11" s="1" customFormat="1" ht="15" customHeight="1">
      <c r="B192" s="281"/>
      <c r="C192" s="317" t="s">
        <v>602</v>
      </c>
      <c r="D192" s="258"/>
      <c r="E192" s="258"/>
      <c r="F192" s="279" t="s">
        <v>508</v>
      </c>
      <c r="G192" s="258"/>
      <c r="H192" s="258" t="s">
        <v>603</v>
      </c>
      <c r="I192" s="258" t="s">
        <v>543</v>
      </c>
      <c r="J192" s="258"/>
      <c r="K192" s="304"/>
    </row>
    <row r="193" spans="2:11" s="1" customFormat="1" ht="15" customHeight="1">
      <c r="B193" s="281"/>
      <c r="C193" s="317" t="s">
        <v>604</v>
      </c>
      <c r="D193" s="258"/>
      <c r="E193" s="258"/>
      <c r="F193" s="279" t="s">
        <v>514</v>
      </c>
      <c r="G193" s="258"/>
      <c r="H193" s="258" t="s">
        <v>605</v>
      </c>
      <c r="I193" s="258" t="s">
        <v>543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8" t="s">
        <v>606</v>
      </c>
      <c r="D199" s="378"/>
      <c r="E199" s="378"/>
      <c r="F199" s="378"/>
      <c r="G199" s="378"/>
      <c r="H199" s="378"/>
      <c r="I199" s="378"/>
      <c r="J199" s="378"/>
      <c r="K199" s="251"/>
    </row>
    <row r="200" spans="2:11" s="1" customFormat="1" ht="25.5" customHeight="1">
      <c r="B200" s="250"/>
      <c r="C200" s="320" t="s">
        <v>607</v>
      </c>
      <c r="D200" s="320"/>
      <c r="E200" s="320"/>
      <c r="F200" s="320" t="s">
        <v>608</v>
      </c>
      <c r="G200" s="321"/>
      <c r="H200" s="379" t="s">
        <v>609</v>
      </c>
      <c r="I200" s="379"/>
      <c r="J200" s="379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599</v>
      </c>
      <c r="D202" s="258"/>
      <c r="E202" s="258"/>
      <c r="F202" s="279" t="s">
        <v>43</v>
      </c>
      <c r="G202" s="258"/>
      <c r="H202" s="380" t="s">
        <v>610</v>
      </c>
      <c r="I202" s="380"/>
      <c r="J202" s="380"/>
      <c r="K202" s="304"/>
    </row>
    <row r="203" spans="2:11" s="1" customFormat="1" ht="15" customHeight="1">
      <c r="B203" s="281"/>
      <c r="C203" s="258"/>
      <c r="D203" s="258"/>
      <c r="E203" s="258"/>
      <c r="F203" s="279" t="s">
        <v>44</v>
      </c>
      <c r="G203" s="258"/>
      <c r="H203" s="380" t="s">
        <v>611</v>
      </c>
      <c r="I203" s="380"/>
      <c r="J203" s="380"/>
      <c r="K203" s="304"/>
    </row>
    <row r="204" spans="2:11" s="1" customFormat="1" ht="15" customHeight="1">
      <c r="B204" s="281"/>
      <c r="C204" s="258"/>
      <c r="D204" s="258"/>
      <c r="E204" s="258"/>
      <c r="F204" s="279" t="s">
        <v>47</v>
      </c>
      <c r="G204" s="258"/>
      <c r="H204" s="380" t="s">
        <v>612</v>
      </c>
      <c r="I204" s="380"/>
      <c r="J204" s="380"/>
      <c r="K204" s="304"/>
    </row>
    <row r="205" spans="2:11" s="1" customFormat="1" ht="15" customHeight="1">
      <c r="B205" s="281"/>
      <c r="C205" s="258"/>
      <c r="D205" s="258"/>
      <c r="E205" s="258"/>
      <c r="F205" s="279" t="s">
        <v>45</v>
      </c>
      <c r="G205" s="258"/>
      <c r="H205" s="380" t="s">
        <v>613</v>
      </c>
      <c r="I205" s="380"/>
      <c r="J205" s="380"/>
      <c r="K205" s="304"/>
    </row>
    <row r="206" spans="2:11" s="1" customFormat="1" ht="15" customHeight="1">
      <c r="B206" s="281"/>
      <c r="C206" s="258"/>
      <c r="D206" s="258"/>
      <c r="E206" s="258"/>
      <c r="F206" s="279" t="s">
        <v>46</v>
      </c>
      <c r="G206" s="258"/>
      <c r="H206" s="380" t="s">
        <v>614</v>
      </c>
      <c r="I206" s="380"/>
      <c r="J206" s="380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555</v>
      </c>
      <c r="D208" s="258"/>
      <c r="E208" s="258"/>
      <c r="F208" s="279" t="s">
        <v>79</v>
      </c>
      <c r="G208" s="258"/>
      <c r="H208" s="380" t="s">
        <v>615</v>
      </c>
      <c r="I208" s="380"/>
      <c r="J208" s="380"/>
      <c r="K208" s="304"/>
    </row>
    <row r="209" spans="2:11" s="1" customFormat="1" ht="15" customHeight="1">
      <c r="B209" s="281"/>
      <c r="C209" s="258"/>
      <c r="D209" s="258"/>
      <c r="E209" s="258"/>
      <c r="F209" s="279" t="s">
        <v>452</v>
      </c>
      <c r="G209" s="258"/>
      <c r="H209" s="380" t="s">
        <v>453</v>
      </c>
      <c r="I209" s="380"/>
      <c r="J209" s="380"/>
      <c r="K209" s="304"/>
    </row>
    <row r="210" spans="2:11" s="1" customFormat="1" ht="15" customHeight="1">
      <c r="B210" s="281"/>
      <c r="C210" s="258"/>
      <c r="D210" s="258"/>
      <c r="E210" s="258"/>
      <c r="F210" s="279" t="s">
        <v>450</v>
      </c>
      <c r="G210" s="258"/>
      <c r="H210" s="380" t="s">
        <v>616</v>
      </c>
      <c r="I210" s="380"/>
      <c r="J210" s="380"/>
      <c r="K210" s="304"/>
    </row>
    <row r="211" spans="2:11" s="1" customFormat="1" ht="15" customHeight="1">
      <c r="B211" s="322"/>
      <c r="C211" s="258"/>
      <c r="D211" s="258"/>
      <c r="E211" s="258"/>
      <c r="F211" s="279" t="s">
        <v>89</v>
      </c>
      <c r="G211" s="317"/>
      <c r="H211" s="381" t="s">
        <v>90</v>
      </c>
      <c r="I211" s="381"/>
      <c r="J211" s="381"/>
      <c r="K211" s="323"/>
    </row>
    <row r="212" spans="2:11" s="1" customFormat="1" ht="15" customHeight="1">
      <c r="B212" s="322"/>
      <c r="C212" s="258"/>
      <c r="D212" s="258"/>
      <c r="E212" s="258"/>
      <c r="F212" s="279" t="s">
        <v>454</v>
      </c>
      <c r="G212" s="317"/>
      <c r="H212" s="381" t="s">
        <v>434</v>
      </c>
      <c r="I212" s="381"/>
      <c r="J212" s="381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579</v>
      </c>
      <c r="D214" s="258"/>
      <c r="E214" s="258"/>
      <c r="F214" s="279">
        <v>1</v>
      </c>
      <c r="G214" s="317"/>
      <c r="H214" s="381" t="s">
        <v>617</v>
      </c>
      <c r="I214" s="381"/>
      <c r="J214" s="381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81" t="s">
        <v>618</v>
      </c>
      <c r="I215" s="381"/>
      <c r="J215" s="381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81" t="s">
        <v>619</v>
      </c>
      <c r="I216" s="381"/>
      <c r="J216" s="381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81" t="s">
        <v>620</v>
      </c>
      <c r="I217" s="381"/>
      <c r="J217" s="381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Wojčiková</dc:creator>
  <cp:keywords/>
  <dc:description/>
  <cp:lastModifiedBy>Barbora Marešová</cp:lastModifiedBy>
  <dcterms:created xsi:type="dcterms:W3CDTF">2022-12-14T11:48:45Z</dcterms:created>
  <dcterms:modified xsi:type="dcterms:W3CDTF">2022-12-14T12:32:51Z</dcterms:modified>
  <cp:category/>
  <cp:version/>
  <cp:contentType/>
  <cp:contentStatus/>
</cp:coreProperties>
</file>