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16" yWindow="65416" windowWidth="29040" windowHeight="15840" activeTab="2"/>
  </bookViews>
  <sheets>
    <sheet name="SO 100" sheetId="1" r:id="rId1"/>
    <sheet name="SO 101" sheetId="2" r:id="rId2"/>
    <sheet name="SO 403" sheetId="3" r:id="rId3"/>
  </sheets>
  <definedNames/>
  <calcPr calcId="191029"/>
  <extLst/>
</workbook>
</file>

<file path=xl/sharedStrings.xml><?xml version="1.0" encoding="utf-8"?>
<sst xmlns="http://schemas.openxmlformats.org/spreadsheetml/2006/main" count="1654" uniqueCount="613">
  <si>
    <t>ASPE10</t>
  </si>
  <si>
    <t>S</t>
  </si>
  <si>
    <t>Firma: Martin Cimburek</t>
  </si>
  <si>
    <t>Soupis prací objektu</t>
  </si>
  <si>
    <t xml:space="preserve">Stavba: </t>
  </si>
  <si>
    <t>2019-04 PDPS</t>
  </si>
  <si>
    <t>Rekonstrukce ulice Nerudova a Vrchlického, Česká Kamenice</t>
  </si>
  <si>
    <t>O</t>
  </si>
  <si>
    <t>Rozpočet:</t>
  </si>
  <si>
    <t>0,00</t>
  </si>
  <si>
    <t>15,00</t>
  </si>
  <si>
    <t>21,00</t>
  </si>
  <si>
    <t>3</t>
  </si>
  <si>
    <t>2</t>
  </si>
  <si>
    <t>SO 100</t>
  </si>
  <si>
    <t>Všeobecné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</si>
  <si>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</si>
  <si>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</si>
  <si>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</si>
  <si>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</si>
  <si>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</si>
  <si>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</si>
  <si>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</si>
  <si>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</si>
  <si>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</si>
  <si>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</si>
  <si>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</si>
  <si>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</si>
  <si>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</si>
  <si>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</si>
  <si>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</si>
  <si>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</si>
  <si>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</si>
  <si>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</si>
  <si>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</si>
  <si>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</si>
  <si>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 A</t>
  </si>
  <si>
    <t/>
  </si>
  <si>
    <t>POMOC PRÁCE ZŘÍZ NEBO ZAJIŠŤ REGULACI A OCHRANU DOPRAVY</t>
  </si>
  <si>
    <t>KPL</t>
  </si>
  <si>
    <t>PP</t>
  </si>
  <si>
    <t>přechodné dopravní značení pro ochrany dopravy 
vč.dodávky, montáže, demontáže přechodných SDZ (vč.nájmu), položka vč.čištění vozovek (v případě znečištění)</t>
  </si>
  <si>
    <t>VV</t>
  </si>
  <si>
    <t>1=1,000 [A]</t>
  </si>
  <si>
    <t>TS</t>
  </si>
  <si>
    <t>zahrnuje veškeré náklady spojené s objednatelem požadovanými zařízeními</t>
  </si>
  <si>
    <t>02720 B</t>
  </si>
  <si>
    <t>projekt na ochranu dopravy DIO 
(projektová dokumentace DSP/PDPS obsahuje pouze rámcový návrh opatření, který je nutno aktualizovat min.2 měsíce před realizací stavby na základě aktuální dopravní situace v koordinaci s dalšími plánovanými stavbami v daném území pro eliminaci omezení dopravy)</t>
  </si>
  <si>
    <t>02811</t>
  </si>
  <si>
    <t>PRŮZKUMNÉ PRÁCE GEOTECHNICKÉ NA POVRCHU</t>
  </si>
  <si>
    <t>zkoušky poměru únosnosti CBR na čtyřech vybraných místech se zatříděním zemin v podloží (1.úsek mezi mostem a náměstíčkem, 2.náměstíčko, 3.úsek mezi náměstíčkem a Starým klubem)</t>
  </si>
  <si>
    <t>3=3,000 [A] ks</t>
  </si>
  <si>
    <t>zahrnuje veškeré náklady spojené s objednatelem požadovanými pracemi</t>
  </si>
  <si>
    <t>02910</t>
  </si>
  <si>
    <t>OSTATNÍ POŽADAVKY - ZEMĚMĚŘIČSKÁ MĚŘENÍ</t>
  </si>
  <si>
    <t>vytýčení stavby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</si>
  <si>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</si>
  <si>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</si>
  <si>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</si>
  <si>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zaměření skutečného stavu pro DSPS 
(změna MJ na kpl)</t>
  </si>
  <si>
    <t>02944</t>
  </si>
  <si>
    <t>OSTAT POŽADAVKY - DOKUMENTACE SKUTEČ PROVEDENÍ V DIGIT FORMĚ</t>
  </si>
  <si>
    <t>dokumentace skutečného provedení stavby 
(TZ, SIT, VZOR ŘEZ)</t>
  </si>
  <si>
    <t>7</t>
  </si>
  <si>
    <t>02990</t>
  </si>
  <si>
    <t>OSTATNÍ POŽADAVKY - INFORMAČNÍ TABULE</t>
  </si>
  <si>
    <t>informační tabule na začátku a konci úseku</t>
  </si>
  <si>
    <t>2=2,000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</si>
  <si>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</si>
  <si>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101</t>
  </si>
  <si>
    <t>Komunikace ul.Nerudova</t>
  </si>
  <si>
    <t>014102 AB R</t>
  </si>
  <si>
    <t>POPLATKY ZA SKLÁDKU - ASF.BETON</t>
  </si>
  <si>
    <t>T</t>
  </si>
  <si>
    <t>vozovkové asfaltové vrstvy (položka zn.11313)</t>
  </si>
  <si>
    <t>238,20*2,2=524,040 [A] t</t>
  </si>
  <si>
    <t>zahrnuje veškeré poplatky provozovateli skládky související s uložením odpadu na skládce.</t>
  </si>
  <si>
    <t>014102 BET R</t>
  </si>
  <si>
    <t>POPLATKY ZA SKLÁDKU - BETON</t>
  </si>
  <si>
    <t>vozovkové betonové vrstvy, vpusti, potrubí (položka zn.11315, 96687, 969234)</t>
  </si>
  <si>
    <t>4,35*2,4=10,440 [A] 
19*0,1*2,4=4,560 [B] 
180*0.015*2.4=6,480 [C] 
Celkem: A+B+C=21,480 [D] t</t>
  </si>
  <si>
    <t>014102 KAMC R</t>
  </si>
  <si>
    <t>POPLATKY ZA SKLÁDKU - KAMENIVO CB</t>
  </si>
  <si>
    <t>vozovkové stmel. vrstvy (položka zn.11334)</t>
  </si>
  <si>
    <t>42.525*2.2=93,555 [A] t</t>
  </si>
  <si>
    <t>027121</t>
  </si>
  <si>
    <t>PROVIZORNÍ PŘÍSTUPOVÉ CESTY - ZŘÍZENÍ</t>
  </si>
  <si>
    <t>M2</t>
  </si>
  <si>
    <t>zřízení provizorních přístupů pro pěší v Nerudově a části Vrchlického ulice včetně bezpečnostních opatření při zřízení lávek přes překopy 
položka odhadem 280m x 1,0m</t>
  </si>
  <si>
    <t>280,0*1,0=280,000 [A] m2</t>
  </si>
  <si>
    <t>027123</t>
  </si>
  <si>
    <t>PROVIZORNÍ PŘÍSTUPOVÉ CESTY - ZRUŠENÍ</t>
  </si>
  <si>
    <t>zrušení provizorních přístupů pro pěší v Nerudově a části Vrchlického ulice včetně bezpečnostních opatření při zřízení lávek přes překopy 
položka odhadem 280m x 1,0m</t>
  </si>
  <si>
    <t>Zemní práce</t>
  </si>
  <si>
    <t>11010</t>
  </si>
  <si>
    <t>VŠEOBECNÉ VYKLIZENÍ ZASTAVĚNÉHO ÚZEMÍ</t>
  </si>
  <si>
    <t>vyklizení sklepních prostor místnosti G včetně odvozu na skládku a skládkovného 
kamenné kvádry využity při stabilizaci dle IGP a dále v rámci stavby</t>
  </si>
  <si>
    <t>4,5*6,0=27,000 [A] m2</t>
  </si>
  <si>
    <t>zahrnuje odstranění všech překážek pro uskutečnění stavby</t>
  </si>
  <si>
    <t>11120</t>
  </si>
  <si>
    <t>ODSTRANĚNÍ KŘOVIN</t>
  </si>
  <si>
    <t>odstranění stávajících křovin v prostoru náměstíčka a ploše mezi Nerudovou a Vrchlického ulicí  
možné využití v rámci stavby</t>
  </si>
  <si>
    <t>20,0+15,0=35,000 [A] m2</t>
  </si>
  <si>
    <t>odstranění křovin a stromů do průměru 100 mm  
doprava dřevin bez ohledu na vzdálenost  
spálení na hromadách nebo štěpkování</t>
  </si>
  <si>
    <t>8</t>
  </si>
  <si>
    <t>11130</t>
  </si>
  <si>
    <t>SEJMUTÍ DRNU</t>
  </si>
  <si>
    <t>sejmutí vegetace v tl.150mm 
(digitálně odměřeno ze situace stávajícího stavu v rozsahu řešeného území)</t>
  </si>
  <si>
    <t>140,0+30,0+36,0+9,0+42,0+280,0=537,000 [A] m2</t>
  </si>
  <si>
    <t>včetně vodorovné dopravy  a uložení na skládku</t>
  </si>
  <si>
    <t>11201</t>
  </si>
  <si>
    <t>KÁCENÍ STROMŮ D KMENE DO 0,5M S ODSTRANĚNÍM PAŘEZŮ</t>
  </si>
  <si>
    <t>KUS</t>
  </si>
  <si>
    <t>kácení sakury v nezpevněné ploše mezi ul.Nerudova a Vrchlického</t>
  </si>
  <si>
    <t>1=1,000 [A] ks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</si>
  <si>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</si>
  <si>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11313</t>
  </si>
  <si>
    <t>ODSTRANĚNÍ KRYTU ZPEVNĚNÝCH PLOCH S ASFALTOVÝM POJIVEM</t>
  </si>
  <si>
    <t>M3</t>
  </si>
  <si>
    <t>poplatek za skládku uveden v položce 014102 AB R 
tloušťka AB 12cm stanovena odhadem (nutno upřesnit při realizaci na základě skutečnosti) 
(digitálně odměřeno ze situace stávajícího stavu v rozsahu řešeného území)</t>
  </si>
  <si>
    <t>1985,0*0,12=238,200 [A]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</si>
  <si>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</si>
  <si>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</si>
  <si>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11315</t>
  </si>
  <si>
    <t>ODSTRANĚNÍ KRYTU ZPEVNĚNÝCH PLOCH Z BETONU</t>
  </si>
  <si>
    <t>poplatek za skládku uveden v položce 014102 BET R 
tloušťka 10cm stanovena odhadem (nutno upřesnit při realizaci na základě skutečnosti) 
(digitálně odměřeno ze situace stávajícího stavu v rozsahu řešeného území)</t>
  </si>
  <si>
    <t>(20,5+5,0+18,0)*0,1=4,350 [A] m3</t>
  </si>
  <si>
    <t>12</t>
  </si>
  <si>
    <t>11332</t>
  </si>
  <si>
    <t>ODSTRANĚNÍ PODKLADŮ ZPEVNĚNÝCH PLOCH Z KAMENIVA NESTMELENÉHO</t>
  </si>
  <si>
    <t>tloušťka ŠD stanovena odhadem (nutno upřesnit při realizaci na základě skutečnosti) 
(digitálně odměřeno ze situace stávajícího stavu v rozsahu řešeného území) 
včetně odvozu na skládku města (bez poplatku za skládkovné)</t>
  </si>
  <si>
    <t>1985,0*0,20=397,000 [A] 
(45.0+198.0+36.0+4.5)*0.17=48,195 [B] 
(20,5+5,0+18,0)*0,2=8,700 [C] 
Celkem: A+B+C=453,895 [D] m3</t>
  </si>
  <si>
    <t>13</t>
  </si>
  <si>
    <t>11334</t>
  </si>
  <si>
    <t>ODSTRANĚNÍ PODKLADU ZPEVNĚNÝCH PLOCH S CEMENT POJIVEM</t>
  </si>
  <si>
    <t>poplatek za skládku uveden v položce 014102 KAMC R 
tloušťka KSC stanovena odhadem (nutno upřesnit při realizaci na základě skutečnosti) 
(digitálně odměřeno ze situace stávajícího stavu v rozsahu řešeného území)</t>
  </si>
  <si>
    <t>(45.0+198.0+36.0+4.5)*0.15=42,525 [A] m3</t>
  </si>
  <si>
    <t>14</t>
  </si>
  <si>
    <t>11337</t>
  </si>
  <si>
    <t>ODSTRANĚNÍ PODKLADU ZPEVNĚNÝCH PLOCH Z DLAŽEBNÍCH KOSTEK</t>
  </si>
  <si>
    <t>bez poplatku za skládku (dlažba bude recyklována a využita v rámci stavby) 
tloušťka 12cm stanovena odhadem (nutno upřesnit při realizaci na základě skutečnosti) 
položka vč.očištění dlažby a uložení na mezideponii v rámci stavby (určí investor) 
(digitálně odměřeno ze situace stávajícího stavu v rozsahu řešeného území)</t>
  </si>
  <si>
    <t>1985,0*0,12=238,200 [A] 
(45.0+198.0+36.0+4.5)*0.12=34,020 [B] 
Celkem: A+B=272,220 [C] m3</t>
  </si>
  <si>
    <t>15</t>
  </si>
  <si>
    <t>12273 A</t>
  </si>
  <si>
    <t>ODKOPÁVKY A PROKOPÁVKY OBECNÉ TŘ. I</t>
  </si>
  <si>
    <t>včetně odvozu na skládku města (bez poplatku za skládkovné) 
(digitálně odměřeno ze situace a řezů stávajícího stavu v rozsahu řešeného území) 
v případě vhodnosti (určí TDI) lze částečně využít při vrstevnatě hutněném zásypu porušené sklepní pískovcové místnosti u parkoviště</t>
  </si>
  <si>
    <t>1985,0*0,08=158,800 [A] 
(45.0+198.0+36.0+4.5)*0.08=22,680 [B] 
(20,5+5,0+18,0)*0,22=9,570 [C] 
(140,0*0,67)+((30,0+36,0)*0,87)+((9,0+42,0)*0,37)=170,090 [D] 
((3,3+2,2)/2*10,06)+((2,2+0,4)/2*16,35)+((0,4+0,2)/2*3,86)=50,078 [E] 
3*16,0=48,000 [F] 
110,0*0,4=44,000 [G]  
Celkem: A+B+C+D+E+F+G=503,218 [H]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</si>
  <si>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</si>
  <si>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</si>
  <si>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12273 B</t>
  </si>
  <si>
    <t>včetně odvozu na skládku města (bez poplatku za skládkovné) 
(digitálně odměřeno ze situace a řezů nového stavu v rozsahu řešeného území) 
provedeno pouze na příkaz TDI - úprava podloží zpevněných ploch včetně chodníků</t>
  </si>
  <si>
    <t>2390,0*0,3=717,000 [A]  
110,0*0,3=33,000 [B] 
Celkem: A+B=750,000 [C] m3</t>
  </si>
  <si>
    <t>17</t>
  </si>
  <si>
    <t>12293</t>
  </si>
  <si>
    <t>ODKOPÁVKY A PROKOPÁVKY OBECNÉ TŘ. III</t>
  </si>
  <si>
    <t>svržení kamenného stropu místnosti G dle závěrů IGP 
kamenné kvádry lze po dohodě s geologem a invesotrem využít při stabilizačních opatření ve sklepení či na stavbě</t>
  </si>
  <si>
    <t>4,5*6,0*1,3=35,100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</si>
  <si>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</si>
  <si>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</t>
  </si>
  <si>
    <t>12573</t>
  </si>
  <si>
    <t>VYKOPÁVKY ZE ZEMNÍKŮ A SKLÁDEK TŘ. I</t>
  </si>
  <si>
    <t>natěžení a dovoz ornice pro položku č.18230 
(digitálně odměřeno ze situace nového stavu v rozsahu řešeného území)</t>
  </si>
  <si>
    <t>(155,0+130,0)*0,15=42,750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</si>
  <si>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</si>
  <si>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19</t>
  </si>
  <si>
    <t>13273</t>
  </si>
  <si>
    <t>HLOUBENÍ RÝH ŠÍŘ DO 2M PAŽ I NEPAŽ TŘ. I</t>
  </si>
  <si>
    <t>hloubení rýh pro liniové odvodňovací prvky (vyjma trativodů) 
včetně odvozu a uložení na skládku, poplatek za skládku uveden v položce 014102 ZEM R 
(digitálně odměřeno ze situace a řezů stávajícího stavu v rozsahu řešeného území) 
v případě vhodnosti (určí TDI) lze částečně využít při vrstevnatě hutněném zásypu porušené sklepní pískovcové místnosti u parkoviště</t>
  </si>
  <si>
    <t>(12,0+10,0)*1,0*1,0=22,000 [A] 
(120,0+95,0+35,0)*0,4*0,4=40,000 [B] 
Celkem: A+B=62,000 [C]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</si>
  <si>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</si>
  <si>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</si>
  <si>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17110</t>
  </si>
  <si>
    <t>ULOŽENÍ SYPANINY DO NÁSYPŮ SE ZHUTNĚNÍM</t>
  </si>
  <si>
    <t>zásyp porušené sklepní místnosti G - předpoklad využítí vhodných či podmínečně vhodných zemin získaných na stavbě 
se zhutněním po vrstvách po á max.30cm</t>
  </si>
  <si>
    <t>4,5*6,0*3,0=81,000 [A] 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</si>
  <si>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</si>
  <si>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</si>
  <si>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17120 A</t>
  </si>
  <si>
    <t>ULOŽENÍ SYPANINY DO NÁSYPŮ A NA SKLÁDKY BEZ ZHUTNĚNÍ</t>
  </si>
  <si>
    <t>uložení výkopku z položky č.12273 A na trvalou skládku</t>
  </si>
  <si>
    <t>1985,0*0,08=158,800 [A] 
(45.0+198.0+36.0+4.5)*0.08=22,680 [B] 
(20,5+5,0+18,0)*0,22=9,570 [C] 
(140,0*0,67)+((30,0+36,0)*0,87)+((9,0+42,0)*0,37)=170,090 [D] 
((3,3+2,2)/2*10,06)+((2,2+0,4)/2*16,35)+((0,4+0,2)/2*3,86)=50,078 [E] 
3*16,0=48,000 [F] 
110,0*0,4=44,000 [G] 
62,0=62,000 [H] 
Celkem: A+B+C+D+E+F+G+H=565,218 [I] 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</si>
  <si>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</si>
  <si>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</si>
  <si>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17120 B</t>
  </si>
  <si>
    <t>uložení výkopku z položky č.12273 B na trvalou skládku</t>
  </si>
  <si>
    <t>2390,0*0,3=717,000 [A]  
110,0*0,3=33,000 [B]  
Celkem: A+B=750,000 [C] m3</t>
  </si>
  <si>
    <t>23</t>
  </si>
  <si>
    <t>17180</t>
  </si>
  <si>
    <t>ULOŽENÍ SYPANINY DO NÁSYPŮ Z NAKUPOVANÝCH MATERIÁLŮ</t>
  </si>
  <si>
    <t>nakupované materiály pro zásyp rubu zdi (včetně hutnění po vrstvách) a zásyp podél budov (kačírek)</t>
  </si>
  <si>
    <t>((1,7+0,9)/2*10,82)+((0,9+0,3)/2*10,76)+((0,3+0,2)/2*5,42)=21,877 [A] 
(17,0+5,0)*1,2=26,400 [B] 
Celkem: A+B=48,277 [C] m3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</si>
  <si>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</si>
  <si>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</si>
  <si>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</si>
  <si>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</si>
  <si>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digitálně odměřeno ze situace nového stavu v rozsahu řešeného území</t>
  </si>
  <si>
    <t>2390,0+110,0=2 500,000 [A] m2</t>
  </si>
  <si>
    <t>položka zahrnuje úpravu pláně včetně vyrovnání výškových rozdílů. Míru zhutnění určuje projekt.</t>
  </si>
  <si>
    <t>25</t>
  </si>
  <si>
    <t>18130</t>
  </si>
  <si>
    <t>ÚPRAVA PLÁNĚ BEZ ZHUTNĚNÍ</t>
  </si>
  <si>
    <t>155,0+130,0=285,000 [A] m2</t>
  </si>
  <si>
    <t>položka zahrnuje úpravu pláně včetně vyrovnání výškových rozdílů</t>
  </si>
  <si>
    <t>26</t>
  </si>
  <si>
    <t>18230</t>
  </si>
  <si>
    <t>ROZPROSTŘENÍ ORNICE V ROVINĚ</t>
  </si>
  <si>
    <t>položka zahrnuje:  
nutné přemístění ornice z dočasných skládek vzdálených do 50m  
rozprostření ornice v předepsané tloušťce v rovině a ve svahu do 1:5</t>
  </si>
  <si>
    <t>27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</si>
  <si>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</si>
  <si>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</si>
  <si>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</si>
  <si>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28</t>
  </si>
  <si>
    <t>184B17 R</t>
  </si>
  <si>
    <t>VYSAZOVÁNÍ STROMŮ LISTNATÝCH S BALEM PRŮMĚR KMENE DO 18CM, PODCHOZÍ VÝŠ MIN 2,4M</t>
  </si>
  <si>
    <t>Obvod kmene 20/25 cm. 
Položka bez hloubení jam (započítáno v HTÚ). Podle zjištěného stavu případných podúrovňových zbytků staré zástavby nebo 
neprostupných vrstev (bočně i do hloubky) a provedení dalších případných opatření kořenových bariér. Dodávka a montáž podzemního kotvení kořenového balu. Výměny půdy (substrát). Dodávka a montáž dvou kusů provzdušňovací a zavlažovací sondy ke každému stromu – perforované hadice o 
průměru 150 mm vyplněné štěrkem fr.16-32 ukončené krytem mlatem. Ochranný nátěr kmene, předvýsadbový řez, zálivka, hnojení. Vrstva drceného kameniva fr. 4-8 mm kolem kmene v otvoru. Kotvícího rámu a ocelové obruby v rozhraní dlažby a mlatu. 
Kompletní položka včetně nákupu stromu (lípa velkolistá - před nákupem odsouhlasit investorem), 
Úprava jednotkové ceny a názvu položky !!!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</si>
  <si>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</si>
  <si>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29</t>
  </si>
  <si>
    <t>18600</t>
  </si>
  <si>
    <t>ZALÉVÁNÍ VODOU</t>
  </si>
  <si>
    <t>kropení trávníku 
5l/m2, 4x ročně</t>
  </si>
  <si>
    <t>(155,0+130,0)*0,005*4=5,700 [A] 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</si>
  <si>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</si>
  <si>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</si>
  <si>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30</t>
  </si>
  <si>
    <t>21262</t>
  </si>
  <si>
    <t>TRATIVODY KOMPLET Z TRUB Z PLAST HMOT DN DO 100MM</t>
  </si>
  <si>
    <t>M</t>
  </si>
  <si>
    <t>drenážní trativod při patě zdi mezi Nerudovou a Vrchlického ulicí 
PVC DN 100 uložený do prostého betonu s vyústěním skrz zeď po á 3m 
(digitálně odměřeno ze situace nového stavu v rozsahu řešeného území)</t>
  </si>
  <si>
    <t>31.0+(16*1,0)=47,000 [A] m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</si>
  <si>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</si>
  <si>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31</t>
  </si>
  <si>
    <t>212635</t>
  </si>
  <si>
    <t>TRATIVODY KOMPL Z TRUB Z PLAST HM DN DO 150MM, RÝHA TŘ I</t>
  </si>
  <si>
    <t>drenážní trativod v úrovni pláně HDPE DN 125mm, SN8 
(digitálně odměřeno ze situace nového stavu v rozsahu řešeného území)</t>
  </si>
  <si>
    <t>380,0=380,000 [A] m</t>
  </si>
  <si>
    <t>32</t>
  </si>
  <si>
    <t>21361</t>
  </si>
  <si>
    <t>DRENÁŽNÍ VRSTVY Z GEOTEXTILIE</t>
  </si>
  <si>
    <t>separační geotextilie 400g/m2 v úrovni pláně 
(digitálně odměřeno ze situace nového stavu v rozsahu řešeného území)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</si>
  <si>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</si>
  <si>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33</t>
  </si>
  <si>
    <t>21452</t>
  </si>
  <si>
    <t>SANAČNÍ VRSTVY Z KAMENIVA DRCENÉHO</t>
  </si>
  <si>
    <t>sanace aktivní zóny v tl.min.300mm, např.ŠD fr.0/63mm 
(digitálně odměřeno ze situace a řezů nového stavu v rozsahu řešeného území) 
provedeno pouze na příkaz TDI - úprava podloží zpevněných ploch včetně chodníků</t>
  </si>
  <si>
    <t>(2390,0+110,0)*0,3=750,000 [A] m3</t>
  </si>
  <si>
    <t>položka zahrnuje dodávku předepsaného kameniva, mimostaveništní a vnitrostaveništní dopravu a jeho uložení  
není-li v zadávací dokumentaci uvedeno jinak, jedná se o nakupovaný materiál</t>
  </si>
  <si>
    <t>34</t>
  </si>
  <si>
    <t>261413</t>
  </si>
  <si>
    <t>VRTY PRO KOTVENÍ A INJEKTÁŽ TŘ IV NA POVRCHU D DO 25MM</t>
  </si>
  <si>
    <t>vrty pro kotvy do zdiva včetně kotevního tmelu 
délka vrtu cca 60cm 
technické řešení bude upřesněno při realizaci vybraným dodavatel kotvícího systému</t>
  </si>
  <si>
    <t>4*8*0,6=19,200 [A] 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</si>
  <si>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</si>
  <si>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35</t>
  </si>
  <si>
    <t>27231</t>
  </si>
  <si>
    <t>ZÁKLADY Z PROSTÉHO BETONU</t>
  </si>
  <si>
    <t>základ pískovcových zídek v prostoru náměstíčka 
základ opěrné zdi v km 0,190-0,217 (o realizaci základu rozhodne TDI a AD na základě kontroly základové spáry - viz TZ)</t>
  </si>
  <si>
    <t>31,0*0,8*0,4=9,920 [A] 
(10,0+16,2)*0,2*0,4=2,096 [B] 
(27,0*0,8*0,6)+(27,0*0,5)=26,460 [C] 
Celkem: A+B+C=38,476 [D] 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</si>
  <si>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</si>
  <si>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</si>
  <si>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36</t>
  </si>
  <si>
    <t>311212A</t>
  </si>
  <si>
    <t>A</t>
  </si>
  <si>
    <t>ZDI A STĚNY PODPĚR A VOLNÉ Z KAMENE A LOM VÝROBKŮ NA MC</t>
  </si>
  <si>
    <t>kamenné pískovcové zídky v prostoru náměstíčka a zeď mezi Nerudovou a Vrchlického ulicí tl.300-400mm 
(digitálně odměřeno ze situace a řezů nového stavu v rozsahu řešeného území) 
využití vybouraných kvádrů cca 28m3 (materiál bude odečten na základě skutečnosti na stavbě - tato položka je včetně nákupu materiálu)</t>
  </si>
  <si>
    <t>31,0*0,5*0,4=6,200 [A] 
10,0*0,25*0,4=1,000 [B] 
16,2*0,25*0,4=1,620 [C] 
46,5*0,4=18,600 [D] 
Celkem: A+B+C+D=27,420 [E] m3</t>
  </si>
  <si>
    <t>Položka zahrnuje veškerý materiál, výrobky a polotovary</t>
  </si>
  <si>
    <t>37</t>
  </si>
  <si>
    <t>B</t>
  </si>
  <si>
    <t>kamenné pískovcové zídky v prostoru náměstíčka a zeď mezi Nerudovou a Vrchlického ulicí tl.300-400mm 
(digitálně odměřeno ze situace a řezů nového stavu v rozsahu řešeného území) 
využití vybouraných kvádrů cca 28m3 (materiál bude odečten na základě skutečnosti na stavbě - tato položka je bez nákupu pískovcového materiálu - pouze doprava a lože)</t>
  </si>
  <si>
    <t>Položka zahrnuje mimostaveništní a vnitrostaveništní dopravu (rovněž přesuny), včetně naložení a složení, případně s uložením.</t>
  </si>
  <si>
    <t>38</t>
  </si>
  <si>
    <t>311212B</t>
  </si>
  <si>
    <t>stablizační úpravy v podloží dle závěrů IGP (popis v TZ D.1.1.1)</t>
  </si>
  <si>
    <t>1,00*1,25*1,90*2=4,750 [A] 
2,10*2,60*2,00=10,920 [B] 
1,25*1,50*1,70=3,188 [C] 
1,00*1,00*1,90=1,900 [D] 
1,40*2,40*1,90=6,384 [E] 
1,40*0,70*1,90=1,862 [F] 
0,90*0,50*1,90=0,855 [G] 
Celkem: A+B+C+D+E+F+G=29,859 [H] m3</t>
  </si>
  <si>
    <t>Položka zahrnuje veškerý materiál, výrobky a polotovary, včetně mimostaveništní a vnitrostaveništní dopravy (rovněž přesuny), včetně naložení a složení, případně s uložením.</t>
  </si>
  <si>
    <t>39</t>
  </si>
  <si>
    <t>311324</t>
  </si>
  <si>
    <t>ZDI A STĚNY PODP A VOL ZE ŽELEZOBET DO C25/30</t>
  </si>
  <si>
    <t>zesílení pískovcové zdi mezi Nerudovou a Vrchlického ulicí pomocí dříku z bet.C25/30-XF2 v tloušťce 40cm 
položka včetně konstrukční výztuže z kari sítě a ocelových trnů propojujících bet.zesílení s pískovcovou zdí 
(digitálně odměřeno ze situace a řezů nového stavu v rozsahu řešeného území)</t>
  </si>
  <si>
    <t>((1,3+1,0)/2*10,82)+((1,0+0,7)/2*10,76)+((0,7+0,3)/2*5,42)=24,299 [A] m3</t>
  </si>
  <si>
    <t>Vodorovné konstrukce</t>
  </si>
  <si>
    <t>40</t>
  </si>
  <si>
    <t>43419</t>
  </si>
  <si>
    <t>SCHODIŠŤOVÉ STUPNĚ, Z DÍLCŮ KAMENNÝCH</t>
  </si>
  <si>
    <t>"ztracené" schodišťové stupně z kamenných dílců (permlovaný povrch na vnější dvojici stran) 
šířka stupně 400mm (pochozí 330mm), výška stupně 140mm (poloměr prvků od R=9m do 10m) 
fyzikální a estetické pojetí kamene určí investor na základě odhalení původní dlažby (stupně musí korespondovat s recyklovanou dlažbou) 
položka vč.betonového základu pro uložení stupňů 
(digitálně odměřeno ze situace a řezů nového stavu v rozsahu řešeného území)</t>
  </si>
  <si>
    <t>(2,0+5,5+8,5)*0,14*0,4=0,896 [A] m3</t>
  </si>
  <si>
    <t>Komunikace</t>
  </si>
  <si>
    <t>41</t>
  </si>
  <si>
    <t>561431</t>
  </si>
  <si>
    <t>KAMENIVO ZPEVNĚNÉ CEMENTEM TŘ. I TL. DO 150MM</t>
  </si>
  <si>
    <t>kamenivo zpevněné cementem SC8/10 tl.120mm (chodník pro pěší - nepojížděný) 
v souladu s TP 192 (kap.3.7 obr.1) budou provedeny ve vrstvě odlehčovací otvory po á 3m (upřesněno na stavbě)   
(digitálně odměřeno ze situace nového stavu v rozsahu řešeného území)</t>
  </si>
  <si>
    <t>310,0=310,000 [A] m2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</si>
  <si>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</si>
  <si>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42</t>
  </si>
  <si>
    <t>561441</t>
  </si>
  <si>
    <t>KAMENIVO ZPEVNĚNÉ CEMENTEM TŘ. I TL. DO 200MM</t>
  </si>
  <si>
    <t>kamenivo zpevněné cementem SC8/10 tl.160mm (vozovka) 
v souladu s TP 192 (kap.3.7 obr.1) budou provedeny ve vrstvě odlehčovací otvory po á 3m (upřesněno na stavbě)   
(digitálně odměřeno ze situace nového stavu v rozsahu řešeného území)</t>
  </si>
  <si>
    <t>2015,0+10,0=2 025,000 [A] m2</t>
  </si>
  <si>
    <t>43</t>
  </si>
  <si>
    <t>561451</t>
  </si>
  <si>
    <t>KAMENIVO ZPEVNĚNÉ CEMENTEM TŘ. I TL. DO 250MM</t>
  </si>
  <si>
    <t>kamenivo zpevněné cementem SC8/10 tl.220mm (vizuální pás pro pěší - nahodile pojížděný) 
v souladu s TP 192 (kap.3.7 obr.1) budou provedeny ve vrstvě odlehčovací otvory po á 3m (upřesněno na stavbě)   
(digitálně odměřeno ze situace nového stavu v rozsahu řešeného území)</t>
  </si>
  <si>
    <t>160,0=160,000 [A] m2</t>
  </si>
  <si>
    <t>44</t>
  </si>
  <si>
    <t>56333</t>
  </si>
  <si>
    <t>VOZOVKOVÉ VRSTVY ZE ŠTĚRKODRTI TL. DO 150MM</t>
  </si>
  <si>
    <t>štěrkodrť min.ŠDb fr.0/32mm tl.150mm (chodník pro pěší - nepojížděný) 
(digitálně odměřeno ze situace nového stavu v rozsahu řešeného území)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</si>
  <si>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</si>
  <si>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45</t>
  </si>
  <si>
    <t>56334</t>
  </si>
  <si>
    <t>VOZOVKOVÉ VRSTVY ZE ŠTĚRKODRTI TL. DO 200MM</t>
  </si>
  <si>
    <t>štěrkodrť min.ŠDb fr.0/32mm tl.200mm (vozovka, vizuální pás pro pěší - nahodile pojížděný) 
(digitálně odměřeno ze situace nového stavu v rozsahu řešeného území)</t>
  </si>
  <si>
    <t>2025,0+160,0+10,0=2 195,000 [A] m2</t>
  </si>
  <si>
    <t>46</t>
  </si>
  <si>
    <t>58210</t>
  </si>
  <si>
    <t>DLÁŽDĚNÉ KRYTY Z VELKÝCH KOSTEK BEZ LOŽE</t>
  </si>
  <si>
    <t>dlážděné řádky z velkých kostek (dle TP 192) tl.160mm pro vizuální oddělení ploch 
(digitálně odměřeno ze situace nového stavu v rozsahu řešeného území)</t>
  </si>
  <si>
    <t>150,0=150,000 [A] m2</t>
  </si>
  <si>
    <t>- dodání dlažebního materiálu v požadované kvalitě</t>
  </si>
  <si>
    <t>47</t>
  </si>
  <si>
    <t>LOŽE PRO DLÁŽDĚNÉ KRYTY Z VELKÝCH KOSTEK</t>
  </si>
  <si>
    <t>lože pro dlážděné řádky z velkých kostek (dle TP 192) tl.40mm M 25 XF4 
(digitálně odměřeno ze situace nového stavu v rozsahu řešeného území)</t>
  </si>
  <si>
    <t>- dodání materiálu pro předepsanou výplň spar 
- očištění podkladu  
- uložení dlažby dle předepsaného technologického předpisu včetně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</si>
  <si>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48</t>
  </si>
  <si>
    <t>58220</t>
  </si>
  <si>
    <t>DLÁŽDĚNÉ KRYTY Z DROBNÝCH KOSTEK BEZ LOŽE</t>
  </si>
  <si>
    <t>dlážděný kryt z drobných kostek (dle TP 192) tl.120mm do kladečského lože tl.max.40mm 
!!! využití stávající dlažby odhadem cca 2268m2 (materiál bude odečten na základě skutečnosti na stavbě - tato položka je včetně nákupu materiálu) !!! 
!!! dlažba bude využita v rámci stavby v případě vhodnosti vizuálního stavu a geometrie - určí TDI !!! 
(digitálně odměřeno ze situace nového stavu v rozsahu řešeného území) 
pro rampové části a zpomalovací polštář doporučující jiný odstín cca 32m2</t>
  </si>
  <si>
    <t>2025,0+10,0=2 035,000 [A] m2</t>
  </si>
  <si>
    <t>49</t>
  </si>
  <si>
    <t>LOŽE PRO DLÁŽDĚNÉ KRYTY Z DROBNÝCH KOSTEK</t>
  </si>
  <si>
    <t>kladečské lože tl.max.40mm pro dlážděný kryt z drobných kostek (dle TP 192)</t>
  </si>
  <si>
    <t>50</t>
  </si>
  <si>
    <t>582312</t>
  </si>
  <si>
    <t>DLÁŽDĚNÉ KRYTY Z MOZAIK KOSTEK VÍCEBAREVNÝCH DO LOŽE Z KAMENIVA</t>
  </si>
  <si>
    <t>dlážděný kryt z mozaikových kostek (dle TP 192) tl.60mm do kladečského lože tl.max.40mm (chodník pro pěší - nepojížděný) 
vzorek mozaiky bude předložen před pokládkou TDI a městskému architektovi pro vizuální posouzení s recyklovanou dlažbou 
(digitálně odměřeno ze situace nového stavu v rozsahu řešeného území)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</si>
  <si>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</si>
  <si>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51</t>
  </si>
  <si>
    <t>582322</t>
  </si>
  <si>
    <t>DLÁŽDĚNÉ KRYTY Z MOZAIK KOSTEK VÍCEBAREVNÝCH DO LOŽE Z MC</t>
  </si>
  <si>
    <t>dlážděný kryt z mozaikových řezaných kostek (dle TP 192) tl.60mm do kladečského lože z malty M25XF4 tl.max.40mm včetně spar (vizuální pás pro pěší - nahodile pojížděný) 
vzorek mozaiky bude předložen před pokládkou TDI a městskému architektovi pro vizuální posouzení s recyklovanou dlažbou 
(digitálně odměřeno ze situace nového stavu v rozsahu řešeného území)</t>
  </si>
  <si>
    <t>52</t>
  </si>
  <si>
    <t>58242 A10 R</t>
  </si>
  <si>
    <t>DLÁŽDĚNÉ KRYTY Z KAMEN DESEK DO LOŽE Z MC</t>
  </si>
  <si>
    <t>žulová hladká dlažba (lemy podél prvků pro OOSPO v š.0,25m), tl.10cm na pojezdové ploše</t>
  </si>
  <si>
    <t>7,5=7,500 [A] m2</t>
  </si>
  <si>
    <t>53</t>
  </si>
  <si>
    <t>58242 A6 R</t>
  </si>
  <si>
    <t>žulová hladká dlažba (lemy podél prvků pro OOSPO v š.0,25m), tl.6cm na pochozí ploše</t>
  </si>
  <si>
    <t>4,5=4,500 [A] m2</t>
  </si>
  <si>
    <t>54</t>
  </si>
  <si>
    <t>58242 B10 R</t>
  </si>
  <si>
    <t>žulová reliéfní dlažba (s čtvercovými výstupky pro OOSPO), tl.10cm na pojížděné ploše</t>
  </si>
  <si>
    <t>55</t>
  </si>
  <si>
    <t>58242 B6 R</t>
  </si>
  <si>
    <t>žulová reliéfní dlažba (s čtvercovými výstupky pro OOSPO), tl.6cm na pochozí ploše</t>
  </si>
  <si>
    <t>6,5=6,500 [A] m2</t>
  </si>
  <si>
    <t>Přidružená stavební výroba</t>
  </si>
  <si>
    <t>56</t>
  </si>
  <si>
    <t>702211</t>
  </si>
  <si>
    <t>KABELOVÁ CHRÁNIČKA ZEMNÍ DN DO 100 MM</t>
  </si>
  <si>
    <t>kabelová chráničky pro sdělovací kabely 
Nerudova 2x260m, Vrchlického 2x140, U Kaple 2x30m</t>
  </si>
  <si>
    <t>(260,0+140,0+30,0)*2=860,000 [A] m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</si>
  <si>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</si>
  <si>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57</t>
  </si>
  <si>
    <t>711111</t>
  </si>
  <si>
    <t>IZOLACE BĚŽNÝCH KONSTRUKCÍ PROTI ZEMNÍ VLHKOSTI ASFALTOVÝMI NÁTĚRY</t>
  </si>
  <si>
    <t>nátěr zesílené pískovcové zdi na rubové části NPe + 2x Na proti zemní vhlkosti 
(digitálně odměřeno ze situace a řezů nového stavu v rozsahu řešeného území)</t>
  </si>
  <si>
    <t>3*40,0=120,000 [A] m2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</si>
  <si>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</si>
  <si>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58</t>
  </si>
  <si>
    <t>72124</t>
  </si>
  <si>
    <t>LAPAČE STŘEŠNÍCH SPLAVENIN</t>
  </si>
  <si>
    <t>lapače splavenin tzv.gajgry v litinovém provedení pro DN 125 
součástí položky je napojení stávajících svodů na gajgr dl.do 1m (nové potrubí není součástí stavby a bude případně řešeno samostatně majiteli nemovitostí)  
(digitálně odměřeno ze situace nového stavu v rozsahu řešeného území)</t>
  </si>
  <si>
    <t>33=33,000 [A] ks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</si>
  <si>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</t>
  </si>
  <si>
    <t>59</t>
  </si>
  <si>
    <t>72221</t>
  </si>
  <si>
    <t>VODOVODNÍ ARMATURY</t>
  </si>
  <si>
    <t>vodovodní armatura ve vodoměrné šachtě u vodního prvku (příprava)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</si>
  <si>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</t>
  </si>
  <si>
    <t>60</t>
  </si>
  <si>
    <t>72226</t>
  </si>
  <si>
    <t>VODOMĚRY</t>
  </si>
  <si>
    <t>vodoměr ve vodoměrné šachtě u vodního prvku (příprava)</t>
  </si>
  <si>
    <t>1 =1,000 [A] ks</t>
  </si>
  <si>
    <t>Potrubí</t>
  </si>
  <si>
    <t>61</t>
  </si>
  <si>
    <t>87326</t>
  </si>
  <si>
    <t>POTRUBÍ Z TRUB PLASTOVÝCH TLAKOVÝCH SVAŘOVANÝCH DN DO 80MM</t>
  </si>
  <si>
    <t>vodovodní přípojka vodního prvku PE DN/OD 63</t>
  </si>
  <si>
    <t>12=12,000 [A] 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</si>
  <si>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tlakové zkoušky ani proplach a dezinfekci</t>
  </si>
  <si>
    <t>62</t>
  </si>
  <si>
    <t>87433</t>
  </si>
  <si>
    <t>POTRUBÍ Z TRUB PLASTOVÝCH ODPADNÍCH DN DO 150MM</t>
  </si>
  <si>
    <t>dešťové svody 120m (DN 125) a přípojku u vodního prvku DN 110, SN16 
položka včetně obsypu, spojek, kolen, přechodových dílů a napojení na stávající kanalizaci  
(digitálně odměřeno ze situace nového stavu v rozsahu řešeného území)</t>
  </si>
  <si>
    <t>120,0+10,0=130,000 [A] 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</si>
  <si>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</si>
  <si>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63</t>
  </si>
  <si>
    <t>87434</t>
  </si>
  <si>
    <t>POTRUBÍ Z TRUB PLASTOVÝCH ODPADNÍCH DN DO 200MM</t>
  </si>
  <si>
    <t>PVC DN 200 pro odvodňovací žlaby 95m a dešťové svody 35m, SN16 
položka včetně obsypu, spojek, kolen, přechodových dílů a napojení na stávající kanalizaci  
(digitálně odměřeno ze situace nového stavu v rozsahu řešeného území)</t>
  </si>
  <si>
    <t>95,0+35,0=130,000 [A] m</t>
  </si>
  <si>
    <t>64</t>
  </si>
  <si>
    <t>891126</t>
  </si>
  <si>
    <t>ŠOUPÁTKA DN DO 80MM</t>
  </si>
  <si>
    <t>na přípojce k vodnímu prvku</t>
  </si>
  <si>
    <t>- Položka zahrnuje kompletní montáž dle technologického předpisu, dodávku armatury, veškerou mimostaveništní a vnitrostaveništní dopravu.</t>
  </si>
  <si>
    <t>65</t>
  </si>
  <si>
    <t>891226</t>
  </si>
  <si>
    <t>VENTILY DN DO 80MM</t>
  </si>
  <si>
    <t>u vodního prvku (příprava)</t>
  </si>
  <si>
    <t>66</t>
  </si>
  <si>
    <t>891826</t>
  </si>
  <si>
    <t>NAVRTÁVACÍ PASY DN DO 80MM</t>
  </si>
  <si>
    <t>67</t>
  </si>
  <si>
    <t>894858</t>
  </si>
  <si>
    <t>ŠACHTY KANALIZAČNÍ PLASTOVÉ D 600MM</t>
  </si>
  <si>
    <t>revizní šachta kanalizační přípojce k "vodnímu prvku" na náměstí 
včetně litinového poklopu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</si>
  <si>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</si>
  <si>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68</t>
  </si>
  <si>
    <t>894871</t>
  </si>
  <si>
    <t>ŠACHTY KANALIZAČNÍ PLASTOVÉ D 1000MM</t>
  </si>
  <si>
    <t>vodoměrná šachta vč.litinového poklopu</t>
  </si>
  <si>
    <t>69</t>
  </si>
  <si>
    <t>89712</t>
  </si>
  <si>
    <t>VPUSŤ KANALIZAČNÍ ULIČNÍ KOMPLETNÍ Z BETONOVÝCH DÍLCŮ</t>
  </si>
  <si>
    <t>výměna uličních vpustí na začátku úseku s průtočným dnem pro DN 200 (PVC)</t>
  </si>
  <si>
    <t>2=2,000 [A] ks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</si>
  <si>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</si>
  <si>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70</t>
  </si>
  <si>
    <t>89921</t>
  </si>
  <si>
    <t>VÝŠKOVÁ ÚPRAVA POKLOPŮ</t>
  </si>
  <si>
    <t>výšková úprava povrchových znaků IS poklopů, šoupátek atd. (odhadem)</t>
  </si>
  <si>
    <t>60=60,000 [A] ks</t>
  </si>
  <si>
    <t>- položka výškové úpravy zahrnuje všechny nutné práce a materiály pro zvýšení nebo snížení zařízení (včetně nutné úpravy stávajícího povrchu vozovky nebo chodníku).</t>
  </si>
  <si>
    <t>71</t>
  </si>
  <si>
    <t>899632</t>
  </si>
  <si>
    <t>ZKOUŠKA VODOTĚSNOSTI POTRUBÍ DN DO 150MM</t>
  </si>
  <si>
    <t>dešťové svody 120m (DN 125) a přípojku u vodního prvku DN 110, SN16 
(digitálně odměřeno ze situace nového stavu v rozsahu řešeného území)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</si>
  <si>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</si>
  <si>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72</t>
  </si>
  <si>
    <t>899642</t>
  </si>
  <si>
    <t>ZKOUŠKA VODOTĚSNOSTI POTRUBÍ DN DO 200MM</t>
  </si>
  <si>
    <t>PVC DN 200 pro odvodňovací žlaby 95m a dešťové svody 35m, SN16 
(digitálně odměřeno ze situace nového stavu v rozsahu řešeného území)</t>
  </si>
  <si>
    <t>Ostatní konstrukce a práce</t>
  </si>
  <si>
    <t>73</t>
  </si>
  <si>
    <t>9111A1</t>
  </si>
  <si>
    <t>ZÁBRADLÍ SILNIČNÍ S VODOR MADLY - DODÁVKA A MONTÁŽ</t>
  </si>
  <si>
    <t>Bezpečnostní zábradlí výšky 1,10m v celkové délce 26,0m se sloupky po á2m 
(provedení zábradlí shodné se zábradlím u č.p.279 na nábřežní zdi u řeky Kamenice) 
kompletní dodávka a montáž včetně kotvení, spojovacího materiálu a antikorozní úpravy</t>
  </si>
  <si>
    <t>26,0=26,000 [A] 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</si>
  <si>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</si>
  <si>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74</t>
  </si>
  <si>
    <t>914121</t>
  </si>
  <si>
    <t>DOPRAVNÍ ZNAČKY ZÁKLADNÍ VELIKOSTI OCELOVÉ FÓLIE TŘ 1 - DODÁVKA A MONTÁŽ</t>
  </si>
  <si>
    <t>15=15,000 [A] ks</t>
  </si>
  <si>
    <t>položka zahrnuje:  
- dodávku a montáž značek v požadovaném provedení</t>
  </si>
  <si>
    <t>75</t>
  </si>
  <si>
    <t>914123</t>
  </si>
  <si>
    <t>DOPRAVNÍ ZNAČKY ZÁKLADNÍ VELIKOSTI OCELOVÉ FÓLIE TŘ 1 - DEMONTÁŽ</t>
  </si>
  <si>
    <t>odstranění stávajících SDZ</t>
  </si>
  <si>
    <t>8=8,000 [A] ks</t>
  </si>
  <si>
    <t>Položka zahrnuje odstranění, demontáž a odklizení materiálu s odvozem na předepsané místo</t>
  </si>
  <si>
    <t>76</t>
  </si>
  <si>
    <t>914913</t>
  </si>
  <si>
    <t>SLOUPKY A STOJKY DZ Z OCEL TRUBEK ZABETON DEMONTÁŽ</t>
  </si>
  <si>
    <t>6=6,000 [A] ks</t>
  </si>
  <si>
    <t>77</t>
  </si>
  <si>
    <t>914931</t>
  </si>
  <si>
    <t>SLOUPKY A STOJKY DZ Z HLINÍK TRUBEK ZABETON DOD A MONTÁŽ</t>
  </si>
  <si>
    <t>9=9,000 [A] ks</t>
  </si>
  <si>
    <t>položka zahrnuje:  
- sloupky a upevňovací zařízení včetně jejich osazení (betonová patka, zemní práce)</t>
  </si>
  <si>
    <t>78</t>
  </si>
  <si>
    <t>917424 A</t>
  </si>
  <si>
    <t>CHODNÍKOVÉ OBRUBY Z KAMENNÝCH OBRUBNÍKŮ ŠÍŘ 150MM</t>
  </si>
  <si>
    <t>kamenné obrubníky š.0,15-0,16m (doporučené využití stávajících) 
o využití v rámci stavby v případě vhodnosti vizuálního stavu a geometrie rozhodne/určí TDI 
(digitálně odměřeno ze situace nového stavu v rozsahu řešeného území)</t>
  </si>
  <si>
    <t>105,0=105,000 [A] m</t>
  </si>
  <si>
    <t>Položka zahrnuje: 
dodání a pokládku kamenných obrubníků o rozměrech předepsaných zadávací dokumentací</t>
  </si>
  <si>
    <t>79</t>
  </si>
  <si>
    <t>LOŽE CHODNÍKOVÉ OBRUBY Z KAMENNÝCH OBRUBNÍKŮ ŠÍŘ 150MM</t>
  </si>
  <si>
    <t>uložení do betonového lože tl.150 mm 
(digitálně odměřeno ze situace nového stavu v rozsahu řešeného území)</t>
  </si>
  <si>
    <t>Položka zahrnuje: 
dodání a pokládku kamenných obrubníků o rozměrech předepsaných zadávací dokumentací 
betonové lože i boční betonovou opěrku.</t>
  </si>
  <si>
    <t>80</t>
  </si>
  <si>
    <t>917424 B</t>
  </si>
  <si>
    <t>kamenné obrubníky š.0,10m s uložením do betonového lože 
(digitálně odměřeno ze situace nového stavu v rozsahu řešeného území)</t>
  </si>
  <si>
    <t>115,0=115,000 [A] m</t>
  </si>
  <si>
    <t>Položka zahrnuje:  
dodání a pokládku kamenných obrubníků o rozměrech předepsaných zadávací dokumentací  
betonové lože i boční betonovou opěrku.</t>
  </si>
  <si>
    <t>81</t>
  </si>
  <si>
    <t>917426</t>
  </si>
  <si>
    <t>CHODNÍKOVÉ OBRUBY Z KAMENNÝCH OBRUBNÍKŮ ŠÍŘ 250MM</t>
  </si>
  <si>
    <t>kamenné obrubníky š.0,20-0,25m (doporučené využití stávajících) 
o využití v rámci stavby v případě vhodnosti vizuálního stavu a geometrie rozhodne/určí TDI 
(digitálně odměřeno ze situace nového stavu v rozsahu řešeného území)</t>
  </si>
  <si>
    <t>240,0=240,000 [A] m</t>
  </si>
  <si>
    <t>82</t>
  </si>
  <si>
    <t>LOŽE CHODNÍKOVÉ OBRUBY Z KAMENNÝCH OBRUBNÍKŮ ŠÍŘ 250MM</t>
  </si>
  <si>
    <t>83</t>
  </si>
  <si>
    <t>919112</t>
  </si>
  <si>
    <t>ŘEZÁNÍ ASFALTOVÉHO KRYTU VOZOVEK TL DO 100MM</t>
  </si>
  <si>
    <t>na konci úseku v rozhraní nového a stávajícího stavu 
(digitálně odměřeno ze situace nového stavu v rozsahu řešeného území)</t>
  </si>
  <si>
    <t>32,0=32,000 [A] m</t>
  </si>
  <si>
    <t>položka zahrnuje řezání vozovkové vrstvy v předepsané tloušťce, včetně spotřeby vody</t>
  </si>
  <si>
    <t>84</t>
  </si>
  <si>
    <t>931326</t>
  </si>
  <si>
    <t>TĚSNĚNÍ DILATAČ SPAR ASF ZÁLIVKOU MODIFIK PRŮŘ DO 800MM2</t>
  </si>
  <si>
    <t>položka zahrnuje dodávku a osazení předepsaného materiálu, očištění ploch spáry před úpravou, očištění okolí spáry po úpravě  
nezahrnuje těsnící profil</t>
  </si>
  <si>
    <t>85</t>
  </si>
  <si>
    <t>93545</t>
  </si>
  <si>
    <t>ŽLABY Z DÍLCŮ Z POLYMERBETONU SVĚTLÉ ŠÍŘKY DO 300MM VČETNĚ MŘÍŽÍ</t>
  </si>
  <si>
    <t>povrchové odvodňovací žlaby světlé šířky 300mm s mříží z litiny pro D400 (min.) 
kompletní dodání žlabů vč.dopravy, instalace, otvorů, betonového lože (i pod navazujícími kostkami) atd. 
(digitálně odměřeno ze situace nového stavu v rozsahu řešeného území)</t>
  </si>
  <si>
    <t>(13*3,0)+6,5+3,3+2,85=51,650 [A] m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</si>
  <si>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</si>
  <si>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86</t>
  </si>
  <si>
    <t>93553</t>
  </si>
  <si>
    <t>ŽLABY Z DÍLCŮ Z BETONU SVĚTLÉ ŠÍŘKY DO 200MM VČETNĚ MŘÍŽÍ</t>
  </si>
  <si>
    <t>povrchové odvodňovací žlaby stavební šířky do 200mm s mříží z litiny pro D400 (min.) 
kompletní dodání žlabů vč.dopravy, instalace, otvorů, betonového lože (i pod navazujícími kostkami) atd. 
(digitálně odměřeno ze situace nového stavu v rozsahu řešeného území)</t>
  </si>
  <si>
    <t>3*1,0=3,000 [A] m</t>
  </si>
  <si>
    <t>87</t>
  </si>
  <si>
    <t>93650</t>
  </si>
  <si>
    <t>DROBNÉ DOPLŇK KONSTR KOVOVÉ</t>
  </si>
  <si>
    <t>KG</t>
  </si>
  <si>
    <t>ocelový UPN profil 200 (ocel S235JR) dl.3,0m 
v rámci stabilizačních opatření IGP</t>
  </si>
  <si>
    <t>2*3,0*30,0=180,000 [A] 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</si>
  <si>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</si>
  <si>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88</t>
  </si>
  <si>
    <t>936502</t>
  </si>
  <si>
    <t>DROBNÉ DOPLŇK KONSTR KOVOVÉ POZINK</t>
  </si>
  <si>
    <t>kotevní přípravek (patní desky a kotvy) 
technické řešení bude upřesněno při realizaci vybraným dodavatel kotvícího systému</t>
  </si>
  <si>
    <t>2*4*15,0=120,000 [A] kg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</si>
  <si>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</si>
  <si>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89</t>
  </si>
  <si>
    <t>96613</t>
  </si>
  <si>
    <t>BOURÁNÍ KONSTRUKCÍ Z KAMENE NA MC</t>
  </si>
  <si>
    <t>bez poplatku za skládku (využito v rámci stavby) 
položka vč.očitění kamene (pískovec) a uložení na mezideponii (určí investor)</t>
  </si>
  <si>
    <t>4,0*0,5*0,4=0,800 [A] 
21,5*0,45*0,4=3,870 [B] 
16,0*0,45*0,4=2,880 [C] 
2,5*0,5*0,4=0,500 [D] 
50,5m2*0,4=20,200 [E] 
Celkem: A+B+C+D+E=28,250 [F] m3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</si>
  <si>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</si>
  <si>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90</t>
  </si>
  <si>
    <t>96687</t>
  </si>
  <si>
    <t>VYBOURÁNÍ ULIČNÍCH VPUSTÍ KOMPLETNÍCH</t>
  </si>
  <si>
    <t>vybourání uličních vpustí 
poplatek za skládku uveden v položce 014102 BET R 
(digitálně odměřeno ze situace stávajícího stavu v rozsahu řešeného území)</t>
  </si>
  <si>
    <t>19=19,000 [A] ks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</si>
  <si>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</si>
  <si>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91</t>
  </si>
  <si>
    <t>96713 A</t>
  </si>
  <si>
    <t>VYBOURÁNÍ ČÁSTÍ KONSTRUKCÍ KAMENNÝCH NA MC</t>
  </si>
  <si>
    <t>vybourání stávajících kamenných obrubníků včetně očištění (budou využity v rámci stavby v případě vhodnosti vizuaálního stavu a geometrie - určí TDI) 
(digitálně odměřeno ze situace stávajícího stavu v rozsahu řešeného území) 
bez poplatku za skládku</t>
  </si>
  <si>
    <t>132,0*0,25*0,2=6,600 [A] 
216,0*0,16*0,2=6,912 [B] 
Celkem: A+B=13,512 [C] m3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</si>
  <si>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</si>
  <si>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92</t>
  </si>
  <si>
    <t>969234</t>
  </si>
  <si>
    <t>VYBOURÁNÍ POTRUBÍ DN DO 200MM KANALIZAČ</t>
  </si>
  <si>
    <t>vybourání potrubí od uličních vpustí 80m a dešťových svodů 100m (uvažováno s kolmým napojením na kanalizační řad - při realizaci bude upřesněno na základě skutečnosti) 
poplatek za skládku uveden v položce 014102 BET R 
(digitálně odměřeno ze situace stávajícího stavu v rozsahu řešeného území)</t>
  </si>
  <si>
    <t>80,0+100,0=180,000 [A] m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</si>
  <si>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</si>
  <si>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93</t>
  </si>
  <si>
    <t>97617</t>
  </si>
  <si>
    <t>VYBOURÁNÍ DROBNÝCH PŘEDMĚTŮ KOVOVÝCH</t>
  </si>
  <si>
    <t>vybourání gajgrů a podzemní části stávajících svodů</t>
  </si>
  <si>
    <t>23=23,000 [A] ks</t>
  </si>
  <si>
    <t>- položka zahrnuje veškeré další práce plynoucí z technologického předpisu a z platných předpisů</t>
  </si>
  <si>
    <t>94</t>
  </si>
  <si>
    <t>9CM R</t>
  </si>
  <si>
    <t>ANGLICKÝ DVOREK</t>
  </si>
  <si>
    <t>KS</t>
  </si>
  <si>
    <t>rekonstrukce anglických dvorků při č.p.223/6, 292/7, 248/11 a 247/13 
položka včetně vybourání, osazení dvorku dle požadavků majitele nemovitosti a mříže (doporučeno pro D400) 
typ mříže bude odsouhlasen investorem 
!!! položka není součástí běžné OTSKP 2021 !!!</t>
  </si>
  <si>
    <t>7=7,000 [A] ks</t>
  </si>
  <si>
    <t>položka zahrnuje: 
- veškerou manipulaci s vybouranou sutí a hmotami včetně uložení na skládku, 
- veškeré další práce plynoucí z technologického předpisu a z platných předpisů, 
- ohraničení dvorku žulovým obrubníkem tl.100 mm v délce do 2000 mm (uložení do bet.lože), pojezdová mříž s velikostí mezery ve směru chůze nejvýše 15 mm 
- mříž sklepního okna min.600x300 mm dle požadavku majitele nemovitosti a v souladu s NPÚ a města (městský architekt) 
- pojezdová mříž i mříž sklepního okna musí umožnit demontáž a bude provedena v barvě kovářská čerň 
- položka obsahuje materiál, betonáž, dopravu materiálu, montáž, přesuny</t>
  </si>
  <si>
    <t>SO 403</t>
  </si>
  <si>
    <t>Napojení vodního prvku</t>
  </si>
  <si>
    <t>014101</t>
  </si>
  <si>
    <t>POPLATKY ZA SKLÁDKU</t>
  </si>
  <si>
    <t>přebytečná zemina z výkopů</t>
  </si>
  <si>
    <t>0,7=0,700 [A]] m</t>
  </si>
  <si>
    <t>1=1,000 [A] kpl</t>
  </si>
  <si>
    <t>029522</t>
  </si>
  <si>
    <t>OSTATNÍ POŽADAVKY - REVIZNÍ ZPRÁVY</t>
  </si>
  <si>
    <t>0,35*0,30*10 - chodník</t>
  </si>
  <si>
    <t>0,35*0,3*10=1,050 [A] m3</t>
  </si>
  <si>
    <t>132736</t>
  </si>
  <si>
    <t>HLOUBENÍ RÝH ŠÍŘ DO 2M PAŽ I NEPAŽ TŘ. I, ODVOZ DO 12KM</t>
  </si>
  <si>
    <t>0,35*0,20*10 - chodník</t>
  </si>
  <si>
    <t>0,35*0,2*10=0,700 [A] m3</t>
  </si>
  <si>
    <t>17411</t>
  </si>
  <si>
    <t>ZÁSYP JAM A RÝH ZEMINOU SE ZHUTNĚNÍM</t>
  </si>
  <si>
    <t>0,70+1,05-0,7=1,050 [A] 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</si>
  <si>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</si>
  <si>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45157</t>
  </si>
  <si>
    <t>PODKLADNÍ A VÝPLŇOVÉ VRSTVY Z KAMENIVA TĚŽENÉHO</t>
  </si>
  <si>
    <t>pískové lože 
0,35*0,20*10</t>
  </si>
  <si>
    <t>DN 50 SE ZATAHOVACÍM PRVKEM 
utěsnění proti vnikání vody a nečistot</t>
  </si>
  <si>
    <t>10,0=10,000 [A] m</t>
  </si>
  <si>
    <t>702311</t>
  </si>
  <si>
    <t>ZAKRYTÍ KABELŮ VÝSTRAŽNOU FÓLIÍ ŠÍŘKY DO 20 CM</t>
  </si>
  <si>
    <t>10=10,000 [A] m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</si>
  <si>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</si>
  <si>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741911</t>
  </si>
  <si>
    <t>UZEMŇOVACÍ VODIČ V ZEMI FEZN DO 120 MM2</t>
  </si>
  <si>
    <t>FeZn O 10 MM (včetně zemnících a spojovacích svorek)</t>
  </si>
  <si>
    <t>25,0=25,000 [A] m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</si>
  <si>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</si>
  <si>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</si>
  <si>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</si>
  <si>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CYKY-J 4x6mm2</t>
  </si>
  <si>
    <t>5,0=5,000 [A] m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</si>
  <si>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</si>
  <si>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</si>
  <si>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</si>
  <si>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</si>
  <si>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742P15</t>
  </si>
  <si>
    <t>OZNAČOVACÍ ŠTÍTEK NA KABEL</t>
  </si>
  <si>
    <t>1. Položka obsahuje:  
 – veškeré příslušentsví  
2. Položka neobsahuje:  
 X  
3. Způsob měření:  
Udává se počet kusů kompletní konstrukce nebo práce.</t>
  </si>
  <si>
    <t>743F21</t>
  </si>
  <si>
    <t>SKŘÍŇ ELEKTROMĚROVÁ V KOMPAKTNÍM PILÍŘI PRO PŘÍMÉ MĚŘENÍ DO 80 A JEDNOSAZBOVÉ VČETNĚ VÝSTROJE</t>
  </si>
  <si>
    <t>provedení - standard Česká Kamenice, např. ER112/PKP7P</t>
  </si>
  <si>
    <t>1. Položka obsahuje:  
 – instalaci do terénu vč. prefabrikovaného základu a zapojení  
 – technický popis viz. projektová dokumentace  
2. Položka neobsahuje:  
 – zemní práce  
3. Způsob měření:  
Udává se počet kusů kompletní konstrukce nebo práce.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</si>
</sst>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0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8.25">
      <c r="A10" s="26" t="s">
        <v>40</v>
      </c>
      <c r="E10" s="27" t="s">
        <v>41</v>
      </c>
    </row>
    <row r="11" spans="1:5" ht="12.75">
      <c r="A11" s="28" t="s">
        <v>42</v>
      </c>
      <c r="E11" s="29" t="s">
        <v>43</v>
      </c>
    </row>
    <row r="12" spans="1:5" ht="12.75">
      <c r="A12" t="s">
        <v>44</v>
      </c>
      <c r="E12" s="27" t="s">
        <v>45</v>
      </c>
    </row>
    <row r="13" spans="1:16" ht="12.7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38</v>
      </c>
      <c r="F13" s="23" t="s">
        <v>39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47</v>
      </c>
    </row>
    <row r="15" spans="1:5" ht="12.75">
      <c r="A15" s="28" t="s">
        <v>42</v>
      </c>
      <c r="E15" s="29" t="s">
        <v>43</v>
      </c>
    </row>
    <row r="16" spans="1:5" ht="12.75">
      <c r="A16" t="s">
        <v>44</v>
      </c>
      <c r="E16" s="27" t="s">
        <v>45</v>
      </c>
    </row>
    <row r="17" spans="1:16" ht="12.75">
      <c r="A17" s="17" t="s">
        <v>35</v>
      </c>
      <c r="B17" s="21" t="s">
        <v>12</v>
      </c>
      <c r="C17" s="21" t="s">
        <v>48</v>
      </c>
      <c r="D17" s="17" t="s">
        <v>37</v>
      </c>
      <c r="E17" s="22" t="s">
        <v>49</v>
      </c>
      <c r="F17" s="23" t="s">
        <v>39</v>
      </c>
      <c r="G17" s="24">
        <v>3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38.25">
      <c r="A18" s="26" t="s">
        <v>40</v>
      </c>
      <c r="E18" s="27" t="s">
        <v>50</v>
      </c>
    </row>
    <row r="19" spans="1:5" ht="12.75">
      <c r="A19" s="28" t="s">
        <v>42</v>
      </c>
      <c r="E19" s="29" t="s">
        <v>51</v>
      </c>
    </row>
    <row r="20" spans="1:5" ht="12.75">
      <c r="A20" t="s">
        <v>44</v>
      </c>
      <c r="E20" s="27" t="s">
        <v>52</v>
      </c>
    </row>
    <row r="21" spans="1:16" ht="12.75">
      <c r="A21" s="17" t="s">
        <v>35</v>
      </c>
      <c r="B21" s="21" t="s">
        <v>23</v>
      </c>
      <c r="C21" s="21" t="s">
        <v>53</v>
      </c>
      <c r="D21" s="17" t="s">
        <v>37</v>
      </c>
      <c r="E21" s="22" t="s">
        <v>54</v>
      </c>
      <c r="F21" s="23" t="s">
        <v>39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6" t="s">
        <v>40</v>
      </c>
      <c r="E22" s="27" t="s">
        <v>55</v>
      </c>
    </row>
    <row r="23" spans="1:5" ht="12.75">
      <c r="A23" s="28" t="s">
        <v>42</v>
      </c>
      <c r="E23" s="29" t="s">
        <v>43</v>
      </c>
    </row>
    <row r="24" spans="1:5" ht="38.25">
      <c r="A24" t="s">
        <v>44</v>
      </c>
      <c r="E24" s="27" t="s">
        <v>56</v>
      </c>
    </row>
    <row r="25" spans="1:16" ht="12.75">
      <c r="A25" s="17" t="s">
        <v>35</v>
      </c>
      <c r="B25" s="21" t="s">
        <v>25</v>
      </c>
      <c r="C25" s="21" t="s">
        <v>57</v>
      </c>
      <c r="D25" s="17" t="s">
        <v>37</v>
      </c>
      <c r="E25" s="22" t="s">
        <v>58</v>
      </c>
      <c r="F25" s="23" t="s">
        <v>39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25.5">
      <c r="A26" s="26" t="s">
        <v>40</v>
      </c>
      <c r="E26" s="27" t="s">
        <v>59</v>
      </c>
    </row>
    <row r="27" spans="1:5" ht="12.75">
      <c r="A27" s="28" t="s">
        <v>42</v>
      </c>
      <c r="E27" s="29" t="s">
        <v>43</v>
      </c>
    </row>
    <row r="28" spans="1:5" ht="12.75">
      <c r="A28" t="s">
        <v>44</v>
      </c>
      <c r="E28" s="27" t="s">
        <v>52</v>
      </c>
    </row>
    <row r="29" spans="1:16" ht="12.75">
      <c r="A29" s="17" t="s">
        <v>35</v>
      </c>
      <c r="B29" s="21" t="s">
        <v>27</v>
      </c>
      <c r="C29" s="21" t="s">
        <v>60</v>
      </c>
      <c r="D29" s="17" t="s">
        <v>37</v>
      </c>
      <c r="E29" s="22" t="s">
        <v>61</v>
      </c>
      <c r="F29" s="23" t="s">
        <v>39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25.5">
      <c r="A30" s="26" t="s">
        <v>40</v>
      </c>
      <c r="E30" s="27" t="s">
        <v>62</v>
      </c>
    </row>
    <row r="31" spans="1:5" ht="12.75">
      <c r="A31" s="28" t="s">
        <v>42</v>
      </c>
      <c r="E31" s="29" t="s">
        <v>43</v>
      </c>
    </row>
    <row r="32" spans="1:5" ht="12.75">
      <c r="A32" t="s">
        <v>44</v>
      </c>
      <c r="E32" s="27" t="s">
        <v>52</v>
      </c>
    </row>
    <row r="33" spans="1:16" ht="12.75">
      <c r="A33" s="17" t="s">
        <v>35</v>
      </c>
      <c r="B33" s="21" t="s">
        <v>63</v>
      </c>
      <c r="C33" s="21" t="s">
        <v>64</v>
      </c>
      <c r="D33" s="17" t="s">
        <v>37</v>
      </c>
      <c r="E33" s="22" t="s">
        <v>65</v>
      </c>
      <c r="F33" s="23" t="s">
        <v>39</v>
      </c>
      <c r="G33" s="24">
        <v>2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6" t="s">
        <v>40</v>
      </c>
      <c r="E34" s="27" t="s">
        <v>66</v>
      </c>
    </row>
    <row r="35" spans="1:5" ht="12.75">
      <c r="A35" s="28" t="s">
        <v>42</v>
      </c>
      <c r="E35" s="29" t="s">
        <v>67</v>
      </c>
    </row>
    <row r="36" spans="1:5" ht="89.25">
      <c r="A36" t="s">
        <v>44</v>
      </c>
      <c r="E36" s="27" t="s">
        <v>68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0+O8+O29+O126+O151+O168+O173+O234+O255+O304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69</v>
      </c>
      <c r="I3" s="30">
        <f>0+I8+I29+I126+I151+I168+I173+I234+I255+I304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69</v>
      </c>
      <c r="D4" s="2"/>
      <c r="E4" s="15" t="s">
        <v>70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35</v>
      </c>
      <c r="B9" s="21" t="s">
        <v>19</v>
      </c>
      <c r="C9" s="21" t="s">
        <v>71</v>
      </c>
      <c r="D9" s="17" t="s">
        <v>37</v>
      </c>
      <c r="E9" s="22" t="s">
        <v>72</v>
      </c>
      <c r="F9" s="23" t="s">
        <v>73</v>
      </c>
      <c r="G9" s="24">
        <v>524.04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2.75">
      <c r="A10" s="26" t="s">
        <v>40</v>
      </c>
      <c r="E10" s="27" t="s">
        <v>74</v>
      </c>
    </row>
    <row r="11" spans="1:5" ht="12.75">
      <c r="A11" s="28" t="s">
        <v>42</v>
      </c>
      <c r="E11" s="29" t="s">
        <v>75</v>
      </c>
    </row>
    <row r="12" spans="1:5" ht="25.5">
      <c r="A12" t="s">
        <v>44</v>
      </c>
      <c r="E12" s="27" t="s">
        <v>76</v>
      </c>
    </row>
    <row r="13" spans="1:16" ht="12.75">
      <c r="A13" s="17" t="s">
        <v>35</v>
      </c>
      <c r="B13" s="21" t="s">
        <v>13</v>
      </c>
      <c r="C13" s="21" t="s">
        <v>77</v>
      </c>
      <c r="D13" s="17" t="s">
        <v>37</v>
      </c>
      <c r="E13" s="22" t="s">
        <v>78</v>
      </c>
      <c r="F13" s="23" t="s">
        <v>73</v>
      </c>
      <c r="G13" s="24">
        <v>21.48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6" t="s">
        <v>40</v>
      </c>
      <c r="E14" s="27" t="s">
        <v>79</v>
      </c>
    </row>
    <row r="15" spans="1:5" ht="51">
      <c r="A15" s="28" t="s">
        <v>42</v>
      </c>
      <c r="E15" s="29" t="s">
        <v>80</v>
      </c>
    </row>
    <row r="16" spans="1:5" ht="25.5">
      <c r="A16" t="s">
        <v>44</v>
      </c>
      <c r="E16" s="27" t="s">
        <v>76</v>
      </c>
    </row>
    <row r="17" spans="1:16" ht="12.75">
      <c r="A17" s="17" t="s">
        <v>35</v>
      </c>
      <c r="B17" s="21" t="s">
        <v>12</v>
      </c>
      <c r="C17" s="21" t="s">
        <v>81</v>
      </c>
      <c r="D17" s="17" t="s">
        <v>37</v>
      </c>
      <c r="E17" s="22" t="s">
        <v>82</v>
      </c>
      <c r="F17" s="23" t="s">
        <v>73</v>
      </c>
      <c r="G17" s="24">
        <v>93.555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6" t="s">
        <v>40</v>
      </c>
      <c r="E18" s="27" t="s">
        <v>83</v>
      </c>
    </row>
    <row r="19" spans="1:5" ht="12.75">
      <c r="A19" s="28" t="s">
        <v>42</v>
      </c>
      <c r="E19" s="29" t="s">
        <v>84</v>
      </c>
    </row>
    <row r="20" spans="1:5" ht="25.5">
      <c r="A20" t="s">
        <v>44</v>
      </c>
      <c r="E20" s="27" t="s">
        <v>76</v>
      </c>
    </row>
    <row r="21" spans="1:16" ht="12.75">
      <c r="A21" s="17" t="s">
        <v>35</v>
      </c>
      <c r="B21" s="21" t="s">
        <v>23</v>
      </c>
      <c r="C21" s="21" t="s">
        <v>85</v>
      </c>
      <c r="D21" s="17" t="s">
        <v>37</v>
      </c>
      <c r="E21" s="22" t="s">
        <v>86</v>
      </c>
      <c r="F21" s="23" t="s">
        <v>87</v>
      </c>
      <c r="G21" s="24">
        <v>280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38.25">
      <c r="A22" s="26" t="s">
        <v>40</v>
      </c>
      <c r="E22" s="27" t="s">
        <v>88</v>
      </c>
    </row>
    <row r="23" spans="1:5" ht="12.75">
      <c r="A23" s="28" t="s">
        <v>42</v>
      </c>
      <c r="E23" s="29" t="s">
        <v>89</v>
      </c>
    </row>
    <row r="24" spans="1:5" ht="12.75">
      <c r="A24" t="s">
        <v>44</v>
      </c>
      <c r="E24" s="27" t="s">
        <v>45</v>
      </c>
    </row>
    <row r="25" spans="1:16" ht="12.75">
      <c r="A25" s="17" t="s">
        <v>35</v>
      </c>
      <c r="B25" s="21" t="s">
        <v>25</v>
      </c>
      <c r="C25" s="21" t="s">
        <v>90</v>
      </c>
      <c r="D25" s="17" t="s">
        <v>37</v>
      </c>
      <c r="E25" s="22" t="s">
        <v>91</v>
      </c>
      <c r="F25" s="23" t="s">
        <v>87</v>
      </c>
      <c r="G25" s="24">
        <v>280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38.25">
      <c r="A26" s="26" t="s">
        <v>40</v>
      </c>
      <c r="E26" s="27" t="s">
        <v>92</v>
      </c>
    </row>
    <row r="27" spans="1:5" ht="12.75">
      <c r="A27" s="28" t="s">
        <v>42</v>
      </c>
      <c r="E27" s="29" t="s">
        <v>89</v>
      </c>
    </row>
    <row r="28" spans="1:5" ht="12.75">
      <c r="A28" t="s">
        <v>44</v>
      </c>
      <c r="E28" s="27" t="s">
        <v>45</v>
      </c>
    </row>
    <row r="29" spans="1:18" ht="12.75" customHeight="1">
      <c r="A29" s="10" t="s">
        <v>33</v>
      </c>
      <c r="B29" s="10"/>
      <c r="C29" s="31" t="s">
        <v>19</v>
      </c>
      <c r="D29" s="10"/>
      <c r="E29" s="19" t="s">
        <v>93</v>
      </c>
      <c r="F29" s="10"/>
      <c r="G29" s="10"/>
      <c r="H29" s="10"/>
      <c r="I29" s="32">
        <f>0+Q29</f>
        <v>0</v>
      </c>
      <c r="O29">
        <f>0+R29</f>
        <v>0</v>
      </c>
      <c r="Q29">
        <f>0+I30+I34+I38+I42+I46+I50+I54+I58+I62+I66+I70+I74+I78+I82+I86+I90+I94+I98+I102+I106+I110+I114+I118+I122</f>
        <v>0</v>
      </c>
      <c r="R29">
        <f>0+O30+O34+O38+O42+O46+O50+O54+O58+O62+O66+O70+O74+O78+O82+O86+O90+O94+O98+O102+O106+O110+O114+O118+O122</f>
        <v>0</v>
      </c>
    </row>
    <row r="30" spans="1:16" ht="12.75">
      <c r="A30" s="17" t="s">
        <v>35</v>
      </c>
      <c r="B30" s="21" t="s">
        <v>27</v>
      </c>
      <c r="C30" s="21" t="s">
        <v>94</v>
      </c>
      <c r="D30" s="17" t="s">
        <v>37</v>
      </c>
      <c r="E30" s="22" t="s">
        <v>95</v>
      </c>
      <c r="F30" s="23" t="s">
        <v>87</v>
      </c>
      <c r="G30" s="24">
        <v>27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25.5">
      <c r="A31" s="26" t="s">
        <v>40</v>
      </c>
      <c r="E31" s="27" t="s">
        <v>96</v>
      </c>
    </row>
    <row r="32" spans="1:5" ht="12.75">
      <c r="A32" s="28" t="s">
        <v>42</v>
      </c>
      <c r="E32" s="29" t="s">
        <v>97</v>
      </c>
    </row>
    <row r="33" spans="1:5" ht="12.75">
      <c r="A33" t="s">
        <v>44</v>
      </c>
      <c r="E33" s="27" t="s">
        <v>98</v>
      </c>
    </row>
    <row r="34" spans="1:16" ht="12.75">
      <c r="A34" s="17" t="s">
        <v>35</v>
      </c>
      <c r="B34" s="21" t="s">
        <v>63</v>
      </c>
      <c r="C34" s="21" t="s">
        <v>99</v>
      </c>
      <c r="D34" s="17" t="s">
        <v>37</v>
      </c>
      <c r="E34" s="22" t="s">
        <v>100</v>
      </c>
      <c r="F34" s="23" t="s">
        <v>87</v>
      </c>
      <c r="G34" s="24">
        <v>35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38.25">
      <c r="A35" s="26" t="s">
        <v>40</v>
      </c>
      <c r="E35" s="27" t="s">
        <v>101</v>
      </c>
    </row>
    <row r="36" spans="1:5" ht="12.75">
      <c r="A36" s="28" t="s">
        <v>42</v>
      </c>
      <c r="E36" s="29" t="s">
        <v>102</v>
      </c>
    </row>
    <row r="37" spans="1:5" ht="38.25">
      <c r="A37" t="s">
        <v>44</v>
      </c>
      <c r="E37" s="27" t="s">
        <v>103</v>
      </c>
    </row>
    <row r="38" spans="1:16" ht="12.75">
      <c r="A38" s="17" t="s">
        <v>35</v>
      </c>
      <c r="B38" s="21" t="s">
        <v>104</v>
      </c>
      <c r="C38" s="21" t="s">
        <v>105</v>
      </c>
      <c r="D38" s="17" t="s">
        <v>37</v>
      </c>
      <c r="E38" s="22" t="s">
        <v>106</v>
      </c>
      <c r="F38" s="23" t="s">
        <v>87</v>
      </c>
      <c r="G38" s="24">
        <v>537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25.5">
      <c r="A39" s="26" t="s">
        <v>40</v>
      </c>
      <c r="E39" s="27" t="s">
        <v>107</v>
      </c>
    </row>
    <row r="40" spans="1:5" ht="12.75">
      <c r="A40" s="28" t="s">
        <v>42</v>
      </c>
      <c r="E40" s="29" t="s">
        <v>108</v>
      </c>
    </row>
    <row r="41" spans="1:5" ht="12.75">
      <c r="A41" t="s">
        <v>44</v>
      </c>
      <c r="E41" s="27" t="s">
        <v>109</v>
      </c>
    </row>
    <row r="42" spans="1:16" ht="12.75">
      <c r="A42" s="17" t="s">
        <v>35</v>
      </c>
      <c r="B42" s="21" t="s">
        <v>30</v>
      </c>
      <c r="C42" s="21" t="s">
        <v>110</v>
      </c>
      <c r="D42" s="17" t="s">
        <v>37</v>
      </c>
      <c r="E42" s="22" t="s">
        <v>111</v>
      </c>
      <c r="F42" s="23" t="s">
        <v>112</v>
      </c>
      <c r="G42" s="24">
        <v>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113</v>
      </c>
    </row>
    <row r="44" spans="1:5" ht="12.75">
      <c r="A44" s="28" t="s">
        <v>42</v>
      </c>
      <c r="E44" s="29" t="s">
        <v>114</v>
      </c>
    </row>
    <row r="45" spans="1:5" ht="165.75">
      <c r="A45" t="s">
        <v>44</v>
      </c>
      <c r="E45" s="27" t="s">
        <v>115</v>
      </c>
    </row>
    <row r="46" spans="1:16" ht="12.75">
      <c r="A46" s="17" t="s">
        <v>35</v>
      </c>
      <c r="B46" s="21" t="s">
        <v>32</v>
      </c>
      <c r="C46" s="21" t="s">
        <v>116</v>
      </c>
      <c r="D46" s="17" t="s">
        <v>37</v>
      </c>
      <c r="E46" s="22" t="s">
        <v>117</v>
      </c>
      <c r="F46" s="23" t="s">
        <v>118</v>
      </c>
      <c r="G46" s="24">
        <v>238.2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51">
      <c r="A47" s="26" t="s">
        <v>40</v>
      </c>
      <c r="E47" s="27" t="s">
        <v>119</v>
      </c>
    </row>
    <row r="48" spans="1:5" ht="12.75">
      <c r="A48" s="28" t="s">
        <v>42</v>
      </c>
      <c r="E48" s="29" t="s">
        <v>120</v>
      </c>
    </row>
    <row r="49" spans="1:5" ht="63.75">
      <c r="A49" t="s">
        <v>44</v>
      </c>
      <c r="E49" s="27" t="s">
        <v>121</v>
      </c>
    </row>
    <row r="50" spans="1:16" ht="12.75">
      <c r="A50" s="17" t="s">
        <v>35</v>
      </c>
      <c r="B50" s="21" t="s">
        <v>122</v>
      </c>
      <c r="C50" s="21" t="s">
        <v>123</v>
      </c>
      <c r="D50" s="17" t="s">
        <v>37</v>
      </c>
      <c r="E50" s="22" t="s">
        <v>124</v>
      </c>
      <c r="F50" s="23" t="s">
        <v>118</v>
      </c>
      <c r="G50" s="24">
        <v>4.35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51">
      <c r="A51" s="26" t="s">
        <v>40</v>
      </c>
      <c r="E51" s="27" t="s">
        <v>125</v>
      </c>
    </row>
    <row r="52" spans="1:5" ht="12.75">
      <c r="A52" s="28" t="s">
        <v>42</v>
      </c>
      <c r="E52" s="29" t="s">
        <v>126</v>
      </c>
    </row>
    <row r="53" spans="1:5" ht="63.75">
      <c r="A53" t="s">
        <v>44</v>
      </c>
      <c r="E53" s="27" t="s">
        <v>121</v>
      </c>
    </row>
    <row r="54" spans="1:16" ht="25.5">
      <c r="A54" s="17" t="s">
        <v>35</v>
      </c>
      <c r="B54" s="21" t="s">
        <v>127</v>
      </c>
      <c r="C54" s="21" t="s">
        <v>128</v>
      </c>
      <c r="D54" s="17" t="s">
        <v>37</v>
      </c>
      <c r="E54" s="22" t="s">
        <v>129</v>
      </c>
      <c r="F54" s="23" t="s">
        <v>118</v>
      </c>
      <c r="G54" s="24">
        <v>453.895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51">
      <c r="A55" s="26" t="s">
        <v>40</v>
      </c>
      <c r="E55" s="27" t="s">
        <v>130</v>
      </c>
    </row>
    <row r="56" spans="1:5" ht="51">
      <c r="A56" s="28" t="s">
        <v>42</v>
      </c>
      <c r="E56" s="29" t="s">
        <v>131</v>
      </c>
    </row>
    <row r="57" spans="1:5" ht="63.75">
      <c r="A57" t="s">
        <v>44</v>
      </c>
      <c r="E57" s="27" t="s">
        <v>121</v>
      </c>
    </row>
    <row r="58" spans="1:16" ht="12.75">
      <c r="A58" s="17" t="s">
        <v>35</v>
      </c>
      <c r="B58" s="21" t="s">
        <v>132</v>
      </c>
      <c r="C58" s="21" t="s">
        <v>133</v>
      </c>
      <c r="D58" s="17" t="s">
        <v>37</v>
      </c>
      <c r="E58" s="22" t="s">
        <v>134</v>
      </c>
      <c r="F58" s="23" t="s">
        <v>118</v>
      </c>
      <c r="G58" s="24">
        <v>42.525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51">
      <c r="A59" s="26" t="s">
        <v>40</v>
      </c>
      <c r="E59" s="27" t="s">
        <v>135</v>
      </c>
    </row>
    <row r="60" spans="1:5" ht="12.75">
      <c r="A60" s="28" t="s">
        <v>42</v>
      </c>
      <c r="E60" s="29" t="s">
        <v>136</v>
      </c>
    </row>
    <row r="61" spans="1:5" ht="63.75">
      <c r="A61" t="s">
        <v>44</v>
      </c>
      <c r="E61" s="27" t="s">
        <v>121</v>
      </c>
    </row>
    <row r="62" spans="1:16" ht="12.75">
      <c r="A62" s="17" t="s">
        <v>35</v>
      </c>
      <c r="B62" s="21" t="s">
        <v>137</v>
      </c>
      <c r="C62" s="21" t="s">
        <v>138</v>
      </c>
      <c r="D62" s="17" t="s">
        <v>37</v>
      </c>
      <c r="E62" s="22" t="s">
        <v>139</v>
      </c>
      <c r="F62" s="23" t="s">
        <v>118</v>
      </c>
      <c r="G62" s="24">
        <v>272.22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63.75">
      <c r="A63" s="26" t="s">
        <v>40</v>
      </c>
      <c r="E63" s="27" t="s">
        <v>140</v>
      </c>
    </row>
    <row r="64" spans="1:5" ht="38.25">
      <c r="A64" s="28" t="s">
        <v>42</v>
      </c>
      <c r="E64" s="29" t="s">
        <v>141</v>
      </c>
    </row>
    <row r="65" spans="1:5" ht="63.75">
      <c r="A65" t="s">
        <v>44</v>
      </c>
      <c r="E65" s="27" t="s">
        <v>121</v>
      </c>
    </row>
    <row r="66" spans="1:16" ht="12.75">
      <c r="A66" s="17" t="s">
        <v>35</v>
      </c>
      <c r="B66" s="21" t="s">
        <v>142</v>
      </c>
      <c r="C66" s="21" t="s">
        <v>143</v>
      </c>
      <c r="D66" s="17" t="s">
        <v>37</v>
      </c>
      <c r="E66" s="22" t="s">
        <v>144</v>
      </c>
      <c r="F66" s="23" t="s">
        <v>118</v>
      </c>
      <c r="G66" s="24">
        <v>503.218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51">
      <c r="A67" s="26" t="s">
        <v>40</v>
      </c>
      <c r="E67" s="27" t="s">
        <v>145</v>
      </c>
    </row>
    <row r="68" spans="1:5" ht="102">
      <c r="A68" s="28" t="s">
        <v>42</v>
      </c>
      <c r="E68" s="29" t="s">
        <v>146</v>
      </c>
    </row>
    <row r="69" spans="1:5" ht="369.75">
      <c r="A69" t="s">
        <v>44</v>
      </c>
      <c r="E69" s="27" t="s">
        <v>147</v>
      </c>
    </row>
    <row r="70" spans="1:16" ht="12.75">
      <c r="A70" s="17" t="s">
        <v>35</v>
      </c>
      <c r="B70" s="21" t="s">
        <v>148</v>
      </c>
      <c r="C70" s="21" t="s">
        <v>149</v>
      </c>
      <c r="D70" s="17" t="s">
        <v>37</v>
      </c>
      <c r="E70" s="22" t="s">
        <v>144</v>
      </c>
      <c r="F70" s="23" t="s">
        <v>118</v>
      </c>
      <c r="G70" s="24">
        <v>750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51">
      <c r="A71" s="26" t="s">
        <v>40</v>
      </c>
      <c r="E71" s="27" t="s">
        <v>150</v>
      </c>
    </row>
    <row r="72" spans="1:5" ht="38.25">
      <c r="A72" s="28" t="s">
        <v>42</v>
      </c>
      <c r="E72" s="29" t="s">
        <v>151</v>
      </c>
    </row>
    <row r="73" spans="1:5" ht="369.75">
      <c r="A73" t="s">
        <v>44</v>
      </c>
      <c r="E73" s="27" t="s">
        <v>147</v>
      </c>
    </row>
    <row r="74" spans="1:16" ht="12.75">
      <c r="A74" s="17" t="s">
        <v>35</v>
      </c>
      <c r="B74" s="21" t="s">
        <v>152</v>
      </c>
      <c r="C74" s="21" t="s">
        <v>153</v>
      </c>
      <c r="D74" s="17" t="s">
        <v>37</v>
      </c>
      <c r="E74" s="22" t="s">
        <v>154</v>
      </c>
      <c r="F74" s="23" t="s">
        <v>118</v>
      </c>
      <c r="G74" s="24">
        <v>35.1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38.25">
      <c r="A75" s="26" t="s">
        <v>40</v>
      </c>
      <c r="E75" s="27" t="s">
        <v>155</v>
      </c>
    </row>
    <row r="76" spans="1:5" ht="12.75">
      <c r="A76" s="28" t="s">
        <v>42</v>
      </c>
      <c r="E76" s="29" t="s">
        <v>156</v>
      </c>
    </row>
    <row r="77" spans="1:5" ht="369.75">
      <c r="A77" t="s">
        <v>44</v>
      </c>
      <c r="E77" s="27" t="s">
        <v>157</v>
      </c>
    </row>
    <row r="78" spans="1:16" ht="12.75">
      <c r="A78" s="17" t="s">
        <v>35</v>
      </c>
      <c r="B78" s="21" t="s">
        <v>158</v>
      </c>
      <c r="C78" s="21" t="s">
        <v>159</v>
      </c>
      <c r="D78" s="17" t="s">
        <v>37</v>
      </c>
      <c r="E78" s="22" t="s">
        <v>160</v>
      </c>
      <c r="F78" s="23" t="s">
        <v>118</v>
      </c>
      <c r="G78" s="24">
        <v>42.75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13</v>
      </c>
    </row>
    <row r="79" spans="1:5" ht="25.5">
      <c r="A79" s="26" t="s">
        <v>40</v>
      </c>
      <c r="E79" s="27" t="s">
        <v>161</v>
      </c>
    </row>
    <row r="80" spans="1:5" ht="12.75">
      <c r="A80" s="28" t="s">
        <v>42</v>
      </c>
      <c r="E80" s="29" t="s">
        <v>162</v>
      </c>
    </row>
    <row r="81" spans="1:5" ht="306">
      <c r="A81" t="s">
        <v>44</v>
      </c>
      <c r="E81" s="27" t="s">
        <v>163</v>
      </c>
    </row>
    <row r="82" spans="1:16" ht="12.75">
      <c r="A82" s="17" t="s">
        <v>35</v>
      </c>
      <c r="B82" s="21" t="s">
        <v>164</v>
      </c>
      <c r="C82" s="21" t="s">
        <v>165</v>
      </c>
      <c r="D82" s="17" t="s">
        <v>37</v>
      </c>
      <c r="E82" s="22" t="s">
        <v>166</v>
      </c>
      <c r="F82" s="23" t="s">
        <v>118</v>
      </c>
      <c r="G82" s="24">
        <v>62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13</v>
      </c>
    </row>
    <row r="83" spans="1:5" ht="76.5">
      <c r="A83" s="26" t="s">
        <v>40</v>
      </c>
      <c r="E83" s="27" t="s">
        <v>167</v>
      </c>
    </row>
    <row r="84" spans="1:5" ht="38.25">
      <c r="A84" s="28" t="s">
        <v>42</v>
      </c>
      <c r="E84" s="29" t="s">
        <v>168</v>
      </c>
    </row>
    <row r="85" spans="1:5" ht="318.75">
      <c r="A85" t="s">
        <v>44</v>
      </c>
      <c r="E85" s="27" t="s">
        <v>169</v>
      </c>
    </row>
    <row r="86" spans="1:16" ht="12.75">
      <c r="A86" s="17" t="s">
        <v>35</v>
      </c>
      <c r="B86" s="21" t="s">
        <v>170</v>
      </c>
      <c r="C86" s="21" t="s">
        <v>171</v>
      </c>
      <c r="D86" s="17" t="s">
        <v>37</v>
      </c>
      <c r="E86" s="22" t="s">
        <v>172</v>
      </c>
      <c r="F86" s="23" t="s">
        <v>118</v>
      </c>
      <c r="G86" s="24">
        <v>81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13</v>
      </c>
    </row>
    <row r="87" spans="1:5" ht="38.25">
      <c r="A87" s="26" t="s">
        <v>40</v>
      </c>
      <c r="E87" s="27" t="s">
        <v>173</v>
      </c>
    </row>
    <row r="88" spans="1:5" ht="12.75">
      <c r="A88" s="28" t="s">
        <v>42</v>
      </c>
      <c r="E88" s="29" t="s">
        <v>174</v>
      </c>
    </row>
    <row r="89" spans="1:5" ht="267.75">
      <c r="A89" t="s">
        <v>44</v>
      </c>
      <c r="E89" s="27" t="s">
        <v>175</v>
      </c>
    </row>
    <row r="90" spans="1:16" ht="12.75">
      <c r="A90" s="17" t="s">
        <v>35</v>
      </c>
      <c r="B90" s="21" t="s">
        <v>176</v>
      </c>
      <c r="C90" s="21" t="s">
        <v>177</v>
      </c>
      <c r="D90" s="17" t="s">
        <v>37</v>
      </c>
      <c r="E90" s="22" t="s">
        <v>178</v>
      </c>
      <c r="F90" s="23" t="s">
        <v>118</v>
      </c>
      <c r="G90" s="24">
        <v>565.218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13</v>
      </c>
    </row>
    <row r="91" spans="1:5" ht="12.75">
      <c r="A91" s="26" t="s">
        <v>40</v>
      </c>
      <c r="E91" s="27" t="s">
        <v>179</v>
      </c>
    </row>
    <row r="92" spans="1:5" ht="114.75">
      <c r="A92" s="28" t="s">
        <v>42</v>
      </c>
      <c r="E92" s="29" t="s">
        <v>180</v>
      </c>
    </row>
    <row r="93" spans="1:5" ht="191.25">
      <c r="A93" t="s">
        <v>44</v>
      </c>
      <c r="E93" s="27" t="s">
        <v>181</v>
      </c>
    </row>
    <row r="94" spans="1:16" ht="12.75">
      <c r="A94" s="17" t="s">
        <v>35</v>
      </c>
      <c r="B94" s="21" t="s">
        <v>182</v>
      </c>
      <c r="C94" s="21" t="s">
        <v>183</v>
      </c>
      <c r="D94" s="17" t="s">
        <v>37</v>
      </c>
      <c r="E94" s="22" t="s">
        <v>178</v>
      </c>
      <c r="F94" s="23" t="s">
        <v>118</v>
      </c>
      <c r="G94" s="24">
        <v>750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6" t="s">
        <v>40</v>
      </c>
      <c r="E95" s="27" t="s">
        <v>184</v>
      </c>
    </row>
    <row r="96" spans="1:5" ht="38.25">
      <c r="A96" s="28" t="s">
        <v>42</v>
      </c>
      <c r="E96" s="29" t="s">
        <v>185</v>
      </c>
    </row>
    <row r="97" spans="1:5" ht="191.25">
      <c r="A97" t="s">
        <v>44</v>
      </c>
      <c r="E97" s="27" t="s">
        <v>181</v>
      </c>
    </row>
    <row r="98" spans="1:16" ht="12.75">
      <c r="A98" s="17" t="s">
        <v>35</v>
      </c>
      <c r="B98" s="21" t="s">
        <v>186</v>
      </c>
      <c r="C98" s="21" t="s">
        <v>187</v>
      </c>
      <c r="D98" s="17" t="s">
        <v>37</v>
      </c>
      <c r="E98" s="22" t="s">
        <v>188</v>
      </c>
      <c r="F98" s="23" t="s">
        <v>118</v>
      </c>
      <c r="G98" s="24">
        <v>48.277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13</v>
      </c>
    </row>
    <row r="99" spans="1:5" ht="25.5">
      <c r="A99" s="26" t="s">
        <v>40</v>
      </c>
      <c r="E99" s="27" t="s">
        <v>189</v>
      </c>
    </row>
    <row r="100" spans="1:5" ht="38.25">
      <c r="A100" s="28" t="s">
        <v>42</v>
      </c>
      <c r="E100" s="29" t="s">
        <v>190</v>
      </c>
    </row>
    <row r="101" spans="1:5" ht="280.5">
      <c r="A101" t="s">
        <v>44</v>
      </c>
      <c r="E101" s="27" t="s">
        <v>191</v>
      </c>
    </row>
    <row r="102" spans="1:16" ht="12.75">
      <c r="A102" s="17" t="s">
        <v>35</v>
      </c>
      <c r="B102" s="21" t="s">
        <v>192</v>
      </c>
      <c r="C102" s="21" t="s">
        <v>193</v>
      </c>
      <c r="D102" s="17" t="s">
        <v>37</v>
      </c>
      <c r="E102" s="22" t="s">
        <v>194</v>
      </c>
      <c r="F102" s="23" t="s">
        <v>87</v>
      </c>
      <c r="G102" s="24">
        <v>2500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6" t="s">
        <v>40</v>
      </c>
      <c r="E103" s="27" t="s">
        <v>195</v>
      </c>
    </row>
    <row r="104" spans="1:5" ht="12.75">
      <c r="A104" s="28" t="s">
        <v>42</v>
      </c>
      <c r="E104" s="29" t="s">
        <v>196</v>
      </c>
    </row>
    <row r="105" spans="1:5" ht="25.5">
      <c r="A105" t="s">
        <v>44</v>
      </c>
      <c r="E105" s="27" t="s">
        <v>197</v>
      </c>
    </row>
    <row r="106" spans="1:16" ht="12.75">
      <c r="A106" s="17" t="s">
        <v>35</v>
      </c>
      <c r="B106" s="21" t="s">
        <v>198</v>
      </c>
      <c r="C106" s="21" t="s">
        <v>199</v>
      </c>
      <c r="D106" s="17" t="s">
        <v>37</v>
      </c>
      <c r="E106" s="22" t="s">
        <v>200</v>
      </c>
      <c r="F106" s="23" t="s">
        <v>87</v>
      </c>
      <c r="G106" s="24">
        <v>285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6" t="s">
        <v>40</v>
      </c>
      <c r="E107" s="27" t="s">
        <v>195</v>
      </c>
    </row>
    <row r="108" spans="1:5" ht="12.75">
      <c r="A108" s="28" t="s">
        <v>42</v>
      </c>
      <c r="E108" s="29" t="s">
        <v>201</v>
      </c>
    </row>
    <row r="109" spans="1:5" ht="12.75">
      <c r="A109" t="s">
        <v>44</v>
      </c>
      <c r="E109" s="27" t="s">
        <v>202</v>
      </c>
    </row>
    <row r="110" spans="1:16" ht="12.75">
      <c r="A110" s="17" t="s">
        <v>35</v>
      </c>
      <c r="B110" s="21" t="s">
        <v>203</v>
      </c>
      <c r="C110" s="21" t="s">
        <v>204</v>
      </c>
      <c r="D110" s="17" t="s">
        <v>37</v>
      </c>
      <c r="E110" s="22" t="s">
        <v>205</v>
      </c>
      <c r="F110" s="23" t="s">
        <v>118</v>
      </c>
      <c r="G110" s="24">
        <v>42.75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13</v>
      </c>
    </row>
    <row r="111" spans="1:5" ht="12.75">
      <c r="A111" s="26" t="s">
        <v>40</v>
      </c>
      <c r="E111" s="27" t="s">
        <v>195</v>
      </c>
    </row>
    <row r="112" spans="1:5" ht="12.75">
      <c r="A112" s="28" t="s">
        <v>42</v>
      </c>
      <c r="E112" s="29" t="s">
        <v>162</v>
      </c>
    </row>
    <row r="113" spans="1:5" ht="38.25">
      <c r="A113" t="s">
        <v>44</v>
      </c>
      <c r="E113" s="27" t="s">
        <v>206</v>
      </c>
    </row>
    <row r="114" spans="1:16" ht="12.75">
      <c r="A114" s="17" t="s">
        <v>35</v>
      </c>
      <c r="B114" s="21" t="s">
        <v>207</v>
      </c>
      <c r="C114" s="21" t="s">
        <v>208</v>
      </c>
      <c r="D114" s="17" t="s">
        <v>37</v>
      </c>
      <c r="E114" s="22" t="s">
        <v>209</v>
      </c>
      <c r="F114" s="23" t="s">
        <v>87</v>
      </c>
      <c r="G114" s="24">
        <v>285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13</v>
      </c>
    </row>
    <row r="115" spans="1:5" ht="12.75">
      <c r="A115" s="26" t="s">
        <v>40</v>
      </c>
      <c r="E115" s="27" t="s">
        <v>195</v>
      </c>
    </row>
    <row r="116" spans="1:5" ht="12.75">
      <c r="A116" s="28" t="s">
        <v>42</v>
      </c>
      <c r="E116" s="29" t="s">
        <v>201</v>
      </c>
    </row>
    <row r="117" spans="1:5" ht="25.5">
      <c r="A117" t="s">
        <v>44</v>
      </c>
      <c r="E117" s="27" t="s">
        <v>210</v>
      </c>
    </row>
    <row r="118" spans="1:16" ht="25.5">
      <c r="A118" s="17" t="s">
        <v>35</v>
      </c>
      <c r="B118" s="21" t="s">
        <v>211</v>
      </c>
      <c r="C118" s="21" t="s">
        <v>212</v>
      </c>
      <c r="D118" s="17" t="s">
        <v>37</v>
      </c>
      <c r="E118" s="22" t="s">
        <v>213</v>
      </c>
      <c r="F118" s="23" t="s">
        <v>112</v>
      </c>
      <c r="G118" s="24">
        <v>3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13</v>
      </c>
    </row>
    <row r="119" spans="1:5" ht="178.5">
      <c r="A119" s="26" t="s">
        <v>40</v>
      </c>
      <c r="E119" s="27" t="s">
        <v>214</v>
      </c>
    </row>
    <row r="120" spans="1:5" ht="12.75">
      <c r="A120" s="28" t="s">
        <v>42</v>
      </c>
      <c r="E120" s="29" t="s">
        <v>51</v>
      </c>
    </row>
    <row r="121" spans="1:5" ht="114.75">
      <c r="A121" t="s">
        <v>44</v>
      </c>
      <c r="E121" s="27" t="s">
        <v>215</v>
      </c>
    </row>
    <row r="122" spans="1:16" ht="12.75">
      <c r="A122" s="17" t="s">
        <v>35</v>
      </c>
      <c r="B122" s="21" t="s">
        <v>216</v>
      </c>
      <c r="C122" s="21" t="s">
        <v>217</v>
      </c>
      <c r="D122" s="17" t="s">
        <v>37</v>
      </c>
      <c r="E122" s="22" t="s">
        <v>218</v>
      </c>
      <c r="F122" s="23" t="s">
        <v>118</v>
      </c>
      <c r="G122" s="24">
        <v>5.7</v>
      </c>
      <c r="H122" s="25">
        <v>0</v>
      </c>
      <c r="I122" s="25">
        <f>ROUND(ROUND(H122,2)*ROUND(G122,3),2)</f>
        <v>0</v>
      </c>
      <c r="O122">
        <f>(I122*21)/100</f>
        <v>0</v>
      </c>
      <c r="P122" t="s">
        <v>13</v>
      </c>
    </row>
    <row r="123" spans="1:5" ht="25.5">
      <c r="A123" s="26" t="s">
        <v>40</v>
      </c>
      <c r="E123" s="27" t="s">
        <v>219</v>
      </c>
    </row>
    <row r="124" spans="1:5" ht="12.75">
      <c r="A124" s="28" t="s">
        <v>42</v>
      </c>
      <c r="E124" s="29" t="s">
        <v>220</v>
      </c>
    </row>
    <row r="125" spans="1:5" ht="38.25">
      <c r="A125" t="s">
        <v>44</v>
      </c>
      <c r="E125" s="27" t="s">
        <v>221</v>
      </c>
    </row>
    <row r="126" spans="1:18" ht="12.75" customHeight="1">
      <c r="A126" s="10" t="s">
        <v>33</v>
      </c>
      <c r="B126" s="10"/>
      <c r="C126" s="31" t="s">
        <v>13</v>
      </c>
      <c r="D126" s="10"/>
      <c r="E126" s="19" t="s">
        <v>222</v>
      </c>
      <c r="F126" s="10"/>
      <c r="G126" s="10"/>
      <c r="H126" s="10"/>
      <c r="I126" s="32">
        <f>0+Q126</f>
        <v>0</v>
      </c>
      <c r="O126">
        <f>0+R126</f>
        <v>0</v>
      </c>
      <c r="Q126">
        <f>0+I127+I131+I135+I139+I143+I147</f>
        <v>0</v>
      </c>
      <c r="R126">
        <f>0+O127+O131+O135+O139+O143+O147</f>
        <v>0</v>
      </c>
    </row>
    <row r="127" spans="1:16" ht="12.75">
      <c r="A127" s="17" t="s">
        <v>35</v>
      </c>
      <c r="B127" s="21" t="s">
        <v>223</v>
      </c>
      <c r="C127" s="21" t="s">
        <v>224</v>
      </c>
      <c r="D127" s="17" t="s">
        <v>37</v>
      </c>
      <c r="E127" s="22" t="s">
        <v>225</v>
      </c>
      <c r="F127" s="23" t="s">
        <v>226</v>
      </c>
      <c r="G127" s="24">
        <v>47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38.25">
      <c r="A128" s="26" t="s">
        <v>40</v>
      </c>
      <c r="E128" s="27" t="s">
        <v>227</v>
      </c>
    </row>
    <row r="129" spans="1:5" ht="12.75">
      <c r="A129" s="28" t="s">
        <v>42</v>
      </c>
      <c r="E129" s="29" t="s">
        <v>228</v>
      </c>
    </row>
    <row r="130" spans="1:5" ht="165.75">
      <c r="A130" t="s">
        <v>44</v>
      </c>
      <c r="E130" s="27" t="s">
        <v>229</v>
      </c>
    </row>
    <row r="131" spans="1:16" ht="12.75">
      <c r="A131" s="17" t="s">
        <v>35</v>
      </c>
      <c r="B131" s="21" t="s">
        <v>230</v>
      </c>
      <c r="C131" s="21" t="s">
        <v>231</v>
      </c>
      <c r="D131" s="17" t="s">
        <v>37</v>
      </c>
      <c r="E131" s="22" t="s">
        <v>232</v>
      </c>
      <c r="F131" s="23" t="s">
        <v>226</v>
      </c>
      <c r="G131" s="24">
        <v>380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25.5">
      <c r="A132" s="26" t="s">
        <v>40</v>
      </c>
      <c r="E132" s="27" t="s">
        <v>233</v>
      </c>
    </row>
    <row r="133" spans="1:5" ht="12.75">
      <c r="A133" s="28" t="s">
        <v>42</v>
      </c>
      <c r="E133" s="29" t="s">
        <v>234</v>
      </c>
    </row>
    <row r="134" spans="1:5" ht="165.75">
      <c r="A134" t="s">
        <v>44</v>
      </c>
      <c r="E134" s="27" t="s">
        <v>229</v>
      </c>
    </row>
    <row r="135" spans="1:16" ht="12.75">
      <c r="A135" s="17" t="s">
        <v>35</v>
      </c>
      <c r="B135" s="21" t="s">
        <v>235</v>
      </c>
      <c r="C135" s="21" t="s">
        <v>236</v>
      </c>
      <c r="D135" s="17" t="s">
        <v>37</v>
      </c>
      <c r="E135" s="22" t="s">
        <v>237</v>
      </c>
      <c r="F135" s="23" t="s">
        <v>87</v>
      </c>
      <c r="G135" s="24">
        <v>2500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25.5">
      <c r="A136" s="26" t="s">
        <v>40</v>
      </c>
      <c r="E136" s="27" t="s">
        <v>238</v>
      </c>
    </row>
    <row r="137" spans="1:5" ht="12.75">
      <c r="A137" s="28" t="s">
        <v>42</v>
      </c>
      <c r="E137" s="29" t="s">
        <v>196</v>
      </c>
    </row>
    <row r="138" spans="1:5" ht="51">
      <c r="A138" t="s">
        <v>44</v>
      </c>
      <c r="E138" s="27" t="s">
        <v>239</v>
      </c>
    </row>
    <row r="139" spans="1:16" ht="12.75">
      <c r="A139" s="17" t="s">
        <v>35</v>
      </c>
      <c r="B139" s="21" t="s">
        <v>240</v>
      </c>
      <c r="C139" s="21" t="s">
        <v>241</v>
      </c>
      <c r="D139" s="17" t="s">
        <v>37</v>
      </c>
      <c r="E139" s="22" t="s">
        <v>242</v>
      </c>
      <c r="F139" s="23" t="s">
        <v>118</v>
      </c>
      <c r="G139" s="24">
        <v>750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13</v>
      </c>
    </row>
    <row r="140" spans="1:5" ht="51">
      <c r="A140" s="26" t="s">
        <v>40</v>
      </c>
      <c r="E140" s="27" t="s">
        <v>243</v>
      </c>
    </row>
    <row r="141" spans="1:5" ht="12.75">
      <c r="A141" s="28" t="s">
        <v>42</v>
      </c>
      <c r="E141" s="29" t="s">
        <v>244</v>
      </c>
    </row>
    <row r="142" spans="1:5" ht="38.25">
      <c r="A142" t="s">
        <v>44</v>
      </c>
      <c r="E142" s="27" t="s">
        <v>245</v>
      </c>
    </row>
    <row r="143" spans="1:16" ht="12.75">
      <c r="A143" s="17" t="s">
        <v>35</v>
      </c>
      <c r="B143" s="21" t="s">
        <v>246</v>
      </c>
      <c r="C143" s="21" t="s">
        <v>247</v>
      </c>
      <c r="D143" s="17" t="s">
        <v>37</v>
      </c>
      <c r="E143" s="22" t="s">
        <v>248</v>
      </c>
      <c r="F143" s="23" t="s">
        <v>226</v>
      </c>
      <c r="G143" s="24">
        <v>19.2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13</v>
      </c>
    </row>
    <row r="144" spans="1:5" ht="51">
      <c r="A144" s="26" t="s">
        <v>40</v>
      </c>
      <c r="E144" s="27" t="s">
        <v>249</v>
      </c>
    </row>
    <row r="145" spans="1:5" ht="12.75">
      <c r="A145" s="28" t="s">
        <v>42</v>
      </c>
      <c r="E145" s="29" t="s">
        <v>250</v>
      </c>
    </row>
    <row r="146" spans="1:5" ht="63.75">
      <c r="A146" t="s">
        <v>44</v>
      </c>
      <c r="E146" s="27" t="s">
        <v>251</v>
      </c>
    </row>
    <row r="147" spans="1:16" ht="12.75">
      <c r="A147" s="17" t="s">
        <v>35</v>
      </c>
      <c r="B147" s="21" t="s">
        <v>252</v>
      </c>
      <c r="C147" s="21" t="s">
        <v>253</v>
      </c>
      <c r="D147" s="17" t="s">
        <v>37</v>
      </c>
      <c r="E147" s="22" t="s">
        <v>254</v>
      </c>
      <c r="F147" s="23" t="s">
        <v>118</v>
      </c>
      <c r="G147" s="24">
        <v>38.476</v>
      </c>
      <c r="H147" s="25">
        <v>0</v>
      </c>
      <c r="I147" s="25">
        <f>ROUND(ROUND(H147,2)*ROUND(G147,3),2)</f>
        <v>0</v>
      </c>
      <c r="O147">
        <f>(I147*21)/100</f>
        <v>0</v>
      </c>
      <c r="P147" t="s">
        <v>13</v>
      </c>
    </row>
    <row r="148" spans="1:5" ht="38.25">
      <c r="A148" s="26" t="s">
        <v>40</v>
      </c>
      <c r="E148" s="27" t="s">
        <v>255</v>
      </c>
    </row>
    <row r="149" spans="1:5" ht="51">
      <c r="A149" s="28" t="s">
        <v>42</v>
      </c>
      <c r="E149" s="29" t="s">
        <v>256</v>
      </c>
    </row>
    <row r="150" spans="1:5" ht="369.75">
      <c r="A150" t="s">
        <v>44</v>
      </c>
      <c r="E150" s="27" t="s">
        <v>257</v>
      </c>
    </row>
    <row r="151" spans="1:18" ht="12.75" customHeight="1">
      <c r="A151" s="10" t="s">
        <v>33</v>
      </c>
      <c r="B151" s="10"/>
      <c r="C151" s="31" t="s">
        <v>12</v>
      </c>
      <c r="D151" s="10"/>
      <c r="E151" s="19" t="s">
        <v>258</v>
      </c>
      <c r="F151" s="10"/>
      <c r="G151" s="10"/>
      <c r="H151" s="10"/>
      <c r="I151" s="32">
        <f>0+Q151</f>
        <v>0</v>
      </c>
      <c r="O151">
        <f>0+R151</f>
        <v>0</v>
      </c>
      <c r="Q151">
        <f>0+I152+I156+I160+I164</f>
        <v>0</v>
      </c>
      <c r="R151">
        <f>0+O152+O156+O160+O164</f>
        <v>0</v>
      </c>
    </row>
    <row r="152" spans="1:16" ht="12.75">
      <c r="A152" s="17" t="s">
        <v>35</v>
      </c>
      <c r="B152" s="21" t="s">
        <v>259</v>
      </c>
      <c r="C152" s="21" t="s">
        <v>260</v>
      </c>
      <c r="D152" s="17" t="s">
        <v>261</v>
      </c>
      <c r="E152" s="22" t="s">
        <v>262</v>
      </c>
      <c r="F152" s="23" t="s">
        <v>118</v>
      </c>
      <c r="G152" s="24">
        <v>27.42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63.75">
      <c r="A153" s="26" t="s">
        <v>40</v>
      </c>
      <c r="E153" s="27" t="s">
        <v>263</v>
      </c>
    </row>
    <row r="154" spans="1:5" ht="63.75">
      <c r="A154" s="28" t="s">
        <v>42</v>
      </c>
      <c r="E154" s="29" t="s">
        <v>264</v>
      </c>
    </row>
    <row r="155" spans="1:5" ht="12.75">
      <c r="A155" t="s">
        <v>44</v>
      </c>
      <c r="E155" s="27" t="s">
        <v>265</v>
      </c>
    </row>
    <row r="156" spans="1:16" ht="12.75">
      <c r="A156" s="17" t="s">
        <v>35</v>
      </c>
      <c r="B156" s="21" t="s">
        <v>266</v>
      </c>
      <c r="C156" s="21" t="s">
        <v>260</v>
      </c>
      <c r="D156" s="17" t="s">
        <v>267</v>
      </c>
      <c r="E156" s="22" t="s">
        <v>262</v>
      </c>
      <c r="F156" s="23" t="s">
        <v>118</v>
      </c>
      <c r="G156" s="24">
        <v>27.42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13</v>
      </c>
    </row>
    <row r="157" spans="1:5" ht="76.5">
      <c r="A157" s="26" t="s">
        <v>40</v>
      </c>
      <c r="E157" s="27" t="s">
        <v>268</v>
      </c>
    </row>
    <row r="158" spans="1:5" ht="63.75">
      <c r="A158" s="28" t="s">
        <v>42</v>
      </c>
      <c r="E158" s="29" t="s">
        <v>264</v>
      </c>
    </row>
    <row r="159" spans="1:5" ht="25.5">
      <c r="A159" t="s">
        <v>44</v>
      </c>
      <c r="E159" s="27" t="s">
        <v>269</v>
      </c>
    </row>
    <row r="160" spans="1:16" ht="12.75">
      <c r="A160" s="17" t="s">
        <v>35</v>
      </c>
      <c r="B160" s="21" t="s">
        <v>270</v>
      </c>
      <c r="C160" s="21" t="s">
        <v>271</v>
      </c>
      <c r="D160" s="17" t="s">
        <v>37</v>
      </c>
      <c r="E160" s="22" t="s">
        <v>262</v>
      </c>
      <c r="F160" s="23" t="s">
        <v>118</v>
      </c>
      <c r="G160" s="24">
        <v>29.859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6" t="s">
        <v>40</v>
      </c>
      <c r="E161" s="27" t="s">
        <v>272</v>
      </c>
    </row>
    <row r="162" spans="1:5" ht="102">
      <c r="A162" s="28" t="s">
        <v>42</v>
      </c>
      <c r="E162" s="29" t="s">
        <v>273</v>
      </c>
    </row>
    <row r="163" spans="1:5" ht="38.25">
      <c r="A163" t="s">
        <v>44</v>
      </c>
      <c r="E163" s="27" t="s">
        <v>274</v>
      </c>
    </row>
    <row r="164" spans="1:16" ht="12.75">
      <c r="A164" s="17" t="s">
        <v>35</v>
      </c>
      <c r="B164" s="21" t="s">
        <v>275</v>
      </c>
      <c r="C164" s="21" t="s">
        <v>276</v>
      </c>
      <c r="D164" s="17" t="s">
        <v>37</v>
      </c>
      <c r="E164" s="22" t="s">
        <v>277</v>
      </c>
      <c r="F164" s="23" t="s">
        <v>118</v>
      </c>
      <c r="G164" s="24">
        <v>24.299</v>
      </c>
      <c r="H164" s="25">
        <v>0</v>
      </c>
      <c r="I164" s="25">
        <f>ROUND(ROUND(H164,2)*ROUND(G164,3),2)</f>
        <v>0</v>
      </c>
      <c r="O164">
        <f>(I164*21)/100</f>
        <v>0</v>
      </c>
      <c r="P164" t="s">
        <v>13</v>
      </c>
    </row>
    <row r="165" spans="1:5" ht="63.75">
      <c r="A165" s="26" t="s">
        <v>40</v>
      </c>
      <c r="E165" s="27" t="s">
        <v>278</v>
      </c>
    </row>
    <row r="166" spans="1:5" ht="12.75">
      <c r="A166" s="28" t="s">
        <v>42</v>
      </c>
      <c r="E166" s="29" t="s">
        <v>279</v>
      </c>
    </row>
    <row r="167" spans="1:5" ht="369.75">
      <c r="A167" t="s">
        <v>44</v>
      </c>
      <c r="E167" s="27" t="s">
        <v>257</v>
      </c>
    </row>
    <row r="168" spans="1:18" ht="12.75" customHeight="1">
      <c r="A168" s="10" t="s">
        <v>33</v>
      </c>
      <c r="B168" s="10"/>
      <c r="C168" s="31" t="s">
        <v>23</v>
      </c>
      <c r="D168" s="10"/>
      <c r="E168" s="19" t="s">
        <v>280</v>
      </c>
      <c r="F168" s="10"/>
      <c r="G168" s="10"/>
      <c r="H168" s="10"/>
      <c r="I168" s="32">
        <f>0+Q168</f>
        <v>0</v>
      </c>
      <c r="O168">
        <f>0+R168</f>
        <v>0</v>
      </c>
      <c r="Q168">
        <f>0+I169</f>
        <v>0</v>
      </c>
      <c r="R168">
        <f>0+O169</f>
        <v>0</v>
      </c>
    </row>
    <row r="169" spans="1:16" ht="12.75">
      <c r="A169" s="17" t="s">
        <v>35</v>
      </c>
      <c r="B169" s="21" t="s">
        <v>281</v>
      </c>
      <c r="C169" s="21" t="s">
        <v>282</v>
      </c>
      <c r="D169" s="17" t="s">
        <v>37</v>
      </c>
      <c r="E169" s="22" t="s">
        <v>283</v>
      </c>
      <c r="F169" s="23" t="s">
        <v>118</v>
      </c>
      <c r="G169" s="24">
        <v>0.896</v>
      </c>
      <c r="H169" s="25">
        <v>0</v>
      </c>
      <c r="I169" s="25">
        <f>ROUND(ROUND(H169,2)*ROUND(G169,3),2)</f>
        <v>0</v>
      </c>
      <c r="O169">
        <f>(I169*21)/100</f>
        <v>0</v>
      </c>
      <c r="P169" t="s">
        <v>13</v>
      </c>
    </row>
    <row r="170" spans="1:5" ht="102">
      <c r="A170" s="26" t="s">
        <v>40</v>
      </c>
      <c r="E170" s="27" t="s">
        <v>284</v>
      </c>
    </row>
    <row r="171" spans="1:5" ht="12.75">
      <c r="A171" s="28" t="s">
        <v>42</v>
      </c>
      <c r="E171" s="29" t="s">
        <v>285</v>
      </c>
    </row>
    <row r="172" spans="1:5" ht="38.25">
      <c r="A172" t="s">
        <v>44</v>
      </c>
      <c r="E172" s="27" t="s">
        <v>274</v>
      </c>
    </row>
    <row r="173" spans="1:18" ht="12.75" customHeight="1">
      <c r="A173" s="10" t="s">
        <v>33</v>
      </c>
      <c r="B173" s="10"/>
      <c r="C173" s="31" t="s">
        <v>25</v>
      </c>
      <c r="D173" s="10"/>
      <c r="E173" s="19" t="s">
        <v>286</v>
      </c>
      <c r="F173" s="10"/>
      <c r="G173" s="10"/>
      <c r="H173" s="10"/>
      <c r="I173" s="32">
        <f>0+Q173</f>
        <v>0</v>
      </c>
      <c r="O173">
        <f>0+R173</f>
        <v>0</v>
      </c>
      <c r="Q173">
        <f>0+I174+I178+I182+I186+I190+I194+I198+I202+I206+I210+I214+I218+I222+I226+I230</f>
        <v>0</v>
      </c>
      <c r="R173">
        <f>0+O174+O178+O182+O186+O190+O194+O198+O202+O206+O210+O214+O218+O222+O226+O230</f>
        <v>0</v>
      </c>
    </row>
    <row r="174" spans="1:16" ht="12.75">
      <c r="A174" s="17" t="s">
        <v>35</v>
      </c>
      <c r="B174" s="21" t="s">
        <v>287</v>
      </c>
      <c r="C174" s="21" t="s">
        <v>288</v>
      </c>
      <c r="D174" s="17" t="s">
        <v>37</v>
      </c>
      <c r="E174" s="22" t="s">
        <v>289</v>
      </c>
      <c r="F174" s="23" t="s">
        <v>87</v>
      </c>
      <c r="G174" s="24">
        <v>310</v>
      </c>
      <c r="H174" s="25">
        <v>0</v>
      </c>
      <c r="I174" s="25">
        <f>ROUND(ROUND(H174,2)*ROUND(G174,3),2)</f>
        <v>0</v>
      </c>
      <c r="O174">
        <f>(I174*21)/100</f>
        <v>0</v>
      </c>
      <c r="P174" t="s">
        <v>13</v>
      </c>
    </row>
    <row r="175" spans="1:5" ht="51">
      <c r="A175" s="26" t="s">
        <v>40</v>
      </c>
      <c r="E175" s="27" t="s">
        <v>290</v>
      </c>
    </row>
    <row r="176" spans="1:5" ht="12.75">
      <c r="A176" s="28" t="s">
        <v>42</v>
      </c>
      <c r="E176" s="29" t="s">
        <v>291</v>
      </c>
    </row>
    <row r="177" spans="1:5" ht="127.5">
      <c r="A177" t="s">
        <v>44</v>
      </c>
      <c r="E177" s="27" t="s">
        <v>292</v>
      </c>
    </row>
    <row r="178" spans="1:16" ht="12.75">
      <c r="A178" s="17" t="s">
        <v>35</v>
      </c>
      <c r="B178" s="21" t="s">
        <v>293</v>
      </c>
      <c r="C178" s="21" t="s">
        <v>294</v>
      </c>
      <c r="D178" s="17" t="s">
        <v>37</v>
      </c>
      <c r="E178" s="22" t="s">
        <v>295</v>
      </c>
      <c r="F178" s="23" t="s">
        <v>87</v>
      </c>
      <c r="G178" s="24">
        <v>2025</v>
      </c>
      <c r="H178" s="25">
        <v>0</v>
      </c>
      <c r="I178" s="25">
        <f>ROUND(ROUND(H178,2)*ROUND(G178,3),2)</f>
        <v>0</v>
      </c>
      <c r="O178">
        <f>(I178*21)/100</f>
        <v>0</v>
      </c>
      <c r="P178" t="s">
        <v>13</v>
      </c>
    </row>
    <row r="179" spans="1:5" ht="51">
      <c r="A179" s="26" t="s">
        <v>40</v>
      </c>
      <c r="E179" s="27" t="s">
        <v>296</v>
      </c>
    </row>
    <row r="180" spans="1:5" ht="12.75">
      <c r="A180" s="28" t="s">
        <v>42</v>
      </c>
      <c r="E180" s="29" t="s">
        <v>297</v>
      </c>
    </row>
    <row r="181" spans="1:5" ht="127.5">
      <c r="A181" t="s">
        <v>44</v>
      </c>
      <c r="E181" s="27" t="s">
        <v>292</v>
      </c>
    </row>
    <row r="182" spans="1:16" ht="12.75">
      <c r="A182" s="17" t="s">
        <v>35</v>
      </c>
      <c r="B182" s="21" t="s">
        <v>298</v>
      </c>
      <c r="C182" s="21" t="s">
        <v>299</v>
      </c>
      <c r="D182" s="17" t="s">
        <v>37</v>
      </c>
      <c r="E182" s="22" t="s">
        <v>300</v>
      </c>
      <c r="F182" s="23" t="s">
        <v>87</v>
      </c>
      <c r="G182" s="24">
        <v>160</v>
      </c>
      <c r="H182" s="25">
        <v>0</v>
      </c>
      <c r="I182" s="25">
        <f>ROUND(ROUND(H182,2)*ROUND(G182,3),2)</f>
        <v>0</v>
      </c>
      <c r="O182">
        <f>(I182*21)/100</f>
        <v>0</v>
      </c>
      <c r="P182" t="s">
        <v>13</v>
      </c>
    </row>
    <row r="183" spans="1:5" ht="63.75">
      <c r="A183" s="26" t="s">
        <v>40</v>
      </c>
      <c r="E183" s="27" t="s">
        <v>301</v>
      </c>
    </row>
    <row r="184" spans="1:5" ht="12.75">
      <c r="A184" s="28" t="s">
        <v>42</v>
      </c>
      <c r="E184" s="29" t="s">
        <v>302</v>
      </c>
    </row>
    <row r="185" spans="1:5" ht="127.5">
      <c r="A185" t="s">
        <v>44</v>
      </c>
      <c r="E185" s="27" t="s">
        <v>292</v>
      </c>
    </row>
    <row r="186" spans="1:16" ht="12.75">
      <c r="A186" s="17" t="s">
        <v>35</v>
      </c>
      <c r="B186" s="21" t="s">
        <v>303</v>
      </c>
      <c r="C186" s="21" t="s">
        <v>304</v>
      </c>
      <c r="D186" s="17" t="s">
        <v>37</v>
      </c>
      <c r="E186" s="22" t="s">
        <v>305</v>
      </c>
      <c r="F186" s="23" t="s">
        <v>87</v>
      </c>
      <c r="G186" s="24">
        <v>310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13</v>
      </c>
    </row>
    <row r="187" spans="1:5" ht="25.5">
      <c r="A187" s="26" t="s">
        <v>40</v>
      </c>
      <c r="E187" s="27" t="s">
        <v>306</v>
      </c>
    </row>
    <row r="188" spans="1:5" ht="12.75">
      <c r="A188" s="28" t="s">
        <v>42</v>
      </c>
      <c r="E188" s="29" t="s">
        <v>291</v>
      </c>
    </row>
    <row r="189" spans="1:5" ht="51">
      <c r="A189" t="s">
        <v>44</v>
      </c>
      <c r="E189" s="27" t="s">
        <v>307</v>
      </c>
    </row>
    <row r="190" spans="1:16" ht="12.75">
      <c r="A190" s="17" t="s">
        <v>35</v>
      </c>
      <c r="B190" s="21" t="s">
        <v>308</v>
      </c>
      <c r="C190" s="21" t="s">
        <v>309</v>
      </c>
      <c r="D190" s="17" t="s">
        <v>37</v>
      </c>
      <c r="E190" s="22" t="s">
        <v>310</v>
      </c>
      <c r="F190" s="23" t="s">
        <v>87</v>
      </c>
      <c r="G190" s="24">
        <v>2195</v>
      </c>
      <c r="H190" s="25">
        <v>0</v>
      </c>
      <c r="I190" s="25">
        <f>ROUND(ROUND(H190,2)*ROUND(G190,3),2)</f>
        <v>0</v>
      </c>
      <c r="O190">
        <f>(I190*21)/100</f>
        <v>0</v>
      </c>
      <c r="P190" t="s">
        <v>13</v>
      </c>
    </row>
    <row r="191" spans="1:5" ht="38.25">
      <c r="A191" s="26" t="s">
        <v>40</v>
      </c>
      <c r="E191" s="27" t="s">
        <v>311</v>
      </c>
    </row>
    <row r="192" spans="1:5" ht="12.75">
      <c r="A192" s="28" t="s">
        <v>42</v>
      </c>
      <c r="E192" s="29" t="s">
        <v>312</v>
      </c>
    </row>
    <row r="193" spans="1:5" ht="51">
      <c r="A193" t="s">
        <v>44</v>
      </c>
      <c r="E193" s="27" t="s">
        <v>307</v>
      </c>
    </row>
    <row r="194" spans="1:16" ht="12.75">
      <c r="A194" s="17" t="s">
        <v>35</v>
      </c>
      <c r="B194" s="21" t="s">
        <v>313</v>
      </c>
      <c r="C194" s="21" t="s">
        <v>314</v>
      </c>
      <c r="D194" s="17" t="s">
        <v>37</v>
      </c>
      <c r="E194" s="22" t="s">
        <v>315</v>
      </c>
      <c r="F194" s="23" t="s">
        <v>87</v>
      </c>
      <c r="G194" s="24">
        <v>150</v>
      </c>
      <c r="H194" s="25">
        <v>0</v>
      </c>
      <c r="I194" s="25">
        <f>ROUND(ROUND(H194,2)*ROUND(G194,3),2)</f>
        <v>0</v>
      </c>
      <c r="O194">
        <f>(I194*21)/100</f>
        <v>0</v>
      </c>
      <c r="P194" t="s">
        <v>13</v>
      </c>
    </row>
    <row r="195" spans="1:5" ht="38.25">
      <c r="A195" s="26" t="s">
        <v>40</v>
      </c>
      <c r="E195" s="27" t="s">
        <v>316</v>
      </c>
    </row>
    <row r="196" spans="1:5" ht="12.75">
      <c r="A196" s="28" t="s">
        <v>42</v>
      </c>
      <c r="E196" s="29" t="s">
        <v>317</v>
      </c>
    </row>
    <row r="197" spans="1:5" ht="12.75">
      <c r="A197" t="s">
        <v>44</v>
      </c>
      <c r="E197" s="27" t="s">
        <v>318</v>
      </c>
    </row>
    <row r="198" spans="1:16" ht="12.75">
      <c r="A198" s="17" t="s">
        <v>35</v>
      </c>
      <c r="B198" s="21" t="s">
        <v>319</v>
      </c>
      <c r="C198" s="21" t="s">
        <v>314</v>
      </c>
      <c r="D198" s="17" t="s">
        <v>261</v>
      </c>
      <c r="E198" s="22" t="s">
        <v>320</v>
      </c>
      <c r="F198" s="23" t="s">
        <v>87</v>
      </c>
      <c r="G198" s="24">
        <v>150</v>
      </c>
      <c r="H198" s="25">
        <v>0</v>
      </c>
      <c r="I198" s="25">
        <f>ROUND(ROUND(H198,2)*ROUND(G198,3),2)</f>
        <v>0</v>
      </c>
      <c r="O198">
        <f>(I198*21)/100</f>
        <v>0</v>
      </c>
      <c r="P198" t="s">
        <v>13</v>
      </c>
    </row>
    <row r="199" spans="1:5" ht="25.5">
      <c r="A199" s="26" t="s">
        <v>40</v>
      </c>
      <c r="E199" s="27" t="s">
        <v>321</v>
      </c>
    </row>
    <row r="200" spans="1:5" ht="12.75">
      <c r="A200" s="28" t="s">
        <v>42</v>
      </c>
      <c r="E200" s="29" t="s">
        <v>317</v>
      </c>
    </row>
    <row r="201" spans="1:5" ht="140.25">
      <c r="A201" t="s">
        <v>44</v>
      </c>
      <c r="E201" s="27" t="s">
        <v>322</v>
      </c>
    </row>
    <row r="202" spans="1:16" ht="12.75">
      <c r="A202" s="17" t="s">
        <v>35</v>
      </c>
      <c r="B202" s="21" t="s">
        <v>323</v>
      </c>
      <c r="C202" s="21" t="s">
        <v>324</v>
      </c>
      <c r="D202" s="17" t="s">
        <v>37</v>
      </c>
      <c r="E202" s="22" t="s">
        <v>325</v>
      </c>
      <c r="F202" s="23" t="s">
        <v>87</v>
      </c>
      <c r="G202" s="24">
        <v>2035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13</v>
      </c>
    </row>
    <row r="203" spans="1:5" ht="102">
      <c r="A203" s="26" t="s">
        <v>40</v>
      </c>
      <c r="E203" s="27" t="s">
        <v>326</v>
      </c>
    </row>
    <row r="204" spans="1:5" ht="12.75">
      <c r="A204" s="28" t="s">
        <v>42</v>
      </c>
      <c r="E204" s="29" t="s">
        <v>327</v>
      </c>
    </row>
    <row r="205" spans="1:5" ht="12.75">
      <c r="A205" t="s">
        <v>44</v>
      </c>
      <c r="E205" s="27" t="s">
        <v>318</v>
      </c>
    </row>
    <row r="206" spans="1:16" ht="12.75">
      <c r="A206" s="17" t="s">
        <v>35</v>
      </c>
      <c r="B206" s="21" t="s">
        <v>328</v>
      </c>
      <c r="C206" s="21" t="s">
        <v>324</v>
      </c>
      <c r="D206" s="17" t="s">
        <v>261</v>
      </c>
      <c r="E206" s="22" t="s">
        <v>329</v>
      </c>
      <c r="F206" s="23" t="s">
        <v>87</v>
      </c>
      <c r="G206" s="24">
        <v>2035</v>
      </c>
      <c r="H206" s="25">
        <v>0</v>
      </c>
      <c r="I206" s="25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6" t="s">
        <v>40</v>
      </c>
      <c r="E207" s="27" t="s">
        <v>330</v>
      </c>
    </row>
    <row r="208" spans="1:5" ht="12.75">
      <c r="A208" s="28" t="s">
        <v>42</v>
      </c>
      <c r="E208" s="29" t="s">
        <v>327</v>
      </c>
    </row>
    <row r="209" spans="1:5" ht="140.25">
      <c r="A209" t="s">
        <v>44</v>
      </c>
      <c r="E209" s="27" t="s">
        <v>322</v>
      </c>
    </row>
    <row r="210" spans="1:16" ht="25.5">
      <c r="A210" s="17" t="s">
        <v>35</v>
      </c>
      <c r="B210" s="21" t="s">
        <v>331</v>
      </c>
      <c r="C210" s="21" t="s">
        <v>332</v>
      </c>
      <c r="D210" s="17" t="s">
        <v>37</v>
      </c>
      <c r="E210" s="22" t="s">
        <v>333</v>
      </c>
      <c r="F210" s="23" t="s">
        <v>87</v>
      </c>
      <c r="G210" s="24">
        <v>310</v>
      </c>
      <c r="H210" s="25">
        <v>0</v>
      </c>
      <c r="I210" s="25">
        <f>ROUND(ROUND(H210,2)*ROUND(G210,3),2)</f>
        <v>0</v>
      </c>
      <c r="O210">
        <f>(I210*21)/100</f>
        <v>0</v>
      </c>
      <c r="P210" t="s">
        <v>13</v>
      </c>
    </row>
    <row r="211" spans="1:5" ht="63.75">
      <c r="A211" s="26" t="s">
        <v>40</v>
      </c>
      <c r="E211" s="27" t="s">
        <v>334</v>
      </c>
    </row>
    <row r="212" spans="1:5" ht="12.75">
      <c r="A212" s="28" t="s">
        <v>42</v>
      </c>
      <c r="E212" s="29" t="s">
        <v>291</v>
      </c>
    </row>
    <row r="213" spans="1:5" ht="165.75">
      <c r="A213" t="s">
        <v>44</v>
      </c>
      <c r="E213" s="27" t="s">
        <v>335</v>
      </c>
    </row>
    <row r="214" spans="1:16" ht="12.75">
      <c r="A214" s="17" t="s">
        <v>35</v>
      </c>
      <c r="B214" s="21" t="s">
        <v>336</v>
      </c>
      <c r="C214" s="21" t="s">
        <v>337</v>
      </c>
      <c r="D214" s="17" t="s">
        <v>37</v>
      </c>
      <c r="E214" s="22" t="s">
        <v>338</v>
      </c>
      <c r="F214" s="23" t="s">
        <v>87</v>
      </c>
      <c r="G214" s="24">
        <v>160</v>
      </c>
      <c r="H214" s="25">
        <v>0</v>
      </c>
      <c r="I214" s="25">
        <f>ROUND(ROUND(H214,2)*ROUND(G214,3),2)</f>
        <v>0</v>
      </c>
      <c r="O214">
        <f>(I214*21)/100</f>
        <v>0</v>
      </c>
      <c r="P214" t="s">
        <v>13</v>
      </c>
    </row>
    <row r="215" spans="1:5" ht="76.5">
      <c r="A215" s="26" t="s">
        <v>40</v>
      </c>
      <c r="E215" s="27" t="s">
        <v>339</v>
      </c>
    </row>
    <row r="216" spans="1:5" ht="12.75">
      <c r="A216" s="28" t="s">
        <v>42</v>
      </c>
      <c r="E216" s="29" t="s">
        <v>302</v>
      </c>
    </row>
    <row r="217" spans="1:5" ht="165.75">
      <c r="A217" t="s">
        <v>44</v>
      </c>
      <c r="E217" s="27" t="s">
        <v>335</v>
      </c>
    </row>
    <row r="218" spans="1:16" ht="12.75">
      <c r="A218" s="17" t="s">
        <v>35</v>
      </c>
      <c r="B218" s="21" t="s">
        <v>340</v>
      </c>
      <c r="C218" s="21" t="s">
        <v>341</v>
      </c>
      <c r="D218" s="17" t="s">
        <v>37</v>
      </c>
      <c r="E218" s="22" t="s">
        <v>342</v>
      </c>
      <c r="F218" s="23" t="s">
        <v>87</v>
      </c>
      <c r="G218" s="24">
        <v>7.5</v>
      </c>
      <c r="H218" s="25">
        <v>0</v>
      </c>
      <c r="I218" s="25">
        <f>ROUND(ROUND(H218,2)*ROUND(G218,3),2)</f>
        <v>0</v>
      </c>
      <c r="O218">
        <f>(I218*21)/100</f>
        <v>0</v>
      </c>
      <c r="P218" t="s">
        <v>13</v>
      </c>
    </row>
    <row r="219" spans="1:5" ht="25.5">
      <c r="A219" s="26" t="s">
        <v>40</v>
      </c>
      <c r="E219" s="27" t="s">
        <v>343</v>
      </c>
    </row>
    <row r="220" spans="1:5" ht="12.75">
      <c r="A220" s="28" t="s">
        <v>42</v>
      </c>
      <c r="E220" s="29" t="s">
        <v>344</v>
      </c>
    </row>
    <row r="221" spans="1:5" ht="165.75">
      <c r="A221" t="s">
        <v>44</v>
      </c>
      <c r="E221" s="27" t="s">
        <v>335</v>
      </c>
    </row>
    <row r="222" spans="1:16" ht="12.75">
      <c r="A222" s="17" t="s">
        <v>35</v>
      </c>
      <c r="B222" s="21" t="s">
        <v>345</v>
      </c>
      <c r="C222" s="21" t="s">
        <v>346</v>
      </c>
      <c r="D222" s="17" t="s">
        <v>37</v>
      </c>
      <c r="E222" s="22" t="s">
        <v>342</v>
      </c>
      <c r="F222" s="23" t="s">
        <v>87</v>
      </c>
      <c r="G222" s="24">
        <v>4.5</v>
      </c>
      <c r="H222" s="25">
        <v>0</v>
      </c>
      <c r="I222" s="25">
        <f>ROUND(ROUND(H222,2)*ROUND(G222,3),2)</f>
        <v>0</v>
      </c>
      <c r="O222">
        <f>(I222*21)/100</f>
        <v>0</v>
      </c>
      <c r="P222" t="s">
        <v>13</v>
      </c>
    </row>
    <row r="223" spans="1:5" ht="25.5">
      <c r="A223" s="26" t="s">
        <v>40</v>
      </c>
      <c r="E223" s="27" t="s">
        <v>347</v>
      </c>
    </row>
    <row r="224" spans="1:5" ht="12.75">
      <c r="A224" s="28" t="s">
        <v>42</v>
      </c>
      <c r="E224" s="29" t="s">
        <v>348</v>
      </c>
    </row>
    <row r="225" spans="1:5" ht="165.75">
      <c r="A225" t="s">
        <v>44</v>
      </c>
      <c r="E225" s="27" t="s">
        <v>335</v>
      </c>
    </row>
    <row r="226" spans="1:16" ht="12.75">
      <c r="A226" s="17" t="s">
        <v>35</v>
      </c>
      <c r="B226" s="21" t="s">
        <v>349</v>
      </c>
      <c r="C226" s="21" t="s">
        <v>350</v>
      </c>
      <c r="D226" s="17" t="s">
        <v>37</v>
      </c>
      <c r="E226" s="22" t="s">
        <v>342</v>
      </c>
      <c r="F226" s="23" t="s">
        <v>87</v>
      </c>
      <c r="G226" s="24">
        <v>7.5</v>
      </c>
      <c r="H226" s="25">
        <v>0</v>
      </c>
      <c r="I226" s="25">
        <f>ROUND(ROUND(H226,2)*ROUND(G226,3),2)</f>
        <v>0</v>
      </c>
      <c r="O226">
        <f>(I226*21)/100</f>
        <v>0</v>
      </c>
      <c r="P226" t="s">
        <v>13</v>
      </c>
    </row>
    <row r="227" spans="1:5" ht="25.5">
      <c r="A227" s="26" t="s">
        <v>40</v>
      </c>
      <c r="E227" s="27" t="s">
        <v>351</v>
      </c>
    </row>
    <row r="228" spans="1:5" ht="12.75">
      <c r="A228" s="28" t="s">
        <v>42</v>
      </c>
      <c r="E228" s="29" t="s">
        <v>344</v>
      </c>
    </row>
    <row r="229" spans="1:5" ht="165.75">
      <c r="A229" t="s">
        <v>44</v>
      </c>
      <c r="E229" s="27" t="s">
        <v>335</v>
      </c>
    </row>
    <row r="230" spans="1:16" ht="12.75">
      <c r="A230" s="17" t="s">
        <v>35</v>
      </c>
      <c r="B230" s="21" t="s">
        <v>352</v>
      </c>
      <c r="C230" s="21" t="s">
        <v>353</v>
      </c>
      <c r="D230" s="17" t="s">
        <v>37</v>
      </c>
      <c r="E230" s="22" t="s">
        <v>342</v>
      </c>
      <c r="F230" s="23" t="s">
        <v>87</v>
      </c>
      <c r="G230" s="24">
        <v>6.5</v>
      </c>
      <c r="H230" s="25">
        <v>0</v>
      </c>
      <c r="I230" s="25">
        <f>ROUND(ROUND(H230,2)*ROUND(G230,3),2)</f>
        <v>0</v>
      </c>
      <c r="O230">
        <f>(I230*21)/100</f>
        <v>0</v>
      </c>
      <c r="P230" t="s">
        <v>13</v>
      </c>
    </row>
    <row r="231" spans="1:5" ht="25.5">
      <c r="A231" s="26" t="s">
        <v>40</v>
      </c>
      <c r="E231" s="27" t="s">
        <v>354</v>
      </c>
    </row>
    <row r="232" spans="1:5" ht="12.75">
      <c r="A232" s="28" t="s">
        <v>42</v>
      </c>
      <c r="E232" s="29" t="s">
        <v>355</v>
      </c>
    </row>
    <row r="233" spans="1:5" ht="165.75">
      <c r="A233" t="s">
        <v>44</v>
      </c>
      <c r="E233" s="27" t="s">
        <v>335</v>
      </c>
    </row>
    <row r="234" spans="1:18" ht="12.75" customHeight="1">
      <c r="A234" s="10" t="s">
        <v>33</v>
      </c>
      <c r="B234" s="10"/>
      <c r="C234" s="31" t="s">
        <v>63</v>
      </c>
      <c r="D234" s="10"/>
      <c r="E234" s="19" t="s">
        <v>356</v>
      </c>
      <c r="F234" s="10"/>
      <c r="G234" s="10"/>
      <c r="H234" s="10"/>
      <c r="I234" s="32">
        <f>0+Q234</f>
        <v>0</v>
      </c>
      <c r="O234">
        <f>0+R234</f>
        <v>0</v>
      </c>
      <c r="Q234">
        <f>0+I235+I239+I243+I247+I251</f>
        <v>0</v>
      </c>
      <c r="R234">
        <f>0+O235+O239+O243+O247+O251</f>
        <v>0</v>
      </c>
    </row>
    <row r="235" spans="1:16" ht="12.75">
      <c r="A235" s="17" t="s">
        <v>35</v>
      </c>
      <c r="B235" s="21" t="s">
        <v>357</v>
      </c>
      <c r="C235" s="21" t="s">
        <v>358</v>
      </c>
      <c r="D235" s="17" t="s">
        <v>37</v>
      </c>
      <c r="E235" s="22" t="s">
        <v>359</v>
      </c>
      <c r="F235" s="23" t="s">
        <v>226</v>
      </c>
      <c r="G235" s="24">
        <v>860</v>
      </c>
      <c r="H235" s="25">
        <v>0</v>
      </c>
      <c r="I235" s="25">
        <f>ROUND(ROUND(H235,2)*ROUND(G235,3),2)</f>
        <v>0</v>
      </c>
      <c r="O235">
        <f>(I235*21)/100</f>
        <v>0</v>
      </c>
      <c r="P235" t="s">
        <v>13</v>
      </c>
    </row>
    <row r="236" spans="1:5" ht="25.5">
      <c r="A236" s="26" t="s">
        <v>40</v>
      </c>
      <c r="E236" s="27" t="s">
        <v>360</v>
      </c>
    </row>
    <row r="237" spans="1:5" ht="12.75">
      <c r="A237" s="28" t="s">
        <v>42</v>
      </c>
      <c r="E237" s="29" t="s">
        <v>361</v>
      </c>
    </row>
    <row r="238" spans="1:5" ht="102">
      <c r="A238" t="s">
        <v>44</v>
      </c>
      <c r="E238" s="27" t="s">
        <v>362</v>
      </c>
    </row>
    <row r="239" spans="1:16" ht="25.5">
      <c r="A239" s="17" t="s">
        <v>35</v>
      </c>
      <c r="B239" s="21" t="s">
        <v>363</v>
      </c>
      <c r="C239" s="21" t="s">
        <v>364</v>
      </c>
      <c r="D239" s="17" t="s">
        <v>37</v>
      </c>
      <c r="E239" s="22" t="s">
        <v>365</v>
      </c>
      <c r="F239" s="23" t="s">
        <v>87</v>
      </c>
      <c r="G239" s="24">
        <v>120</v>
      </c>
      <c r="H239" s="25">
        <v>0</v>
      </c>
      <c r="I239" s="25">
        <f>ROUND(ROUND(H239,2)*ROUND(G239,3),2)</f>
        <v>0</v>
      </c>
      <c r="O239">
        <f>(I239*21)/100</f>
        <v>0</v>
      </c>
      <c r="P239" t="s">
        <v>13</v>
      </c>
    </row>
    <row r="240" spans="1:5" ht="25.5">
      <c r="A240" s="26" t="s">
        <v>40</v>
      </c>
      <c r="E240" s="27" t="s">
        <v>366</v>
      </c>
    </row>
    <row r="241" spans="1:5" ht="12.75">
      <c r="A241" s="28" t="s">
        <v>42</v>
      </c>
      <c r="E241" s="29" t="s">
        <v>367</v>
      </c>
    </row>
    <row r="242" spans="1:5" ht="191.25">
      <c r="A242" t="s">
        <v>44</v>
      </c>
      <c r="E242" s="27" t="s">
        <v>368</v>
      </c>
    </row>
    <row r="243" spans="1:16" ht="12.75">
      <c r="A243" s="17" t="s">
        <v>35</v>
      </c>
      <c r="B243" s="21" t="s">
        <v>369</v>
      </c>
      <c r="C243" s="21" t="s">
        <v>370</v>
      </c>
      <c r="D243" s="17" t="s">
        <v>37</v>
      </c>
      <c r="E243" s="22" t="s">
        <v>371</v>
      </c>
      <c r="F243" s="23" t="s">
        <v>112</v>
      </c>
      <c r="G243" s="24">
        <v>33</v>
      </c>
      <c r="H243" s="25">
        <v>0</v>
      </c>
      <c r="I243" s="25">
        <f>ROUND(ROUND(H243,2)*ROUND(G243,3),2)</f>
        <v>0</v>
      </c>
      <c r="O243">
        <f>(I243*21)/100</f>
        <v>0</v>
      </c>
      <c r="P243" t="s">
        <v>13</v>
      </c>
    </row>
    <row r="244" spans="1:5" ht="51">
      <c r="A244" s="26" t="s">
        <v>40</v>
      </c>
      <c r="E244" s="27" t="s">
        <v>372</v>
      </c>
    </row>
    <row r="245" spans="1:5" ht="12.75">
      <c r="A245" s="28" t="s">
        <v>42</v>
      </c>
      <c r="E245" s="29" t="s">
        <v>373</v>
      </c>
    </row>
    <row r="246" spans="1:5" ht="153">
      <c r="A246" t="s">
        <v>44</v>
      </c>
      <c r="E246" s="27" t="s">
        <v>374</v>
      </c>
    </row>
    <row r="247" spans="1:16" ht="12.75">
      <c r="A247" s="17" t="s">
        <v>35</v>
      </c>
      <c r="B247" s="21" t="s">
        <v>375</v>
      </c>
      <c r="C247" s="21" t="s">
        <v>376</v>
      </c>
      <c r="D247" s="17" t="s">
        <v>37</v>
      </c>
      <c r="E247" s="22" t="s">
        <v>377</v>
      </c>
      <c r="F247" s="23" t="s">
        <v>112</v>
      </c>
      <c r="G247" s="24">
        <v>1</v>
      </c>
      <c r="H247" s="25">
        <v>0</v>
      </c>
      <c r="I247" s="25">
        <f>ROUND(ROUND(H247,2)*ROUND(G247,3),2)</f>
        <v>0</v>
      </c>
      <c r="O247">
        <f>(I247*21)/100</f>
        <v>0</v>
      </c>
      <c r="P247" t="s">
        <v>13</v>
      </c>
    </row>
    <row r="248" spans="1:5" ht="12.75">
      <c r="A248" s="26" t="s">
        <v>40</v>
      </c>
      <c r="E248" s="27" t="s">
        <v>378</v>
      </c>
    </row>
    <row r="249" spans="1:5" ht="12.75">
      <c r="A249" s="28" t="s">
        <v>42</v>
      </c>
      <c r="E249" s="29" t="s">
        <v>114</v>
      </c>
    </row>
    <row r="250" spans="1:5" ht="204">
      <c r="A250" t="s">
        <v>44</v>
      </c>
      <c r="E250" s="27" t="s">
        <v>379</v>
      </c>
    </row>
    <row r="251" spans="1:16" ht="12.75">
      <c r="A251" s="17" t="s">
        <v>35</v>
      </c>
      <c r="B251" s="21" t="s">
        <v>380</v>
      </c>
      <c r="C251" s="21" t="s">
        <v>381</v>
      </c>
      <c r="D251" s="17" t="s">
        <v>37</v>
      </c>
      <c r="E251" s="22" t="s">
        <v>382</v>
      </c>
      <c r="F251" s="23" t="s">
        <v>112</v>
      </c>
      <c r="G251" s="24">
        <v>1</v>
      </c>
      <c r="H251" s="25">
        <v>0</v>
      </c>
      <c r="I251" s="25">
        <f>ROUND(ROUND(H251,2)*ROUND(G251,3),2)</f>
        <v>0</v>
      </c>
      <c r="O251">
        <f>(I251*21)/100</f>
        <v>0</v>
      </c>
      <c r="P251" t="s">
        <v>13</v>
      </c>
    </row>
    <row r="252" spans="1:5" ht="12.75">
      <c r="A252" s="26" t="s">
        <v>40</v>
      </c>
      <c r="E252" s="27" t="s">
        <v>383</v>
      </c>
    </row>
    <row r="253" spans="1:5" ht="12.75">
      <c r="A253" s="28" t="s">
        <v>42</v>
      </c>
      <c r="E253" s="29" t="s">
        <v>384</v>
      </c>
    </row>
    <row r="254" spans="1:5" ht="204">
      <c r="A254" t="s">
        <v>44</v>
      </c>
      <c r="E254" s="27" t="s">
        <v>379</v>
      </c>
    </row>
    <row r="255" spans="1:18" ht="12.75" customHeight="1">
      <c r="A255" s="10" t="s">
        <v>33</v>
      </c>
      <c r="B255" s="10"/>
      <c r="C255" s="31" t="s">
        <v>104</v>
      </c>
      <c r="D255" s="10"/>
      <c r="E255" s="19" t="s">
        <v>385</v>
      </c>
      <c r="F255" s="10"/>
      <c r="G255" s="10"/>
      <c r="H255" s="10"/>
      <c r="I255" s="32">
        <f>0+Q255</f>
        <v>0</v>
      </c>
      <c r="O255">
        <f>0+R255</f>
        <v>0</v>
      </c>
      <c r="Q255">
        <f>0+I256+I260+I264+I268+I272+I276+I280+I284+I288+I292+I296+I300</f>
        <v>0</v>
      </c>
      <c r="R255">
        <f>0+O256+O260+O264+O268+O272+O276+O280+O284+O288+O292+O296+O300</f>
        <v>0</v>
      </c>
    </row>
    <row r="256" spans="1:16" ht="12.75">
      <c r="A256" s="17" t="s">
        <v>35</v>
      </c>
      <c r="B256" s="21" t="s">
        <v>386</v>
      </c>
      <c r="C256" s="21" t="s">
        <v>387</v>
      </c>
      <c r="D256" s="17" t="s">
        <v>37</v>
      </c>
      <c r="E256" s="22" t="s">
        <v>388</v>
      </c>
      <c r="F256" s="23" t="s">
        <v>226</v>
      </c>
      <c r="G256" s="24">
        <v>12</v>
      </c>
      <c r="H256" s="25">
        <v>0</v>
      </c>
      <c r="I256" s="25">
        <f>ROUND(ROUND(H256,2)*ROUND(G256,3),2)</f>
        <v>0</v>
      </c>
      <c r="O256">
        <f>(I256*21)/100</f>
        <v>0</v>
      </c>
      <c r="P256" t="s">
        <v>13</v>
      </c>
    </row>
    <row r="257" spans="1:5" ht="12.75">
      <c r="A257" s="26" t="s">
        <v>40</v>
      </c>
      <c r="E257" s="27" t="s">
        <v>389</v>
      </c>
    </row>
    <row r="258" spans="1:5" ht="12.75">
      <c r="A258" s="28" t="s">
        <v>42</v>
      </c>
      <c r="E258" s="29" t="s">
        <v>390</v>
      </c>
    </row>
    <row r="259" spans="1:5" ht="255">
      <c r="A259" t="s">
        <v>44</v>
      </c>
      <c r="E259" s="27" t="s">
        <v>391</v>
      </c>
    </row>
    <row r="260" spans="1:16" ht="12.75">
      <c r="A260" s="17" t="s">
        <v>35</v>
      </c>
      <c r="B260" s="21" t="s">
        <v>392</v>
      </c>
      <c r="C260" s="21" t="s">
        <v>393</v>
      </c>
      <c r="D260" s="17" t="s">
        <v>37</v>
      </c>
      <c r="E260" s="22" t="s">
        <v>394</v>
      </c>
      <c r="F260" s="23" t="s">
        <v>226</v>
      </c>
      <c r="G260" s="24">
        <v>130</v>
      </c>
      <c r="H260" s="25">
        <v>0</v>
      </c>
      <c r="I260" s="25">
        <f>ROUND(ROUND(H260,2)*ROUND(G260,3),2)</f>
        <v>0</v>
      </c>
      <c r="O260">
        <f>(I260*21)/100</f>
        <v>0</v>
      </c>
      <c r="P260" t="s">
        <v>13</v>
      </c>
    </row>
    <row r="261" spans="1:5" ht="51">
      <c r="A261" s="26" t="s">
        <v>40</v>
      </c>
      <c r="E261" s="27" t="s">
        <v>395</v>
      </c>
    </row>
    <row r="262" spans="1:5" ht="12.75">
      <c r="A262" s="28" t="s">
        <v>42</v>
      </c>
      <c r="E262" s="29" t="s">
        <v>396</v>
      </c>
    </row>
    <row r="263" spans="1:5" ht="255">
      <c r="A263" t="s">
        <v>44</v>
      </c>
      <c r="E263" s="27" t="s">
        <v>397</v>
      </c>
    </row>
    <row r="264" spans="1:16" ht="12.75">
      <c r="A264" s="17" t="s">
        <v>35</v>
      </c>
      <c r="B264" s="21" t="s">
        <v>398</v>
      </c>
      <c r="C264" s="21" t="s">
        <v>399</v>
      </c>
      <c r="D264" s="17" t="s">
        <v>37</v>
      </c>
      <c r="E264" s="22" t="s">
        <v>400</v>
      </c>
      <c r="F264" s="23" t="s">
        <v>226</v>
      </c>
      <c r="G264" s="24">
        <v>130</v>
      </c>
      <c r="H264" s="25">
        <v>0</v>
      </c>
      <c r="I264" s="25">
        <f>ROUND(ROUND(H264,2)*ROUND(G264,3),2)</f>
        <v>0</v>
      </c>
      <c r="O264">
        <f>(I264*21)/100</f>
        <v>0</v>
      </c>
      <c r="P264" t="s">
        <v>13</v>
      </c>
    </row>
    <row r="265" spans="1:5" ht="51">
      <c r="A265" s="26" t="s">
        <v>40</v>
      </c>
      <c r="E265" s="27" t="s">
        <v>401</v>
      </c>
    </row>
    <row r="266" spans="1:5" ht="12.75">
      <c r="A266" s="28" t="s">
        <v>42</v>
      </c>
      <c r="E266" s="29" t="s">
        <v>402</v>
      </c>
    </row>
    <row r="267" spans="1:5" ht="255">
      <c r="A267" t="s">
        <v>44</v>
      </c>
      <c r="E267" s="27" t="s">
        <v>397</v>
      </c>
    </row>
    <row r="268" spans="1:16" ht="12.75">
      <c r="A268" s="17" t="s">
        <v>35</v>
      </c>
      <c r="B268" s="21" t="s">
        <v>403</v>
      </c>
      <c r="C268" s="21" t="s">
        <v>404</v>
      </c>
      <c r="D268" s="17" t="s">
        <v>37</v>
      </c>
      <c r="E268" s="22" t="s">
        <v>405</v>
      </c>
      <c r="F268" s="23" t="s">
        <v>112</v>
      </c>
      <c r="G268" s="24">
        <v>1</v>
      </c>
      <c r="H268" s="25">
        <v>0</v>
      </c>
      <c r="I268" s="25">
        <f>ROUND(ROUND(H268,2)*ROUND(G268,3),2)</f>
        <v>0</v>
      </c>
      <c r="O268">
        <f>(I268*21)/100</f>
        <v>0</v>
      </c>
      <c r="P268" t="s">
        <v>13</v>
      </c>
    </row>
    <row r="269" spans="1:5" ht="12.75">
      <c r="A269" s="26" t="s">
        <v>40</v>
      </c>
      <c r="E269" s="27" t="s">
        <v>406</v>
      </c>
    </row>
    <row r="270" spans="1:5" ht="12.75">
      <c r="A270" s="28" t="s">
        <v>42</v>
      </c>
      <c r="E270" s="29" t="s">
        <v>114</v>
      </c>
    </row>
    <row r="271" spans="1:5" ht="25.5">
      <c r="A271" t="s">
        <v>44</v>
      </c>
      <c r="E271" s="27" t="s">
        <v>407</v>
      </c>
    </row>
    <row r="272" spans="1:16" ht="12.75">
      <c r="A272" s="17" t="s">
        <v>35</v>
      </c>
      <c r="B272" s="21" t="s">
        <v>408</v>
      </c>
      <c r="C272" s="21" t="s">
        <v>409</v>
      </c>
      <c r="D272" s="17" t="s">
        <v>37</v>
      </c>
      <c r="E272" s="22" t="s">
        <v>410</v>
      </c>
      <c r="F272" s="23" t="s">
        <v>112</v>
      </c>
      <c r="G272" s="24">
        <v>1</v>
      </c>
      <c r="H272" s="25">
        <v>0</v>
      </c>
      <c r="I272" s="25">
        <f>ROUND(ROUND(H272,2)*ROUND(G272,3),2)</f>
        <v>0</v>
      </c>
      <c r="O272">
        <f>(I272*21)/100</f>
        <v>0</v>
      </c>
      <c r="P272" t="s">
        <v>13</v>
      </c>
    </row>
    <row r="273" spans="1:5" ht="12.75">
      <c r="A273" s="26" t="s">
        <v>40</v>
      </c>
      <c r="E273" s="27" t="s">
        <v>411</v>
      </c>
    </row>
    <row r="274" spans="1:5" ht="12.75">
      <c r="A274" s="28" t="s">
        <v>42</v>
      </c>
      <c r="E274" s="29" t="s">
        <v>114</v>
      </c>
    </row>
    <row r="275" spans="1:5" ht="25.5">
      <c r="A275" t="s">
        <v>44</v>
      </c>
      <c r="E275" s="27" t="s">
        <v>407</v>
      </c>
    </row>
    <row r="276" spans="1:16" ht="12.75">
      <c r="A276" s="17" t="s">
        <v>35</v>
      </c>
      <c r="B276" s="21" t="s">
        <v>412</v>
      </c>
      <c r="C276" s="21" t="s">
        <v>413</v>
      </c>
      <c r="D276" s="17" t="s">
        <v>37</v>
      </c>
      <c r="E276" s="22" t="s">
        <v>414</v>
      </c>
      <c r="F276" s="23" t="s">
        <v>112</v>
      </c>
      <c r="G276" s="24">
        <v>1</v>
      </c>
      <c r="H276" s="25">
        <v>0</v>
      </c>
      <c r="I276" s="25">
        <f>ROUND(ROUND(H276,2)*ROUND(G276,3),2)</f>
        <v>0</v>
      </c>
      <c r="O276">
        <f>(I276*21)/100</f>
        <v>0</v>
      </c>
      <c r="P276" t="s">
        <v>13</v>
      </c>
    </row>
    <row r="277" spans="1:5" ht="12.75">
      <c r="A277" s="26" t="s">
        <v>40</v>
      </c>
      <c r="E277" s="27" t="s">
        <v>411</v>
      </c>
    </row>
    <row r="278" spans="1:5" ht="12.75">
      <c r="A278" s="28" t="s">
        <v>42</v>
      </c>
      <c r="E278" s="29" t="s">
        <v>114</v>
      </c>
    </row>
    <row r="279" spans="1:5" ht="25.5">
      <c r="A279" t="s">
        <v>44</v>
      </c>
      <c r="E279" s="27" t="s">
        <v>407</v>
      </c>
    </row>
    <row r="280" spans="1:16" ht="12.75">
      <c r="A280" s="17" t="s">
        <v>35</v>
      </c>
      <c r="B280" s="21" t="s">
        <v>415</v>
      </c>
      <c r="C280" s="21" t="s">
        <v>416</v>
      </c>
      <c r="D280" s="17" t="s">
        <v>37</v>
      </c>
      <c r="E280" s="22" t="s">
        <v>417</v>
      </c>
      <c r="F280" s="23" t="s">
        <v>112</v>
      </c>
      <c r="G280" s="24">
        <v>1</v>
      </c>
      <c r="H280" s="25">
        <v>0</v>
      </c>
      <c r="I280" s="25">
        <f>ROUND(ROUND(H280,2)*ROUND(G280,3),2)</f>
        <v>0</v>
      </c>
      <c r="O280">
        <f>(I280*21)/100</f>
        <v>0</v>
      </c>
      <c r="P280" t="s">
        <v>13</v>
      </c>
    </row>
    <row r="281" spans="1:5" ht="25.5">
      <c r="A281" s="26" t="s">
        <v>40</v>
      </c>
      <c r="E281" s="27" t="s">
        <v>418</v>
      </c>
    </row>
    <row r="282" spans="1:5" ht="12.75">
      <c r="A282" s="28" t="s">
        <v>42</v>
      </c>
      <c r="E282" s="29" t="s">
        <v>114</v>
      </c>
    </row>
    <row r="283" spans="1:5" ht="89.25">
      <c r="A283" t="s">
        <v>44</v>
      </c>
      <c r="E283" s="27" t="s">
        <v>419</v>
      </c>
    </row>
    <row r="284" spans="1:16" ht="12.75">
      <c r="A284" s="17" t="s">
        <v>35</v>
      </c>
      <c r="B284" s="21" t="s">
        <v>420</v>
      </c>
      <c r="C284" s="21" t="s">
        <v>421</v>
      </c>
      <c r="D284" s="17" t="s">
        <v>37</v>
      </c>
      <c r="E284" s="22" t="s">
        <v>422</v>
      </c>
      <c r="F284" s="23" t="s">
        <v>112</v>
      </c>
      <c r="G284" s="24">
        <v>1</v>
      </c>
      <c r="H284" s="25">
        <v>0</v>
      </c>
      <c r="I284" s="25">
        <f>ROUND(ROUND(H284,2)*ROUND(G284,3),2)</f>
        <v>0</v>
      </c>
      <c r="O284">
        <f>(I284*21)/100</f>
        <v>0</v>
      </c>
      <c r="P284" t="s">
        <v>13</v>
      </c>
    </row>
    <row r="285" spans="1:5" ht="12.75">
      <c r="A285" s="26" t="s">
        <v>40</v>
      </c>
      <c r="E285" s="27" t="s">
        <v>423</v>
      </c>
    </row>
    <row r="286" spans="1:5" ht="12.75">
      <c r="A286" s="28" t="s">
        <v>42</v>
      </c>
      <c r="E286" s="29" t="s">
        <v>114</v>
      </c>
    </row>
    <row r="287" spans="1:5" ht="89.25">
      <c r="A287" t="s">
        <v>44</v>
      </c>
      <c r="E287" s="27" t="s">
        <v>419</v>
      </c>
    </row>
    <row r="288" spans="1:16" ht="12.75">
      <c r="A288" s="17" t="s">
        <v>35</v>
      </c>
      <c r="B288" s="21" t="s">
        <v>424</v>
      </c>
      <c r="C288" s="21" t="s">
        <v>425</v>
      </c>
      <c r="D288" s="17" t="s">
        <v>37</v>
      </c>
      <c r="E288" s="22" t="s">
        <v>426</v>
      </c>
      <c r="F288" s="23" t="s">
        <v>112</v>
      </c>
      <c r="G288" s="24">
        <v>2</v>
      </c>
      <c r="H288" s="25">
        <v>0</v>
      </c>
      <c r="I288" s="25">
        <f>ROUND(ROUND(H288,2)*ROUND(G288,3),2)</f>
        <v>0</v>
      </c>
      <c r="O288">
        <f>(I288*21)/100</f>
        <v>0</v>
      </c>
      <c r="P288" t="s">
        <v>13</v>
      </c>
    </row>
    <row r="289" spans="1:5" ht="12.75">
      <c r="A289" s="26" t="s">
        <v>40</v>
      </c>
      <c r="E289" s="27" t="s">
        <v>427</v>
      </c>
    </row>
    <row r="290" spans="1:5" ht="12.75">
      <c r="A290" s="28" t="s">
        <v>42</v>
      </c>
      <c r="E290" s="29" t="s">
        <v>428</v>
      </c>
    </row>
    <row r="291" spans="1:5" ht="76.5">
      <c r="A291" t="s">
        <v>44</v>
      </c>
      <c r="E291" s="27" t="s">
        <v>429</v>
      </c>
    </row>
    <row r="292" spans="1:16" ht="12.75">
      <c r="A292" s="17" t="s">
        <v>35</v>
      </c>
      <c r="B292" s="21" t="s">
        <v>430</v>
      </c>
      <c r="C292" s="21" t="s">
        <v>431</v>
      </c>
      <c r="D292" s="17" t="s">
        <v>37</v>
      </c>
      <c r="E292" s="22" t="s">
        <v>432</v>
      </c>
      <c r="F292" s="23" t="s">
        <v>112</v>
      </c>
      <c r="G292" s="24">
        <v>60</v>
      </c>
      <c r="H292" s="25">
        <v>0</v>
      </c>
      <c r="I292" s="25">
        <f>ROUND(ROUND(H292,2)*ROUND(G292,3),2)</f>
        <v>0</v>
      </c>
      <c r="O292">
        <f>(I292*21)/100</f>
        <v>0</v>
      </c>
      <c r="P292" t="s">
        <v>13</v>
      </c>
    </row>
    <row r="293" spans="1:5" ht="12.75">
      <c r="A293" s="26" t="s">
        <v>40</v>
      </c>
      <c r="E293" s="27" t="s">
        <v>433</v>
      </c>
    </row>
    <row r="294" spans="1:5" ht="12.75">
      <c r="A294" s="28" t="s">
        <v>42</v>
      </c>
      <c r="E294" s="29" t="s">
        <v>434</v>
      </c>
    </row>
    <row r="295" spans="1:5" ht="38.25">
      <c r="A295" t="s">
        <v>44</v>
      </c>
      <c r="E295" s="27" t="s">
        <v>435</v>
      </c>
    </row>
    <row r="296" spans="1:16" ht="12.75">
      <c r="A296" s="17" t="s">
        <v>35</v>
      </c>
      <c r="B296" s="21" t="s">
        <v>436</v>
      </c>
      <c r="C296" s="21" t="s">
        <v>437</v>
      </c>
      <c r="D296" s="17" t="s">
        <v>37</v>
      </c>
      <c r="E296" s="22" t="s">
        <v>438</v>
      </c>
      <c r="F296" s="23" t="s">
        <v>226</v>
      </c>
      <c r="G296" s="24">
        <v>130</v>
      </c>
      <c r="H296" s="25">
        <v>0</v>
      </c>
      <c r="I296" s="25">
        <f>ROUND(ROUND(H296,2)*ROUND(G296,3),2)</f>
        <v>0</v>
      </c>
      <c r="O296">
        <f>(I296*21)/100</f>
        <v>0</v>
      </c>
      <c r="P296" t="s">
        <v>13</v>
      </c>
    </row>
    <row r="297" spans="1:5" ht="25.5">
      <c r="A297" s="26" t="s">
        <v>40</v>
      </c>
      <c r="E297" s="27" t="s">
        <v>439</v>
      </c>
    </row>
    <row r="298" spans="1:5" ht="12.75">
      <c r="A298" s="28" t="s">
        <v>42</v>
      </c>
      <c r="E298" s="29" t="s">
        <v>396</v>
      </c>
    </row>
    <row r="299" spans="1:5" ht="63.75">
      <c r="A299" t="s">
        <v>44</v>
      </c>
      <c r="E299" s="27" t="s">
        <v>440</v>
      </c>
    </row>
    <row r="300" spans="1:16" ht="12.75">
      <c r="A300" s="17" t="s">
        <v>35</v>
      </c>
      <c r="B300" s="21" t="s">
        <v>441</v>
      </c>
      <c r="C300" s="21" t="s">
        <v>442</v>
      </c>
      <c r="D300" s="17" t="s">
        <v>37</v>
      </c>
      <c r="E300" s="22" t="s">
        <v>443</v>
      </c>
      <c r="F300" s="23" t="s">
        <v>226</v>
      </c>
      <c r="G300" s="24">
        <v>130</v>
      </c>
      <c r="H300" s="25">
        <v>0</v>
      </c>
      <c r="I300" s="25">
        <f>ROUND(ROUND(H300,2)*ROUND(G300,3),2)</f>
        <v>0</v>
      </c>
      <c r="O300">
        <f>(I300*21)/100</f>
        <v>0</v>
      </c>
      <c r="P300" t="s">
        <v>13</v>
      </c>
    </row>
    <row r="301" spans="1:5" ht="25.5">
      <c r="A301" s="26" t="s">
        <v>40</v>
      </c>
      <c r="E301" s="27" t="s">
        <v>444</v>
      </c>
    </row>
    <row r="302" spans="1:5" ht="12.75">
      <c r="A302" s="28" t="s">
        <v>42</v>
      </c>
      <c r="E302" s="29" t="s">
        <v>402</v>
      </c>
    </row>
    <row r="303" spans="1:5" ht="63.75">
      <c r="A303" t="s">
        <v>44</v>
      </c>
      <c r="E303" s="27" t="s">
        <v>440</v>
      </c>
    </row>
    <row r="304" spans="1:18" ht="12.75" customHeight="1">
      <c r="A304" s="10" t="s">
        <v>33</v>
      </c>
      <c r="B304" s="10"/>
      <c r="C304" s="31" t="s">
        <v>30</v>
      </c>
      <c r="D304" s="10"/>
      <c r="E304" s="19" t="s">
        <v>445</v>
      </c>
      <c r="F304" s="10"/>
      <c r="G304" s="10"/>
      <c r="H304" s="10"/>
      <c r="I304" s="32">
        <f>0+Q304</f>
        <v>0</v>
      </c>
      <c r="O304">
        <f>0+R304</f>
        <v>0</v>
      </c>
      <c r="Q304">
        <f>0+I305+I309+I313+I317+I321+I325+I329+I333+I337+I341+I345+I349+I353+I357+I361+I365+I369+I373+I377+I381+I385+I389</f>
        <v>0</v>
      </c>
      <c r="R304">
        <f>0+O305+O309+O313+O317+O321+O325+O329+O333+O337+O341+O345+O349+O353+O357+O361+O365+O369+O373+O377+O381+O385+O389</f>
        <v>0</v>
      </c>
    </row>
    <row r="305" spans="1:16" ht="12.75">
      <c r="A305" s="17" t="s">
        <v>35</v>
      </c>
      <c r="B305" s="21" t="s">
        <v>446</v>
      </c>
      <c r="C305" s="21" t="s">
        <v>447</v>
      </c>
      <c r="D305" s="17" t="s">
        <v>37</v>
      </c>
      <c r="E305" s="22" t="s">
        <v>448</v>
      </c>
      <c r="F305" s="23" t="s">
        <v>226</v>
      </c>
      <c r="G305" s="24">
        <v>26</v>
      </c>
      <c r="H305" s="25">
        <v>0</v>
      </c>
      <c r="I305" s="25">
        <f>ROUND(ROUND(H305,2)*ROUND(G305,3),2)</f>
        <v>0</v>
      </c>
      <c r="O305">
        <f>(I305*21)/100</f>
        <v>0</v>
      </c>
      <c r="P305" t="s">
        <v>13</v>
      </c>
    </row>
    <row r="306" spans="1:5" ht="63.75">
      <c r="A306" s="26" t="s">
        <v>40</v>
      </c>
      <c r="E306" s="27" t="s">
        <v>449</v>
      </c>
    </row>
    <row r="307" spans="1:5" ht="12.75">
      <c r="A307" s="28" t="s">
        <v>42</v>
      </c>
      <c r="E307" s="29" t="s">
        <v>450</v>
      </c>
    </row>
    <row r="308" spans="1:5" ht="63.75">
      <c r="A308" t="s">
        <v>44</v>
      </c>
      <c r="E308" s="27" t="s">
        <v>451</v>
      </c>
    </row>
    <row r="309" spans="1:16" ht="25.5">
      <c r="A309" s="17" t="s">
        <v>35</v>
      </c>
      <c r="B309" s="21" t="s">
        <v>452</v>
      </c>
      <c r="C309" s="21" t="s">
        <v>453</v>
      </c>
      <c r="D309" s="17" t="s">
        <v>37</v>
      </c>
      <c r="E309" s="22" t="s">
        <v>454</v>
      </c>
      <c r="F309" s="23" t="s">
        <v>112</v>
      </c>
      <c r="G309" s="24">
        <v>15</v>
      </c>
      <c r="H309" s="25">
        <v>0</v>
      </c>
      <c r="I309" s="25">
        <f>ROUND(ROUND(H309,2)*ROUND(G309,3),2)</f>
        <v>0</v>
      </c>
      <c r="O309">
        <f>(I309*21)/100</f>
        <v>0</v>
      </c>
      <c r="P309" t="s">
        <v>13</v>
      </c>
    </row>
    <row r="310" spans="1:5" ht="12.75">
      <c r="A310" s="26" t="s">
        <v>40</v>
      </c>
      <c r="E310" s="27" t="s">
        <v>37</v>
      </c>
    </row>
    <row r="311" spans="1:5" ht="12.75">
      <c r="A311" s="28" t="s">
        <v>42</v>
      </c>
      <c r="E311" s="29" t="s">
        <v>455</v>
      </c>
    </row>
    <row r="312" spans="1:5" ht="25.5">
      <c r="A312" t="s">
        <v>44</v>
      </c>
      <c r="E312" s="27" t="s">
        <v>456</v>
      </c>
    </row>
    <row r="313" spans="1:16" ht="25.5">
      <c r="A313" s="17" t="s">
        <v>35</v>
      </c>
      <c r="B313" s="21" t="s">
        <v>457</v>
      </c>
      <c r="C313" s="21" t="s">
        <v>458</v>
      </c>
      <c r="D313" s="17" t="s">
        <v>37</v>
      </c>
      <c r="E313" s="22" t="s">
        <v>459</v>
      </c>
      <c r="F313" s="23" t="s">
        <v>112</v>
      </c>
      <c r="G313" s="24">
        <v>8</v>
      </c>
      <c r="H313" s="25">
        <v>0</v>
      </c>
      <c r="I313" s="25">
        <f>ROUND(ROUND(H313,2)*ROUND(G313,3),2)</f>
        <v>0</v>
      </c>
      <c r="O313">
        <f>(I313*21)/100</f>
        <v>0</v>
      </c>
      <c r="P313" t="s">
        <v>13</v>
      </c>
    </row>
    <row r="314" spans="1:5" ht="12.75">
      <c r="A314" s="26" t="s">
        <v>40</v>
      </c>
      <c r="E314" s="27" t="s">
        <v>460</v>
      </c>
    </row>
    <row r="315" spans="1:5" ht="12.75">
      <c r="A315" s="28" t="s">
        <v>42</v>
      </c>
      <c r="E315" s="29" t="s">
        <v>461</v>
      </c>
    </row>
    <row r="316" spans="1:5" ht="25.5">
      <c r="A316" t="s">
        <v>44</v>
      </c>
      <c r="E316" s="27" t="s">
        <v>462</v>
      </c>
    </row>
    <row r="317" spans="1:16" ht="12.75">
      <c r="A317" s="17" t="s">
        <v>35</v>
      </c>
      <c r="B317" s="21" t="s">
        <v>463</v>
      </c>
      <c r="C317" s="21" t="s">
        <v>464</v>
      </c>
      <c r="D317" s="17" t="s">
        <v>37</v>
      </c>
      <c r="E317" s="22" t="s">
        <v>465</v>
      </c>
      <c r="F317" s="23" t="s">
        <v>112</v>
      </c>
      <c r="G317" s="24">
        <v>6</v>
      </c>
      <c r="H317" s="25">
        <v>0</v>
      </c>
      <c r="I317" s="25">
        <f>ROUND(ROUND(H317,2)*ROUND(G317,3),2)</f>
        <v>0</v>
      </c>
      <c r="O317">
        <f>(I317*21)/100</f>
        <v>0</v>
      </c>
      <c r="P317" t="s">
        <v>13</v>
      </c>
    </row>
    <row r="318" spans="1:5" ht="12.75">
      <c r="A318" s="26" t="s">
        <v>40</v>
      </c>
      <c r="E318" s="27" t="s">
        <v>460</v>
      </c>
    </row>
    <row r="319" spans="1:5" ht="12.75">
      <c r="A319" s="28" t="s">
        <v>42</v>
      </c>
      <c r="E319" s="29" t="s">
        <v>466</v>
      </c>
    </row>
    <row r="320" spans="1:5" ht="25.5">
      <c r="A320" t="s">
        <v>44</v>
      </c>
      <c r="E320" s="27" t="s">
        <v>462</v>
      </c>
    </row>
    <row r="321" spans="1:16" ht="12.75">
      <c r="A321" s="17" t="s">
        <v>35</v>
      </c>
      <c r="B321" s="21" t="s">
        <v>467</v>
      </c>
      <c r="C321" s="21" t="s">
        <v>468</v>
      </c>
      <c r="D321" s="17" t="s">
        <v>37</v>
      </c>
      <c r="E321" s="22" t="s">
        <v>469</v>
      </c>
      <c r="F321" s="23" t="s">
        <v>112</v>
      </c>
      <c r="G321" s="24">
        <v>9</v>
      </c>
      <c r="H321" s="25">
        <v>0</v>
      </c>
      <c r="I321" s="25">
        <f>ROUND(ROUND(H321,2)*ROUND(G321,3),2)</f>
        <v>0</v>
      </c>
      <c r="O321">
        <f>(I321*21)/100</f>
        <v>0</v>
      </c>
      <c r="P321" t="s">
        <v>13</v>
      </c>
    </row>
    <row r="322" spans="1:5" ht="12.75">
      <c r="A322" s="26" t="s">
        <v>40</v>
      </c>
      <c r="E322" s="27" t="s">
        <v>37</v>
      </c>
    </row>
    <row r="323" spans="1:5" ht="12.75">
      <c r="A323" s="28" t="s">
        <v>42</v>
      </c>
      <c r="E323" s="29" t="s">
        <v>470</v>
      </c>
    </row>
    <row r="324" spans="1:5" ht="38.25">
      <c r="A324" t="s">
        <v>44</v>
      </c>
      <c r="E324" s="27" t="s">
        <v>471</v>
      </c>
    </row>
    <row r="325" spans="1:16" ht="12.75">
      <c r="A325" s="17" t="s">
        <v>35</v>
      </c>
      <c r="B325" s="21" t="s">
        <v>472</v>
      </c>
      <c r="C325" s="21" t="s">
        <v>473</v>
      </c>
      <c r="D325" s="17" t="s">
        <v>37</v>
      </c>
      <c r="E325" s="22" t="s">
        <v>474</v>
      </c>
      <c r="F325" s="23" t="s">
        <v>226</v>
      </c>
      <c r="G325" s="24">
        <v>105</v>
      </c>
      <c r="H325" s="25">
        <v>0</v>
      </c>
      <c r="I325" s="25">
        <f>ROUND(ROUND(H325,2)*ROUND(G325,3),2)</f>
        <v>0</v>
      </c>
      <c r="O325">
        <f>(I325*21)/100</f>
        <v>0</v>
      </c>
      <c r="P325" t="s">
        <v>13</v>
      </c>
    </row>
    <row r="326" spans="1:5" ht="51">
      <c r="A326" s="26" t="s">
        <v>40</v>
      </c>
      <c r="E326" s="27" t="s">
        <v>475</v>
      </c>
    </row>
    <row r="327" spans="1:5" ht="12.75">
      <c r="A327" s="28" t="s">
        <v>42</v>
      </c>
      <c r="E327" s="29" t="s">
        <v>476</v>
      </c>
    </row>
    <row r="328" spans="1:5" ht="38.25">
      <c r="A328" t="s">
        <v>44</v>
      </c>
      <c r="E328" s="27" t="s">
        <v>477</v>
      </c>
    </row>
    <row r="329" spans="1:16" ht="12.75">
      <c r="A329" s="17" t="s">
        <v>35</v>
      </c>
      <c r="B329" s="21" t="s">
        <v>478</v>
      </c>
      <c r="C329" s="21" t="s">
        <v>473</v>
      </c>
      <c r="D329" s="17" t="s">
        <v>261</v>
      </c>
      <c r="E329" s="22" t="s">
        <v>479</v>
      </c>
      <c r="F329" s="23" t="s">
        <v>226</v>
      </c>
      <c r="G329" s="24">
        <v>105</v>
      </c>
      <c r="H329" s="25">
        <v>0</v>
      </c>
      <c r="I329" s="25">
        <f>ROUND(ROUND(H329,2)*ROUND(G329,3),2)</f>
        <v>0</v>
      </c>
      <c r="O329">
        <f>(I329*21)/100</f>
        <v>0</v>
      </c>
      <c r="P329" t="s">
        <v>13</v>
      </c>
    </row>
    <row r="330" spans="1:5" ht="25.5">
      <c r="A330" s="26" t="s">
        <v>40</v>
      </c>
      <c r="E330" s="27" t="s">
        <v>480</v>
      </c>
    </row>
    <row r="331" spans="1:5" ht="12.75">
      <c r="A331" s="28" t="s">
        <v>42</v>
      </c>
      <c r="E331" s="29" t="s">
        <v>476</v>
      </c>
    </row>
    <row r="332" spans="1:5" ht="51">
      <c r="A332" t="s">
        <v>44</v>
      </c>
      <c r="E332" s="27" t="s">
        <v>481</v>
      </c>
    </row>
    <row r="333" spans="1:16" ht="12.75">
      <c r="A333" s="17" t="s">
        <v>35</v>
      </c>
      <c r="B333" s="21" t="s">
        <v>482</v>
      </c>
      <c r="C333" s="21" t="s">
        <v>483</v>
      </c>
      <c r="D333" s="17" t="s">
        <v>37</v>
      </c>
      <c r="E333" s="22" t="s">
        <v>474</v>
      </c>
      <c r="F333" s="23" t="s">
        <v>226</v>
      </c>
      <c r="G333" s="24">
        <v>115</v>
      </c>
      <c r="H333" s="25">
        <v>0</v>
      </c>
      <c r="I333" s="25">
        <f>ROUND(ROUND(H333,2)*ROUND(G333,3),2)</f>
        <v>0</v>
      </c>
      <c r="O333">
        <f>(I333*21)/100</f>
        <v>0</v>
      </c>
      <c r="P333" t="s">
        <v>13</v>
      </c>
    </row>
    <row r="334" spans="1:5" ht="25.5">
      <c r="A334" s="26" t="s">
        <v>40</v>
      </c>
      <c r="E334" s="27" t="s">
        <v>484</v>
      </c>
    </row>
    <row r="335" spans="1:5" ht="12.75">
      <c r="A335" s="28" t="s">
        <v>42</v>
      </c>
      <c r="E335" s="29" t="s">
        <v>485</v>
      </c>
    </row>
    <row r="336" spans="1:5" ht="51">
      <c r="A336" t="s">
        <v>44</v>
      </c>
      <c r="E336" s="27" t="s">
        <v>486</v>
      </c>
    </row>
    <row r="337" spans="1:16" ht="12.75">
      <c r="A337" s="17" t="s">
        <v>35</v>
      </c>
      <c r="B337" s="21" t="s">
        <v>487</v>
      </c>
      <c r="C337" s="21" t="s">
        <v>488</v>
      </c>
      <c r="D337" s="17" t="s">
        <v>37</v>
      </c>
      <c r="E337" s="22" t="s">
        <v>489</v>
      </c>
      <c r="F337" s="23" t="s">
        <v>226</v>
      </c>
      <c r="G337" s="24">
        <v>240</v>
      </c>
      <c r="H337" s="25">
        <v>0</v>
      </c>
      <c r="I337" s="25">
        <f>ROUND(ROUND(H337,2)*ROUND(G337,3),2)</f>
        <v>0</v>
      </c>
      <c r="O337">
        <f>(I337*21)/100</f>
        <v>0</v>
      </c>
      <c r="P337" t="s">
        <v>13</v>
      </c>
    </row>
    <row r="338" spans="1:5" ht="51">
      <c r="A338" s="26" t="s">
        <v>40</v>
      </c>
      <c r="E338" s="27" t="s">
        <v>490</v>
      </c>
    </row>
    <row r="339" spans="1:5" ht="12.75">
      <c r="A339" s="28" t="s">
        <v>42</v>
      </c>
      <c r="E339" s="29" t="s">
        <v>491</v>
      </c>
    </row>
    <row r="340" spans="1:5" ht="38.25">
      <c r="A340" t="s">
        <v>44</v>
      </c>
      <c r="E340" s="27" t="s">
        <v>477</v>
      </c>
    </row>
    <row r="341" spans="1:16" ht="12.75">
      <c r="A341" s="17" t="s">
        <v>35</v>
      </c>
      <c r="B341" s="21" t="s">
        <v>492</v>
      </c>
      <c r="C341" s="21" t="s">
        <v>488</v>
      </c>
      <c r="D341" s="17" t="s">
        <v>261</v>
      </c>
      <c r="E341" s="22" t="s">
        <v>493</v>
      </c>
      <c r="F341" s="23" t="s">
        <v>226</v>
      </c>
      <c r="G341" s="24">
        <v>240</v>
      </c>
      <c r="H341" s="25">
        <v>0</v>
      </c>
      <c r="I341" s="25">
        <f>ROUND(ROUND(H341,2)*ROUND(G341,3),2)</f>
        <v>0</v>
      </c>
      <c r="O341">
        <f>(I341*21)/100</f>
        <v>0</v>
      </c>
      <c r="P341" t="s">
        <v>13</v>
      </c>
    </row>
    <row r="342" spans="1:5" ht="25.5">
      <c r="A342" s="26" t="s">
        <v>40</v>
      </c>
      <c r="E342" s="27" t="s">
        <v>480</v>
      </c>
    </row>
    <row r="343" spans="1:5" ht="12.75">
      <c r="A343" s="28" t="s">
        <v>42</v>
      </c>
      <c r="E343" s="29" t="s">
        <v>491</v>
      </c>
    </row>
    <row r="344" spans="1:5" ht="51">
      <c r="A344" t="s">
        <v>44</v>
      </c>
      <c r="E344" s="27" t="s">
        <v>481</v>
      </c>
    </row>
    <row r="345" spans="1:16" ht="12.75">
      <c r="A345" s="17" t="s">
        <v>35</v>
      </c>
      <c r="B345" s="21" t="s">
        <v>494</v>
      </c>
      <c r="C345" s="21" t="s">
        <v>495</v>
      </c>
      <c r="D345" s="17" t="s">
        <v>37</v>
      </c>
      <c r="E345" s="22" t="s">
        <v>496</v>
      </c>
      <c r="F345" s="23" t="s">
        <v>226</v>
      </c>
      <c r="G345" s="24">
        <v>32</v>
      </c>
      <c r="H345" s="25">
        <v>0</v>
      </c>
      <c r="I345" s="25">
        <f>ROUND(ROUND(H345,2)*ROUND(G345,3),2)</f>
        <v>0</v>
      </c>
      <c r="O345">
        <f>(I345*21)/100</f>
        <v>0</v>
      </c>
      <c r="P345" t="s">
        <v>13</v>
      </c>
    </row>
    <row r="346" spans="1:5" ht="25.5">
      <c r="A346" s="26" t="s">
        <v>40</v>
      </c>
      <c r="E346" s="27" t="s">
        <v>497</v>
      </c>
    </row>
    <row r="347" spans="1:5" ht="12.75">
      <c r="A347" s="28" t="s">
        <v>42</v>
      </c>
      <c r="E347" s="29" t="s">
        <v>498</v>
      </c>
    </row>
    <row r="348" spans="1:5" ht="25.5">
      <c r="A348" t="s">
        <v>44</v>
      </c>
      <c r="E348" s="27" t="s">
        <v>499</v>
      </c>
    </row>
    <row r="349" spans="1:16" ht="12.75">
      <c r="A349" s="17" t="s">
        <v>35</v>
      </c>
      <c r="B349" s="21" t="s">
        <v>500</v>
      </c>
      <c r="C349" s="21" t="s">
        <v>501</v>
      </c>
      <c r="D349" s="17" t="s">
        <v>37</v>
      </c>
      <c r="E349" s="22" t="s">
        <v>502</v>
      </c>
      <c r="F349" s="23" t="s">
        <v>226</v>
      </c>
      <c r="G349" s="24">
        <v>32</v>
      </c>
      <c r="H349" s="25">
        <v>0</v>
      </c>
      <c r="I349" s="25">
        <f>ROUND(ROUND(H349,2)*ROUND(G349,3),2)</f>
        <v>0</v>
      </c>
      <c r="O349">
        <f>(I349*21)/100</f>
        <v>0</v>
      </c>
      <c r="P349" t="s">
        <v>13</v>
      </c>
    </row>
    <row r="350" spans="1:5" ht="25.5">
      <c r="A350" s="26" t="s">
        <v>40</v>
      </c>
      <c r="E350" s="27" t="s">
        <v>497</v>
      </c>
    </row>
    <row r="351" spans="1:5" ht="12.75">
      <c r="A351" s="28" t="s">
        <v>42</v>
      </c>
      <c r="E351" s="29" t="s">
        <v>498</v>
      </c>
    </row>
    <row r="352" spans="1:5" ht="38.25">
      <c r="A352" t="s">
        <v>44</v>
      </c>
      <c r="E352" s="27" t="s">
        <v>503</v>
      </c>
    </row>
    <row r="353" spans="1:16" ht="25.5">
      <c r="A353" s="17" t="s">
        <v>35</v>
      </c>
      <c r="B353" s="21" t="s">
        <v>504</v>
      </c>
      <c r="C353" s="21" t="s">
        <v>505</v>
      </c>
      <c r="D353" s="17" t="s">
        <v>37</v>
      </c>
      <c r="E353" s="22" t="s">
        <v>506</v>
      </c>
      <c r="F353" s="23" t="s">
        <v>226</v>
      </c>
      <c r="G353" s="24">
        <v>51.65</v>
      </c>
      <c r="H353" s="25">
        <v>0</v>
      </c>
      <c r="I353" s="25">
        <f>ROUND(ROUND(H353,2)*ROUND(G353,3),2)</f>
        <v>0</v>
      </c>
      <c r="O353">
        <f>(I353*21)/100</f>
        <v>0</v>
      </c>
      <c r="P353" t="s">
        <v>13</v>
      </c>
    </row>
    <row r="354" spans="1:5" ht="51">
      <c r="A354" s="26" t="s">
        <v>40</v>
      </c>
      <c r="E354" s="27" t="s">
        <v>507</v>
      </c>
    </row>
    <row r="355" spans="1:5" ht="12.75">
      <c r="A355" s="28" t="s">
        <v>42</v>
      </c>
      <c r="E355" s="29" t="s">
        <v>508</v>
      </c>
    </row>
    <row r="356" spans="1:5" ht="76.5">
      <c r="A356" t="s">
        <v>44</v>
      </c>
      <c r="E356" s="27" t="s">
        <v>509</v>
      </c>
    </row>
    <row r="357" spans="1:16" ht="12.75">
      <c r="A357" s="17" t="s">
        <v>35</v>
      </c>
      <c r="B357" s="21" t="s">
        <v>510</v>
      </c>
      <c r="C357" s="21" t="s">
        <v>511</v>
      </c>
      <c r="D357" s="17" t="s">
        <v>37</v>
      </c>
      <c r="E357" s="22" t="s">
        <v>512</v>
      </c>
      <c r="F357" s="23" t="s">
        <v>226</v>
      </c>
      <c r="G357" s="24">
        <v>3</v>
      </c>
      <c r="H357" s="25">
        <v>0</v>
      </c>
      <c r="I357" s="25">
        <f>ROUND(ROUND(H357,2)*ROUND(G357,3),2)</f>
        <v>0</v>
      </c>
      <c r="O357">
        <f>(I357*21)/100</f>
        <v>0</v>
      </c>
      <c r="P357" t="s">
        <v>13</v>
      </c>
    </row>
    <row r="358" spans="1:5" ht="63.75">
      <c r="A358" s="26" t="s">
        <v>40</v>
      </c>
      <c r="E358" s="27" t="s">
        <v>513</v>
      </c>
    </row>
    <row r="359" spans="1:5" ht="12.75">
      <c r="A359" s="28" t="s">
        <v>42</v>
      </c>
      <c r="E359" s="29" t="s">
        <v>514</v>
      </c>
    </row>
    <row r="360" spans="1:5" ht="76.5">
      <c r="A360" t="s">
        <v>44</v>
      </c>
      <c r="E360" s="27" t="s">
        <v>509</v>
      </c>
    </row>
    <row r="361" spans="1:16" ht="12.75">
      <c r="A361" s="17" t="s">
        <v>35</v>
      </c>
      <c r="B361" s="21" t="s">
        <v>515</v>
      </c>
      <c r="C361" s="21" t="s">
        <v>516</v>
      </c>
      <c r="D361" s="17" t="s">
        <v>37</v>
      </c>
      <c r="E361" s="22" t="s">
        <v>517</v>
      </c>
      <c r="F361" s="23" t="s">
        <v>518</v>
      </c>
      <c r="G361" s="24">
        <v>180</v>
      </c>
      <c r="H361" s="25">
        <v>0</v>
      </c>
      <c r="I361" s="25">
        <f>ROUND(ROUND(H361,2)*ROUND(G361,3),2)</f>
        <v>0</v>
      </c>
      <c r="O361">
        <f>(I361*21)/100</f>
        <v>0</v>
      </c>
      <c r="P361" t="s">
        <v>13</v>
      </c>
    </row>
    <row r="362" spans="1:5" ht="25.5">
      <c r="A362" s="26" t="s">
        <v>40</v>
      </c>
      <c r="E362" s="27" t="s">
        <v>519</v>
      </c>
    </row>
    <row r="363" spans="1:5" ht="12.75">
      <c r="A363" s="28" t="s">
        <v>42</v>
      </c>
      <c r="E363" s="29" t="s">
        <v>520</v>
      </c>
    </row>
    <row r="364" spans="1:5" ht="409.5">
      <c r="A364" t="s">
        <v>44</v>
      </c>
      <c r="E364" s="27" t="s">
        <v>521</v>
      </c>
    </row>
    <row r="365" spans="1:16" ht="12.75">
      <c r="A365" s="17" t="s">
        <v>35</v>
      </c>
      <c r="B365" s="21" t="s">
        <v>522</v>
      </c>
      <c r="C365" s="21" t="s">
        <v>523</v>
      </c>
      <c r="D365" s="17" t="s">
        <v>37</v>
      </c>
      <c r="E365" s="22" t="s">
        <v>524</v>
      </c>
      <c r="F365" s="23" t="s">
        <v>518</v>
      </c>
      <c r="G365" s="24">
        <v>120</v>
      </c>
      <c r="H365" s="25">
        <v>0</v>
      </c>
      <c r="I365" s="25">
        <f>ROUND(ROUND(H365,2)*ROUND(G365,3),2)</f>
        <v>0</v>
      </c>
      <c r="O365">
        <f>(I365*21)/100</f>
        <v>0</v>
      </c>
      <c r="P365" t="s">
        <v>13</v>
      </c>
    </row>
    <row r="366" spans="1:5" ht="38.25">
      <c r="A366" s="26" t="s">
        <v>40</v>
      </c>
      <c r="E366" s="27" t="s">
        <v>525</v>
      </c>
    </row>
    <row r="367" spans="1:5" ht="12.75">
      <c r="A367" s="28" t="s">
        <v>42</v>
      </c>
      <c r="E367" s="29" t="s">
        <v>526</v>
      </c>
    </row>
    <row r="368" spans="1:5" ht="357">
      <c r="A368" t="s">
        <v>44</v>
      </c>
      <c r="E368" s="27" t="s">
        <v>527</v>
      </c>
    </row>
    <row r="369" spans="1:16" ht="12.75">
      <c r="A369" s="17" t="s">
        <v>35</v>
      </c>
      <c r="B369" s="21" t="s">
        <v>528</v>
      </c>
      <c r="C369" s="21" t="s">
        <v>529</v>
      </c>
      <c r="D369" s="17" t="s">
        <v>37</v>
      </c>
      <c r="E369" s="22" t="s">
        <v>530</v>
      </c>
      <c r="F369" s="23" t="s">
        <v>118</v>
      </c>
      <c r="G369" s="24">
        <v>28.25</v>
      </c>
      <c r="H369" s="25">
        <v>0</v>
      </c>
      <c r="I369" s="25">
        <f>ROUND(ROUND(H369,2)*ROUND(G369,3),2)</f>
        <v>0</v>
      </c>
      <c r="O369">
        <f>(I369*21)/100</f>
        <v>0</v>
      </c>
      <c r="P369" t="s">
        <v>13</v>
      </c>
    </row>
    <row r="370" spans="1:5" ht="25.5">
      <c r="A370" s="26" t="s">
        <v>40</v>
      </c>
      <c r="E370" s="27" t="s">
        <v>531</v>
      </c>
    </row>
    <row r="371" spans="1:5" ht="76.5">
      <c r="A371" s="28" t="s">
        <v>42</v>
      </c>
      <c r="E371" s="29" t="s">
        <v>532</v>
      </c>
    </row>
    <row r="372" spans="1:5" ht="114.75">
      <c r="A372" t="s">
        <v>44</v>
      </c>
      <c r="E372" s="27" t="s">
        <v>533</v>
      </c>
    </row>
    <row r="373" spans="1:16" ht="12.75">
      <c r="A373" s="17" t="s">
        <v>35</v>
      </c>
      <c r="B373" s="21" t="s">
        <v>534</v>
      </c>
      <c r="C373" s="21" t="s">
        <v>535</v>
      </c>
      <c r="D373" s="17" t="s">
        <v>37</v>
      </c>
      <c r="E373" s="22" t="s">
        <v>536</v>
      </c>
      <c r="F373" s="23" t="s">
        <v>112</v>
      </c>
      <c r="G373" s="24">
        <v>19</v>
      </c>
      <c r="H373" s="25">
        <v>0</v>
      </c>
      <c r="I373" s="25">
        <f>ROUND(ROUND(H373,2)*ROUND(G373,3),2)</f>
        <v>0</v>
      </c>
      <c r="O373">
        <f>(I373*21)/100</f>
        <v>0</v>
      </c>
      <c r="P373" t="s">
        <v>13</v>
      </c>
    </row>
    <row r="374" spans="1:5" ht="38.25">
      <c r="A374" s="26" t="s">
        <v>40</v>
      </c>
      <c r="E374" s="27" t="s">
        <v>537</v>
      </c>
    </row>
    <row r="375" spans="1:5" ht="12.75">
      <c r="A375" s="28" t="s">
        <v>42</v>
      </c>
      <c r="E375" s="29" t="s">
        <v>538</v>
      </c>
    </row>
    <row r="376" spans="1:5" ht="102">
      <c r="A376" t="s">
        <v>44</v>
      </c>
      <c r="E376" s="27" t="s">
        <v>539</v>
      </c>
    </row>
    <row r="377" spans="1:16" ht="12.75">
      <c r="A377" s="17" t="s">
        <v>35</v>
      </c>
      <c r="B377" s="21" t="s">
        <v>540</v>
      </c>
      <c r="C377" s="21" t="s">
        <v>541</v>
      </c>
      <c r="D377" s="17" t="s">
        <v>37</v>
      </c>
      <c r="E377" s="22" t="s">
        <v>542</v>
      </c>
      <c r="F377" s="23" t="s">
        <v>118</v>
      </c>
      <c r="G377" s="24">
        <v>13.512</v>
      </c>
      <c r="H377" s="25">
        <v>0</v>
      </c>
      <c r="I377" s="25">
        <f>ROUND(ROUND(H377,2)*ROUND(G377,3),2)</f>
        <v>0</v>
      </c>
      <c r="O377">
        <f>(I377*21)/100</f>
        <v>0</v>
      </c>
      <c r="P377" t="s">
        <v>13</v>
      </c>
    </row>
    <row r="378" spans="1:5" ht="51">
      <c r="A378" s="26" t="s">
        <v>40</v>
      </c>
      <c r="E378" s="27" t="s">
        <v>543</v>
      </c>
    </row>
    <row r="379" spans="1:5" ht="38.25">
      <c r="A379" s="28" t="s">
        <v>42</v>
      </c>
      <c r="E379" s="29" t="s">
        <v>544</v>
      </c>
    </row>
    <row r="380" spans="1:5" ht="89.25">
      <c r="A380" t="s">
        <v>44</v>
      </c>
      <c r="E380" s="27" t="s">
        <v>545</v>
      </c>
    </row>
    <row r="381" spans="1:16" ht="12.75">
      <c r="A381" s="17" t="s">
        <v>35</v>
      </c>
      <c r="B381" s="21" t="s">
        <v>546</v>
      </c>
      <c r="C381" s="21" t="s">
        <v>547</v>
      </c>
      <c r="D381" s="17" t="s">
        <v>37</v>
      </c>
      <c r="E381" s="22" t="s">
        <v>548</v>
      </c>
      <c r="F381" s="23" t="s">
        <v>226</v>
      </c>
      <c r="G381" s="24">
        <v>180</v>
      </c>
      <c r="H381" s="25">
        <v>0</v>
      </c>
      <c r="I381" s="25">
        <f>ROUND(ROUND(H381,2)*ROUND(G381,3),2)</f>
        <v>0</v>
      </c>
      <c r="O381">
        <f>(I381*21)/100</f>
        <v>0</v>
      </c>
      <c r="P381" t="s">
        <v>13</v>
      </c>
    </row>
    <row r="382" spans="1:5" ht="63.75">
      <c r="A382" s="26" t="s">
        <v>40</v>
      </c>
      <c r="E382" s="27" t="s">
        <v>549</v>
      </c>
    </row>
    <row r="383" spans="1:5" ht="12.75">
      <c r="A383" s="28" t="s">
        <v>42</v>
      </c>
      <c r="E383" s="29" t="s">
        <v>550</v>
      </c>
    </row>
    <row r="384" spans="1:5" ht="89.25">
      <c r="A384" t="s">
        <v>44</v>
      </c>
      <c r="E384" s="27" t="s">
        <v>551</v>
      </c>
    </row>
    <row r="385" spans="1:16" ht="12.75">
      <c r="A385" s="17" t="s">
        <v>35</v>
      </c>
      <c r="B385" s="21" t="s">
        <v>552</v>
      </c>
      <c r="C385" s="21" t="s">
        <v>553</v>
      </c>
      <c r="D385" s="17" t="s">
        <v>37</v>
      </c>
      <c r="E385" s="22" t="s">
        <v>554</v>
      </c>
      <c r="F385" s="23" t="s">
        <v>112</v>
      </c>
      <c r="G385" s="24">
        <v>23</v>
      </c>
      <c r="H385" s="25">
        <v>0</v>
      </c>
      <c r="I385" s="25">
        <f>ROUND(ROUND(H385,2)*ROUND(G385,3),2)</f>
        <v>0</v>
      </c>
      <c r="O385">
        <f>(I385*21)/100</f>
        <v>0</v>
      </c>
      <c r="P385" t="s">
        <v>13</v>
      </c>
    </row>
    <row r="386" spans="1:5" ht="12.75">
      <c r="A386" s="26" t="s">
        <v>40</v>
      </c>
      <c r="E386" s="27" t="s">
        <v>555</v>
      </c>
    </row>
    <row r="387" spans="1:5" ht="12.75">
      <c r="A387" s="28" t="s">
        <v>42</v>
      </c>
      <c r="E387" s="29" t="s">
        <v>556</v>
      </c>
    </row>
    <row r="388" spans="1:5" ht="25.5">
      <c r="A388" t="s">
        <v>44</v>
      </c>
      <c r="E388" s="27" t="s">
        <v>557</v>
      </c>
    </row>
    <row r="389" spans="1:16" ht="12.75">
      <c r="A389" s="17" t="s">
        <v>35</v>
      </c>
      <c r="B389" s="21" t="s">
        <v>558</v>
      </c>
      <c r="C389" s="21" t="s">
        <v>559</v>
      </c>
      <c r="D389" s="17" t="s">
        <v>37</v>
      </c>
      <c r="E389" s="22" t="s">
        <v>560</v>
      </c>
      <c r="F389" s="23" t="s">
        <v>561</v>
      </c>
      <c r="G389" s="24">
        <v>7</v>
      </c>
      <c r="H389" s="25">
        <v>0</v>
      </c>
      <c r="I389" s="25">
        <f>ROUND(ROUND(H389,2)*ROUND(G389,3),2)</f>
        <v>0</v>
      </c>
      <c r="O389">
        <f>(I389*21)/100</f>
        <v>0</v>
      </c>
      <c r="P389" t="s">
        <v>13</v>
      </c>
    </row>
    <row r="390" spans="1:5" ht="63.75">
      <c r="A390" s="26" t="s">
        <v>40</v>
      </c>
      <c r="E390" s="27" t="s">
        <v>562</v>
      </c>
    </row>
    <row r="391" spans="1:5" ht="12.75">
      <c r="A391" s="28" t="s">
        <v>42</v>
      </c>
      <c r="E391" s="29" t="s">
        <v>563</v>
      </c>
    </row>
    <row r="392" spans="1:5" ht="127.5">
      <c r="A392" t="s">
        <v>44</v>
      </c>
      <c r="E392" s="27" t="s">
        <v>564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7"/>
  <sheetViews>
    <sheetView tabSelected="1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0+O8+O21+O34+O39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565</v>
      </c>
      <c r="I3" s="30">
        <f>0+I8+I21+I34+I39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565</v>
      </c>
      <c r="D4" s="2"/>
      <c r="E4" s="15" t="s">
        <v>566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35</v>
      </c>
      <c r="B9" s="21" t="s">
        <v>19</v>
      </c>
      <c r="C9" s="21" t="s">
        <v>567</v>
      </c>
      <c r="D9" s="17" t="s">
        <v>37</v>
      </c>
      <c r="E9" s="22" t="s">
        <v>568</v>
      </c>
      <c r="F9" s="23" t="s">
        <v>118</v>
      </c>
      <c r="G9" s="24">
        <v>0.7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2.75">
      <c r="A10" s="26" t="s">
        <v>40</v>
      </c>
      <c r="E10" s="27" t="s">
        <v>569</v>
      </c>
    </row>
    <row r="11" spans="1:5" ht="12.75">
      <c r="A11" s="28" t="s">
        <v>42</v>
      </c>
      <c r="E11" s="29" t="s">
        <v>570</v>
      </c>
    </row>
    <row r="12" spans="1:5" ht="25.5">
      <c r="A12" t="s">
        <v>44</v>
      </c>
      <c r="E12" s="27" t="s">
        <v>76</v>
      </c>
    </row>
    <row r="13" spans="1:16" ht="12.75">
      <c r="A13" s="17" t="s">
        <v>35</v>
      </c>
      <c r="B13" s="21" t="s">
        <v>13</v>
      </c>
      <c r="C13" s="21" t="s">
        <v>60</v>
      </c>
      <c r="D13" s="17" t="s">
        <v>37</v>
      </c>
      <c r="E13" s="22" t="s">
        <v>61</v>
      </c>
      <c r="F13" s="23" t="s">
        <v>39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571</v>
      </c>
    </row>
    <row r="16" spans="1:5" ht="12.75">
      <c r="A16" t="s">
        <v>44</v>
      </c>
      <c r="E16" s="27" t="s">
        <v>52</v>
      </c>
    </row>
    <row r="17" spans="1:16" ht="12.75">
      <c r="A17" s="17" t="s">
        <v>35</v>
      </c>
      <c r="B17" s="21" t="s">
        <v>12</v>
      </c>
      <c r="C17" s="21" t="s">
        <v>572</v>
      </c>
      <c r="D17" s="17" t="s">
        <v>37</v>
      </c>
      <c r="E17" s="22" t="s">
        <v>573</v>
      </c>
      <c r="F17" s="23" t="s">
        <v>112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114</v>
      </c>
    </row>
    <row r="20" spans="1:5" ht="12.75">
      <c r="A20" t="s">
        <v>44</v>
      </c>
      <c r="E20" s="27" t="s">
        <v>52</v>
      </c>
    </row>
    <row r="21" spans="1:18" ht="12.75" customHeight="1">
      <c r="A21" s="10" t="s">
        <v>33</v>
      </c>
      <c r="B21" s="10"/>
      <c r="C21" s="31" t="s">
        <v>19</v>
      </c>
      <c r="D21" s="10"/>
      <c r="E21" s="19" t="s">
        <v>93</v>
      </c>
      <c r="F21" s="10"/>
      <c r="G21" s="10"/>
      <c r="H21" s="10"/>
      <c r="I21" s="32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12.75">
      <c r="A22" s="17" t="s">
        <v>35</v>
      </c>
      <c r="B22" s="21" t="s">
        <v>23</v>
      </c>
      <c r="C22" s="21" t="s">
        <v>165</v>
      </c>
      <c r="D22" s="17" t="s">
        <v>37</v>
      </c>
      <c r="E22" s="22" t="s">
        <v>166</v>
      </c>
      <c r="F22" s="23" t="s">
        <v>118</v>
      </c>
      <c r="G22" s="24">
        <v>1.05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574</v>
      </c>
    </row>
    <row r="24" spans="1:5" ht="12.75">
      <c r="A24" s="28" t="s">
        <v>42</v>
      </c>
      <c r="E24" s="29" t="s">
        <v>575</v>
      </c>
    </row>
    <row r="25" spans="1:5" ht="318.75">
      <c r="A25" t="s">
        <v>44</v>
      </c>
      <c r="E25" s="27" t="s">
        <v>169</v>
      </c>
    </row>
    <row r="26" spans="1:16" ht="12.75">
      <c r="A26" s="17" t="s">
        <v>35</v>
      </c>
      <c r="B26" s="21" t="s">
        <v>25</v>
      </c>
      <c r="C26" s="21" t="s">
        <v>576</v>
      </c>
      <c r="D26" s="17" t="s">
        <v>37</v>
      </c>
      <c r="E26" s="22" t="s">
        <v>577</v>
      </c>
      <c r="F26" s="23" t="s">
        <v>118</v>
      </c>
      <c r="G26" s="24">
        <v>0.7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578</v>
      </c>
    </row>
    <row r="28" spans="1:5" ht="12.75">
      <c r="A28" s="28" t="s">
        <v>42</v>
      </c>
      <c r="E28" s="29" t="s">
        <v>579</v>
      </c>
    </row>
    <row r="29" spans="1:5" ht="318.75">
      <c r="A29" t="s">
        <v>44</v>
      </c>
      <c r="E29" s="27" t="s">
        <v>169</v>
      </c>
    </row>
    <row r="30" spans="1:16" ht="12.75">
      <c r="A30" s="17" t="s">
        <v>35</v>
      </c>
      <c r="B30" s="21" t="s">
        <v>27</v>
      </c>
      <c r="C30" s="21" t="s">
        <v>580</v>
      </c>
      <c r="D30" s="17" t="s">
        <v>37</v>
      </c>
      <c r="E30" s="22" t="s">
        <v>581</v>
      </c>
      <c r="F30" s="23" t="s">
        <v>118</v>
      </c>
      <c r="G30" s="24">
        <v>1.05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37</v>
      </c>
    </row>
    <row r="32" spans="1:5" ht="12.75">
      <c r="A32" s="28" t="s">
        <v>42</v>
      </c>
      <c r="E32" s="29" t="s">
        <v>582</v>
      </c>
    </row>
    <row r="33" spans="1:5" ht="229.5">
      <c r="A33" t="s">
        <v>44</v>
      </c>
      <c r="E33" s="27" t="s">
        <v>583</v>
      </c>
    </row>
    <row r="34" spans="1:18" ht="12.75" customHeight="1">
      <c r="A34" s="10" t="s">
        <v>33</v>
      </c>
      <c r="B34" s="10"/>
      <c r="C34" s="31" t="s">
        <v>23</v>
      </c>
      <c r="D34" s="10"/>
      <c r="E34" s="19" t="s">
        <v>280</v>
      </c>
      <c r="F34" s="10"/>
      <c r="G34" s="10"/>
      <c r="H34" s="10"/>
      <c r="I34" s="32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17" t="s">
        <v>35</v>
      </c>
      <c r="B35" s="21" t="s">
        <v>63</v>
      </c>
      <c r="C35" s="21" t="s">
        <v>584</v>
      </c>
      <c r="D35" s="17" t="s">
        <v>37</v>
      </c>
      <c r="E35" s="22" t="s">
        <v>585</v>
      </c>
      <c r="F35" s="23" t="s">
        <v>118</v>
      </c>
      <c r="G35" s="24">
        <v>0.7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13</v>
      </c>
    </row>
    <row r="36" spans="1:5" ht="25.5">
      <c r="A36" s="26" t="s">
        <v>40</v>
      </c>
      <c r="E36" s="27" t="s">
        <v>586</v>
      </c>
    </row>
    <row r="37" spans="1:5" ht="12.75">
      <c r="A37" s="28" t="s">
        <v>42</v>
      </c>
      <c r="E37" s="29" t="s">
        <v>579</v>
      </c>
    </row>
    <row r="38" spans="1:5" ht="38.25">
      <c r="A38" t="s">
        <v>44</v>
      </c>
      <c r="E38" s="27" t="s">
        <v>245</v>
      </c>
    </row>
    <row r="39" spans="1:18" ht="12.75" customHeight="1">
      <c r="A39" s="10" t="s">
        <v>33</v>
      </c>
      <c r="B39" s="10"/>
      <c r="C39" s="31" t="s">
        <v>63</v>
      </c>
      <c r="D39" s="10"/>
      <c r="E39" s="19" t="s">
        <v>356</v>
      </c>
      <c r="F39" s="10"/>
      <c r="G39" s="10"/>
      <c r="H39" s="10"/>
      <c r="I39" s="32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17" t="s">
        <v>35</v>
      </c>
      <c r="B40" s="21" t="s">
        <v>104</v>
      </c>
      <c r="C40" s="21" t="s">
        <v>358</v>
      </c>
      <c r="D40" s="17" t="s">
        <v>37</v>
      </c>
      <c r="E40" s="22" t="s">
        <v>359</v>
      </c>
      <c r="F40" s="23" t="s">
        <v>226</v>
      </c>
      <c r="G40" s="24">
        <v>10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5.5">
      <c r="A41" s="26" t="s">
        <v>40</v>
      </c>
      <c r="E41" s="27" t="s">
        <v>587</v>
      </c>
    </row>
    <row r="42" spans="1:5" ht="12.75">
      <c r="A42" s="28" t="s">
        <v>42</v>
      </c>
      <c r="E42" s="29" t="s">
        <v>588</v>
      </c>
    </row>
    <row r="43" spans="1:5" ht="102">
      <c r="A43" t="s">
        <v>44</v>
      </c>
      <c r="E43" s="27" t="s">
        <v>362</v>
      </c>
    </row>
    <row r="44" spans="1:16" ht="12.75">
      <c r="A44" s="17" t="s">
        <v>35</v>
      </c>
      <c r="B44" s="21" t="s">
        <v>30</v>
      </c>
      <c r="C44" s="21" t="s">
        <v>589</v>
      </c>
      <c r="D44" s="17" t="s">
        <v>37</v>
      </c>
      <c r="E44" s="22" t="s">
        <v>590</v>
      </c>
      <c r="F44" s="23" t="s">
        <v>226</v>
      </c>
      <c r="G44" s="24">
        <v>10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2.75">
      <c r="A45" s="26" t="s">
        <v>40</v>
      </c>
      <c r="E45" s="27" t="s">
        <v>37</v>
      </c>
    </row>
    <row r="46" spans="1:5" ht="12.75">
      <c r="A46" s="28" t="s">
        <v>42</v>
      </c>
      <c r="E46" s="29" t="s">
        <v>591</v>
      </c>
    </row>
    <row r="47" spans="1:5" ht="140.25">
      <c r="A47" t="s">
        <v>44</v>
      </c>
      <c r="E47" s="27" t="s">
        <v>592</v>
      </c>
    </row>
    <row r="48" spans="1:16" ht="12.75">
      <c r="A48" s="17" t="s">
        <v>35</v>
      </c>
      <c r="B48" s="21" t="s">
        <v>32</v>
      </c>
      <c r="C48" s="21" t="s">
        <v>593</v>
      </c>
      <c r="D48" s="17" t="s">
        <v>37</v>
      </c>
      <c r="E48" s="22" t="s">
        <v>594</v>
      </c>
      <c r="F48" s="23" t="s">
        <v>226</v>
      </c>
      <c r="G48" s="24">
        <v>25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13</v>
      </c>
    </row>
    <row r="49" spans="1:5" ht="12.75">
      <c r="A49" s="26" t="s">
        <v>40</v>
      </c>
      <c r="E49" s="27" t="s">
        <v>595</v>
      </c>
    </row>
    <row r="50" spans="1:5" ht="12.75">
      <c r="A50" s="28" t="s">
        <v>42</v>
      </c>
      <c r="E50" s="29" t="s">
        <v>596</v>
      </c>
    </row>
    <row r="51" spans="1:5" ht="127.5">
      <c r="A51" t="s">
        <v>44</v>
      </c>
      <c r="E51" s="27" t="s">
        <v>597</v>
      </c>
    </row>
    <row r="52" spans="1:16" ht="25.5">
      <c r="A52" s="17" t="s">
        <v>35</v>
      </c>
      <c r="B52" s="21" t="s">
        <v>122</v>
      </c>
      <c r="C52" s="21" t="s">
        <v>598</v>
      </c>
      <c r="D52" s="17" t="s">
        <v>37</v>
      </c>
      <c r="E52" s="22" t="s">
        <v>599</v>
      </c>
      <c r="F52" s="23" t="s">
        <v>226</v>
      </c>
      <c r="G52" s="24">
        <v>5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13</v>
      </c>
    </row>
    <row r="53" spans="1:5" ht="12.75">
      <c r="A53" s="26" t="s">
        <v>40</v>
      </c>
      <c r="E53" s="27" t="s">
        <v>600</v>
      </c>
    </row>
    <row r="54" spans="1:5" ht="12.75">
      <c r="A54" s="28" t="s">
        <v>42</v>
      </c>
      <c r="E54" s="29" t="s">
        <v>601</v>
      </c>
    </row>
    <row r="55" spans="1:5" ht="89.25">
      <c r="A55" t="s">
        <v>44</v>
      </c>
      <c r="E55" s="27" t="s">
        <v>602</v>
      </c>
    </row>
    <row r="56" spans="1:16" ht="25.5">
      <c r="A56" s="17" t="s">
        <v>35</v>
      </c>
      <c r="B56" s="21" t="s">
        <v>127</v>
      </c>
      <c r="C56" s="21" t="s">
        <v>603</v>
      </c>
      <c r="D56" s="17" t="s">
        <v>37</v>
      </c>
      <c r="E56" s="22" t="s">
        <v>604</v>
      </c>
      <c r="F56" s="23" t="s">
        <v>112</v>
      </c>
      <c r="G56" s="24">
        <v>2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13</v>
      </c>
    </row>
    <row r="57" spans="1:5" ht="12.75">
      <c r="A57" s="26" t="s">
        <v>40</v>
      </c>
      <c r="E57" s="27" t="s">
        <v>37</v>
      </c>
    </row>
    <row r="58" spans="1:5" ht="12.75">
      <c r="A58" s="28" t="s">
        <v>42</v>
      </c>
      <c r="E58" s="29" t="s">
        <v>428</v>
      </c>
    </row>
    <row r="59" spans="1:5" ht="102">
      <c r="A59" t="s">
        <v>44</v>
      </c>
      <c r="E59" s="27" t="s">
        <v>605</v>
      </c>
    </row>
    <row r="60" spans="1:16" ht="12.75">
      <c r="A60" s="17" t="s">
        <v>35</v>
      </c>
      <c r="B60" s="21" t="s">
        <v>132</v>
      </c>
      <c r="C60" s="21" t="s">
        <v>606</v>
      </c>
      <c r="D60" s="17" t="s">
        <v>37</v>
      </c>
      <c r="E60" s="22" t="s">
        <v>607</v>
      </c>
      <c r="F60" s="23" t="s">
        <v>112</v>
      </c>
      <c r="G60" s="24">
        <v>2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13</v>
      </c>
    </row>
    <row r="61" spans="1:5" ht="12.75">
      <c r="A61" s="26" t="s">
        <v>40</v>
      </c>
      <c r="E61" s="27" t="s">
        <v>37</v>
      </c>
    </row>
    <row r="62" spans="1:5" ht="12.75">
      <c r="A62" s="28" t="s">
        <v>42</v>
      </c>
      <c r="E62" s="29" t="s">
        <v>428</v>
      </c>
    </row>
    <row r="63" spans="1:5" ht="89.25">
      <c r="A63" t="s">
        <v>44</v>
      </c>
      <c r="E63" s="27" t="s">
        <v>608</v>
      </c>
    </row>
    <row r="64" spans="1:16" ht="25.5">
      <c r="A64" s="17" t="s">
        <v>35</v>
      </c>
      <c r="B64" s="21" t="s">
        <v>137</v>
      </c>
      <c r="C64" s="21" t="s">
        <v>609</v>
      </c>
      <c r="D64" s="17" t="s">
        <v>37</v>
      </c>
      <c r="E64" s="22" t="s">
        <v>610</v>
      </c>
      <c r="F64" s="23" t="s">
        <v>112</v>
      </c>
      <c r="G64" s="24">
        <v>1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13</v>
      </c>
    </row>
    <row r="65" spans="1:5" ht="12.75">
      <c r="A65" s="26" t="s">
        <v>40</v>
      </c>
      <c r="E65" s="27" t="s">
        <v>611</v>
      </c>
    </row>
    <row r="66" spans="1:5" ht="12.75">
      <c r="A66" s="28" t="s">
        <v>42</v>
      </c>
      <c r="E66" s="29" t="s">
        <v>114</v>
      </c>
    </row>
    <row r="67" spans="1:5" ht="89.25">
      <c r="A67" t="s">
        <v>44</v>
      </c>
      <c r="E67" s="27" t="s">
        <v>612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279122C611EF48AD976B623294A0FA" ma:contentTypeVersion="13" ma:contentTypeDescription="Vytvoří nový dokument" ma:contentTypeScope="" ma:versionID="ccf49c79488cafdaaabd8138df5ddda3">
  <xsd:schema xmlns:xsd="http://www.w3.org/2001/XMLSchema" xmlns:xs="http://www.w3.org/2001/XMLSchema" xmlns:p="http://schemas.microsoft.com/office/2006/metadata/properties" xmlns:ns3="1c508521-a5d3-476a-b513-c80d022a0ea1" xmlns:ns4="9a85dbcd-97ba-4f44-acac-2a0d5e204ac5" targetNamespace="http://schemas.microsoft.com/office/2006/metadata/properties" ma:root="true" ma:fieldsID="9e78eb0bd0495175ddc74657338eb1ee" ns3:_="" ns4:_="">
    <xsd:import namespace="1c508521-a5d3-476a-b513-c80d022a0ea1"/>
    <xsd:import namespace="9a85dbcd-97ba-4f44-acac-2a0d5e204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08521-a5d3-476a-b513-c80d022a0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5dbcd-97ba-4f44-acac-2a0d5e204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5C71B-7584-4D9C-B9BB-E03D033C0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508521-a5d3-476a-b513-c80d022a0ea1"/>
    <ds:schemaRef ds:uri="9a85dbcd-97ba-4f44-acac-2a0d5e204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2FD9C-6673-454D-A9B6-A226ABE1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97836-A683-4819-8D32-73460BB892A3}">
  <ds:schemaRefs>
    <ds:schemaRef ds:uri="http://purl.org/dc/elements/1.1/"/>
    <ds:schemaRef ds:uri="http://schemas.microsoft.com/office/2006/metadata/properties"/>
    <ds:schemaRef ds:uri="9a85dbcd-97ba-4f44-acac-2a0d5e204ac5"/>
    <ds:schemaRef ds:uri="http://purl.org/dc/terms/"/>
    <ds:schemaRef ds:uri="http://schemas.openxmlformats.org/package/2006/metadata/core-properties"/>
    <ds:schemaRef ds:uri="1c508521-a5d3-476a-b513-c80d022a0ea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 Leopard Pro</cp:lastModifiedBy>
  <dcterms:created xsi:type="dcterms:W3CDTF">2021-11-15T14:27:26Z</dcterms:created>
  <dcterms:modified xsi:type="dcterms:W3CDTF">2021-11-15T14:27:26Z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0x01010073279122C611EF48AD976B623294A0FA</vt:lpwstr>
  </property>
</Properties>
</file>